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C:\Users\kusuga\Desktop\Contratos\EPP Y Dotación\"/>
    </mc:Choice>
  </mc:AlternateContent>
  <xr:revisionPtr revIDLastSave="0" documentId="13_ncr:1_{D7035A9C-E63D-4C3F-AB44-4561D623CFF2}" xr6:coauthVersionLast="47" xr6:coauthVersionMax="47" xr10:uidLastSave="{00000000-0000-0000-0000-000000000000}"/>
  <bookViews>
    <workbookView xWindow="-120" yWindow="-120" windowWidth="29040" windowHeight="15720" xr2:uid="{00000000-000D-0000-FFFF-FFFF00000000}"/>
  </bookViews>
  <sheets>
    <sheet name="Elementos de EPP" sheetId="9" r:id="rId1"/>
    <sheet name="Hoja1" sheetId="10" r:id="rId2"/>
  </sheets>
  <definedNames>
    <definedName name="_xlnm._FilterDatabase" localSheetId="0" hidden="1">'Elementos de EPP'!$B$2:$U$69</definedName>
  </definedNames>
  <calcPr calcId="191029"/>
  <customWorkbookViews>
    <customWorkbookView name="Hector Hernan Sandoval Parra - Vista personalizada" guid="{D9F94CE7-E1E9-459B-B6AE-035A4B6E4A4F}" mergeInterval="0" personalView="1" maximized="1" windowWidth="1436" windowHeight="67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68" i="9" l="1"/>
  <c r="Q67" i="9"/>
  <c r="Q66" i="9"/>
  <c r="Q65" i="9"/>
  <c r="Q64" i="9"/>
  <c r="Q63" i="9"/>
  <c r="Q62" i="9"/>
  <c r="Q61" i="9"/>
  <c r="Q69" i="9" s="1"/>
  <c r="Q60" i="9"/>
  <c r="Q59" i="9"/>
  <c r="Q58" i="9"/>
  <c r="Q57" i="9"/>
  <c r="Q56" i="9"/>
  <c r="Q55" i="9"/>
  <c r="Q54"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3" i="9"/>
  <c r="Q22" i="9"/>
  <c r="Q21" i="9"/>
  <c r="Q20" i="9"/>
  <c r="Q19" i="9"/>
  <c r="Q18" i="9"/>
  <c r="Q17" i="9"/>
  <c r="Q16" i="9"/>
  <c r="Q15" i="9"/>
  <c r="Q14" i="9"/>
  <c r="Q13" i="9"/>
  <c r="Q12" i="9"/>
  <c r="Q11" i="9"/>
  <c r="Q10" i="9"/>
  <c r="Q9" i="9"/>
  <c r="Q8" i="9"/>
  <c r="Q7"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P18" i="9"/>
  <c r="P17" i="9"/>
  <c r="P16" i="9"/>
  <c r="P15" i="9"/>
  <c r="P14" i="9"/>
  <c r="P13" i="9"/>
  <c r="P12" i="9"/>
  <c r="P11" i="9"/>
  <c r="P10" i="9"/>
  <c r="P9" i="9"/>
  <c r="P8" i="9"/>
  <c r="P7" i="9"/>
  <c r="P69" i="9" s="1"/>
  <c r="M69" i="9"/>
  <c r="N69" i="9"/>
  <c r="O69" i="9"/>
  <c r="R69" i="9"/>
  <c r="N68" i="9"/>
  <c r="N67" i="9"/>
  <c r="N66" i="9"/>
  <c r="N65" i="9"/>
  <c r="N64" i="9"/>
  <c r="N63" i="9"/>
  <c r="N62" i="9"/>
  <c r="N61" i="9"/>
  <c r="N60" i="9"/>
  <c r="N59" i="9"/>
  <c r="N58" i="9"/>
  <c r="N57" i="9"/>
  <c r="N56" i="9"/>
  <c r="N55" i="9"/>
  <c r="N54" i="9"/>
  <c r="N53" i="9"/>
  <c r="N52" i="9"/>
  <c r="N51" i="9"/>
  <c r="N50"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N17" i="9"/>
  <c r="N16" i="9"/>
  <c r="N15" i="9"/>
  <c r="N14" i="9"/>
  <c r="N13" i="9"/>
  <c r="N12" i="9"/>
  <c r="N11" i="9"/>
  <c r="N10" i="9"/>
  <c r="N9" i="9"/>
  <c r="N8" i="9"/>
  <c r="N7" i="9"/>
  <c r="M68" i="9"/>
  <c r="M67" i="9"/>
  <c r="M66" i="9"/>
  <c r="M65" i="9"/>
  <c r="M64" i="9"/>
  <c r="M63" i="9"/>
  <c r="M62" i="9"/>
  <c r="M61" i="9"/>
  <c r="M60" i="9"/>
  <c r="M59" i="9"/>
  <c r="M58" i="9"/>
  <c r="M57" i="9"/>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M14" i="9"/>
  <c r="M13" i="9"/>
  <c r="M12" i="9"/>
  <c r="M11" i="9"/>
  <c r="M10" i="9"/>
  <c r="M9" i="9"/>
  <c r="M8" i="9"/>
  <c r="M7" i="9"/>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5" i="10"/>
  <c r="S6" i="9" l="1"/>
  <c r="S7" i="9"/>
  <c r="S8" i="9"/>
  <c r="S9" i="9"/>
  <c r="S10" i="9"/>
  <c r="S11" i="9"/>
  <c r="S12" i="9"/>
  <c r="S13" i="9"/>
  <c r="S14" i="9"/>
  <c r="S15" i="9"/>
  <c r="S16" i="9"/>
  <c r="S17" i="9"/>
  <c r="S18" i="9"/>
  <c r="S19" i="9"/>
  <c r="S20" i="9"/>
  <c r="S21" i="9"/>
  <c r="S22" i="9"/>
  <c r="S23"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2" i="9"/>
  <c r="S63" i="9"/>
  <c r="S64" i="9"/>
  <c r="S65" i="9"/>
  <c r="S66" i="9"/>
  <c r="S67" i="9"/>
  <c r="S68" i="9"/>
  <c r="K6" i="9"/>
  <c r="L6" i="9" s="1"/>
  <c r="K7" i="9"/>
  <c r="L7" i="9" s="1"/>
  <c r="K8" i="9"/>
  <c r="L8" i="9" s="1"/>
  <c r="K9" i="9"/>
  <c r="L9" i="9" s="1"/>
  <c r="K10" i="9"/>
  <c r="L10" i="9" s="1"/>
  <c r="K11" i="9"/>
  <c r="L11" i="9" s="1"/>
  <c r="K12" i="9"/>
  <c r="L12" i="9" s="1"/>
  <c r="K13" i="9"/>
  <c r="L13" i="9" s="1"/>
  <c r="K14" i="9"/>
  <c r="L14" i="9" s="1"/>
  <c r="K15" i="9"/>
  <c r="L15" i="9" s="1"/>
  <c r="K16" i="9"/>
  <c r="L16" i="9" s="1"/>
  <c r="K17" i="9"/>
  <c r="L17" i="9" s="1"/>
  <c r="K18" i="9"/>
  <c r="L18" i="9" s="1"/>
  <c r="K19" i="9"/>
  <c r="L19" i="9" s="1"/>
  <c r="K20" i="9"/>
  <c r="L20" i="9" s="1"/>
  <c r="K21" i="9"/>
  <c r="L21" i="9" s="1"/>
  <c r="K22" i="9"/>
  <c r="L22" i="9" s="1"/>
  <c r="K23" i="9"/>
  <c r="L23" i="9" s="1"/>
  <c r="K24" i="9"/>
  <c r="L24" i="9" s="1"/>
  <c r="K25" i="9"/>
  <c r="L25" i="9" s="1"/>
  <c r="K26" i="9"/>
  <c r="L26" i="9" s="1"/>
  <c r="K27" i="9"/>
  <c r="L27" i="9" s="1"/>
  <c r="K28" i="9"/>
  <c r="L28" i="9" s="1"/>
  <c r="K29" i="9"/>
  <c r="L29" i="9" s="1"/>
  <c r="K30" i="9"/>
  <c r="L30" i="9" s="1"/>
  <c r="K31" i="9"/>
  <c r="L31" i="9" s="1"/>
  <c r="K32" i="9"/>
  <c r="L32" i="9" s="1"/>
  <c r="K33" i="9"/>
  <c r="L33" i="9" s="1"/>
  <c r="K34" i="9"/>
  <c r="L34" i="9" s="1"/>
  <c r="K35" i="9"/>
  <c r="L35" i="9" s="1"/>
  <c r="K36" i="9"/>
  <c r="L36" i="9" s="1"/>
  <c r="K37" i="9"/>
  <c r="L37" i="9" s="1"/>
  <c r="K38" i="9"/>
  <c r="L38" i="9" s="1"/>
  <c r="K39" i="9"/>
  <c r="L39" i="9" s="1"/>
  <c r="K40" i="9"/>
  <c r="L40" i="9" s="1"/>
  <c r="K41" i="9"/>
  <c r="L41" i="9" s="1"/>
  <c r="K42" i="9"/>
  <c r="L42" i="9" s="1"/>
  <c r="K43" i="9"/>
  <c r="L43" i="9" s="1"/>
  <c r="K44" i="9"/>
  <c r="L44" i="9" s="1"/>
  <c r="K45" i="9"/>
  <c r="L45" i="9" s="1"/>
  <c r="K46" i="9"/>
  <c r="L46" i="9" s="1"/>
  <c r="K47" i="9"/>
  <c r="L47" i="9" s="1"/>
  <c r="K48" i="9"/>
  <c r="L48" i="9" s="1"/>
  <c r="K49" i="9"/>
  <c r="L49" i="9" s="1"/>
  <c r="K50" i="9"/>
  <c r="L50" i="9" s="1"/>
  <c r="K51" i="9"/>
  <c r="L51" i="9" s="1"/>
  <c r="K52" i="9"/>
  <c r="L52" i="9" s="1"/>
  <c r="K53" i="9"/>
  <c r="L53" i="9" s="1"/>
  <c r="K54" i="9"/>
  <c r="L54" i="9" s="1"/>
  <c r="K55" i="9"/>
  <c r="L55" i="9" s="1"/>
  <c r="K56" i="9"/>
  <c r="L56" i="9" s="1"/>
  <c r="K57" i="9"/>
  <c r="L57" i="9" s="1"/>
  <c r="K58" i="9"/>
  <c r="L58" i="9" s="1"/>
  <c r="K59" i="9"/>
  <c r="L59" i="9" s="1"/>
  <c r="K60" i="9"/>
  <c r="L60" i="9" s="1"/>
  <c r="K61" i="9"/>
  <c r="L61" i="9" s="1"/>
  <c r="K62" i="9"/>
  <c r="L62" i="9" s="1"/>
  <c r="K63" i="9"/>
  <c r="L63" i="9" s="1"/>
  <c r="K64" i="9"/>
  <c r="L64" i="9" s="1"/>
  <c r="K65" i="9"/>
  <c r="L65" i="9" s="1"/>
  <c r="K66" i="9"/>
  <c r="L66" i="9" s="1"/>
  <c r="K67" i="9"/>
  <c r="L67" i="9" s="1"/>
  <c r="K68" i="9"/>
  <c r="L68" i="9" s="1"/>
  <c r="H11" i="9"/>
  <c r="I11" i="9" s="1"/>
  <c r="H12" i="9"/>
  <c r="I12" i="9" s="1"/>
  <c r="H13" i="9"/>
  <c r="I13" i="9" s="1"/>
  <c r="H14" i="9"/>
  <c r="I14" i="9" s="1"/>
  <c r="H15" i="9"/>
  <c r="I15" i="9" s="1"/>
  <c r="H16" i="9"/>
  <c r="I16" i="9" s="1"/>
  <c r="H17" i="9"/>
  <c r="I17" i="9" s="1"/>
  <c r="H18" i="9"/>
  <c r="I18" i="9" s="1"/>
  <c r="H19" i="9"/>
  <c r="I19" i="9" s="1"/>
  <c r="H20" i="9"/>
  <c r="I20" i="9" s="1"/>
  <c r="H21" i="9"/>
  <c r="I21" i="9" s="1"/>
  <c r="H22" i="9"/>
  <c r="I22" i="9" s="1"/>
  <c r="H23" i="9"/>
  <c r="I23" i="9" s="1"/>
  <c r="H24" i="9"/>
  <c r="I24" i="9" s="1"/>
  <c r="H25" i="9"/>
  <c r="I25" i="9" s="1"/>
  <c r="H26" i="9"/>
  <c r="I26" i="9" s="1"/>
  <c r="H27" i="9"/>
  <c r="I27" i="9" s="1"/>
  <c r="H28" i="9"/>
  <c r="I28" i="9" s="1"/>
  <c r="H29" i="9"/>
  <c r="I29" i="9" s="1"/>
  <c r="H30" i="9"/>
  <c r="I30" i="9" s="1"/>
  <c r="H31" i="9"/>
  <c r="I31" i="9" s="1"/>
  <c r="H32" i="9"/>
  <c r="I32" i="9" s="1"/>
  <c r="H33" i="9"/>
  <c r="I33" i="9" s="1"/>
  <c r="H34" i="9"/>
  <c r="I34" i="9" s="1"/>
  <c r="H35" i="9"/>
  <c r="I35" i="9" s="1"/>
  <c r="H36" i="9"/>
  <c r="I36" i="9" s="1"/>
  <c r="H37" i="9"/>
  <c r="I37" i="9" s="1"/>
  <c r="H38" i="9"/>
  <c r="I38" i="9" s="1"/>
  <c r="H39" i="9"/>
  <c r="I39" i="9" s="1"/>
  <c r="H40" i="9"/>
  <c r="I40" i="9" s="1"/>
  <c r="H41" i="9"/>
  <c r="I41" i="9" s="1"/>
  <c r="H42" i="9"/>
  <c r="I42" i="9" s="1"/>
  <c r="H43" i="9"/>
  <c r="I43" i="9" s="1"/>
  <c r="H44" i="9"/>
  <c r="I44" i="9" s="1"/>
  <c r="H45" i="9"/>
  <c r="I45" i="9" s="1"/>
  <c r="H46" i="9"/>
  <c r="I46" i="9" s="1"/>
  <c r="H47" i="9"/>
  <c r="I47" i="9" s="1"/>
  <c r="H48" i="9"/>
  <c r="I48" i="9" s="1"/>
  <c r="H49" i="9"/>
  <c r="I49" i="9" s="1"/>
  <c r="H50" i="9"/>
  <c r="I50" i="9" s="1"/>
  <c r="H51" i="9"/>
  <c r="I51" i="9" s="1"/>
  <c r="H52" i="9"/>
  <c r="I52" i="9" s="1"/>
  <c r="H53" i="9"/>
  <c r="I53" i="9" s="1"/>
  <c r="H54" i="9"/>
  <c r="I54" i="9" s="1"/>
  <c r="H55" i="9"/>
  <c r="I55" i="9" s="1"/>
  <c r="H56" i="9"/>
  <c r="I56" i="9" s="1"/>
  <c r="H57" i="9"/>
  <c r="I57" i="9" s="1"/>
  <c r="H58" i="9"/>
  <c r="I58" i="9" s="1"/>
  <c r="H59" i="9"/>
  <c r="I59" i="9" s="1"/>
  <c r="H60" i="9"/>
  <c r="I60" i="9" s="1"/>
  <c r="H61" i="9"/>
  <c r="I61" i="9" s="1"/>
  <c r="H62" i="9"/>
  <c r="I62" i="9" s="1"/>
  <c r="H63" i="9"/>
  <c r="I63" i="9" s="1"/>
  <c r="H64" i="9"/>
  <c r="I64" i="9" s="1"/>
  <c r="H65" i="9"/>
  <c r="I65" i="9" s="1"/>
  <c r="H66" i="9"/>
  <c r="I66" i="9" s="1"/>
  <c r="H67" i="9"/>
  <c r="I67" i="9" s="1"/>
  <c r="H68" i="9"/>
  <c r="I68" i="9" s="1"/>
  <c r="H7" i="9"/>
  <c r="I7" i="9" s="1"/>
  <c r="T7" i="9" s="1"/>
  <c r="H8" i="9"/>
  <c r="I8" i="9" s="1"/>
  <c r="H9" i="9"/>
  <c r="I9" i="9" s="1"/>
  <c r="H10" i="9"/>
  <c r="I10" i="9" s="1"/>
  <c r="H6" i="9"/>
  <c r="I6" i="9" s="1"/>
  <c r="S4" i="9"/>
  <c r="G69" i="9"/>
  <c r="K4" i="9"/>
  <c r="T37" i="9" l="1"/>
  <c r="T21" i="9"/>
  <c r="T53" i="9"/>
  <c r="T44" i="9"/>
  <c r="T8" i="9"/>
  <c r="T36" i="9"/>
  <c r="T28" i="9"/>
  <c r="T12" i="9"/>
  <c r="T60" i="9"/>
  <c r="T52" i="9"/>
  <c r="T43" i="9"/>
  <c r="T27" i="9"/>
  <c r="T18" i="9"/>
  <c r="T59" i="9"/>
  <c r="T50" i="9"/>
  <c r="T34" i="9"/>
  <c r="T66" i="9"/>
  <c r="T67" i="9"/>
  <c r="T51" i="9"/>
  <c r="T35" i="9"/>
  <c r="T19" i="9"/>
  <c r="T11" i="9"/>
  <c r="T58" i="9"/>
  <c r="T42" i="9"/>
  <c r="T26" i="9"/>
  <c r="T16" i="9"/>
  <c r="T65" i="9"/>
  <c r="T57" i="9"/>
  <c r="T49" i="9"/>
  <c r="T41" i="9"/>
  <c r="T33" i="9"/>
  <c r="T25" i="9"/>
  <c r="T17" i="9"/>
  <c r="T10" i="9"/>
  <c r="T64" i="9"/>
  <c r="T56" i="9"/>
  <c r="T48" i="9"/>
  <c r="T40" i="9"/>
  <c r="T32" i="9"/>
  <c r="T24" i="9"/>
  <c r="T9" i="9"/>
  <c r="T63" i="9"/>
  <c r="T55" i="9"/>
  <c r="T47" i="9"/>
  <c r="T39" i="9"/>
  <c r="T31" i="9"/>
  <c r="T23" i="9"/>
  <c r="T15" i="9"/>
  <c r="T6" i="9"/>
  <c r="T54" i="9"/>
  <c r="T38" i="9"/>
  <c r="T22" i="9"/>
  <c r="T68" i="9"/>
  <c r="T20" i="9"/>
  <c r="T62" i="9"/>
  <c r="T46" i="9"/>
  <c r="T30" i="9"/>
  <c r="T14" i="9"/>
  <c r="T61" i="9"/>
  <c r="T45" i="9"/>
  <c r="T29" i="9"/>
  <c r="T13" i="9"/>
  <c r="L4" i="9"/>
  <c r="J69" i="9"/>
  <c r="S5" i="9"/>
  <c r="K5" i="9"/>
  <c r="L5" i="9" s="1"/>
  <c r="H5" i="9"/>
  <c r="I5" i="9" s="1"/>
  <c r="L69" i="9" l="1"/>
  <c r="K69" i="9"/>
  <c r="S69" i="9"/>
  <c r="T5" i="9"/>
  <c r="H4" i="9" l="1"/>
  <c r="H69" i="9" s="1"/>
  <c r="I4" i="9" l="1"/>
  <c r="T4" i="9" l="1"/>
  <c r="T69" i="9" s="1"/>
  <c r="I69" i="9"/>
</calcChain>
</file>

<file path=xl/sharedStrings.xml><?xml version="1.0" encoding="utf-8"?>
<sst xmlns="http://schemas.openxmlformats.org/spreadsheetml/2006/main" count="159" uniqueCount="87">
  <si>
    <t>ITEM</t>
  </si>
  <si>
    <t xml:space="preserve">
UNIDAD
 DE MEDIDA</t>
  </si>
  <si>
    <t>CANTIDAD</t>
  </si>
  <si>
    <t xml:space="preserve">%
 IVA </t>
  </si>
  <si>
    <t xml:space="preserve">COSTO PROMEDIO </t>
  </si>
  <si>
    <t>Clasificación UNSPSC</t>
  </si>
  <si>
    <t xml:space="preserve"> Valor sin IVA</t>
  </si>
  <si>
    <t xml:space="preserve">IVA </t>
  </si>
  <si>
    <t>Valor con IVA</t>
  </si>
  <si>
    <t>IVA</t>
  </si>
  <si>
    <t xml:space="preserve">Promedio Total sin IVA </t>
  </si>
  <si>
    <t>Promedio total con IVA</t>
  </si>
  <si>
    <t>TOTAL</t>
  </si>
  <si>
    <t>DESCRIPCIÓN</t>
  </si>
  <si>
    <t>Chaleco material impermeable con 6 bolsillos externos y 1 interno con logo institucional del sena bordado color verde</t>
  </si>
  <si>
    <t>Pava color beige claro con logo SENA bordado color verde</t>
  </si>
  <si>
    <t>Gorra institucional color negro, elaborado en material textil de alta calida, resistente y de excelente durabilidad, con diseño comodo y ajustable. Cuenta con logo instutucional de SENA bordado en hilo verde, aplicado de forma permanente.</t>
  </si>
  <si>
    <t>Pantalon genero caballero, color azul oscuro, elaborado en material jean, con dos bolsillos traseros y dos adelante con logo institucional del SENA bordado en un bolsillo trasero, unidad de medida: unidad. Tallas: 28, 30, 32, 34, 36, 38, 40, 42.</t>
  </si>
  <si>
    <t>Termo institucional plástico de un litro, resistente y liviano, con tapa rosca segura, diseño funcional y logo institucional del SENA aplicado de forma permanente</t>
  </si>
  <si>
    <t>Protector auditivo: Tapones reutilizables de material extra suave con cordón y estuche • Tapones de material hipoalergénico de elastómero termoplástico 100% color azul traslúcido • Cordón de poliéster con punta de acetato • Cordón de elastómero termoplástico • Diseño de tres falanges con ajuste cómodo • Se adapta a la forma ovalada del canal auditivo sin plegarse.</t>
  </si>
  <si>
    <t>Cinturón lumbar de soporte: mejora la postura al manipular cargas, incrementa la presión abdominal, mantiene la espalda alineada y reduce los esfuerzos mecánicos durante el levantamiento de carga.
Beneficios Mejora la postura y la alineación de la espalda Incrementa la presión abdominal para estabilidad y soporte Reduce los esfuerzos mecánicos y la fatiga durante el levantamiento Promueve técnicas seguras para prevenir lesiones musculoesqueléticas Diseño cómodo y materiales resistentes para uso prolongado.</t>
  </si>
  <si>
    <t>Guantes de caucho calibre 35 construcción: Guantes gruesos para construcción, alta densidad y resistencia química</t>
  </si>
  <si>
    <t>Botas de caucho: Botas fabricadas en PVC, con certificacion ASTM F2892-18, debe contar con suela inyectada, forro interno 100 % poliester tejido rizo, con puente establizador para el area de la planta del pie. Color: negra</t>
  </si>
  <si>
    <t>Tapabocas con filtro: Respirador para Partículas P95 está diseñado para ayudar a proporcionar la calidad y protección respiratoria confiable al trabajador para ciertas partículas con y sin aceite, con eficacia de filtración del 95%. El respirador es de peso ligero y desechable, se construye con material de filtro de carbono para las operaciones de fundición, laboratorios, agricultura, manufactura petroquímica y revestimiento donde las partículas y niveles molestos de vapores orgánicos. pueden estar presentes. 3M utiliza una variedad de tecnologías innovadoras y características que le ayudarán a satisfacer sus necesidades de protección respiratoria y confort.
Aprobación NIOSH P95 Ayuda a proteger contra ciertas partículas aceitosas y no aceitosas Capa de carbón que ayuda a reducir los niveles de olores molestos de vapores orgánicos Su estructura antideformante, el diseño de sus bandas elásticas y el clip de aluminio en “M” aseguran un excelente sello adaptándose a un amplio rango de tamaños de cara Bandas para la cabeza trenzadas y materiales interiores blandos Espacioso y durable Puente nasal en forma de M para menor presión y mayor comodidad Posee válvula de exhalación Cool Flow® (válvula de aire fresco) que ofrece mayor comodidad y frescura al usuario</t>
  </si>
  <si>
    <t>Overol color beige claro de proteccion en tela tipo drill 100% algodón, polyester, antiflama o mezclas resistentes a desgaste, con triple costura y refuerzos en zonas de alta fricción. Equipado con cierres metálicos, múltiples bolsillos (delanteros, traseros, lateral y porta lapicero), cintura elasticada para comodidad y chapetas reflectivas en piernas y brazos . Disponible en diferentes tallas y colores dependiendo del tipo de labor, cumple norma técnica NTC 5049:2002 para overoles industriales y especificaciones de seguridad exigidos por la legislación colombiana. Confección enfocada en durabilidad, movilidad, facilidad de lavado, protección ante riesgos mecánicos y químicos, e identidad institucional con Logo institucional del SENA bordado en hilo verde. Tallas: XS, S, M, L, XL, XXL, XXXL UNISEX</t>
  </si>
  <si>
    <t>ARNÉS SENCILLO CUERPO COMPLETO TIPO “X” CON CUATRO PUNTOS (Argollas) UBICADOS ASI: 1 argolla esternal, 1 argolla dorsal y 2 argollas laterales para posicionamiento. certificado en ANSI Z359.11</t>
  </si>
  <si>
    <t>Botas de seguridad: Bota dieléctrica resistente a hidrocarburos y derivados del petroleo Construcción Inyección Directa Suela Bi-densidad Eva- Caucho Capellada de cuero Estampado
Sobrepuntera PU aumenta la resistencia y durabilidad Plantilla PU termoformada Puntera de composite ultraliviana. Cumple Norma EN ISO 20345 y ASTM f 2413-18 EH Anti Slip: Suela antideslizante que otorga una mayor estabilidad. Anti Fatigue: Combinación de materiales de distinta densidad en la suela, que otorgan una mayor amortiguación y comodidad. Composite Toe: Puntera de resina plástica certificada EN 12568, con menor peso y conductividad de calor. Anti Perforant Flexible: Plantilla de armado con fibra sintética Premium anti-perforante certificada EN 12568, que protege el pie de daños por elementos punzantes, sin perder flexibilidad. Anti Bacterial: Plantilla con tratamiento antimicótico que previene la proliferación de hongos, enfermedades del pie y logra un mejor control de olores. Comfort Points: Plantilla en PU que incorpora en su zona interior áreas de distinta densidad y geometría, para lograr una efectiva amortiguación, generando así una mayor sensación de confort y descanso al caminar. Water Proof: Membrana Impermeable al agua que cumple con el estandar WR water resistant según norma ISO 20345. Tallas: 35, 36, 37, 38, 39, 40, 41, 42, 43, 44, 45 y 46</t>
  </si>
  <si>
    <t>Careta facial: Fabricada con un cuerpo de polipropileno, garantiza durabilidad y resistencia. Su mica de policarbonato flexible es antirayadura, permitiendo una visión clara y sin obstrucciones. Además, es resistente a impactos, asegurando una protección fiable. Con un abatimiento de 90° y un ajuste de matraca, la careta se adapta cómodamente a diferentes tamaños de cabeza, proporcionando un ajuste seguro.</t>
  </si>
  <si>
    <t>Eslinga en Y detención de caídas graduable , en reata poliéster con absorvedor de impacto. Diseñada con ganchos combinados, 1 gancho de ¾» – 21mm de apertura y 2 ganchos doble seguro de 2½» – 65mm de apertura.</t>
  </si>
  <si>
    <t>GUANTES DE MATERIAL AISLANTE: GUANTES DE MATERIAL AISLANTE PARA TRABAJOS ELÉCTRICOS CON TENSIÓN RESISTENCIA HASTA 10000 VOLTIOS</t>
  </si>
  <si>
    <t>Línea de vida para tránsito horizontal portatil para ser usada simultáneamente maximo por 2 trabajadores de 20 metros de longitud, Fabricada en cinta poliéster con resistencia de 5000lbs 22.2kN y costuras reforzadas. Certificado EN 795: 2012 Clase B" Componentes:-(1) Línea de vida en cinta poliéster de 45mm con resistencia de 18 kN- 4047 lbf-(1) Tensor de trinquete en acero-(2) Tie off tipo en cinta para instalación de ambos extremos-(2) Anillo de conexión (2 trabajadores) fabricados en acero con resistencia de 22.2 kN (5000lbs)-(2) Mosquetones simétricos en acero doble seguro certificado EN 362:2004 resistencia de 5000 Lb - 22.2 kN-(1) Maletín de almacenamiento fabricado en material textil impermeable-(1) Indicador de tensión-(1) Absorbedor de impacto de 1.20 mt. Protector de etiqueta plástico resistente a humedad.</t>
  </si>
  <si>
    <t>Mascarilla N95: Mascarilla N95 o FFP2; NIOSH N95 o EN149 FFP2</t>
  </si>
  <si>
    <t>Monogafas: Monogafas panorámicas; Protección lateral completa, ventilación indirecta</t>
  </si>
  <si>
    <t>Mosquetones de seguridad: Mosquetón de acero al carbono, con sistema de cierre y seguro automático, resistencia 40 KN</t>
  </si>
  <si>
    <t>Orejeras tipo copa: Unas orejeras versátiles para colocar sobre la cabeza con una diadema de acero inoxidable para una fuerza constante y una protección auditiva eficaz Para niveles de ruido de hasta 98 dBA. - La construcción de acero inoxidable resiste la flexión y la deformación. - Los puntos de pivote del auricular se inclinan para una comodidad y eficiencia óptimas. - Ultraligero con almohadillas para orejeras rellenas de líquido / espuma. - Codificación de colores para la observación de cumplimiento. - Clasificación de reducción de ruido (NRR) *: 25 dB. CSA Clase A. * El NRR puede sobrestimar la protección auditiva proporcionada durante el uso típico.</t>
  </si>
  <si>
    <t>Botas de caucho: Botas de caucho: Botas fabricadas en PVC, con certificacion ASTM F2413-18, debe contar con suela inyectada, forro interno 100 % poliester tejido rizo, con puente establizador para el area de la planta del pie, con puntera en acero que cumpla con la norma ISO 22568- 1 Color: negra</t>
  </si>
  <si>
    <t>Chaleco de seguridad: Chaleco reflectivo con cintas reflectivas en pecho y espalda, liviano y resistente de gran duración de fácil limpieza Característica: • Material de gran resistencia. • Tela fluorescente de color naranja. • Tejida con hilo 100% poliéster de alta tenacidad. • Cintas reflectivas color plata, 2 verticales en pecho y cruzadas en la espalda. • Bolsillo delantero multiusos. F. Cierre delantero en cremallera.</t>
  </si>
  <si>
    <t>Gafas protectoras transparentes: Gafas de policarbonato con lente claro Nitro II con protección lateral y protección contra rayos UVA/UVB nivel 6, livianas y de marco PVC, certificación ANSI Z87.1 2015</t>
  </si>
  <si>
    <t>Guantes tipo ingeniero vaqueta: Guantes de cuero con ajuste elastico en la muñeca y un ribete en el puño de 9", ideal para trabajos de obras civiles</t>
  </si>
  <si>
    <t>Chaleco tipo periodista COLOR BEIGE CLARO CON LOGO SENA BORDADO COLOR VERDE MATERIAL DRIL</t>
  </si>
  <si>
    <t>Pantalón para género dama, color azul oscuro, elaborado en material jean con dos bolsillos traseros y dos bolsillos delanteros, con logo institucional del SENA bordado en un bolsillo trasero, unidad de medida: unidad. tallas: 6, 8,10, 12, 14, 16, 18</t>
  </si>
  <si>
    <t>Termo institucional de un litro reutilizable, elaborado en material resistente, con tapa hermética y aplicado de forma permanente, apto para bebidas frías y calientes.</t>
  </si>
  <si>
    <t>GUANTES DE LATEX: Guantes de Poliéster de alta resolución de calibre 13 con revestimiento de látex. elaborados con poliéster sumamente liviano y transpirable, protegiendo las manos de cualquier posible humedad. CAJA X 100 PARES</t>
  </si>
  <si>
    <t>Overoles de protección: MATERIAL: Tela Dura Plus 240 88/12 Con fibras resistentes a la f lama COMPOSICION: Algodón Proban FR 88% / Nylon 12%. De alta resistencia. CIERRE: Ignifugo HILOS: Ignífugos REFLETIVO: Ignifugo BOTONES: Ignífugos</t>
  </si>
  <si>
    <t>Guantes de protección: Materiales: Pueden incluir cuero, goma, nitrilo, neopreno, vinilo o poliéster, entre otros. Algunos guantes anti-corte usan polietileno de alto peso molecular (HMPE) para una mayor resistencia al corte y abrasión. Diseño: Debe ser anatómico, cómodo, flexible y transpirable. Se busca maximizar la destreza y la sensibilidad táctil sin comprometer la protección. Algunos pueden tener puños elásticos o con puño de seguridad para facilitar la identificación del talleje. Normativas y certificaciones EN ISO 21420: Requisitos generales de diseño y fabricación para guantes de protección. EN 388: Evalúa la resistencia a riesgos mecánicos como la abrasión, el corte, el desgarro, la perforación y el impacto. Guantes en dereche e izquierdo TALLAS: XS, S, M Y L</t>
  </si>
  <si>
    <t>Delantales protectores: delantales protectores detalla sus características principales, como el material (generalmente PVC/poliéster), medidas (ej. \(70\text{\ cm}\times 100\text{\ cm}\)), y especificaciones de confección (costuras electroselladas). También incluye su función principal, que es la protección contra líquidos y químicos, sus usos típicos en industrias (alimentaria, limpieza) y los sistemas de ajuste (cintas y hebillas).</t>
  </si>
  <si>
    <t>Camisa protectora en dril, de manga larga, color beige claro, diseñada para uso laboral. Fabricada con material de alta calidad, ofrece resistencia y comodidad para largas jornadas de trabajo. Cuenta con logo institucional del SENA bordado en hilo verde, aplicado de forma permanente sobre la prenda.</t>
  </si>
  <si>
    <t>CALZADO CUARTO DE LIMPIEZA.Con suelas Antideslizante- color blanco- unisex Diseño sin huecos-Suela con inserto antiderrapante de NITRILO - Cumple normas NTC-ISO 20344:2022 y NTC-ISO 20347:2022</t>
  </si>
  <si>
    <t>GUANTES Multiusos Caja Paquete x 24 und- Presentacion del producto Bolsa- Para Limpieza - exclusivos para la limpieza de habitaciones.</t>
  </si>
  <si>
    <t>KIT DE PRIMEROS AUXILIOS: 1.Gasa limpia paquete x 100 unidades 20 Gasa estéril 7.5x7.5 por 5 unidades 4 Compresa abdominal 1 Esparadrapo de tela 4" x5 yardas 1 Bajalenguas paquete x 20 unidades 2 Venda elástica 2" x 5 yardas 2 Venda elástica 3" x 5 yardas 2 Venda elástica 5" x 5 yardas 2 Venda de algodón 3" x 5 yardas 2 Venda de algodón 5" x 5 yardas 1 Yodopovidona solución 120ml 5 Solución salina 250ml 1 Guante vinilo caja por 100unidades 1 Termómetro digital 1 Alcohol antiséptico frasco x 300ml 1 Linterna dinamo recargable no necesita pilas 1 Tijera universal para trauma 1 Cuello para inmovilización cervical uso adulto mul 1 Inmovilizador maleable para extremidades superior o inferiores 1 Vasos paquete x 25 unidades 1 Ácido acetil salicílico tab x 10 unidades 1 Hidróxido de aluminio tableta x 10 2 Barrera plástica de protección para RCP tipo llavero 1 Morral grande de 52cm x 36cm x 13 cm compuesto por dos bolsillos (uno grande con compartimientos para almacenar los elementos y uno pequeño) elaborado en lona, reata para cargar en hombros) 1 Pulsioximetro</t>
  </si>
  <si>
    <t>PROTECCIÓN - SOLAR: Fransco de 30 ml Factor de protección solar: 70. Protección solar de amplio espectro con FPS 70 para máxima defensa. Resistente al agua para actividades al aire libre. Hipoalergénico, ideal para pieles sensibles. Libre de parabenos y aceites para un cuidado suave. Dermatológicamente testeado para mayor seguridad en su uso.- -Piel normal.</t>
  </si>
  <si>
    <t>GAFAS PROTECTORAS: GAFAS DE SOL CATEGORÍA 3 ADULTO SENDERISMO MH100-Gafas de sol anti-UV bloquean el 100% de los rayos nocivos y la categoría 3 protege del encandilamiento del reflejo de la luz.--Cuadro: 100.0% Poliamida; Lente: 100.0% Policarbonato. Aptas para senderismo y trekking</t>
  </si>
  <si>
    <t>SOMBRERO: Unisex Gorra de Safari con Extra Largo Protector de Nuca 12cm Gran Borde para Actividades al Aire Libre Sol Protección UV-Composición del materiall -- Poliéster-Instrucciones de cuidado del materialLavar a mano-Tipo de cierreCremalleraAjustable 56-62cm-Borde Ancho: 12cm - Talla unica de color Verde oliva o verde bosque Y LOGO SENA NEGRO BORDADO</t>
  </si>
  <si>
    <t>REPELENTE DE MOSQUITOS: Repelente de insectos adultos spray 30 ml. Este repelente te protege contra insectos como zancudos, jejenes, mosquitos y garrapatas. La prevención contra zancudos y mosquitos ingredientes activos-IR3535® - 15%- Beneficios Repele zancudos, jejenes, mosquitos y garrapatas. Secado Rápido Larga Duración Fórmula no grasosa</t>
  </si>
  <si>
    <t>Cofias : Gorros Desechables Tipo Oruga Paq x 20 Und</t>
  </si>
  <si>
    <t>CHAQUETA CHEF Material: Gabardina (Composición: 65% poliéster 35% algodón) Cremallera interna 40cm 2 broche scovill plateado Embone en mangas, cuello y frente Manga ¾ Cruce de izquierda a derecha Bolsillo cuchara en manga izquierda Debe incluir logo SENA de color acuerdo a estandar institucional tallas: XS, S, M, L, XL, XXL, XXXL</t>
  </si>
  <si>
    <t>PANTALÓN Material: Antifluido nacional (Composición: 100% poliéster) Resorte en cintura con cordón interno ajustable 2 bolsillos internos laterales, estilo gallineto tallas: XS, S, M, L, XL, XXL, XXXL</t>
  </si>
  <si>
    <t>COFIA Material: Antifluido nacional (Composición: 100% poliéster) estilo champiñon ajustable con velcro</t>
  </si>
  <si>
    <t>DELANTAL Material: Antifluido nacional (Composición: 100% poliéster) Uno bolsillo al lado derecho Dos tiras ajustables en la cintura</t>
  </si>
  <si>
    <t xml:space="preserve">Calzado antideslizante tipo sueco 080 fabricado en material EVA, de alta durabilidad y con alta resistencia al desgaste, posee características impermeabilizantes que evitan la proliferación de bacterias. Color negro y/o blanco tallas: 35 a la 45 </t>
  </si>
  <si>
    <t>Tapabocas plastico antiempañante Material: pvc Tamaño: 140 x 70 mm/5.51* 2.76 pulgadas. Función: antiestornudos, antisaliva, antisalpicaduras Aplicación: Chef, camarero, supermercado, hotel, Caja por 50 unidades</t>
  </si>
  <si>
    <t>El gorro tipo monja que proporcione alta protección ya que cubre la totalidad del cabello, oídos y cuello. Es ideal para tareas de laboratorio preparación, procesado, servicio de alimentos y manufactura cosmética. Puede ser reutilizado, sin embargo se requiere realizar un buena higiene después de usarse. Color: Blanco Talla: Única. Medidas: Controno del sesgo: 28 cm / 280 mm. Largo: 35 cm / 350 mm. Cuello: 30 cm / 300 mm.</t>
  </si>
  <si>
    <t>Mascara Respirador Media Cara 3M 6200 + Filtros 6003 O 6001</t>
  </si>
  <si>
    <t>Casco ligero y supercómodo, diseñado para trabajos en altura. Su construcción con forro EPS, similar a los cascos deportivos, asegura comodidad durante largas jornadas. El perfil de profundidad óptima y la banda frontal ajustable en altura proporcionan estabilidad y ajuste seguro, evitando que el casco se desplace hacia atrás o interfiera en la visión. Cuenta con orificios de ventilación protegidos por rejilla de acero, hebillas laterales ajustables, hebilla de barbilla de perfil bajo, y una circunferencia de cabeza ajustable de 53 a 61 cm mediante rueda trasera. La diadema trasera con rueda de ajuste se puede plegar para transporte y almacenamiento. El acolchado interior extraíble y lavable, ranuras euro universales y clips empotrados permiten compatibilidad con protectores auditivos, linternas y portalámparas, mientras que pegatinas reflectantes aumentan la visibilidad. El casco es apto para temperaturas de -10 a +50 °C y cuenta con un número único de producto para seguimiento de inspecciones. Normativa CE, EN 397</t>
  </si>
  <si>
    <t>Casco de seguridad dieléctrico TIPO II CLASE E-G según clasificación de la norma ANSI/ISEA Z89.1 – 2014 (R2019), para protección contra todo tipo de golpes impactos laterales y verticales, con sistema de suspensión y barbuquejo unidos que mejoran la comodidad en el uso. Color: Blanco</t>
  </si>
  <si>
    <t>Guantes ligeros con la parte superior de los dedos quitada que simplifica la manipulación de trabajos en metal • Doble capa duradera de cuero de vaca artificial y dividido de grado A en la palma • Refuerzo adicional de la zona de mayor desgaste entre. • TALLAS 8 y 9</t>
  </si>
  <si>
    <t>Guantes con El canal de cuerda biselado Vibram® 3-D maximiza el agarre direccional al manipular cuerdas y cables Base de la palma diseñada para protección contra impactos Patrón flexible diseñado para máxima destreza No pierde color, se lava limpio Puntas de los dedos diseñadas para un máximo agarre y destreza Tecnología óptica pendiente de patente IVE ™ que amplía el campo del reconocimiento visual Protección contra impactos de máxima cobertura probada en dedos, pulgar, nudillos y huesos metacarpianos Puño de Airprene: ajuste ceñido, fácil de quitar, transpirable</t>
  </si>
  <si>
    <t>pantalón con protección anticorte es el más ligero de la gama . Muy transpirable, con material AVERTIC™ pro lite (EN 381), y detalles reflectantes. El tejido está compuesto por seis capas, de un material hasta un 20% más ligero que el material ADVANCE. Se presentan de color negro y consistencia elástica, debido al material ProElast. Además tiene bolsillos con cremallera, cremallera grande para ponerse y quitarse el pantalón fácilmente y detalles reflectantes para incrementar la visibilidad Peso ligero gracias al exclusivo material de protección anticorte AVERTIC™ pro lite Clase de protección anticorte 1, diseño A (EN 381) Óptimo para días calurosos gracias al tejido de ventilación en la parte posterior de la pierna Para profesionales forestales</t>
  </si>
  <si>
    <t>Botas de escalada son la elección predilecta de los arboristas en todo el mundo gracias a su diseño delgado y ligero. Estas botas están diseñadas para ofrecer un agarre óptimo y una comodidad excepcional en cada situación, haciendo que el trabajo en árboles sea más seguro y eficiente. Características Especiales Agarre Óptimo: La suela Vibram® hecha a medida proporciona un agarre excepcional, incluso en entrepiernas estrechas. Soporte Mejorado: Actualizadas a EVO 2, estas botas ahora ofrecen un mejor soporte para el tobillo. Durabilidad y Comodidad: Mejoras en la durabilidad y un ajuste más cómodo aseguran que las botas resistan las condiciones más duras y proporcionen confort durante todo el día. Transpirabilidad y Resistencia al Agua: La membrana Event mantiene los pies secos y cómodos, incluso en condiciones húmedas. Especificaciones: Peso: 1,55 libras por bota (dependiendo del tamaño) Parte superior: cuero Perwanger de primera calidad con perfil de refuerzo de goma Forro: Tejido impermeable Event® de 4 capas + cuero Suela: Vibram® New Mulaz ‘High Grip’ con ‘Climbing Zone’ Entresuela: nailon de 1 mm.</t>
  </si>
  <si>
    <t>Gafas de seguridad proveen un excelente ajuste al usuario. Ayuda al lente a reducir el deslizamiento del marco durante los movimientos de cabeza en el lugar de trabajo. Estos lentes de protección están diseñados para proteger contra partículas proyectas cumpliendo la Norma ANSI Z87.1-2010 para alto impacto" lente oscuro</t>
  </si>
  <si>
    <t>Guantes de trabajo pofesionales DYNAMIC SensoLight, con puño elástico con cierre de velcro y tiras reflectantes. Para el manejo de máquinas (como motosierras, por ejemplo) que exigen mucha sensibilidad en las manos.</t>
  </si>
  <si>
    <t>bolsas secas de 10 litros color negro a prueba de agua brindan deportividad a la vida cotidiana, estas coloridas bolsas son útiles y atractivas gracias a su excelente diseño. La Bolsa impermeable tamaño perfecto donde podrás llevar tu equipo, almuerzo, toallas y objetos de valor, totalmente protegidos del agua, no solo son ligeras sino también duraderas y compactas. Adecuadas para mantener el contenido seco en cualquier situación húmeda, ideal para acampar, practicar natación, kayak, viajes a la playa o balnearios. Se incluye una correa para el hombro que facilita el transporte. Diseño multipropósito • Ideal para viajes a la playa, piscina, picnic, camping y actividades relacionadas con el agua • Resguarda la comida de elementos exteriores • Mantiene la ropa seca y segura • Puede llenarse con hielo y usarse como refrigerador improvisado para bebidas • Protege su teléfono, llaves y otros objetos de valor • Materiales resistentes • Construcción duradera de PVC • Costuras soldadas de alto rendimiento • Abertura con orillas rígidas para un sellado hermético • Impermeable y de uso rudo</t>
  </si>
  <si>
    <t>Bolsa de primeros auxilios compacta y ligera, cierre de cremallera redondo con componente reflectante que garantiza una buena visión y un fácil acceso, dos lazos de sujeción, compartimento de inserción de diferentes tamaños; bolsillo de malla con cremallera, lazo de fijación de velcro para el arnés o una correa de cadera de la mochila, fácilmente extraíble del arnés con una sola mano, silbato de emergencia incluido, venda, torniquete, microporo, antiseptico y gasa. Color: rojo, Peso: 61 g (2,2 oz), Tamaño: 13 x 10 x 5 cm, Material: poliamida, poliéster</t>
  </si>
  <si>
    <t>CANGURO SENCILLO Elaborado en lona kodra. cuenta con cuatro bolsillos. Dos bolsillos externos para separar elementos de mayor prioridad o que se necesite fácil acceso a estos. Tiene bastante espacio interno para el uso de varios elementos de primera atención. DESCRIPCION: Medida: 37 cm * 18 cm * 7 cm COLOR: ROJO Se entrega CANGURO botiquín con dotación. Contenido 1* Gel antibacterial 120ml 2-und* Acetaminofén 1* Cuello ortopédico 1* algodón 5gr 1* Solucion salina 2* Venda elástica 1* Tapabocas quirúrgico 1*und- Bajalenguas 1* Bisturí 2*und- Curas 1* Jeringa 1* Copitos 1* Toalla húmeda 1*Pito 1*encendedor 1*vendas de algodon 1* microporo 1* Gasa</t>
  </si>
  <si>
    <t>SOMBRERO: Unisex Gorra de Safari con Extra Largo Protector de Nuca 12cm Gran Borde para Actividades al Aire Libre Sol Protección UV-Composición del Material -- Poliéster- Tipo de cierreCremalleraAjustable 56-62cm-Borde Ancho: 12cm - Talla unica de color beige claro con logo SENA y la palabra BRIGADISTA bordado de color Verde</t>
  </si>
  <si>
    <t>Camisa tipo polo negra fabricadas en algodón/poliester con logo SENA y la palabra BRIGADISTA bordada en el pectoral izquierdo en color Verde tallas: XS, S, M, L, XL, XXL para dama y para caballero</t>
  </si>
  <si>
    <t>Zapato cerrado con suela antidezlizante, color blanco, resistente a grasas, aceites y calor, resistente al agua e impermeable, elaborado en materiales lavables e higiénicos. Talla: 33 a 45</t>
  </si>
  <si>
    <t>guantes de malla de acero inoxidable o los guantes de fibra sintética de alto rendimiento</t>
  </si>
  <si>
    <t>Mascarilla para polvo termosellada negra con 2 bandas elasticas para ajustar a la cabeza.
Tiene un clip metalico que permite ajustarse a la nariz, optimiza el ajuste facial y el hermetico en condiciones extremas de sudoracion.
Proteccion confortable contra molestias de polvos no toxicos.
Ideal para trabajos de renovacion (arena) y para trabajos de la casa y de jardineria(polen).
No es apropiada para usar contra aire peligrosamente contaminado de toxicos como pinturasen rocio, neblina, humo, gases y vapores.
No esta diseñada para uso como proteccion conra asbesto, dioxido de silicio, polvo de algodon o algun otro polvo toxico.</t>
  </si>
  <si>
    <t>Unidad</t>
  </si>
  <si>
    <t>Par</t>
  </si>
  <si>
    <t>Soluciones en Seguridad y Salud en el Trabajo S3 SAS</t>
  </si>
  <si>
    <t>BREMEN</t>
  </si>
  <si>
    <t>AREVALO SAS</t>
  </si>
  <si>
    <t>DISTRIBUCIONES VEGA VELEZ EXPRESS</t>
  </si>
  <si>
    <t>CON IVA</t>
  </si>
  <si>
    <t>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</si>
</sst>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_);_(* \(#,##0.00\);_(* &quot;-&quot;??_);_(@_)"/>
    <numFmt numFmtId="165" formatCode="_(* #,##0_);_(* \(#,##0\);_(* &quot;-&quot;??_);_(@_)"/>
    <numFmt numFmtId="166" formatCode="&quot;$ &quot;#,##0"/>
  </numFmts>
  <fonts count="17"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0"/>
      <color indexed="8"/>
      <name val="Arial"/>
      <family val="2"/>
    </font>
    <font>
      <sz val="8"/>
      <color indexed="8"/>
      <name val="Tahoma"/>
      <family val="2"/>
      <charset val="1"/>
    </font>
    <font>
      <sz val="11"/>
      <color theme="1"/>
      <name val="Calibri"/>
      <family val="2"/>
      <scheme val="minor"/>
    </font>
    <font>
      <b/>
      <sz val="10"/>
      <name val="Calibri"/>
      <family val="2"/>
      <scheme val="minor"/>
    </font>
    <font>
      <b/>
      <sz val="10"/>
      <color theme="1"/>
      <name val="Calibri"/>
      <family val="2"/>
      <scheme val="minor"/>
    </font>
    <font>
      <sz val="10"/>
      <name val="Calibri"/>
      <family val="2"/>
      <scheme val="minor"/>
    </font>
    <font>
      <sz val="10"/>
      <color theme="0"/>
      <name val="Calibri"/>
      <family val="2"/>
      <scheme val="minor"/>
    </font>
    <font>
      <sz val="10"/>
      <color rgb="FFFF0000"/>
      <name val="Calibri"/>
      <family val="2"/>
      <scheme val="minor"/>
    </font>
    <font>
      <b/>
      <sz val="10"/>
      <color rgb="FF000000"/>
      <name val="Calibri"/>
      <family val="2"/>
    </font>
    <font>
      <sz val="11"/>
      <name val="Calibri"/>
      <family val="2"/>
      <scheme val="minor"/>
    </font>
    <font>
      <sz val="10"/>
      <color theme="1"/>
      <name val="Arial"/>
      <family val="2"/>
    </font>
    <font>
      <b/>
      <sz val="10"/>
      <name val="Arial"/>
      <family val="2"/>
    </font>
  </fonts>
  <fills count="10">
    <fill>
      <patternFill patternType="none"/>
    </fill>
    <fill>
      <patternFill patternType="gray125"/>
    </fill>
    <fill>
      <patternFill patternType="solid">
        <fgColor theme="0" tint="-4.9989318521683403E-2"/>
        <bgColor indexed="64"/>
      </patternFill>
    </fill>
    <fill>
      <patternFill patternType="solid">
        <fgColor theme="6" tint="0.79998168889431442"/>
        <bgColor indexed="64"/>
      </patternFill>
    </fill>
    <fill>
      <patternFill patternType="solid">
        <fgColor theme="0"/>
        <bgColor indexed="64"/>
      </patternFill>
    </fill>
    <fill>
      <patternFill patternType="solid">
        <fgColor rgb="FFCCFFFF"/>
        <bgColor indexed="64"/>
      </patternFill>
    </fill>
    <fill>
      <patternFill patternType="solid">
        <fgColor theme="6" tint="0.79998168889431442"/>
        <bgColor rgb="FFF5F5F5"/>
      </patternFill>
    </fill>
    <fill>
      <patternFill patternType="solid">
        <fgColor theme="6" tint="0.79998168889431442"/>
        <bgColor rgb="FFFFF0E0"/>
      </patternFill>
    </fill>
    <fill>
      <patternFill patternType="solid">
        <fgColor theme="9" tint="0.79998168889431442"/>
        <bgColor indexed="64"/>
      </patternFill>
    </fill>
    <fill>
      <patternFill patternType="solid">
        <fgColor theme="7" tint="0.79998168889431442"/>
        <bgColor indexed="64"/>
      </patternFill>
    </fill>
  </fills>
  <borders count="27">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19">
    <xf numFmtId="0" fontId="0" fillId="0" borderId="0"/>
    <xf numFmtId="164" fontId="2" fillId="0" borderId="0" applyFont="0" applyFill="0" applyBorder="0" applyAlignment="0" applyProtection="0"/>
    <xf numFmtId="164" fontId="7"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7" fillId="0" borderId="0"/>
    <xf numFmtId="0" fontId="3" fillId="0" borderId="0"/>
    <xf numFmtId="0" fontId="6" fillId="0" borderId="0"/>
    <xf numFmtId="0" fontId="7" fillId="0" borderId="0"/>
    <xf numFmtId="0" fontId="7" fillId="0" borderId="0"/>
    <xf numFmtId="0" fontId="5" fillId="0" borderId="1" applyBorder="0"/>
    <xf numFmtId="0" fontId="3" fillId="0" borderId="0"/>
    <xf numFmtId="0" fontId="3" fillId="0" borderId="0"/>
    <xf numFmtId="0" fontId="3" fillId="0" borderId="0"/>
    <xf numFmtId="9" fontId="2" fillId="0" borderId="0" applyFont="0" applyFill="0" applyBorder="0" applyAlignment="0" applyProtection="0"/>
    <xf numFmtId="9" fontId="4" fillId="0" borderId="0" applyFont="0" applyFill="0" applyBorder="0" applyAlignment="0" applyProtection="0"/>
    <xf numFmtId="0" fontId="1" fillId="0" borderId="0"/>
    <xf numFmtId="43" fontId="1" fillId="0" borderId="0" applyFont="0" applyFill="0" applyBorder="0" applyAlignment="0" applyProtection="0"/>
  </cellStyleXfs>
  <cellXfs count="74">
    <xf numFmtId="0" fontId="0" fillId="0" borderId="0" xfId="0"/>
    <xf numFmtId="0" fontId="8" fillId="2" borderId="8" xfId="0" applyFont="1" applyFill="1" applyBorder="1" applyAlignment="1" applyProtection="1">
      <alignment horizontal="center" vertical="center" wrapText="1"/>
      <protection locked="0"/>
    </xf>
    <xf numFmtId="0" fontId="9" fillId="0" borderId="6" xfId="0" applyFont="1" applyBorder="1" applyAlignment="1">
      <alignment horizontal="center" vertical="center"/>
    </xf>
    <xf numFmtId="0" fontId="10" fillId="0" borderId="0" xfId="0" applyFont="1"/>
    <xf numFmtId="0" fontId="10" fillId="0" borderId="0" xfId="0" applyFont="1" applyAlignment="1">
      <alignment horizontal="left"/>
    </xf>
    <xf numFmtId="164" fontId="10" fillId="0" borderId="0" xfId="1" applyFont="1"/>
    <xf numFmtId="165" fontId="10" fillId="0" borderId="0" xfId="0" applyNumberFormat="1" applyFont="1"/>
    <xf numFmtId="0" fontId="10" fillId="0" borderId="0" xfId="0" applyFont="1" applyProtection="1">
      <protection locked="0"/>
    </xf>
    <xf numFmtId="0" fontId="11" fillId="0" borderId="0" xfId="0" applyFont="1" applyProtection="1">
      <protection locked="0"/>
    </xf>
    <xf numFmtId="0" fontId="8" fillId="0" borderId="0" xfId="0" applyFont="1" applyAlignment="1">
      <alignment horizontal="center" vertical="center" wrapText="1"/>
    </xf>
    <xf numFmtId="9" fontId="8" fillId="0" borderId="2" xfId="15" applyFont="1" applyBorder="1" applyAlignment="1">
      <alignment horizontal="center" vertical="center" wrapText="1"/>
    </xf>
    <xf numFmtId="165" fontId="10" fillId="2" borderId="9" xfId="1" applyNumberFormat="1" applyFont="1" applyFill="1" applyBorder="1" applyAlignment="1">
      <alignment horizontal="center" vertical="center" wrapText="1"/>
    </xf>
    <xf numFmtId="0" fontId="10" fillId="0" borderId="4" xfId="0" applyFont="1" applyBorder="1" applyProtection="1">
      <protection locked="0"/>
    </xf>
    <xf numFmtId="9" fontId="8" fillId="0" borderId="4" xfId="15" applyFont="1" applyBorder="1" applyAlignment="1">
      <alignment horizontal="center" vertical="center" wrapText="1"/>
    </xf>
    <xf numFmtId="164" fontId="8" fillId="3" borderId="3" xfId="1" applyFont="1" applyFill="1" applyBorder="1" applyAlignment="1" applyProtection="1">
      <alignment horizontal="center" vertical="center"/>
      <protection locked="0"/>
    </xf>
    <xf numFmtId="164" fontId="9" fillId="3" borderId="10" xfId="1" applyFont="1" applyFill="1" applyBorder="1" applyAlignment="1">
      <alignment horizontal="center" vertical="center"/>
    </xf>
    <xf numFmtId="165" fontId="12" fillId="0" borderId="0" xfId="0" applyNumberFormat="1" applyFont="1"/>
    <xf numFmtId="165" fontId="8" fillId="0" borderId="0" xfId="0" applyNumberFormat="1" applyFont="1"/>
    <xf numFmtId="0" fontId="13" fillId="0" borderId="3" xfId="0" applyFont="1" applyBorder="1" applyAlignment="1">
      <alignment horizontal="center" vertical="center" wrapText="1"/>
    </xf>
    <xf numFmtId="0" fontId="14" fillId="4" borderId="3" xfId="7" applyFont="1" applyFill="1" applyBorder="1" applyAlignment="1">
      <alignment vertical="center" wrapText="1"/>
    </xf>
    <xf numFmtId="0" fontId="14" fillId="0" borderId="3" xfId="7" applyFont="1" applyBorder="1" applyAlignment="1">
      <alignment vertical="center" wrapText="1"/>
    </xf>
    <xf numFmtId="0" fontId="8" fillId="2" borderId="21" xfId="0" applyFont="1" applyFill="1" applyBorder="1" applyAlignment="1" applyProtection="1">
      <alignment horizontal="center" vertical="center" wrapText="1"/>
      <protection locked="0"/>
    </xf>
    <xf numFmtId="165" fontId="10" fillId="2" borderId="20" xfId="1" applyNumberFormat="1" applyFont="1" applyFill="1" applyBorder="1" applyAlignment="1">
      <alignment horizontal="center" vertical="center" wrapText="1"/>
    </xf>
    <xf numFmtId="164" fontId="8" fillId="5" borderId="3" xfId="1" applyFont="1" applyFill="1" applyBorder="1" applyAlignment="1" applyProtection="1">
      <alignment horizontal="center" vertical="center"/>
      <protection locked="0"/>
    </xf>
    <xf numFmtId="164" fontId="10" fillId="5" borderId="3" xfId="1" applyFont="1" applyFill="1" applyBorder="1" applyAlignment="1">
      <alignment horizontal="center" vertical="center"/>
    </xf>
    <xf numFmtId="164" fontId="9" fillId="5" borderId="5" xfId="1" applyFont="1" applyFill="1" applyBorder="1" applyAlignment="1">
      <alignment horizontal="center" vertical="center"/>
    </xf>
    <xf numFmtId="164" fontId="10" fillId="5" borderId="20" xfId="1" applyFont="1" applyFill="1" applyBorder="1" applyAlignment="1">
      <alignment horizontal="center" vertical="center"/>
    </xf>
    <xf numFmtId="165" fontId="8" fillId="0" borderId="0" xfId="1" applyNumberFormat="1" applyFont="1" applyAlignment="1">
      <alignment horizontal="center" vertical="center" wrapText="1"/>
    </xf>
    <xf numFmtId="164" fontId="9" fillId="5" borderId="16" xfId="1" applyFont="1" applyFill="1" applyBorder="1" applyAlignment="1">
      <alignment horizontal="center" vertical="center"/>
    </xf>
    <xf numFmtId="164" fontId="9" fillId="5" borderId="26" xfId="1" applyFont="1" applyFill="1" applyBorder="1" applyAlignment="1">
      <alignment horizontal="center" vertical="center"/>
    </xf>
    <xf numFmtId="1" fontId="9" fillId="2" borderId="23" xfId="1" applyNumberFormat="1" applyFont="1" applyFill="1" applyBorder="1" applyAlignment="1" applyProtection="1">
      <alignment vertical="center" wrapText="1"/>
    </xf>
    <xf numFmtId="1" fontId="10" fillId="0" borderId="0" xfId="0" applyNumberFormat="1" applyFont="1"/>
    <xf numFmtId="1" fontId="9" fillId="2" borderId="24" xfId="1" applyNumberFormat="1" applyFont="1" applyFill="1" applyBorder="1" applyAlignment="1" applyProtection="1">
      <alignment horizontal="center" vertical="center" wrapText="1"/>
    </xf>
    <xf numFmtId="166" fontId="15" fillId="6" borderId="3" xfId="0" applyNumberFormat="1" applyFont="1" applyFill="1" applyBorder="1" applyAlignment="1">
      <alignment horizontal="right" vertical="center"/>
    </xf>
    <xf numFmtId="166" fontId="15" fillId="7" borderId="3" xfId="0" applyNumberFormat="1" applyFont="1" applyFill="1" applyBorder="1" applyAlignment="1">
      <alignment horizontal="right" vertical="center"/>
    </xf>
    <xf numFmtId="1" fontId="9" fillId="2" borderId="14" xfId="1" applyNumberFormat="1" applyFont="1" applyFill="1" applyBorder="1" applyAlignment="1" applyProtection="1">
      <alignment horizontal="center" vertical="center" wrapText="1"/>
    </xf>
    <xf numFmtId="1" fontId="9" fillId="2" borderId="22" xfId="1" applyNumberFormat="1" applyFont="1" applyFill="1" applyBorder="1" applyAlignment="1" applyProtection="1">
      <alignment horizontal="center" vertical="center" wrapText="1"/>
    </xf>
    <xf numFmtId="0" fontId="8" fillId="0" borderId="15" xfId="0" applyFont="1" applyBorder="1" applyAlignment="1" applyProtection="1">
      <alignment horizontal="center"/>
      <protection locked="0"/>
    </xf>
    <xf numFmtId="0" fontId="8" fillId="0" borderId="16" xfId="0" applyFont="1" applyBorder="1" applyAlignment="1" applyProtection="1">
      <alignment horizontal="center"/>
      <protection locked="0"/>
    </xf>
    <xf numFmtId="0" fontId="8" fillId="0" borderId="5" xfId="0" applyFont="1" applyBorder="1" applyAlignment="1" applyProtection="1">
      <alignment horizontal="center"/>
      <protection locked="0"/>
    </xf>
    <xf numFmtId="0" fontId="9" fillId="0" borderId="17" xfId="0" applyFont="1" applyBorder="1" applyAlignment="1">
      <alignment horizontal="center" vertical="center"/>
    </xf>
    <xf numFmtId="0" fontId="9" fillId="0" borderId="7" xfId="0" applyFont="1" applyBorder="1" applyAlignment="1">
      <alignment horizontal="center" vertical="center"/>
    </xf>
    <xf numFmtId="0" fontId="8" fillId="0" borderId="18"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protection locked="0"/>
    </xf>
    <xf numFmtId="0" fontId="9" fillId="0" borderId="19" xfId="0" applyFont="1" applyBorder="1" applyAlignment="1">
      <alignment horizontal="center" vertical="center" textRotation="90"/>
    </xf>
    <xf numFmtId="0" fontId="9" fillId="0" borderId="2" xfId="0" applyFont="1" applyBorder="1" applyAlignment="1">
      <alignment horizontal="center" vertical="center" textRotation="90"/>
    </xf>
    <xf numFmtId="0" fontId="8" fillId="0" borderId="19" xfId="0"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4" fontId="8" fillId="3" borderId="12" xfId="1" applyFont="1" applyFill="1" applyBorder="1" applyAlignment="1" applyProtection="1">
      <alignment horizontal="center" vertical="center"/>
      <protection locked="0"/>
    </xf>
    <xf numFmtId="164" fontId="8" fillId="3" borderId="11" xfId="1" applyFont="1" applyFill="1" applyBorder="1" applyAlignment="1" applyProtection="1">
      <alignment horizontal="center" vertical="center"/>
      <protection locked="0"/>
    </xf>
    <xf numFmtId="164" fontId="8" fillId="3" borderId="13" xfId="1" applyFont="1" applyFill="1" applyBorder="1" applyAlignment="1" applyProtection="1">
      <alignment horizontal="center" vertical="center"/>
      <protection locked="0"/>
    </xf>
    <xf numFmtId="164" fontId="8" fillId="5" borderId="18" xfId="1" applyFont="1" applyFill="1" applyBorder="1" applyAlignment="1" applyProtection="1">
      <alignment horizontal="center" vertical="center"/>
      <protection locked="0"/>
    </xf>
    <xf numFmtId="164" fontId="8" fillId="8" borderId="12" xfId="1" applyFont="1" applyFill="1" applyBorder="1" applyAlignment="1" applyProtection="1">
      <alignment horizontal="center" vertical="center"/>
      <protection locked="0"/>
    </xf>
    <xf numFmtId="164" fontId="8" fillId="8" borderId="11" xfId="1" applyFont="1" applyFill="1" applyBorder="1" applyAlignment="1" applyProtection="1">
      <alignment horizontal="center" vertical="center"/>
      <protection locked="0"/>
    </xf>
    <xf numFmtId="164" fontId="8" fillId="8" borderId="3" xfId="1" applyFont="1" applyFill="1" applyBorder="1" applyAlignment="1" applyProtection="1">
      <alignment horizontal="center" vertical="center"/>
      <protection locked="0"/>
    </xf>
    <xf numFmtId="164" fontId="10" fillId="8" borderId="20" xfId="1" applyFont="1" applyFill="1" applyBorder="1" applyAlignment="1">
      <alignment horizontal="center" vertical="center"/>
    </xf>
    <xf numFmtId="164" fontId="8" fillId="9" borderId="11" xfId="1" applyFont="1" applyFill="1" applyBorder="1" applyAlignment="1" applyProtection="1">
      <alignment horizontal="center" vertical="center"/>
      <protection locked="0"/>
    </xf>
    <xf numFmtId="164" fontId="8" fillId="9" borderId="3" xfId="1" applyFont="1" applyFill="1" applyBorder="1" applyAlignment="1" applyProtection="1">
      <alignment horizontal="center" vertical="center"/>
      <protection locked="0"/>
    </xf>
    <xf numFmtId="164" fontId="10" fillId="9" borderId="20" xfId="1" applyFont="1" applyFill="1" applyBorder="1" applyAlignment="1">
      <alignment horizontal="center" vertical="center"/>
    </xf>
    <xf numFmtId="164" fontId="8" fillId="9" borderId="12" xfId="1" applyFont="1" applyFill="1" applyBorder="1" applyAlignment="1" applyProtection="1">
      <alignment horizontal="center" vertical="center"/>
      <protection locked="0"/>
    </xf>
    <xf numFmtId="165" fontId="9" fillId="2" borderId="12" xfId="1" applyNumberFormat="1" applyFont="1" applyFill="1" applyBorder="1" applyAlignment="1" applyProtection="1">
      <alignment horizontal="center" vertical="center" wrapText="1"/>
    </xf>
    <xf numFmtId="165" fontId="9" fillId="2" borderId="13" xfId="1" applyNumberFormat="1" applyFont="1" applyFill="1" applyBorder="1" applyAlignment="1" applyProtection="1">
      <alignment horizontal="center" vertical="center" wrapText="1"/>
    </xf>
    <xf numFmtId="0" fontId="16" fillId="0" borderId="3" xfId="0" applyFont="1" applyBorder="1" applyAlignment="1">
      <alignment horizontal="center" vertical="center"/>
    </xf>
    <xf numFmtId="164" fontId="10" fillId="8" borderId="3" xfId="1" applyFont="1" applyFill="1" applyBorder="1" applyAlignment="1">
      <alignment horizontal="center" vertical="center"/>
    </xf>
    <xf numFmtId="43" fontId="0" fillId="0" borderId="0" xfId="0" applyNumberFormat="1"/>
    <xf numFmtId="164" fontId="10" fillId="9" borderId="3" xfId="1" applyFont="1" applyFill="1" applyBorder="1" applyAlignment="1">
      <alignment horizontal="center" vertical="center"/>
    </xf>
    <xf numFmtId="164" fontId="10" fillId="3" borderId="3" xfId="1" applyFont="1" applyFill="1" applyBorder="1" applyAlignment="1" applyProtection="1">
      <alignment horizontal="center" vertical="center"/>
      <protection locked="0"/>
    </xf>
    <xf numFmtId="43" fontId="2" fillId="8" borderId="3" xfId="0" applyNumberFormat="1" applyFont="1" applyFill="1" applyBorder="1" applyAlignment="1">
      <alignment horizontal="center" vertical="center"/>
    </xf>
    <xf numFmtId="43" fontId="2" fillId="9" borderId="3" xfId="0" applyNumberFormat="1" applyFont="1" applyFill="1" applyBorder="1" applyAlignment="1">
      <alignment horizontal="center" vertical="center"/>
    </xf>
    <xf numFmtId="165" fontId="8" fillId="2" borderId="26" xfId="1" applyNumberFormat="1" applyFont="1" applyFill="1" applyBorder="1" applyAlignment="1">
      <alignment horizontal="center" vertical="center" wrapText="1"/>
    </xf>
    <xf numFmtId="165" fontId="8" fillId="2" borderId="25" xfId="1" applyNumberFormat="1" applyFont="1" applyFill="1" applyBorder="1" applyAlignment="1">
      <alignment horizontal="center" vertical="center" wrapText="1"/>
    </xf>
    <xf numFmtId="164" fontId="9" fillId="9" borderId="26" xfId="1" applyFont="1" applyFill="1" applyBorder="1" applyAlignment="1">
      <alignment horizontal="center" vertical="center"/>
    </xf>
    <xf numFmtId="164" fontId="9" fillId="8" borderId="26" xfId="1" applyFont="1" applyFill="1" applyBorder="1" applyAlignment="1">
      <alignment horizontal="center" vertical="center"/>
    </xf>
    <xf numFmtId="0" fontId="8" fillId="0" borderId="18" xfId="0" applyFont="1" applyBorder="1" applyAlignment="1" applyProtection="1">
      <alignment horizontal="center" vertical="center"/>
      <protection locked="0"/>
    </xf>
  </cellXfs>
  <cellStyles count="19">
    <cellStyle name="Millares" xfId="1" builtinId="3"/>
    <cellStyle name="Millares 19" xfId="2" xr:uid="{00000000-0005-0000-0000-000002000000}"/>
    <cellStyle name="Millares 2" xfId="3" xr:uid="{00000000-0005-0000-0000-000003000000}"/>
    <cellStyle name="Millares 3" xfId="4" xr:uid="{00000000-0005-0000-0000-000004000000}"/>
    <cellStyle name="Millares 4" xfId="18" xr:uid="{95A38AB4-A273-45E4-BC3F-2AB47EA924B1}"/>
    <cellStyle name="Normal" xfId="0" builtinId="0"/>
    <cellStyle name="Normal 10" xfId="5" xr:uid="{00000000-0005-0000-0000-000006000000}"/>
    <cellStyle name="Normal 10 3" xfId="6" xr:uid="{00000000-0005-0000-0000-000007000000}"/>
    <cellStyle name="Normal 2" xfId="7" xr:uid="{00000000-0005-0000-0000-000008000000}"/>
    <cellStyle name="Normal 2 2" xfId="8" xr:uid="{00000000-0005-0000-0000-000009000000}"/>
    <cellStyle name="Normal 3" xfId="9" xr:uid="{00000000-0005-0000-0000-00000A000000}"/>
    <cellStyle name="Normal 4" xfId="10" xr:uid="{00000000-0005-0000-0000-00000B000000}"/>
    <cellStyle name="Normal 5" xfId="11" xr:uid="{00000000-0005-0000-0000-00000C000000}"/>
    <cellStyle name="Normal 6" xfId="12" xr:uid="{00000000-0005-0000-0000-00000D000000}"/>
    <cellStyle name="Normal 62" xfId="13" xr:uid="{00000000-0005-0000-0000-00000E000000}"/>
    <cellStyle name="Normal 7" xfId="14" xr:uid="{00000000-0005-0000-0000-00000F000000}"/>
    <cellStyle name="Normal 8" xfId="17" xr:uid="{28740B92-D3BD-45C3-9F8B-6D3D2382EE72}"/>
    <cellStyle name="Porcentaje" xfId="15" builtinId="5"/>
    <cellStyle name="Porcentual 3" xfId="16" xr:uid="{00000000-0005-0000-0000-00001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FFFF"/>
      <color rgb="FFF2F6EA"/>
      <color rgb="FFEAF0F6"/>
      <color rgb="FFE1EAF3"/>
      <color rgb="FFF0F0F0"/>
      <color rgb="FFECF2F8"/>
      <color rgb="FFF3F1E9"/>
      <color rgb="FFF2F2F2"/>
      <color rgb="FFF0F8FA"/>
      <color rgb="FFF6E7E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50102-5A8A-438D-AB38-9974D5C2D044}">
  <dimension ref="B1:DT72"/>
  <sheetViews>
    <sheetView tabSelected="1" zoomScale="90" zoomScaleNormal="90" workbookViewId="0">
      <pane xSplit="6" ySplit="3" topLeftCell="G4" activePane="bottomRight" state="frozen"/>
      <selection pane="topRight" activeCell="G1" sqref="G1"/>
      <selection pane="bottomLeft" activeCell="A4" sqref="A4"/>
      <selection pane="bottomRight" activeCell="A5" sqref="A5"/>
    </sheetView>
  </sheetViews>
  <sheetFormatPr baseColWidth="10" defaultColWidth="9.140625" defaultRowHeight="12.75" x14ac:dyDescent="0.2"/>
  <cols>
    <col min="1" max="1" width="6.7109375" style="3" customWidth="1"/>
    <col min="2" max="2" width="4.7109375" style="3" bestFit="1" customWidth="1"/>
    <col min="3" max="3" width="61.28515625" style="4" customWidth="1"/>
    <col min="4" max="4" width="10.140625" style="3" bestFit="1" customWidth="1"/>
    <col min="5" max="5" width="6.5703125" style="3" customWidth="1"/>
    <col min="6" max="6" width="6.85546875" style="3" bestFit="1" customWidth="1"/>
    <col min="7" max="7" width="14.42578125" style="5" customWidth="1"/>
    <col min="8" max="8" width="13.5703125" style="5" customWidth="1"/>
    <col min="9" max="9" width="16.28515625" style="5" customWidth="1"/>
    <col min="10" max="18" width="14.85546875" style="5" customWidth="1"/>
    <col min="19" max="19" width="16.28515625" style="3" customWidth="1"/>
    <col min="20" max="20" width="16.7109375" style="3" customWidth="1"/>
    <col min="21" max="21" width="13.28515625" style="31" customWidth="1"/>
    <col min="22" max="260" width="11.42578125" style="3" customWidth="1"/>
    <col min="261" max="16384" width="9.140625" style="3"/>
  </cols>
  <sheetData>
    <row r="1" spans="2:124" ht="13.5" thickBot="1" x14ac:dyDescent="0.25"/>
    <row r="2" spans="2:124" s="7" customFormat="1" ht="34.5" customHeight="1" x14ac:dyDescent="0.2">
      <c r="B2" s="40" t="s">
        <v>0</v>
      </c>
      <c r="C2" s="73" t="s">
        <v>13</v>
      </c>
      <c r="D2" s="42" t="s">
        <v>1</v>
      </c>
      <c r="E2" s="44" t="s">
        <v>2</v>
      </c>
      <c r="F2" s="46" t="s">
        <v>3</v>
      </c>
      <c r="G2" s="48" t="s">
        <v>81</v>
      </c>
      <c r="H2" s="49"/>
      <c r="I2" s="50"/>
      <c r="J2" s="51" t="s">
        <v>82</v>
      </c>
      <c r="K2" s="51"/>
      <c r="L2" s="51"/>
      <c r="M2" s="52" t="s">
        <v>83</v>
      </c>
      <c r="N2" s="53"/>
      <c r="O2" s="53"/>
      <c r="P2" s="59" t="s">
        <v>84</v>
      </c>
      <c r="Q2" s="56"/>
      <c r="R2" s="56"/>
      <c r="S2" s="60" t="s">
        <v>4</v>
      </c>
      <c r="T2" s="61"/>
      <c r="U2" s="35" t="s">
        <v>5</v>
      </c>
      <c r="DS2" s="8"/>
      <c r="DT2" s="8"/>
    </row>
    <row r="3" spans="2:124" s="7" customFormat="1" ht="25.5" x14ac:dyDescent="0.2">
      <c r="B3" s="41"/>
      <c r="C3" s="43"/>
      <c r="D3" s="43"/>
      <c r="E3" s="45"/>
      <c r="F3" s="47"/>
      <c r="G3" s="14" t="s">
        <v>6</v>
      </c>
      <c r="H3" s="14" t="s">
        <v>7</v>
      </c>
      <c r="I3" s="14" t="s">
        <v>8</v>
      </c>
      <c r="J3" s="23" t="s">
        <v>6</v>
      </c>
      <c r="K3" s="23" t="s">
        <v>9</v>
      </c>
      <c r="L3" s="23" t="s">
        <v>8</v>
      </c>
      <c r="M3" s="54" t="s">
        <v>6</v>
      </c>
      <c r="N3" s="54" t="s">
        <v>9</v>
      </c>
      <c r="O3" s="54" t="s">
        <v>8</v>
      </c>
      <c r="P3" s="57" t="s">
        <v>6</v>
      </c>
      <c r="Q3" s="57" t="s">
        <v>9</v>
      </c>
      <c r="R3" s="57" t="s">
        <v>8</v>
      </c>
      <c r="S3" s="21" t="s">
        <v>10</v>
      </c>
      <c r="T3" s="1" t="s">
        <v>11</v>
      </c>
      <c r="U3" s="36"/>
      <c r="V3" s="9"/>
      <c r="W3" s="9"/>
      <c r="X3" s="9"/>
      <c r="Y3" s="9"/>
      <c r="DS3" s="8"/>
      <c r="DT3" s="8"/>
    </row>
    <row r="4" spans="2:124" s="7" customFormat="1" ht="42.75" customHeight="1" x14ac:dyDescent="0.2">
      <c r="B4" s="2">
        <v>1</v>
      </c>
      <c r="C4" s="19" t="s">
        <v>14</v>
      </c>
      <c r="D4" s="18" t="s">
        <v>79</v>
      </c>
      <c r="E4" s="18">
        <v>1</v>
      </c>
      <c r="F4" s="10">
        <v>0.19</v>
      </c>
      <c r="G4" s="33">
        <v>119000</v>
      </c>
      <c r="H4" s="66">
        <f t="shared" ref="H4:H67" si="0">+G4*F4</f>
        <v>22610</v>
      </c>
      <c r="I4" s="66">
        <f>+(G4+H4)*E4</f>
        <v>141610</v>
      </c>
      <c r="J4" s="24">
        <v>92917.58</v>
      </c>
      <c r="K4" s="24">
        <f>J4*F4</f>
        <v>17654.340199999999</v>
      </c>
      <c r="L4" s="24">
        <f>(J4+K4)*E4</f>
        <v>110571.92019999999</v>
      </c>
      <c r="M4" s="55">
        <v>145660.5</v>
      </c>
      <c r="N4" s="55">
        <v>27675.5</v>
      </c>
      <c r="O4" s="55">
        <v>173366</v>
      </c>
      <c r="P4" s="65">
        <v>148949.57999999999</v>
      </c>
      <c r="Q4" s="65">
        <v>28300.42</v>
      </c>
      <c r="R4" s="58">
        <v>177250</v>
      </c>
      <c r="S4" s="22">
        <f>AVERAGE(G4,J4)</f>
        <v>105958.79000000001</v>
      </c>
      <c r="T4" s="11">
        <f>AVERAGE(I4,L4)</f>
        <v>126090.9601</v>
      </c>
      <c r="U4" s="30">
        <v>53103101</v>
      </c>
      <c r="V4" s="27"/>
      <c r="W4" s="9"/>
      <c r="X4" s="9"/>
      <c r="Y4" s="9"/>
      <c r="DS4" s="8"/>
      <c r="DT4" s="8"/>
    </row>
    <row r="5" spans="2:124" s="7" customFormat="1" ht="177" customHeight="1" x14ac:dyDescent="0.2">
      <c r="B5" s="2">
        <v>2</v>
      </c>
      <c r="C5" s="20" t="s">
        <v>78</v>
      </c>
      <c r="D5" s="18" t="s">
        <v>79</v>
      </c>
      <c r="E5" s="18">
        <v>1</v>
      </c>
      <c r="F5" s="10">
        <v>0.19</v>
      </c>
      <c r="G5" s="34">
        <v>4900</v>
      </c>
      <c r="H5" s="66">
        <f t="shared" si="0"/>
        <v>931</v>
      </c>
      <c r="I5" s="66">
        <f t="shared" ref="I5:I68" si="1">+(G5+H5)*E5</f>
        <v>5831</v>
      </c>
      <c r="J5" s="26">
        <v>3259.41</v>
      </c>
      <c r="K5" s="24">
        <f>J5*F5</f>
        <v>619.28790000000004</v>
      </c>
      <c r="L5" s="24">
        <f>(J5+K5)*E5</f>
        <v>3878.6979000000001</v>
      </c>
      <c r="M5" s="55">
        <v>8791.6</v>
      </c>
      <c r="N5" s="55">
        <v>1670.4</v>
      </c>
      <c r="O5" s="55">
        <v>10462</v>
      </c>
      <c r="P5" s="65">
        <v>8791.6</v>
      </c>
      <c r="Q5" s="65">
        <v>1403.7</v>
      </c>
      <c r="R5" s="58">
        <v>10073</v>
      </c>
      <c r="S5" s="22">
        <f>AVERAGE(G5,J5)</f>
        <v>4079.7049999999999</v>
      </c>
      <c r="T5" s="11">
        <f>AVERAGE(I5,L5)</f>
        <v>4854.8489499999996</v>
      </c>
      <c r="U5" s="30">
        <v>46182001</v>
      </c>
      <c r="V5" s="27"/>
      <c r="W5" s="9"/>
      <c r="X5" s="9"/>
      <c r="Y5" s="9"/>
      <c r="DS5" s="8"/>
      <c r="DT5" s="8"/>
    </row>
    <row r="6" spans="2:124" s="7" customFormat="1" ht="15" x14ac:dyDescent="0.2">
      <c r="B6" s="2">
        <v>3</v>
      </c>
      <c r="C6" s="20" t="s">
        <v>15</v>
      </c>
      <c r="D6" s="18" t="s">
        <v>79</v>
      </c>
      <c r="E6" s="18">
        <v>1</v>
      </c>
      <c r="F6" s="10">
        <v>0.19</v>
      </c>
      <c r="G6" s="33">
        <v>30800</v>
      </c>
      <c r="H6" s="66">
        <f t="shared" si="0"/>
        <v>5852</v>
      </c>
      <c r="I6" s="66">
        <f t="shared" si="1"/>
        <v>36652</v>
      </c>
      <c r="J6" s="26">
        <v>32602.43</v>
      </c>
      <c r="K6" s="24">
        <f>J6*F6</f>
        <v>6194.4616999999998</v>
      </c>
      <c r="L6" s="24">
        <f>(J6+K6)*E6</f>
        <v>38796.8917</v>
      </c>
      <c r="M6" s="55">
        <v>50706.720000000001</v>
      </c>
      <c r="N6" s="55">
        <v>9634.2800000000007</v>
      </c>
      <c r="O6" s="55">
        <v>60341</v>
      </c>
      <c r="P6" s="65">
        <v>50706.720000000001</v>
      </c>
      <c r="Q6" s="65">
        <v>8096.03</v>
      </c>
      <c r="R6" s="58">
        <v>68475</v>
      </c>
      <c r="S6" s="22">
        <f>AVERAGE(G6,J6)</f>
        <v>31701.215</v>
      </c>
      <c r="T6" s="11">
        <f>AVERAGE(I6,L6)</f>
        <v>37724.445850000004</v>
      </c>
      <c r="U6" s="30">
        <v>53102503</v>
      </c>
      <c r="V6" s="27"/>
      <c r="W6" s="9"/>
      <c r="X6" s="9"/>
      <c r="Y6" s="9"/>
      <c r="DS6" s="8"/>
      <c r="DT6" s="8"/>
    </row>
    <row r="7" spans="2:124" s="7" customFormat="1" ht="69" customHeight="1" x14ac:dyDescent="0.2">
      <c r="B7" s="2">
        <v>4</v>
      </c>
      <c r="C7" s="20" t="s">
        <v>16</v>
      </c>
      <c r="D7" s="18" t="s">
        <v>79</v>
      </c>
      <c r="E7" s="18">
        <v>1</v>
      </c>
      <c r="F7" s="10">
        <v>0.19</v>
      </c>
      <c r="G7" s="34">
        <v>28000</v>
      </c>
      <c r="H7" s="66">
        <f t="shared" si="0"/>
        <v>5320</v>
      </c>
      <c r="I7" s="66">
        <f t="shared" si="1"/>
        <v>33320</v>
      </c>
      <c r="J7" s="26">
        <v>24450.93</v>
      </c>
      <c r="K7" s="24">
        <f>J7*F7</f>
        <v>4645.6767</v>
      </c>
      <c r="L7" s="24">
        <f>(J7+K7)*E7</f>
        <v>29096.6067</v>
      </c>
      <c r="M7" s="67">
        <f>O7/1.19</f>
        <v>44794.117647058825</v>
      </c>
      <c r="N7" s="67">
        <f>O7-(O7/1.19)</f>
        <v>8510.8823529411748</v>
      </c>
      <c r="O7" s="55">
        <v>53305</v>
      </c>
      <c r="P7" s="68">
        <f>R7/1.19</f>
        <v>44117.647058823532</v>
      </c>
      <c r="Q7" s="68">
        <f>R7-(R7/1.19)</f>
        <v>8382.3529411764684</v>
      </c>
      <c r="R7" s="58">
        <v>52500</v>
      </c>
      <c r="S7" s="22">
        <f>AVERAGE(G7,J7)</f>
        <v>26225.465</v>
      </c>
      <c r="T7" s="11">
        <f>AVERAGE(I7,L7)</f>
        <v>31208.303350000002</v>
      </c>
      <c r="U7" s="30">
        <v>53102516</v>
      </c>
      <c r="V7" s="27"/>
      <c r="W7" s="9"/>
      <c r="X7" s="9"/>
      <c r="Y7" s="9"/>
      <c r="DS7" s="8"/>
      <c r="DT7" s="8"/>
    </row>
    <row r="8" spans="2:124" s="7" customFormat="1" ht="66.75" customHeight="1" x14ac:dyDescent="0.2">
      <c r="B8" s="2">
        <v>5</v>
      </c>
      <c r="C8" s="20" t="s">
        <v>17</v>
      </c>
      <c r="D8" s="18" t="s">
        <v>79</v>
      </c>
      <c r="E8" s="18">
        <v>1</v>
      </c>
      <c r="F8" s="10">
        <v>0.19</v>
      </c>
      <c r="G8" s="33">
        <v>91000</v>
      </c>
      <c r="H8" s="66">
        <f t="shared" si="0"/>
        <v>17290</v>
      </c>
      <c r="I8" s="66">
        <f t="shared" si="1"/>
        <v>108290</v>
      </c>
      <c r="J8" s="26">
        <v>61944.26</v>
      </c>
      <c r="K8" s="24">
        <f>J8*F8</f>
        <v>11769.4094</v>
      </c>
      <c r="L8" s="24">
        <f>(J8+K8)*E8</f>
        <v>73713.669399999999</v>
      </c>
      <c r="M8" s="67">
        <f t="shared" ref="M8:M68" si="2">O8/1.19</f>
        <v>97178.991596638662</v>
      </c>
      <c r="N8" s="67">
        <f t="shared" ref="N8:N68" si="3">O8-(O8/1.19)</f>
        <v>18464.008403361338</v>
      </c>
      <c r="O8" s="55">
        <v>115643</v>
      </c>
      <c r="P8" s="68">
        <f t="shared" ref="P8:P68" si="4">R8/1.19</f>
        <v>110028.57142857143</v>
      </c>
      <c r="Q8" s="68">
        <f t="shared" ref="Q8:Q68" si="5">R8-(R8/1.19)</f>
        <v>20905.428571428565</v>
      </c>
      <c r="R8" s="58">
        <v>130934</v>
      </c>
      <c r="S8" s="22">
        <f>AVERAGE(G8,J8)</f>
        <v>76472.13</v>
      </c>
      <c r="T8" s="11">
        <f>AVERAGE(I8,L8)</f>
        <v>91001.834700000007</v>
      </c>
      <c r="U8" s="30">
        <v>46181527</v>
      </c>
      <c r="V8" s="27"/>
      <c r="W8" s="9"/>
      <c r="X8" s="9"/>
      <c r="Y8" s="9"/>
      <c r="DS8" s="8"/>
      <c r="DT8" s="8"/>
    </row>
    <row r="9" spans="2:124" s="7" customFormat="1" ht="48" customHeight="1" x14ac:dyDescent="0.2">
      <c r="B9" s="2">
        <v>6</v>
      </c>
      <c r="C9" s="20" t="s">
        <v>18</v>
      </c>
      <c r="D9" s="18" t="s">
        <v>79</v>
      </c>
      <c r="E9" s="18">
        <v>1</v>
      </c>
      <c r="F9" s="10">
        <v>0.19</v>
      </c>
      <c r="G9" s="34">
        <v>35000</v>
      </c>
      <c r="H9" s="66">
        <f t="shared" si="0"/>
        <v>6650</v>
      </c>
      <c r="I9" s="66">
        <f t="shared" si="1"/>
        <v>41650</v>
      </c>
      <c r="J9" s="26">
        <v>57054.55</v>
      </c>
      <c r="K9" s="24">
        <f>J9*F9</f>
        <v>10840.364500000001</v>
      </c>
      <c r="L9" s="24">
        <f>(J9+K9)*E9</f>
        <v>67894.914499999999</v>
      </c>
      <c r="M9" s="67">
        <f t="shared" si="2"/>
        <v>80414.285714285725</v>
      </c>
      <c r="N9" s="67">
        <f t="shared" si="3"/>
        <v>15278.714285714275</v>
      </c>
      <c r="O9" s="55">
        <v>95693</v>
      </c>
      <c r="P9" s="68">
        <f t="shared" si="4"/>
        <v>85405.882352941175</v>
      </c>
      <c r="Q9" s="68">
        <f t="shared" si="5"/>
        <v>16227.117647058825</v>
      </c>
      <c r="R9" s="58">
        <v>101633</v>
      </c>
      <c r="S9" s="22">
        <f>AVERAGE(G9,J9)</f>
        <v>46027.275000000001</v>
      </c>
      <c r="T9" s="11">
        <f>AVERAGE(I9,L9)</f>
        <v>54772.457249999999</v>
      </c>
      <c r="U9" s="30">
        <v>13101606</v>
      </c>
      <c r="V9" s="27"/>
      <c r="W9" s="9"/>
      <c r="X9" s="9"/>
      <c r="Y9" s="9"/>
      <c r="DS9" s="8"/>
      <c r="DT9" s="8"/>
    </row>
    <row r="10" spans="2:124" s="7" customFormat="1" ht="102.75" customHeight="1" x14ac:dyDescent="0.2">
      <c r="B10" s="2">
        <v>7</v>
      </c>
      <c r="C10" s="20" t="s">
        <v>19</v>
      </c>
      <c r="D10" s="18" t="s">
        <v>80</v>
      </c>
      <c r="E10" s="18">
        <v>1</v>
      </c>
      <c r="F10" s="10">
        <v>0.19</v>
      </c>
      <c r="G10" s="33">
        <v>11900</v>
      </c>
      <c r="H10" s="66">
        <f t="shared" si="0"/>
        <v>2261</v>
      </c>
      <c r="I10" s="66">
        <f t="shared" si="1"/>
        <v>14161</v>
      </c>
      <c r="J10" s="26">
        <v>2607.29</v>
      </c>
      <c r="K10" s="24">
        <f>J10*F10</f>
        <v>495.38510000000002</v>
      </c>
      <c r="L10" s="24">
        <f>(J10+K10)*E10</f>
        <v>3102.6750999999999</v>
      </c>
      <c r="M10" s="67">
        <f t="shared" si="2"/>
        <v>6356.3025210084033</v>
      </c>
      <c r="N10" s="67">
        <f t="shared" si="3"/>
        <v>1207.6974789915967</v>
      </c>
      <c r="O10" s="55">
        <v>7564</v>
      </c>
      <c r="P10" s="68">
        <f t="shared" si="4"/>
        <v>6008.4033613445381</v>
      </c>
      <c r="Q10" s="68">
        <f t="shared" si="5"/>
        <v>1141.5966386554619</v>
      </c>
      <c r="R10" s="58">
        <v>7150</v>
      </c>
      <c r="S10" s="22">
        <f>AVERAGE(G10,J10)</f>
        <v>7253.6450000000004</v>
      </c>
      <c r="T10" s="11">
        <f>AVERAGE(I10,L10)</f>
        <v>8631.8375500000002</v>
      </c>
      <c r="U10" s="30">
        <v>46181901</v>
      </c>
      <c r="V10" s="27"/>
      <c r="W10" s="9"/>
      <c r="X10" s="9"/>
      <c r="Y10" s="9"/>
      <c r="DS10" s="8"/>
      <c r="DT10" s="8"/>
    </row>
    <row r="11" spans="2:124" s="7" customFormat="1" ht="139.5" customHeight="1" x14ac:dyDescent="0.2">
      <c r="B11" s="2">
        <v>8</v>
      </c>
      <c r="C11" s="20" t="s">
        <v>20</v>
      </c>
      <c r="D11" s="18" t="s">
        <v>79</v>
      </c>
      <c r="E11" s="18">
        <v>1</v>
      </c>
      <c r="F11" s="10">
        <v>0.19</v>
      </c>
      <c r="G11" s="34">
        <v>63000</v>
      </c>
      <c r="H11" s="66">
        <f t="shared" si="0"/>
        <v>11970</v>
      </c>
      <c r="I11" s="66">
        <f t="shared" si="1"/>
        <v>74970</v>
      </c>
      <c r="J11" s="26">
        <v>45643.64</v>
      </c>
      <c r="K11" s="24">
        <f>J11*F11</f>
        <v>8672.2916000000005</v>
      </c>
      <c r="L11" s="24">
        <f>(J11+K11)*E11</f>
        <v>54315.931599999996</v>
      </c>
      <c r="M11" s="67">
        <f t="shared" si="2"/>
        <v>63542.016806722691</v>
      </c>
      <c r="N11" s="67">
        <f t="shared" si="3"/>
        <v>12072.983193277309</v>
      </c>
      <c r="O11" s="55">
        <v>75615</v>
      </c>
      <c r="P11" s="68">
        <f t="shared" si="4"/>
        <v>58823.529411764706</v>
      </c>
      <c r="Q11" s="68">
        <f t="shared" si="5"/>
        <v>11176.470588235294</v>
      </c>
      <c r="R11" s="58">
        <v>70000</v>
      </c>
      <c r="S11" s="22">
        <f>AVERAGE(G11,J11)</f>
        <v>54321.82</v>
      </c>
      <c r="T11" s="11">
        <f>AVERAGE(I11,L11)</f>
        <v>64642.965799999998</v>
      </c>
      <c r="U11" s="30">
        <v>42251615</v>
      </c>
      <c r="V11" s="27"/>
      <c r="W11" s="9"/>
      <c r="X11" s="9"/>
      <c r="Y11" s="9"/>
      <c r="DS11" s="8"/>
      <c r="DT11" s="8"/>
    </row>
    <row r="12" spans="2:124" s="7" customFormat="1" ht="33.75" customHeight="1" x14ac:dyDescent="0.2">
      <c r="B12" s="2">
        <v>9</v>
      </c>
      <c r="C12" s="20" t="s">
        <v>21</v>
      </c>
      <c r="D12" s="18" t="s">
        <v>80</v>
      </c>
      <c r="E12" s="18">
        <v>1</v>
      </c>
      <c r="F12" s="10">
        <v>0.19</v>
      </c>
      <c r="G12" s="33">
        <v>16800</v>
      </c>
      <c r="H12" s="66">
        <f t="shared" si="0"/>
        <v>3192</v>
      </c>
      <c r="I12" s="66">
        <f t="shared" si="1"/>
        <v>19992</v>
      </c>
      <c r="J12" s="26">
        <v>7021</v>
      </c>
      <c r="K12" s="24">
        <f>J12*F12</f>
        <v>1333.99</v>
      </c>
      <c r="L12" s="24">
        <f>(J12+K12)*E12</f>
        <v>8354.99</v>
      </c>
      <c r="M12" s="67">
        <f t="shared" si="2"/>
        <v>15880.672268907563</v>
      </c>
      <c r="N12" s="67">
        <f t="shared" si="3"/>
        <v>3017.3277310924368</v>
      </c>
      <c r="O12" s="55">
        <v>18898</v>
      </c>
      <c r="P12" s="68">
        <f t="shared" si="4"/>
        <v>16336.134453781513</v>
      </c>
      <c r="Q12" s="68">
        <f t="shared" si="5"/>
        <v>3103.865546218487</v>
      </c>
      <c r="R12" s="58">
        <v>19440</v>
      </c>
      <c r="S12" s="22">
        <f>AVERAGE(G12,J12)</f>
        <v>11910.5</v>
      </c>
      <c r="T12" s="11">
        <f>AVERAGE(I12,L12)</f>
        <v>14173.494999999999</v>
      </c>
      <c r="U12" s="30">
        <v>46181504</v>
      </c>
      <c r="V12" s="27"/>
      <c r="W12" s="9"/>
      <c r="X12" s="9"/>
      <c r="Y12" s="9"/>
      <c r="DS12" s="8"/>
      <c r="DT12" s="8"/>
    </row>
    <row r="13" spans="2:124" s="7" customFormat="1" ht="81" customHeight="1" x14ac:dyDescent="0.2">
      <c r="B13" s="2">
        <v>10</v>
      </c>
      <c r="C13" s="20" t="s">
        <v>22</v>
      </c>
      <c r="D13" s="18" t="s">
        <v>80</v>
      </c>
      <c r="E13" s="18">
        <v>1</v>
      </c>
      <c r="F13" s="10">
        <v>0.19</v>
      </c>
      <c r="G13" s="34">
        <v>77000</v>
      </c>
      <c r="H13" s="66">
        <f t="shared" si="0"/>
        <v>14630</v>
      </c>
      <c r="I13" s="66">
        <f t="shared" si="1"/>
        <v>91630</v>
      </c>
      <c r="J13" s="26">
        <v>46529</v>
      </c>
      <c r="K13" s="24">
        <f>J13*F13</f>
        <v>8840.51</v>
      </c>
      <c r="L13" s="24">
        <f>(J13+K13)*E13</f>
        <v>55369.51</v>
      </c>
      <c r="M13" s="67">
        <f t="shared" si="2"/>
        <v>0</v>
      </c>
      <c r="N13" s="67">
        <f t="shared" si="3"/>
        <v>0</v>
      </c>
      <c r="O13" s="55">
        <v>0</v>
      </c>
      <c r="P13" s="68">
        <f t="shared" si="4"/>
        <v>54453.781512605041</v>
      </c>
      <c r="Q13" s="68">
        <f t="shared" si="5"/>
        <v>10346.218487394959</v>
      </c>
      <c r="R13" s="58">
        <v>64800</v>
      </c>
      <c r="S13" s="22">
        <f>AVERAGE(G13,J13)</f>
        <v>61764.5</v>
      </c>
      <c r="T13" s="11">
        <f>AVERAGE(I13,L13)</f>
        <v>73499.755000000005</v>
      </c>
      <c r="U13" s="30">
        <v>46181611</v>
      </c>
      <c r="V13" s="27"/>
      <c r="W13" s="9"/>
      <c r="X13" s="9"/>
      <c r="Y13" s="9"/>
      <c r="DS13" s="8"/>
      <c r="DT13" s="8"/>
    </row>
    <row r="14" spans="2:124" s="7" customFormat="1" ht="240" customHeight="1" x14ac:dyDescent="0.2">
      <c r="B14" s="2">
        <v>11</v>
      </c>
      <c r="C14" s="20" t="s">
        <v>23</v>
      </c>
      <c r="D14" s="18" t="s">
        <v>79</v>
      </c>
      <c r="E14" s="18">
        <v>1</v>
      </c>
      <c r="F14" s="10">
        <v>0.19</v>
      </c>
      <c r="G14" s="33">
        <v>16800</v>
      </c>
      <c r="H14" s="66">
        <f t="shared" si="0"/>
        <v>3192</v>
      </c>
      <c r="I14" s="66">
        <f t="shared" si="1"/>
        <v>19992</v>
      </c>
      <c r="J14" s="26">
        <v>30438.04</v>
      </c>
      <c r="K14" s="24">
        <f>J14*F14</f>
        <v>5783.2276000000002</v>
      </c>
      <c r="L14" s="24">
        <f>(J14+K14)*E14</f>
        <v>36221.267599999999</v>
      </c>
      <c r="M14" s="67">
        <f t="shared" si="2"/>
        <v>9494.1176470588234</v>
      </c>
      <c r="N14" s="67">
        <f t="shared" si="3"/>
        <v>1803.8823529411766</v>
      </c>
      <c r="O14" s="55">
        <v>11298</v>
      </c>
      <c r="P14" s="68">
        <f t="shared" si="4"/>
        <v>9790.7563025210093</v>
      </c>
      <c r="Q14" s="68">
        <f t="shared" si="5"/>
        <v>1860.2436974789907</v>
      </c>
      <c r="R14" s="58">
        <v>11651</v>
      </c>
      <c r="S14" s="22">
        <f>AVERAGE(G14,J14)</f>
        <v>23619.02</v>
      </c>
      <c r="T14" s="11">
        <f>AVERAGE(I14,L14)</f>
        <v>28106.6338</v>
      </c>
      <c r="U14" s="30">
        <v>46182001</v>
      </c>
      <c r="V14" s="27"/>
      <c r="W14" s="9"/>
      <c r="X14" s="9"/>
      <c r="Y14" s="9"/>
      <c r="DS14" s="8"/>
      <c r="DT14" s="8"/>
    </row>
    <row r="15" spans="2:124" s="7" customFormat="1" ht="201" customHeight="1" x14ac:dyDescent="0.2">
      <c r="B15" s="2">
        <v>12</v>
      </c>
      <c r="C15" s="20" t="s">
        <v>24</v>
      </c>
      <c r="D15" s="18" t="s">
        <v>79</v>
      </c>
      <c r="E15" s="18">
        <v>1</v>
      </c>
      <c r="F15" s="10">
        <v>0.19</v>
      </c>
      <c r="G15" s="34">
        <v>168000</v>
      </c>
      <c r="H15" s="66">
        <f t="shared" si="0"/>
        <v>31920</v>
      </c>
      <c r="I15" s="66">
        <f t="shared" si="1"/>
        <v>199920</v>
      </c>
      <c r="J15" s="26">
        <v>114109.1</v>
      </c>
      <c r="K15" s="24">
        <f>J15*F15</f>
        <v>21680.729000000003</v>
      </c>
      <c r="L15" s="24">
        <f>(J15+K15)*E15</f>
        <v>135789.829</v>
      </c>
      <c r="M15" s="67">
        <f t="shared" si="2"/>
        <v>177943.69747899161</v>
      </c>
      <c r="N15" s="67">
        <f t="shared" si="3"/>
        <v>33809.302521008387</v>
      </c>
      <c r="O15" s="55">
        <v>211753</v>
      </c>
      <c r="P15" s="68">
        <f t="shared" si="4"/>
        <v>157689.0756302521</v>
      </c>
      <c r="Q15" s="68">
        <f t="shared" si="5"/>
        <v>29960.924369747896</v>
      </c>
      <c r="R15" s="58">
        <v>187650</v>
      </c>
      <c r="S15" s="22">
        <f>AVERAGE(G15,J15)</f>
        <v>141054.54999999999</v>
      </c>
      <c r="T15" s="11">
        <f>AVERAGE(I15,L15)</f>
        <v>167854.91450000001</v>
      </c>
      <c r="U15" s="30">
        <v>46181503</v>
      </c>
      <c r="V15" s="27"/>
      <c r="W15" s="9"/>
      <c r="X15" s="9"/>
      <c r="Y15" s="9"/>
      <c r="DS15" s="8"/>
      <c r="DT15" s="8"/>
    </row>
    <row r="16" spans="2:124" s="7" customFormat="1" ht="47.25" customHeight="1" x14ac:dyDescent="0.2">
      <c r="B16" s="2">
        <v>13</v>
      </c>
      <c r="C16" s="20" t="s">
        <v>25</v>
      </c>
      <c r="D16" s="18" t="s">
        <v>79</v>
      </c>
      <c r="E16" s="18">
        <v>1</v>
      </c>
      <c r="F16" s="10">
        <v>0.19</v>
      </c>
      <c r="G16" s="33">
        <v>252000</v>
      </c>
      <c r="H16" s="66">
        <f t="shared" si="0"/>
        <v>47880</v>
      </c>
      <c r="I16" s="66">
        <f t="shared" si="1"/>
        <v>299880</v>
      </c>
      <c r="J16" s="26">
        <v>183389.71</v>
      </c>
      <c r="K16" s="24">
        <f>J16*F16</f>
        <v>34844.044900000001</v>
      </c>
      <c r="L16" s="24">
        <f>(J16+K16)*E16</f>
        <v>218233.7549</v>
      </c>
      <c r="M16" s="67">
        <f t="shared" si="2"/>
        <v>208623.52941176473</v>
      </c>
      <c r="N16" s="67">
        <f t="shared" si="3"/>
        <v>39638.470588235272</v>
      </c>
      <c r="O16" s="55">
        <v>248262</v>
      </c>
      <c r="P16" s="68">
        <f t="shared" si="4"/>
        <v>219205.88235294117</v>
      </c>
      <c r="Q16" s="68">
        <f t="shared" si="5"/>
        <v>41649.117647058825</v>
      </c>
      <c r="R16" s="58">
        <v>260855</v>
      </c>
      <c r="S16" s="22">
        <f>AVERAGE(G16,J16)</f>
        <v>217694.85499999998</v>
      </c>
      <c r="T16" s="11">
        <f>AVERAGE(I16,L16)</f>
        <v>259056.87745</v>
      </c>
      <c r="U16" s="30">
        <v>26101779</v>
      </c>
      <c r="V16" s="27"/>
      <c r="W16" s="9"/>
      <c r="X16" s="9"/>
      <c r="Y16" s="9"/>
      <c r="DS16" s="8"/>
      <c r="DT16" s="8"/>
    </row>
    <row r="17" spans="2:124" s="7" customFormat="1" ht="324" customHeight="1" x14ac:dyDescent="0.2">
      <c r="B17" s="2">
        <v>14</v>
      </c>
      <c r="C17" s="20" t="s">
        <v>26</v>
      </c>
      <c r="D17" s="18" t="s">
        <v>80</v>
      </c>
      <c r="E17" s="18">
        <v>1</v>
      </c>
      <c r="F17" s="10">
        <v>0.19</v>
      </c>
      <c r="G17" s="34">
        <v>322000</v>
      </c>
      <c r="H17" s="66">
        <f t="shared" si="0"/>
        <v>61180</v>
      </c>
      <c r="I17" s="66">
        <f t="shared" si="1"/>
        <v>383180</v>
      </c>
      <c r="J17" s="26">
        <v>94547.88</v>
      </c>
      <c r="K17" s="24">
        <f>J17*F17</f>
        <v>17964.0972</v>
      </c>
      <c r="L17" s="24">
        <f>(J17+K17)*E17</f>
        <v>112511.97720000001</v>
      </c>
      <c r="M17" s="67">
        <f t="shared" si="2"/>
        <v>126331.93277310925</v>
      </c>
      <c r="N17" s="67">
        <f t="shared" si="3"/>
        <v>24003.067226890751</v>
      </c>
      <c r="O17" s="55">
        <v>150335</v>
      </c>
      <c r="P17" s="68">
        <f t="shared" si="4"/>
        <v>119882.35294117648</v>
      </c>
      <c r="Q17" s="68">
        <f t="shared" si="5"/>
        <v>22777.647058823524</v>
      </c>
      <c r="R17" s="58">
        <v>142660</v>
      </c>
      <c r="S17" s="22">
        <f>AVERAGE(G17,J17)</f>
        <v>208273.94</v>
      </c>
      <c r="T17" s="11">
        <f>AVERAGE(I17,L17)</f>
        <v>247845.98860000001</v>
      </c>
      <c r="U17" s="30">
        <v>46181604</v>
      </c>
      <c r="V17" s="27"/>
      <c r="W17" s="9"/>
      <c r="X17" s="9"/>
      <c r="Y17" s="9"/>
      <c r="DS17" s="8"/>
      <c r="DT17" s="8"/>
    </row>
    <row r="18" spans="2:124" s="7" customFormat="1" ht="112.5" customHeight="1" x14ac:dyDescent="0.2">
      <c r="B18" s="2">
        <v>15</v>
      </c>
      <c r="C18" s="20" t="s">
        <v>27</v>
      </c>
      <c r="D18" s="18" t="s">
        <v>79</v>
      </c>
      <c r="E18" s="18">
        <v>1</v>
      </c>
      <c r="F18" s="10">
        <v>0.19</v>
      </c>
      <c r="G18" s="33">
        <v>77000</v>
      </c>
      <c r="H18" s="66">
        <f t="shared" si="0"/>
        <v>14630</v>
      </c>
      <c r="I18" s="66">
        <f t="shared" si="1"/>
        <v>91630</v>
      </c>
      <c r="J18" s="26">
        <v>21896</v>
      </c>
      <c r="K18" s="24">
        <f>J18*F18</f>
        <v>4160.24</v>
      </c>
      <c r="L18" s="24">
        <f>(J18+K18)*E18</f>
        <v>26056.239999999998</v>
      </c>
      <c r="M18" s="67">
        <f t="shared" si="2"/>
        <v>41063.865546218491</v>
      </c>
      <c r="N18" s="67">
        <f t="shared" si="3"/>
        <v>7802.1344537815094</v>
      </c>
      <c r="O18" s="55">
        <v>48866</v>
      </c>
      <c r="P18" s="68">
        <f t="shared" si="4"/>
        <v>42852.941176470587</v>
      </c>
      <c r="Q18" s="68">
        <f t="shared" si="5"/>
        <v>8142.0588235294126</v>
      </c>
      <c r="R18" s="58">
        <v>50995</v>
      </c>
      <c r="S18" s="22">
        <f>AVERAGE(G18,J18)</f>
        <v>49448</v>
      </c>
      <c r="T18" s="11">
        <f>AVERAGE(I18,L18)</f>
        <v>58843.119999999995</v>
      </c>
      <c r="U18" s="30">
        <v>46182001</v>
      </c>
      <c r="V18" s="27"/>
      <c r="W18" s="9"/>
      <c r="X18" s="9"/>
      <c r="Y18" s="9"/>
      <c r="DS18" s="8"/>
      <c r="DT18" s="8"/>
    </row>
    <row r="19" spans="2:124" s="7" customFormat="1" ht="69.75" customHeight="1" x14ac:dyDescent="0.2">
      <c r="B19" s="2">
        <v>16</v>
      </c>
      <c r="C19" s="20" t="s">
        <v>28</v>
      </c>
      <c r="D19" s="18" t="s">
        <v>79</v>
      </c>
      <c r="E19" s="18">
        <v>1</v>
      </c>
      <c r="F19" s="10">
        <v>0.19</v>
      </c>
      <c r="G19" s="34">
        <v>308000</v>
      </c>
      <c r="H19" s="66">
        <f t="shared" si="0"/>
        <v>58520</v>
      </c>
      <c r="I19" s="66">
        <f t="shared" si="1"/>
        <v>366520</v>
      </c>
      <c r="J19" s="26">
        <v>322766.08000000002</v>
      </c>
      <c r="K19" s="24">
        <f>J19*F19</f>
        <v>61325.555200000003</v>
      </c>
      <c r="L19" s="24">
        <f>(J19+K19)*E19</f>
        <v>384091.63520000002</v>
      </c>
      <c r="M19" s="67">
        <f t="shared" si="2"/>
        <v>399370.58823529416</v>
      </c>
      <c r="N19" s="67">
        <f t="shared" si="3"/>
        <v>75880.411764705845</v>
      </c>
      <c r="O19" s="55">
        <v>475251</v>
      </c>
      <c r="P19" s="68">
        <f t="shared" si="4"/>
        <v>441176.4705882353</v>
      </c>
      <c r="Q19" s="68">
        <f t="shared" si="5"/>
        <v>83823.529411764699</v>
      </c>
      <c r="R19" s="58">
        <v>525000</v>
      </c>
      <c r="S19" s="22">
        <f>AVERAGE(G19,J19)</f>
        <v>315383.04000000004</v>
      </c>
      <c r="T19" s="11">
        <f>AVERAGE(I19,L19)</f>
        <v>375305.81760000001</v>
      </c>
      <c r="U19" s="30">
        <v>46182314</v>
      </c>
      <c r="V19" s="27"/>
      <c r="W19" s="9"/>
      <c r="X19" s="9"/>
      <c r="Y19" s="9"/>
      <c r="DS19" s="8"/>
      <c r="DT19" s="8"/>
    </row>
    <row r="20" spans="2:124" s="7" customFormat="1" ht="51.75" customHeight="1" x14ac:dyDescent="0.2">
      <c r="B20" s="2">
        <v>17</v>
      </c>
      <c r="C20" s="20" t="s">
        <v>29</v>
      </c>
      <c r="D20" s="18" t="s">
        <v>80</v>
      </c>
      <c r="E20" s="18">
        <v>1</v>
      </c>
      <c r="F20" s="10">
        <v>0.19</v>
      </c>
      <c r="G20" s="33">
        <v>133000</v>
      </c>
      <c r="H20" s="66">
        <f t="shared" si="0"/>
        <v>25270</v>
      </c>
      <c r="I20" s="66">
        <f t="shared" si="1"/>
        <v>158270</v>
      </c>
      <c r="J20" s="26">
        <v>309724.87</v>
      </c>
      <c r="K20" s="24">
        <f>J20*F20</f>
        <v>58847.725299999998</v>
      </c>
      <c r="L20" s="24">
        <f>(J20+K20)*E20</f>
        <v>368572.59529999999</v>
      </c>
      <c r="M20" s="67">
        <f t="shared" si="2"/>
        <v>545042.01680672274</v>
      </c>
      <c r="N20" s="67">
        <f t="shared" si="3"/>
        <v>103557.98319327726</v>
      </c>
      <c r="O20" s="55">
        <v>648600</v>
      </c>
      <c r="P20" s="68">
        <f t="shared" si="4"/>
        <v>572689.07563025213</v>
      </c>
      <c r="Q20" s="68">
        <f t="shared" si="5"/>
        <v>108810.92436974787</v>
      </c>
      <c r="R20" s="58">
        <v>681500</v>
      </c>
      <c r="S20" s="22">
        <f>AVERAGE(G20,J20)</f>
        <v>221362.435</v>
      </c>
      <c r="T20" s="11">
        <f>AVERAGE(I20,L20)</f>
        <v>263421.29764999996</v>
      </c>
      <c r="U20" s="30">
        <v>46181504</v>
      </c>
      <c r="V20" s="27"/>
      <c r="W20" s="9"/>
      <c r="X20" s="9"/>
      <c r="Y20" s="9"/>
      <c r="DS20" s="8"/>
      <c r="DT20" s="8"/>
    </row>
    <row r="21" spans="2:124" s="7" customFormat="1" ht="210" customHeight="1" x14ac:dyDescent="0.2">
      <c r="B21" s="2">
        <v>18</v>
      </c>
      <c r="C21" s="20" t="s">
        <v>30</v>
      </c>
      <c r="D21" s="18" t="s">
        <v>79</v>
      </c>
      <c r="E21" s="18">
        <v>1</v>
      </c>
      <c r="F21" s="10">
        <v>0.19</v>
      </c>
      <c r="G21" s="34">
        <v>672000</v>
      </c>
      <c r="H21" s="66">
        <f t="shared" si="0"/>
        <v>127680</v>
      </c>
      <c r="I21" s="66">
        <f t="shared" si="1"/>
        <v>799680</v>
      </c>
      <c r="J21" s="26">
        <v>1108492.1399999999</v>
      </c>
      <c r="K21" s="24">
        <f>J21*F21</f>
        <v>210613.50659999999</v>
      </c>
      <c r="L21" s="24">
        <f>(J21+K21)*E21</f>
        <v>1319105.6465999999</v>
      </c>
      <c r="M21" s="67">
        <f t="shared" si="2"/>
        <v>931764.70588235301</v>
      </c>
      <c r="N21" s="67">
        <f t="shared" si="3"/>
        <v>177035.29411764699</v>
      </c>
      <c r="O21" s="55">
        <v>1108800</v>
      </c>
      <c r="P21" s="68">
        <f t="shared" si="4"/>
        <v>831932.77310924372</v>
      </c>
      <c r="Q21" s="68">
        <f t="shared" si="5"/>
        <v>158067.22689075628</v>
      </c>
      <c r="R21" s="58">
        <v>990000</v>
      </c>
      <c r="S21" s="22">
        <f>AVERAGE(G21,J21)</f>
        <v>890246.07</v>
      </c>
      <c r="T21" s="11">
        <f>AVERAGE(I21,L21)</f>
        <v>1059392.8232999998</v>
      </c>
      <c r="U21" s="30">
        <v>46161701</v>
      </c>
      <c r="V21" s="27"/>
      <c r="W21" s="9"/>
      <c r="X21" s="9"/>
      <c r="Y21" s="9"/>
      <c r="DS21" s="8"/>
      <c r="DT21" s="8"/>
    </row>
    <row r="22" spans="2:124" s="7" customFormat="1" ht="15.75" customHeight="1" x14ac:dyDescent="0.2">
      <c r="B22" s="2">
        <v>19</v>
      </c>
      <c r="C22" s="20" t="s">
        <v>31</v>
      </c>
      <c r="D22" s="18" t="s">
        <v>79</v>
      </c>
      <c r="E22" s="18">
        <v>1</v>
      </c>
      <c r="F22" s="10">
        <v>0.19</v>
      </c>
      <c r="G22" s="33">
        <v>10500</v>
      </c>
      <c r="H22" s="66">
        <f t="shared" si="0"/>
        <v>1995</v>
      </c>
      <c r="I22" s="66">
        <f t="shared" si="1"/>
        <v>12495</v>
      </c>
      <c r="J22" s="26">
        <v>1785</v>
      </c>
      <c r="K22" s="24">
        <f>J22*F22</f>
        <v>339.15</v>
      </c>
      <c r="L22" s="24">
        <f>(J22+K22)*E22</f>
        <v>2124.15</v>
      </c>
      <c r="M22" s="67">
        <f t="shared" si="2"/>
        <v>11410.9243697479</v>
      </c>
      <c r="N22" s="67">
        <f t="shared" si="3"/>
        <v>2168.0756302521004</v>
      </c>
      <c r="O22" s="55">
        <v>13579</v>
      </c>
      <c r="P22" s="68">
        <f t="shared" si="4"/>
        <v>11764.705882352942</v>
      </c>
      <c r="Q22" s="68">
        <f t="shared" si="5"/>
        <v>2235.2941176470576</v>
      </c>
      <c r="R22" s="58">
        <v>14000</v>
      </c>
      <c r="S22" s="22">
        <f>AVERAGE(G22,J22)</f>
        <v>6142.5</v>
      </c>
      <c r="T22" s="11">
        <f>AVERAGE(I22,L22)</f>
        <v>7309.5749999999998</v>
      </c>
      <c r="U22" s="30">
        <v>46182001</v>
      </c>
      <c r="V22" s="27"/>
      <c r="W22" s="9"/>
      <c r="X22" s="9"/>
      <c r="Y22" s="9"/>
      <c r="DS22" s="8"/>
      <c r="DT22" s="8"/>
    </row>
    <row r="23" spans="2:124" s="7" customFormat="1" ht="36" customHeight="1" x14ac:dyDescent="0.2">
      <c r="B23" s="2">
        <v>20</v>
      </c>
      <c r="C23" s="20" t="s">
        <v>32</v>
      </c>
      <c r="D23" s="18" t="s">
        <v>79</v>
      </c>
      <c r="E23" s="18">
        <v>1</v>
      </c>
      <c r="F23" s="10">
        <v>0.19</v>
      </c>
      <c r="G23" s="34">
        <v>25200</v>
      </c>
      <c r="H23" s="66">
        <f t="shared" si="0"/>
        <v>4788</v>
      </c>
      <c r="I23" s="66">
        <f t="shared" si="1"/>
        <v>29988</v>
      </c>
      <c r="J23" s="26">
        <v>9520</v>
      </c>
      <c r="K23" s="24">
        <f>J23*F23</f>
        <v>1808.8</v>
      </c>
      <c r="L23" s="24">
        <f>(J23+K23)*E23</f>
        <v>11328.8</v>
      </c>
      <c r="M23" s="67">
        <f t="shared" si="2"/>
        <v>49065.546218487398</v>
      </c>
      <c r="N23" s="67">
        <f t="shared" si="3"/>
        <v>9322.4537815126023</v>
      </c>
      <c r="O23" s="55">
        <v>58388</v>
      </c>
      <c r="P23" s="68">
        <f t="shared" si="4"/>
        <v>50588.23529411765</v>
      </c>
      <c r="Q23" s="68">
        <f t="shared" si="5"/>
        <v>9611.7647058823495</v>
      </c>
      <c r="R23" s="58">
        <v>60200</v>
      </c>
      <c r="S23" s="22">
        <f>AVERAGE(G23,J23)</f>
        <v>17360</v>
      </c>
      <c r="T23" s="11">
        <f>AVERAGE(I23,L23)</f>
        <v>20658.400000000001</v>
      </c>
      <c r="U23" s="30">
        <v>46181808</v>
      </c>
      <c r="V23" s="27"/>
      <c r="W23" s="9"/>
      <c r="X23" s="9"/>
      <c r="Y23" s="9"/>
      <c r="DS23" s="8"/>
      <c r="DT23" s="8"/>
    </row>
    <row r="24" spans="2:124" s="7" customFormat="1" ht="34.5" customHeight="1" x14ac:dyDescent="0.2">
      <c r="B24" s="2">
        <v>21</v>
      </c>
      <c r="C24" s="20" t="s">
        <v>33</v>
      </c>
      <c r="D24" s="18" t="s">
        <v>79</v>
      </c>
      <c r="E24" s="18">
        <v>1</v>
      </c>
      <c r="F24" s="10">
        <v>0.19</v>
      </c>
      <c r="G24" s="33">
        <v>49000</v>
      </c>
      <c r="H24" s="66">
        <f t="shared" si="0"/>
        <v>9310</v>
      </c>
      <c r="I24" s="66">
        <f t="shared" si="1"/>
        <v>58310</v>
      </c>
      <c r="J24" s="26">
        <v>43792</v>
      </c>
      <c r="K24" s="24">
        <f>J24*F24</f>
        <v>8320.48</v>
      </c>
      <c r="L24" s="24">
        <f>(J24+K24)*E24</f>
        <v>52112.479999999996</v>
      </c>
      <c r="M24" s="67">
        <f t="shared" si="2"/>
        <v>70390.756302521011</v>
      </c>
      <c r="N24" s="67">
        <f t="shared" si="3"/>
        <v>13374.243697478989</v>
      </c>
      <c r="O24" s="55">
        <v>83765</v>
      </c>
      <c r="P24" s="68">
        <f t="shared" si="4"/>
        <v>64197.478991596639</v>
      </c>
      <c r="Q24" s="68">
        <f t="shared" si="5"/>
        <v>12197.521008403361</v>
      </c>
      <c r="R24" s="58">
        <v>76395</v>
      </c>
      <c r="S24" s="22">
        <f>AVERAGE(G24,J24)</f>
        <v>46396</v>
      </c>
      <c r="T24" s="11">
        <f>AVERAGE(I24,L24)</f>
        <v>55211.24</v>
      </c>
      <c r="U24" s="30">
        <v>31162604</v>
      </c>
      <c r="V24" s="27"/>
      <c r="W24" s="9"/>
      <c r="X24" s="9"/>
      <c r="Y24" s="9"/>
      <c r="DS24" s="8"/>
      <c r="DT24" s="8"/>
    </row>
    <row r="25" spans="2:124" s="7" customFormat="1" ht="171" customHeight="1" x14ac:dyDescent="0.2">
      <c r="B25" s="2">
        <v>22</v>
      </c>
      <c r="C25" s="20" t="s">
        <v>34</v>
      </c>
      <c r="D25" s="18" t="s">
        <v>80</v>
      </c>
      <c r="E25" s="18">
        <v>1</v>
      </c>
      <c r="F25" s="10">
        <v>0.19</v>
      </c>
      <c r="G25" s="34">
        <v>91000</v>
      </c>
      <c r="H25" s="66">
        <f t="shared" si="0"/>
        <v>17290</v>
      </c>
      <c r="I25" s="66">
        <f t="shared" si="1"/>
        <v>108290</v>
      </c>
      <c r="J25" s="26">
        <v>63574.559999999998</v>
      </c>
      <c r="K25" s="24">
        <f>J25*F25</f>
        <v>12079.1664</v>
      </c>
      <c r="L25" s="24">
        <f>(J25+K25)*E25</f>
        <v>75653.7264</v>
      </c>
      <c r="M25" s="67">
        <f t="shared" si="2"/>
        <v>331021.00840336137</v>
      </c>
      <c r="N25" s="67">
        <f t="shared" si="3"/>
        <v>62893.991596638632</v>
      </c>
      <c r="O25" s="55">
        <v>393915</v>
      </c>
      <c r="P25" s="68">
        <f t="shared" si="4"/>
        <v>341294.11764705885</v>
      </c>
      <c r="Q25" s="68">
        <f t="shared" si="5"/>
        <v>64845.882352941146</v>
      </c>
      <c r="R25" s="58">
        <v>406140</v>
      </c>
      <c r="S25" s="22">
        <f>AVERAGE(G25,J25)</f>
        <v>77287.28</v>
      </c>
      <c r="T25" s="11">
        <f>AVERAGE(I25,L25)</f>
        <v>91971.863199999993</v>
      </c>
      <c r="U25" s="30">
        <v>42295435</v>
      </c>
      <c r="V25" s="27"/>
      <c r="W25" s="9"/>
      <c r="X25" s="9"/>
      <c r="Y25" s="9"/>
      <c r="DS25" s="8"/>
      <c r="DT25" s="8"/>
    </row>
    <row r="26" spans="2:124" s="7" customFormat="1" ht="81.75" customHeight="1" x14ac:dyDescent="0.2">
      <c r="B26" s="2">
        <v>23</v>
      </c>
      <c r="C26" s="20" t="s">
        <v>35</v>
      </c>
      <c r="D26" s="18" t="s">
        <v>80</v>
      </c>
      <c r="E26" s="18">
        <v>1</v>
      </c>
      <c r="F26" s="10">
        <v>0.19</v>
      </c>
      <c r="G26" s="33">
        <v>105000</v>
      </c>
      <c r="H26" s="66">
        <f t="shared" si="0"/>
        <v>19950</v>
      </c>
      <c r="I26" s="66">
        <f t="shared" si="1"/>
        <v>124950</v>
      </c>
      <c r="J26" s="26">
        <v>68008.5</v>
      </c>
      <c r="K26" s="24">
        <f>J26*F26</f>
        <v>12921.615</v>
      </c>
      <c r="L26" s="24">
        <f>(J26+K26)*E26</f>
        <v>80930.115000000005</v>
      </c>
      <c r="M26" s="67">
        <f t="shared" si="2"/>
        <v>119502.52100840336</v>
      </c>
      <c r="N26" s="67">
        <f t="shared" si="3"/>
        <v>22705.478991596639</v>
      </c>
      <c r="O26" s="55">
        <v>142208</v>
      </c>
      <c r="P26" s="68">
        <f t="shared" si="4"/>
        <v>125924.36974789917</v>
      </c>
      <c r="Q26" s="68">
        <f t="shared" si="5"/>
        <v>23925.630252100833</v>
      </c>
      <c r="R26" s="58">
        <v>149850</v>
      </c>
      <c r="S26" s="22">
        <f>AVERAGE(G26,J26)</f>
        <v>86504.25</v>
      </c>
      <c r="T26" s="11">
        <f>AVERAGE(I26,L26)</f>
        <v>102940.0575</v>
      </c>
      <c r="U26" s="30">
        <v>46181611</v>
      </c>
      <c r="V26" s="27"/>
      <c r="W26" s="9"/>
      <c r="X26" s="9"/>
      <c r="Y26" s="9"/>
      <c r="DS26" s="8"/>
      <c r="DT26" s="8"/>
    </row>
    <row r="27" spans="2:124" s="7" customFormat="1" ht="116.25" customHeight="1" x14ac:dyDescent="0.2">
      <c r="B27" s="2">
        <v>24</v>
      </c>
      <c r="C27" s="20" t="s">
        <v>36</v>
      </c>
      <c r="D27" s="18" t="s">
        <v>79</v>
      </c>
      <c r="E27" s="18">
        <v>1</v>
      </c>
      <c r="F27" s="10">
        <v>0.19</v>
      </c>
      <c r="G27" s="34">
        <v>25200</v>
      </c>
      <c r="H27" s="66">
        <f t="shared" si="0"/>
        <v>4788</v>
      </c>
      <c r="I27" s="66">
        <f t="shared" si="1"/>
        <v>29988</v>
      </c>
      <c r="J27" s="26">
        <v>17255</v>
      </c>
      <c r="K27" s="24">
        <f>J27*F27</f>
        <v>3278.45</v>
      </c>
      <c r="L27" s="24">
        <f>(J27+K27)*E27</f>
        <v>20533.45</v>
      </c>
      <c r="M27" s="67">
        <f t="shared" si="2"/>
        <v>9675.6302521008402</v>
      </c>
      <c r="N27" s="67">
        <f t="shared" si="3"/>
        <v>1838.3697478991598</v>
      </c>
      <c r="O27" s="55">
        <v>11514</v>
      </c>
      <c r="P27" s="68">
        <f t="shared" si="4"/>
        <v>10000</v>
      </c>
      <c r="Q27" s="68">
        <f t="shared" si="5"/>
        <v>1900</v>
      </c>
      <c r="R27" s="58">
        <v>11900</v>
      </c>
      <c r="S27" s="22">
        <f>AVERAGE(G27,J27)</f>
        <v>21227.5</v>
      </c>
      <c r="T27" s="11">
        <f>AVERAGE(I27,L27)</f>
        <v>25260.724999999999</v>
      </c>
      <c r="U27" s="30">
        <v>46181507</v>
      </c>
      <c r="V27" s="27"/>
      <c r="W27" s="9"/>
      <c r="X27" s="9"/>
      <c r="Y27" s="9"/>
      <c r="DS27" s="8"/>
      <c r="DT27" s="8"/>
    </row>
    <row r="28" spans="2:124" s="7" customFormat="1" ht="72.75" customHeight="1" x14ac:dyDescent="0.2">
      <c r="B28" s="2">
        <v>25</v>
      </c>
      <c r="C28" s="20" t="s">
        <v>37</v>
      </c>
      <c r="D28" s="18" t="s">
        <v>79</v>
      </c>
      <c r="E28" s="18">
        <v>1</v>
      </c>
      <c r="F28" s="10">
        <v>0.19</v>
      </c>
      <c r="G28" s="33">
        <v>30800</v>
      </c>
      <c r="H28" s="66">
        <f t="shared" si="0"/>
        <v>5852</v>
      </c>
      <c r="I28" s="66">
        <f t="shared" si="1"/>
        <v>36652</v>
      </c>
      <c r="J28" s="26">
        <v>5326</v>
      </c>
      <c r="K28" s="24">
        <f>J28*F28</f>
        <v>1011.94</v>
      </c>
      <c r="L28" s="24">
        <f>(J28+K28)*E28</f>
        <v>6337.9400000000005</v>
      </c>
      <c r="M28" s="67">
        <f t="shared" si="2"/>
        <v>14959.663865546219</v>
      </c>
      <c r="N28" s="67">
        <f t="shared" si="3"/>
        <v>2842.3361344537807</v>
      </c>
      <c r="O28" s="55">
        <v>17802</v>
      </c>
      <c r="P28" s="68">
        <f t="shared" si="4"/>
        <v>15718.487394957983</v>
      </c>
      <c r="Q28" s="68">
        <f t="shared" si="5"/>
        <v>2986.5126050420167</v>
      </c>
      <c r="R28" s="58">
        <v>18705</v>
      </c>
      <c r="S28" s="22">
        <f>AVERAGE(G28,J28)</f>
        <v>18063</v>
      </c>
      <c r="T28" s="11">
        <f>AVERAGE(I28,L28)</f>
        <v>21494.97</v>
      </c>
      <c r="U28" s="30">
        <v>46181804</v>
      </c>
      <c r="V28" s="27"/>
      <c r="W28" s="9"/>
      <c r="X28" s="9"/>
      <c r="Y28" s="9"/>
      <c r="DS28" s="8"/>
      <c r="DT28" s="8"/>
    </row>
    <row r="29" spans="2:124" s="7" customFormat="1" ht="54.75" customHeight="1" x14ac:dyDescent="0.2">
      <c r="B29" s="2">
        <v>26</v>
      </c>
      <c r="C29" s="20" t="s">
        <v>38</v>
      </c>
      <c r="D29" s="18" t="s">
        <v>80</v>
      </c>
      <c r="E29" s="18">
        <v>1</v>
      </c>
      <c r="F29" s="10">
        <v>0.19</v>
      </c>
      <c r="G29" s="34">
        <v>25200</v>
      </c>
      <c r="H29" s="66">
        <f t="shared" si="0"/>
        <v>4788</v>
      </c>
      <c r="I29" s="66">
        <f t="shared" si="1"/>
        <v>29988</v>
      </c>
      <c r="J29" s="26">
        <v>9401</v>
      </c>
      <c r="K29" s="24">
        <f>J29*F29</f>
        <v>1786.19</v>
      </c>
      <c r="L29" s="24">
        <f>(J29+K29)*E29</f>
        <v>11187.19</v>
      </c>
      <c r="M29" s="67">
        <f t="shared" si="2"/>
        <v>15880.672268907563</v>
      </c>
      <c r="N29" s="67">
        <f t="shared" si="3"/>
        <v>3017.3277310924368</v>
      </c>
      <c r="O29" s="55">
        <v>18898</v>
      </c>
      <c r="P29" s="68">
        <f t="shared" si="4"/>
        <v>16336.134453781513</v>
      </c>
      <c r="Q29" s="68">
        <f t="shared" si="5"/>
        <v>3103.865546218487</v>
      </c>
      <c r="R29" s="58">
        <v>19440</v>
      </c>
      <c r="S29" s="22">
        <f>AVERAGE(G29,J29)</f>
        <v>17300.5</v>
      </c>
      <c r="T29" s="11">
        <f>AVERAGE(I29,L29)</f>
        <v>20587.595000000001</v>
      </c>
      <c r="U29" s="30">
        <v>46181504</v>
      </c>
      <c r="V29" s="27"/>
      <c r="W29" s="9"/>
      <c r="X29" s="9"/>
      <c r="Y29" s="9"/>
      <c r="DS29" s="8"/>
      <c r="DT29" s="8"/>
    </row>
    <row r="30" spans="2:124" s="7" customFormat="1" ht="38.25" customHeight="1" x14ac:dyDescent="0.2">
      <c r="B30" s="2">
        <v>27</v>
      </c>
      <c r="C30" s="20" t="s">
        <v>39</v>
      </c>
      <c r="D30" s="18" t="s">
        <v>79</v>
      </c>
      <c r="E30" s="18">
        <v>1</v>
      </c>
      <c r="F30" s="10">
        <v>0.19</v>
      </c>
      <c r="G30" s="33">
        <v>105000</v>
      </c>
      <c r="H30" s="66">
        <f t="shared" si="0"/>
        <v>19950</v>
      </c>
      <c r="I30" s="66">
        <f t="shared" si="1"/>
        <v>124950</v>
      </c>
      <c r="J30" s="26">
        <v>94547.88</v>
      </c>
      <c r="K30" s="24">
        <f>J30*F30</f>
        <v>17964.0972</v>
      </c>
      <c r="L30" s="24">
        <f>(J30+K30)*E30</f>
        <v>112511.97720000001</v>
      </c>
      <c r="M30" s="67">
        <f t="shared" si="2"/>
        <v>145685.71428571429</v>
      </c>
      <c r="N30" s="67">
        <f t="shared" si="3"/>
        <v>27680.28571428571</v>
      </c>
      <c r="O30" s="55">
        <v>173366</v>
      </c>
      <c r="P30" s="68">
        <f t="shared" si="4"/>
        <v>148949.57983193279</v>
      </c>
      <c r="Q30" s="68">
        <f t="shared" si="5"/>
        <v>28300.420168067212</v>
      </c>
      <c r="R30" s="58">
        <v>177250</v>
      </c>
      <c r="S30" s="22">
        <f>AVERAGE(G30,J30)</f>
        <v>99773.94</v>
      </c>
      <c r="T30" s="11">
        <f>AVERAGE(I30,L30)</f>
        <v>118730.98860000001</v>
      </c>
      <c r="U30" s="30">
        <v>53103101</v>
      </c>
      <c r="V30" s="27"/>
      <c r="W30" s="9"/>
      <c r="X30" s="9"/>
      <c r="Y30" s="9"/>
      <c r="DS30" s="8"/>
      <c r="DT30" s="8"/>
    </row>
    <row r="31" spans="2:124" s="7" customFormat="1" ht="69" customHeight="1" x14ac:dyDescent="0.2">
      <c r="B31" s="2">
        <v>28</v>
      </c>
      <c r="C31" s="20" t="s">
        <v>40</v>
      </c>
      <c r="D31" s="18" t="s">
        <v>79</v>
      </c>
      <c r="E31" s="18">
        <v>1</v>
      </c>
      <c r="F31" s="10">
        <v>0.19</v>
      </c>
      <c r="G31" s="34">
        <v>91000</v>
      </c>
      <c r="H31" s="66">
        <f t="shared" si="0"/>
        <v>17290</v>
      </c>
      <c r="I31" s="66">
        <f t="shared" si="1"/>
        <v>108290</v>
      </c>
      <c r="J31" s="26">
        <v>61944.26</v>
      </c>
      <c r="K31" s="24">
        <f>J31*F31</f>
        <v>11769.4094</v>
      </c>
      <c r="L31" s="24">
        <f>(J31+K31)*E31</f>
        <v>73713.669399999999</v>
      </c>
      <c r="M31" s="67">
        <f t="shared" si="2"/>
        <v>97178.991596638662</v>
      </c>
      <c r="N31" s="67">
        <f t="shared" si="3"/>
        <v>18464.008403361338</v>
      </c>
      <c r="O31" s="55">
        <v>115643</v>
      </c>
      <c r="P31" s="68">
        <f t="shared" si="4"/>
        <v>101647.05882352941</v>
      </c>
      <c r="Q31" s="68">
        <f t="shared" si="5"/>
        <v>19312.941176470587</v>
      </c>
      <c r="R31" s="58">
        <v>120960</v>
      </c>
      <c r="S31" s="22">
        <f>AVERAGE(G31,J31)</f>
        <v>76472.13</v>
      </c>
      <c r="T31" s="11">
        <f>AVERAGE(I31,L31)</f>
        <v>91001.834700000007</v>
      </c>
      <c r="U31" s="30">
        <v>53101504</v>
      </c>
      <c r="V31" s="27"/>
      <c r="W31" s="9"/>
      <c r="X31" s="9"/>
      <c r="Y31" s="9"/>
      <c r="DS31" s="8"/>
      <c r="DT31" s="8"/>
    </row>
    <row r="32" spans="2:124" s="7" customFormat="1" ht="48.75" customHeight="1" x14ac:dyDescent="0.2">
      <c r="B32" s="2">
        <v>29</v>
      </c>
      <c r="C32" s="20" t="s">
        <v>41</v>
      </c>
      <c r="D32" s="18" t="s">
        <v>79</v>
      </c>
      <c r="E32" s="18">
        <v>1</v>
      </c>
      <c r="F32" s="10">
        <v>0.19</v>
      </c>
      <c r="G32" s="33">
        <v>35000</v>
      </c>
      <c r="H32" s="66">
        <f t="shared" si="0"/>
        <v>6650</v>
      </c>
      <c r="I32" s="66">
        <f t="shared" si="1"/>
        <v>41650</v>
      </c>
      <c r="J32" s="26">
        <v>57054.55</v>
      </c>
      <c r="K32" s="24">
        <f>J32*F32</f>
        <v>10840.364500000001</v>
      </c>
      <c r="L32" s="24">
        <f>(J32+K32)*E32</f>
        <v>67894.914499999999</v>
      </c>
      <c r="M32" s="67">
        <f t="shared" si="2"/>
        <v>82264.705882352951</v>
      </c>
      <c r="N32" s="67">
        <f t="shared" si="3"/>
        <v>15630.294117647049</v>
      </c>
      <c r="O32" s="55">
        <v>97895</v>
      </c>
      <c r="P32" s="68">
        <f t="shared" si="4"/>
        <v>84033.613445378156</v>
      </c>
      <c r="Q32" s="68">
        <f t="shared" si="5"/>
        <v>15966.386554621844</v>
      </c>
      <c r="R32" s="58">
        <v>100000</v>
      </c>
      <c r="S32" s="22">
        <f>AVERAGE(G32,J32)</f>
        <v>46027.275000000001</v>
      </c>
      <c r="T32" s="11">
        <f>AVERAGE(I32,L32)</f>
        <v>54772.457249999999</v>
      </c>
      <c r="U32" s="30">
        <v>13101723</v>
      </c>
      <c r="V32" s="27"/>
      <c r="W32" s="9"/>
      <c r="X32" s="9"/>
      <c r="Y32" s="9"/>
      <c r="DS32" s="8"/>
      <c r="DT32" s="8"/>
    </row>
    <row r="33" spans="2:124" s="7" customFormat="1" ht="72.75" customHeight="1" x14ac:dyDescent="0.2">
      <c r="B33" s="2">
        <v>30</v>
      </c>
      <c r="C33" s="20" t="s">
        <v>42</v>
      </c>
      <c r="D33" s="18" t="s">
        <v>80</v>
      </c>
      <c r="E33" s="18">
        <v>1</v>
      </c>
      <c r="F33" s="10">
        <v>0.19</v>
      </c>
      <c r="G33" s="34">
        <v>27202</v>
      </c>
      <c r="H33" s="66">
        <f t="shared" si="0"/>
        <v>5168.38</v>
      </c>
      <c r="I33" s="66">
        <f t="shared" si="1"/>
        <v>32370.38</v>
      </c>
      <c r="J33" s="26">
        <v>7021</v>
      </c>
      <c r="K33" s="24">
        <f>J33*F33</f>
        <v>1333.99</v>
      </c>
      <c r="L33" s="24">
        <f>(J33+K33)*E33</f>
        <v>8354.99</v>
      </c>
      <c r="M33" s="67">
        <f t="shared" si="2"/>
        <v>59327.731092436974</v>
      </c>
      <c r="N33" s="67">
        <f t="shared" si="3"/>
        <v>11272.268907563026</v>
      </c>
      <c r="O33" s="55">
        <v>70600</v>
      </c>
      <c r="P33" s="68">
        <f t="shared" si="4"/>
        <v>67172.268907563033</v>
      </c>
      <c r="Q33" s="68">
        <f t="shared" si="5"/>
        <v>12762.731092436967</v>
      </c>
      <c r="R33" s="58">
        <v>79935</v>
      </c>
      <c r="S33" s="22">
        <f>AVERAGE(G33,J33)</f>
        <v>17111.5</v>
      </c>
      <c r="T33" s="11">
        <f>AVERAGE(I33,L33)</f>
        <v>20362.685000000001</v>
      </c>
      <c r="U33" s="30">
        <v>42132203</v>
      </c>
      <c r="V33" s="27"/>
      <c r="W33" s="9"/>
      <c r="X33" s="9"/>
      <c r="Y33" s="9"/>
      <c r="DS33" s="8"/>
      <c r="DT33" s="8"/>
    </row>
    <row r="34" spans="2:124" s="7" customFormat="1" ht="71.25" customHeight="1" x14ac:dyDescent="0.2">
      <c r="B34" s="2">
        <v>31</v>
      </c>
      <c r="C34" s="20" t="s">
        <v>43</v>
      </c>
      <c r="D34" s="18" t="s">
        <v>79</v>
      </c>
      <c r="E34" s="18">
        <v>1</v>
      </c>
      <c r="F34" s="10">
        <v>0.19</v>
      </c>
      <c r="G34" s="33">
        <v>392000</v>
      </c>
      <c r="H34" s="66">
        <f t="shared" si="0"/>
        <v>74480</v>
      </c>
      <c r="I34" s="66">
        <f t="shared" si="1"/>
        <v>466480</v>
      </c>
      <c r="J34" s="26">
        <v>515122.44</v>
      </c>
      <c r="K34" s="24">
        <f>J34*F34</f>
        <v>97873.263600000006</v>
      </c>
      <c r="L34" s="24">
        <f>(J34+K34)*E34</f>
        <v>612995.70360000001</v>
      </c>
      <c r="M34" s="67">
        <f t="shared" si="2"/>
        <v>0</v>
      </c>
      <c r="N34" s="67">
        <f t="shared" si="3"/>
        <v>0</v>
      </c>
      <c r="O34" s="55">
        <v>0</v>
      </c>
      <c r="P34" s="68">
        <f t="shared" si="4"/>
        <v>0</v>
      </c>
      <c r="Q34" s="68">
        <f t="shared" si="5"/>
        <v>0</v>
      </c>
      <c r="R34" s="58">
        <v>0</v>
      </c>
      <c r="S34" s="22">
        <f>AVERAGE(G34,J34)</f>
        <v>453561.22</v>
      </c>
      <c r="T34" s="11">
        <f>AVERAGE(I34,L34)</f>
        <v>539737.85180000006</v>
      </c>
      <c r="U34" s="30">
        <v>46181503</v>
      </c>
      <c r="V34" s="27"/>
      <c r="W34" s="9"/>
      <c r="X34" s="9"/>
      <c r="Y34" s="9"/>
      <c r="DS34" s="8"/>
      <c r="DT34" s="8"/>
    </row>
    <row r="35" spans="2:124" s="7" customFormat="1" ht="191.25" customHeight="1" x14ac:dyDescent="0.2">
      <c r="B35" s="2">
        <v>32</v>
      </c>
      <c r="C35" s="20" t="s">
        <v>44</v>
      </c>
      <c r="D35" s="18" t="s">
        <v>80</v>
      </c>
      <c r="E35" s="18">
        <v>1</v>
      </c>
      <c r="F35" s="10">
        <v>0.19</v>
      </c>
      <c r="G35" s="34">
        <v>39200</v>
      </c>
      <c r="H35" s="66">
        <f t="shared" si="0"/>
        <v>7448</v>
      </c>
      <c r="I35" s="66">
        <f t="shared" si="1"/>
        <v>46648</v>
      </c>
      <c r="J35" s="26">
        <v>18921</v>
      </c>
      <c r="K35" s="24">
        <f>J35*F35</f>
        <v>3594.9900000000002</v>
      </c>
      <c r="L35" s="24">
        <f>(J35+K35)*E35</f>
        <v>22515.99</v>
      </c>
      <c r="M35" s="67">
        <f t="shared" si="2"/>
        <v>15880.672268907563</v>
      </c>
      <c r="N35" s="67">
        <f t="shared" si="3"/>
        <v>3017.3277310924368</v>
      </c>
      <c r="O35" s="55">
        <v>18898</v>
      </c>
      <c r="P35" s="68">
        <f t="shared" si="4"/>
        <v>16336.134453781513</v>
      </c>
      <c r="Q35" s="68">
        <f t="shared" si="5"/>
        <v>3103.865546218487</v>
      </c>
      <c r="R35" s="58">
        <v>19440</v>
      </c>
      <c r="S35" s="22">
        <f>AVERAGE(G35,J35)</f>
        <v>29060.5</v>
      </c>
      <c r="T35" s="11">
        <f>AVERAGE(I35,L35)</f>
        <v>34581.995000000003</v>
      </c>
      <c r="U35" s="30">
        <v>46181504</v>
      </c>
      <c r="V35" s="27"/>
      <c r="W35" s="9"/>
      <c r="X35" s="9"/>
      <c r="Y35" s="9"/>
      <c r="DS35" s="8"/>
      <c r="DT35" s="8"/>
    </row>
    <row r="36" spans="2:124" s="7" customFormat="1" ht="114.75" customHeight="1" x14ac:dyDescent="0.2">
      <c r="B36" s="2">
        <v>33</v>
      </c>
      <c r="C36" s="20" t="s">
        <v>45</v>
      </c>
      <c r="D36" s="18" t="s">
        <v>79</v>
      </c>
      <c r="E36" s="18">
        <v>1</v>
      </c>
      <c r="F36" s="10">
        <v>0.19</v>
      </c>
      <c r="G36" s="33">
        <v>35000</v>
      </c>
      <c r="H36" s="66">
        <f t="shared" si="0"/>
        <v>6650</v>
      </c>
      <c r="I36" s="66">
        <f t="shared" si="1"/>
        <v>41650</v>
      </c>
      <c r="J36" s="26">
        <v>18088</v>
      </c>
      <c r="K36" s="24">
        <f>J36*F36</f>
        <v>3436.7200000000003</v>
      </c>
      <c r="L36" s="24">
        <f>(J36+K36)*E36</f>
        <v>21524.720000000001</v>
      </c>
      <c r="M36" s="67">
        <f t="shared" si="2"/>
        <v>38636.97478991597</v>
      </c>
      <c r="N36" s="67">
        <f t="shared" si="3"/>
        <v>7341.0252100840298</v>
      </c>
      <c r="O36" s="55">
        <v>45978</v>
      </c>
      <c r="P36" s="68">
        <f t="shared" si="4"/>
        <v>35261.34453781513</v>
      </c>
      <c r="Q36" s="68">
        <f t="shared" si="5"/>
        <v>6699.65546218487</v>
      </c>
      <c r="R36" s="58">
        <v>41961</v>
      </c>
      <c r="S36" s="22">
        <f>AVERAGE(G36,J36)</f>
        <v>26544</v>
      </c>
      <c r="T36" s="11">
        <f>AVERAGE(I36,L36)</f>
        <v>31587.360000000001</v>
      </c>
      <c r="U36" s="30">
        <v>46181501</v>
      </c>
      <c r="V36" s="27"/>
      <c r="W36" s="9"/>
      <c r="X36" s="9"/>
      <c r="Y36" s="9"/>
      <c r="DS36" s="8"/>
      <c r="DT36" s="8"/>
    </row>
    <row r="37" spans="2:124" s="7" customFormat="1" ht="84" customHeight="1" x14ac:dyDescent="0.2">
      <c r="B37" s="2">
        <v>34</v>
      </c>
      <c r="C37" s="20" t="s">
        <v>46</v>
      </c>
      <c r="D37" s="18" t="s">
        <v>79</v>
      </c>
      <c r="E37" s="18">
        <v>1</v>
      </c>
      <c r="F37" s="10">
        <v>0.19</v>
      </c>
      <c r="G37" s="34">
        <v>81200</v>
      </c>
      <c r="H37" s="66">
        <f t="shared" si="0"/>
        <v>15428</v>
      </c>
      <c r="I37" s="66">
        <f t="shared" si="1"/>
        <v>96628</v>
      </c>
      <c r="J37" s="26">
        <v>105958.79</v>
      </c>
      <c r="K37" s="24">
        <f>J37*F37</f>
        <v>20132.170099999999</v>
      </c>
      <c r="L37" s="24">
        <f>(J37+K37)*E37</f>
        <v>126090.9601</v>
      </c>
      <c r="M37" s="67">
        <f t="shared" si="2"/>
        <v>115966.38655462186</v>
      </c>
      <c r="N37" s="67">
        <f t="shared" si="3"/>
        <v>22033.613445378141</v>
      </c>
      <c r="O37" s="55">
        <v>138000</v>
      </c>
      <c r="P37" s="68">
        <f t="shared" si="4"/>
        <v>121848.73949579832</v>
      </c>
      <c r="Q37" s="68">
        <f t="shared" si="5"/>
        <v>23151.26050420168</v>
      </c>
      <c r="R37" s="58">
        <v>145000</v>
      </c>
      <c r="S37" s="22">
        <f>AVERAGE(G37,J37)</f>
        <v>93579.39499999999</v>
      </c>
      <c r="T37" s="11">
        <f>AVERAGE(I37,L37)</f>
        <v>111359.48005</v>
      </c>
      <c r="U37" s="30">
        <v>46181526</v>
      </c>
      <c r="V37" s="27"/>
      <c r="W37" s="9"/>
      <c r="X37" s="9"/>
      <c r="Y37" s="9"/>
      <c r="DS37" s="8"/>
      <c r="DT37" s="8"/>
    </row>
    <row r="38" spans="2:124" s="7" customFormat="1" ht="65.25" customHeight="1" x14ac:dyDescent="0.2">
      <c r="B38" s="2">
        <v>35</v>
      </c>
      <c r="C38" s="20" t="s">
        <v>47</v>
      </c>
      <c r="D38" s="18" t="s">
        <v>80</v>
      </c>
      <c r="E38" s="18">
        <v>1</v>
      </c>
      <c r="F38" s="10">
        <v>0.19</v>
      </c>
      <c r="G38" s="33">
        <v>77000</v>
      </c>
      <c r="H38" s="66">
        <f t="shared" si="0"/>
        <v>14630</v>
      </c>
      <c r="I38" s="66">
        <f t="shared" si="1"/>
        <v>91630</v>
      </c>
      <c r="J38" s="26">
        <v>63574.559999999998</v>
      </c>
      <c r="K38" s="24">
        <f>J38*F38</f>
        <v>12079.1664</v>
      </c>
      <c r="L38" s="24">
        <f>(J38+K38)*E38</f>
        <v>75653.7264</v>
      </c>
      <c r="M38" s="67">
        <f t="shared" si="2"/>
        <v>67260.504201680669</v>
      </c>
      <c r="N38" s="67">
        <f t="shared" si="3"/>
        <v>12779.495798319331</v>
      </c>
      <c r="O38" s="55">
        <v>80040</v>
      </c>
      <c r="P38" s="68">
        <f t="shared" si="4"/>
        <v>70672.268907563033</v>
      </c>
      <c r="Q38" s="68">
        <f t="shared" si="5"/>
        <v>13427.731092436967</v>
      </c>
      <c r="R38" s="58">
        <v>84100</v>
      </c>
      <c r="S38" s="22">
        <f>AVERAGE(G38,J38)</f>
        <v>70287.28</v>
      </c>
      <c r="T38" s="11">
        <f>AVERAGE(I38,L38)</f>
        <v>83641.863199999993</v>
      </c>
      <c r="U38" s="30">
        <v>46181600</v>
      </c>
      <c r="V38" s="27"/>
      <c r="W38" s="9"/>
      <c r="X38" s="9"/>
      <c r="Y38" s="9"/>
      <c r="DS38" s="8"/>
      <c r="DT38" s="8"/>
    </row>
    <row r="39" spans="2:124" s="7" customFormat="1" ht="60" customHeight="1" x14ac:dyDescent="0.2">
      <c r="B39" s="2">
        <v>36</v>
      </c>
      <c r="C39" s="20" t="s">
        <v>48</v>
      </c>
      <c r="D39" s="18" t="s">
        <v>80</v>
      </c>
      <c r="E39" s="18">
        <v>1</v>
      </c>
      <c r="F39" s="10">
        <v>0.19</v>
      </c>
      <c r="G39" s="34">
        <v>11200</v>
      </c>
      <c r="H39" s="66">
        <f t="shared" si="0"/>
        <v>2128</v>
      </c>
      <c r="I39" s="66">
        <f t="shared" si="1"/>
        <v>13328</v>
      </c>
      <c r="J39" s="26">
        <v>15485.47</v>
      </c>
      <c r="K39" s="24">
        <f>J39*F39</f>
        <v>2942.2392999999997</v>
      </c>
      <c r="L39" s="24">
        <f>(J39+K39)*E39</f>
        <v>18427.709299999999</v>
      </c>
      <c r="M39" s="67">
        <f t="shared" si="2"/>
        <v>30836.134453781513</v>
      </c>
      <c r="N39" s="67">
        <f t="shared" si="3"/>
        <v>5858.865546218487</v>
      </c>
      <c r="O39" s="55">
        <v>36695</v>
      </c>
      <c r="P39" s="68">
        <f t="shared" si="4"/>
        <v>29411.764705882353</v>
      </c>
      <c r="Q39" s="68">
        <f t="shared" si="5"/>
        <v>5588.2352941176468</v>
      </c>
      <c r="R39" s="58">
        <v>35000</v>
      </c>
      <c r="S39" s="22">
        <f>AVERAGE(G39,J39)</f>
        <v>13342.735000000001</v>
      </c>
      <c r="T39" s="11">
        <f>AVERAGE(I39,L39)</f>
        <v>15877.854649999999</v>
      </c>
      <c r="U39" s="30">
        <v>46181504</v>
      </c>
      <c r="V39" s="27"/>
      <c r="W39" s="9"/>
      <c r="X39" s="9"/>
      <c r="Y39" s="9"/>
      <c r="DS39" s="8"/>
      <c r="DT39" s="8"/>
    </row>
    <row r="40" spans="2:124" s="7" customFormat="1" ht="277.5" customHeight="1" x14ac:dyDescent="0.2">
      <c r="B40" s="2">
        <v>37</v>
      </c>
      <c r="C40" s="20" t="s">
        <v>49</v>
      </c>
      <c r="D40" s="18" t="s">
        <v>79</v>
      </c>
      <c r="E40" s="18">
        <v>1</v>
      </c>
      <c r="F40" s="10">
        <v>0.19</v>
      </c>
      <c r="G40" s="33">
        <v>490000</v>
      </c>
      <c r="H40" s="66">
        <f t="shared" si="0"/>
        <v>93100</v>
      </c>
      <c r="I40" s="66">
        <f t="shared" si="1"/>
        <v>583100</v>
      </c>
      <c r="J40" s="26">
        <v>0</v>
      </c>
      <c r="K40" s="24">
        <f>J40*F40</f>
        <v>0</v>
      </c>
      <c r="L40" s="24">
        <f>(J40+K40)*E40</f>
        <v>0</v>
      </c>
      <c r="M40" s="67">
        <f t="shared" si="2"/>
        <v>480920.16806722688</v>
      </c>
      <c r="N40" s="67">
        <f t="shared" si="3"/>
        <v>91374.831932773115</v>
      </c>
      <c r="O40" s="55">
        <v>572295</v>
      </c>
      <c r="P40" s="68">
        <f t="shared" si="4"/>
        <v>458705.8823529412</v>
      </c>
      <c r="Q40" s="68">
        <f t="shared" si="5"/>
        <v>87154.117647058796</v>
      </c>
      <c r="R40" s="58">
        <v>545860</v>
      </c>
      <c r="S40" s="22">
        <f>AVERAGE(G40,J40)</f>
        <v>245000</v>
      </c>
      <c r="T40" s="11">
        <f>AVERAGE(I40,L40)</f>
        <v>291550</v>
      </c>
      <c r="U40" s="30">
        <v>42172001</v>
      </c>
      <c r="V40" s="27"/>
      <c r="W40" s="9"/>
      <c r="X40" s="9"/>
      <c r="Y40" s="9"/>
      <c r="DS40" s="8"/>
      <c r="DT40" s="8"/>
    </row>
    <row r="41" spans="2:124" s="7" customFormat="1" ht="101.25" customHeight="1" x14ac:dyDescent="0.2">
      <c r="B41" s="2">
        <v>38</v>
      </c>
      <c r="C41" s="20" t="s">
        <v>50</v>
      </c>
      <c r="D41" s="18" t="s">
        <v>79</v>
      </c>
      <c r="E41" s="18">
        <v>1</v>
      </c>
      <c r="F41" s="10">
        <v>0.19</v>
      </c>
      <c r="G41" s="34">
        <v>20286</v>
      </c>
      <c r="H41" s="66">
        <f t="shared" si="0"/>
        <v>3854.34</v>
      </c>
      <c r="I41" s="66">
        <f t="shared" si="1"/>
        <v>24140.34</v>
      </c>
      <c r="J41" s="26">
        <v>89656.98</v>
      </c>
      <c r="K41" s="24">
        <f>J41*F41</f>
        <v>17034.8262</v>
      </c>
      <c r="L41" s="24">
        <f>(J41+K41)*E41</f>
        <v>106691.80619999999</v>
      </c>
      <c r="M41" s="67">
        <f t="shared" si="2"/>
        <v>71082.352941176476</v>
      </c>
      <c r="N41" s="67">
        <f t="shared" si="3"/>
        <v>13505.647058823524</v>
      </c>
      <c r="O41" s="55">
        <v>84588</v>
      </c>
      <c r="P41" s="68">
        <f t="shared" si="4"/>
        <v>75630.252100840342</v>
      </c>
      <c r="Q41" s="68">
        <f t="shared" si="5"/>
        <v>14369.747899159658</v>
      </c>
      <c r="R41" s="58">
        <v>90000</v>
      </c>
      <c r="S41" s="22">
        <f>AVERAGE(G41,J41)</f>
        <v>54971.49</v>
      </c>
      <c r="T41" s="11">
        <f>AVERAGE(I41,L41)</f>
        <v>65416.073099999994</v>
      </c>
      <c r="U41" s="30">
        <v>53131609</v>
      </c>
      <c r="V41" s="27"/>
      <c r="W41" s="9"/>
      <c r="X41" s="9"/>
      <c r="Y41" s="9"/>
      <c r="DS41" s="8"/>
      <c r="DT41" s="8"/>
    </row>
    <row r="42" spans="2:124" s="7" customFormat="1" ht="84" customHeight="1" x14ac:dyDescent="0.2">
      <c r="B42" s="2">
        <v>39</v>
      </c>
      <c r="C42" s="20" t="s">
        <v>51</v>
      </c>
      <c r="D42" s="18" t="s">
        <v>79</v>
      </c>
      <c r="E42" s="18">
        <v>1</v>
      </c>
      <c r="F42" s="10">
        <v>0.19</v>
      </c>
      <c r="G42" s="33">
        <v>49000</v>
      </c>
      <c r="H42" s="66">
        <f t="shared" si="0"/>
        <v>9310</v>
      </c>
      <c r="I42" s="66">
        <f t="shared" si="1"/>
        <v>58310</v>
      </c>
      <c r="J42" s="26">
        <v>11736.97</v>
      </c>
      <c r="K42" s="24">
        <f>J42*F42</f>
        <v>2230.0243</v>
      </c>
      <c r="L42" s="24">
        <f>(J42+K42)*E42</f>
        <v>13966.994299999998</v>
      </c>
      <c r="M42" s="67">
        <f t="shared" si="2"/>
        <v>89684.873949579836</v>
      </c>
      <c r="N42" s="67">
        <f t="shared" si="3"/>
        <v>17040.126050420164</v>
      </c>
      <c r="O42" s="55">
        <v>106725</v>
      </c>
      <c r="P42" s="68">
        <f t="shared" si="4"/>
        <v>94537.815126050424</v>
      </c>
      <c r="Q42" s="68">
        <f t="shared" si="5"/>
        <v>17962.184873949576</v>
      </c>
      <c r="R42" s="58">
        <v>112500</v>
      </c>
      <c r="S42" s="22">
        <f>AVERAGE(G42,J42)</f>
        <v>30368.485000000001</v>
      </c>
      <c r="T42" s="11">
        <f>AVERAGE(I42,L42)</f>
        <v>36138.497149999996</v>
      </c>
      <c r="U42" s="30">
        <v>46181804</v>
      </c>
      <c r="V42" s="27"/>
      <c r="W42" s="9"/>
      <c r="X42" s="9"/>
      <c r="Y42" s="9"/>
      <c r="DS42" s="8"/>
      <c r="DT42" s="8"/>
    </row>
    <row r="43" spans="2:124" s="7" customFormat="1" ht="100.5" customHeight="1" x14ac:dyDescent="0.2">
      <c r="B43" s="2">
        <v>40</v>
      </c>
      <c r="C43" s="20" t="s">
        <v>52</v>
      </c>
      <c r="D43" s="18" t="s">
        <v>79</v>
      </c>
      <c r="E43" s="18">
        <v>1</v>
      </c>
      <c r="F43" s="10">
        <v>0.19</v>
      </c>
      <c r="G43" s="34">
        <v>49000</v>
      </c>
      <c r="H43" s="66">
        <f t="shared" si="0"/>
        <v>9310</v>
      </c>
      <c r="I43" s="66">
        <f t="shared" si="1"/>
        <v>58310</v>
      </c>
      <c r="J43" s="26">
        <v>42383.040000000001</v>
      </c>
      <c r="K43" s="24">
        <f>J43*F43</f>
        <v>8052.7776000000003</v>
      </c>
      <c r="L43" s="24">
        <f>(J43+K43)*E43</f>
        <v>50435.817600000002</v>
      </c>
      <c r="M43" s="67">
        <f t="shared" si="2"/>
        <v>51949.579831932773</v>
      </c>
      <c r="N43" s="67">
        <f t="shared" si="3"/>
        <v>9870.4201680672268</v>
      </c>
      <c r="O43" s="55">
        <v>61820</v>
      </c>
      <c r="P43" s="68">
        <f t="shared" si="4"/>
        <v>53113.445378151264</v>
      </c>
      <c r="Q43" s="68">
        <f t="shared" si="5"/>
        <v>10091.554621848736</v>
      </c>
      <c r="R43" s="58">
        <v>63205</v>
      </c>
      <c r="S43" s="22">
        <f>AVERAGE(G43,J43)</f>
        <v>45691.520000000004</v>
      </c>
      <c r="T43" s="11">
        <f>AVERAGE(I43,L43)</f>
        <v>54372.908800000005</v>
      </c>
      <c r="U43" s="30">
        <v>53102503</v>
      </c>
      <c r="V43" s="27"/>
      <c r="W43" s="9"/>
      <c r="X43" s="9"/>
      <c r="Y43" s="9"/>
      <c r="DS43" s="8"/>
      <c r="DT43" s="8"/>
    </row>
    <row r="44" spans="2:124" s="7" customFormat="1" ht="96.75" customHeight="1" x14ac:dyDescent="0.2">
      <c r="B44" s="2">
        <v>41</v>
      </c>
      <c r="C44" s="20" t="s">
        <v>53</v>
      </c>
      <c r="D44" s="18" t="s">
        <v>79</v>
      </c>
      <c r="E44" s="18">
        <v>1</v>
      </c>
      <c r="F44" s="10">
        <v>0.19</v>
      </c>
      <c r="G44" s="33">
        <v>25200</v>
      </c>
      <c r="H44" s="66">
        <f t="shared" si="0"/>
        <v>4788</v>
      </c>
      <c r="I44" s="66">
        <f t="shared" si="1"/>
        <v>29988</v>
      </c>
      <c r="J44" s="26">
        <v>22658.79</v>
      </c>
      <c r="K44" s="24">
        <f>J44*F44</f>
        <v>4305.1701000000003</v>
      </c>
      <c r="L44" s="24">
        <f>(J44+K44)*E44</f>
        <v>26963.9601</v>
      </c>
      <c r="M44" s="67">
        <f t="shared" si="2"/>
        <v>24168.067226890758</v>
      </c>
      <c r="N44" s="67">
        <f t="shared" si="3"/>
        <v>4591.9327731092417</v>
      </c>
      <c r="O44" s="55">
        <v>28760</v>
      </c>
      <c r="P44" s="68">
        <f t="shared" si="4"/>
        <v>25714.285714285714</v>
      </c>
      <c r="Q44" s="68">
        <f t="shared" si="5"/>
        <v>4885.7142857142862</v>
      </c>
      <c r="R44" s="58">
        <v>30600</v>
      </c>
      <c r="S44" s="22">
        <f>AVERAGE(G44,J44)</f>
        <v>23929.395</v>
      </c>
      <c r="T44" s="11">
        <f>AVERAGE(I44,L44)</f>
        <v>28475.980049999998</v>
      </c>
      <c r="U44" s="30">
        <v>10191500</v>
      </c>
      <c r="V44" s="27"/>
      <c r="W44" s="9"/>
      <c r="X44" s="9"/>
      <c r="Y44" s="9"/>
      <c r="DS44" s="8"/>
      <c r="DT44" s="8"/>
    </row>
    <row r="45" spans="2:124" s="7" customFormat="1" ht="15" x14ac:dyDescent="0.2">
      <c r="B45" s="2">
        <v>42</v>
      </c>
      <c r="C45" s="20" t="s">
        <v>54</v>
      </c>
      <c r="D45" s="18" t="s">
        <v>79</v>
      </c>
      <c r="E45" s="18">
        <v>1</v>
      </c>
      <c r="F45" s="10">
        <v>0.19</v>
      </c>
      <c r="G45" s="34">
        <v>4043</v>
      </c>
      <c r="H45" s="66">
        <f t="shared" si="0"/>
        <v>768.17</v>
      </c>
      <c r="I45" s="66">
        <f t="shared" si="1"/>
        <v>4811.17</v>
      </c>
      <c r="J45" s="26">
        <v>4046</v>
      </c>
      <c r="K45" s="24">
        <f>J45*F45</f>
        <v>768.74</v>
      </c>
      <c r="L45" s="24">
        <f>(J45+K45)*E45</f>
        <v>4814.74</v>
      </c>
      <c r="M45" s="67">
        <f t="shared" si="2"/>
        <v>25026.89075630252</v>
      </c>
      <c r="N45" s="67">
        <f t="shared" si="3"/>
        <v>4755.1092436974795</v>
      </c>
      <c r="O45" s="55">
        <v>29782</v>
      </c>
      <c r="P45" s="68">
        <f t="shared" si="4"/>
        <v>21680.672268907565</v>
      </c>
      <c r="Q45" s="68">
        <f t="shared" si="5"/>
        <v>4119.327731092435</v>
      </c>
      <c r="R45" s="58">
        <v>25800</v>
      </c>
      <c r="S45" s="22">
        <f>AVERAGE(G45,J45)</f>
        <v>4044.5</v>
      </c>
      <c r="T45" s="11">
        <f>AVERAGE(I45,L45)</f>
        <v>4812.9549999999999</v>
      </c>
      <c r="U45" s="30">
        <v>42131502</v>
      </c>
      <c r="V45" s="27"/>
      <c r="W45" s="9"/>
      <c r="X45" s="9"/>
      <c r="Y45" s="9"/>
      <c r="DS45" s="8"/>
      <c r="DT45" s="8"/>
    </row>
    <row r="46" spans="2:124" s="7" customFormat="1" ht="97.5" customHeight="1" x14ac:dyDescent="0.2">
      <c r="B46" s="2">
        <v>43</v>
      </c>
      <c r="C46" s="20" t="s">
        <v>55</v>
      </c>
      <c r="D46" s="18" t="s">
        <v>79</v>
      </c>
      <c r="E46" s="18">
        <v>1</v>
      </c>
      <c r="F46" s="10">
        <v>0.19</v>
      </c>
      <c r="G46" s="33">
        <v>133000</v>
      </c>
      <c r="H46" s="66">
        <f t="shared" si="0"/>
        <v>25270</v>
      </c>
      <c r="I46" s="66">
        <f t="shared" si="1"/>
        <v>158270</v>
      </c>
      <c r="J46" s="26">
        <v>130410.91</v>
      </c>
      <c r="K46" s="24">
        <f>J46*F46</f>
        <v>24778.072899999999</v>
      </c>
      <c r="L46" s="24">
        <f>(J46+K46)*E46</f>
        <v>155188.9829</v>
      </c>
      <c r="M46" s="67">
        <f t="shared" si="2"/>
        <v>128925.21008403362</v>
      </c>
      <c r="N46" s="67">
        <f t="shared" si="3"/>
        <v>24495.789915966379</v>
      </c>
      <c r="O46" s="55">
        <v>153421</v>
      </c>
      <c r="P46" s="68">
        <f t="shared" si="4"/>
        <v>136106.72268907563</v>
      </c>
      <c r="Q46" s="68">
        <f t="shared" si="5"/>
        <v>25860.277310924372</v>
      </c>
      <c r="R46" s="58">
        <v>161967</v>
      </c>
      <c r="S46" s="22">
        <f>AVERAGE(G46,J46)</f>
        <v>131705.45500000002</v>
      </c>
      <c r="T46" s="11">
        <f>AVERAGE(I46,L46)</f>
        <v>156729.49145</v>
      </c>
      <c r="U46" s="30">
        <v>46181543</v>
      </c>
      <c r="V46" s="27"/>
      <c r="W46" s="9"/>
      <c r="X46" s="9"/>
      <c r="Y46" s="9"/>
      <c r="DS46" s="8"/>
      <c r="DT46" s="8"/>
    </row>
    <row r="47" spans="2:124" s="7" customFormat="1" ht="60.75" customHeight="1" x14ac:dyDescent="0.2">
      <c r="B47" s="2">
        <v>44</v>
      </c>
      <c r="C47" s="20" t="s">
        <v>56</v>
      </c>
      <c r="D47" s="18" t="s">
        <v>79</v>
      </c>
      <c r="E47" s="18">
        <v>1</v>
      </c>
      <c r="F47" s="10">
        <v>0.19</v>
      </c>
      <c r="G47" s="34">
        <v>77000</v>
      </c>
      <c r="H47" s="66">
        <f t="shared" si="0"/>
        <v>14630</v>
      </c>
      <c r="I47" s="66">
        <f t="shared" si="1"/>
        <v>91630</v>
      </c>
      <c r="J47" s="26">
        <v>44013.34</v>
      </c>
      <c r="K47" s="24">
        <f>J47*F47</f>
        <v>8362.534599999999</v>
      </c>
      <c r="L47" s="24">
        <f>(J47+K47)*E47</f>
        <v>52375.874599999996</v>
      </c>
      <c r="M47" s="67">
        <f t="shared" si="2"/>
        <v>89340.336134453784</v>
      </c>
      <c r="N47" s="67">
        <f t="shared" si="3"/>
        <v>16974.663865546216</v>
      </c>
      <c r="O47" s="55">
        <v>106315</v>
      </c>
      <c r="P47" s="68">
        <f t="shared" si="4"/>
        <v>84359.663865546216</v>
      </c>
      <c r="Q47" s="68">
        <f t="shared" si="5"/>
        <v>16028.336134453784</v>
      </c>
      <c r="R47" s="58">
        <v>100388</v>
      </c>
      <c r="S47" s="22">
        <f>AVERAGE(G47,J47)</f>
        <v>60506.67</v>
      </c>
      <c r="T47" s="11">
        <f>AVERAGE(I47,L47)</f>
        <v>72002.937299999991</v>
      </c>
      <c r="U47" s="30">
        <v>46181544</v>
      </c>
      <c r="V47" s="27"/>
      <c r="W47" s="9"/>
      <c r="X47" s="9"/>
      <c r="Y47" s="9"/>
      <c r="DS47" s="8"/>
      <c r="DT47" s="8"/>
    </row>
    <row r="48" spans="2:124" s="7" customFormat="1" ht="37.5" customHeight="1" x14ac:dyDescent="0.2">
      <c r="B48" s="2">
        <v>45</v>
      </c>
      <c r="C48" s="20" t="s">
        <v>57</v>
      </c>
      <c r="D48" s="18" t="s">
        <v>79</v>
      </c>
      <c r="E48" s="18">
        <v>1</v>
      </c>
      <c r="F48" s="10">
        <v>0.19</v>
      </c>
      <c r="G48" s="33">
        <v>16800</v>
      </c>
      <c r="H48" s="66">
        <f t="shared" si="0"/>
        <v>3192</v>
      </c>
      <c r="I48" s="66">
        <f t="shared" si="1"/>
        <v>19992</v>
      </c>
      <c r="J48" s="26">
        <v>39122.44</v>
      </c>
      <c r="K48" s="24">
        <f>J48*F48</f>
        <v>7433.2636000000002</v>
      </c>
      <c r="L48" s="24">
        <f>(J48+K48)*E48</f>
        <v>46555.703600000001</v>
      </c>
      <c r="M48" s="67">
        <f t="shared" si="2"/>
        <v>40680.672268907561</v>
      </c>
      <c r="N48" s="67">
        <f t="shared" si="3"/>
        <v>7729.3277310924386</v>
      </c>
      <c r="O48" s="55">
        <v>48410</v>
      </c>
      <c r="P48" s="68">
        <f t="shared" si="4"/>
        <v>37659.663865546223</v>
      </c>
      <c r="Q48" s="68">
        <f t="shared" si="5"/>
        <v>7155.336134453777</v>
      </c>
      <c r="R48" s="58">
        <v>44815</v>
      </c>
      <c r="S48" s="22">
        <f>AVERAGE(G48,J48)</f>
        <v>27961.22</v>
      </c>
      <c r="T48" s="11">
        <f>AVERAGE(I48,L48)</f>
        <v>33273.851800000004</v>
      </c>
      <c r="U48" s="30">
        <v>53102516</v>
      </c>
      <c r="V48" s="27"/>
      <c r="W48" s="9"/>
      <c r="X48" s="9"/>
      <c r="Y48" s="9"/>
      <c r="DS48" s="8"/>
      <c r="DT48" s="8"/>
    </row>
    <row r="49" spans="2:124" s="7" customFormat="1" ht="50.25" customHeight="1" x14ac:dyDescent="0.2">
      <c r="B49" s="2">
        <v>46</v>
      </c>
      <c r="C49" s="20" t="s">
        <v>58</v>
      </c>
      <c r="D49" s="18" t="s">
        <v>79</v>
      </c>
      <c r="E49" s="18">
        <v>1</v>
      </c>
      <c r="F49" s="10">
        <v>0.19</v>
      </c>
      <c r="G49" s="34">
        <v>30800</v>
      </c>
      <c r="H49" s="66">
        <f t="shared" si="0"/>
        <v>5852</v>
      </c>
      <c r="I49" s="66">
        <f t="shared" si="1"/>
        <v>36652</v>
      </c>
      <c r="J49" s="26">
        <v>27711.53</v>
      </c>
      <c r="K49" s="24">
        <f>J49*F49</f>
        <v>5265.1907000000001</v>
      </c>
      <c r="L49" s="24">
        <f>(J49+K49)*E49</f>
        <v>32976.720699999998</v>
      </c>
      <c r="M49" s="67">
        <f t="shared" si="2"/>
        <v>61554.621848739502</v>
      </c>
      <c r="N49" s="67">
        <f t="shared" si="3"/>
        <v>11695.378151260498</v>
      </c>
      <c r="O49" s="55">
        <v>73250</v>
      </c>
      <c r="P49" s="68">
        <f t="shared" si="4"/>
        <v>56722.689075630253</v>
      </c>
      <c r="Q49" s="68">
        <f t="shared" si="5"/>
        <v>10777.310924369747</v>
      </c>
      <c r="R49" s="58">
        <v>67500</v>
      </c>
      <c r="S49" s="22">
        <f>AVERAGE(G49,J49)</f>
        <v>29255.764999999999</v>
      </c>
      <c r="T49" s="11">
        <f>AVERAGE(I49,L49)</f>
        <v>34814.360350000003</v>
      </c>
      <c r="U49" s="30">
        <v>46181501</v>
      </c>
      <c r="V49" s="27"/>
      <c r="W49" s="9"/>
      <c r="X49" s="9"/>
      <c r="Y49" s="9"/>
      <c r="DS49" s="8"/>
      <c r="DT49" s="8"/>
    </row>
    <row r="50" spans="2:124" s="7" customFormat="1" ht="67.5" customHeight="1" x14ac:dyDescent="0.2">
      <c r="B50" s="2">
        <v>47</v>
      </c>
      <c r="C50" s="20" t="s">
        <v>59</v>
      </c>
      <c r="D50" s="18" t="s">
        <v>80</v>
      </c>
      <c r="E50" s="18">
        <v>1</v>
      </c>
      <c r="F50" s="10">
        <v>0.19</v>
      </c>
      <c r="G50" s="33">
        <v>44800</v>
      </c>
      <c r="H50" s="66">
        <f t="shared" si="0"/>
        <v>8512</v>
      </c>
      <c r="I50" s="66">
        <f t="shared" si="1"/>
        <v>53312</v>
      </c>
      <c r="J50" s="26">
        <v>86396.38</v>
      </c>
      <c r="K50" s="24">
        <f>J50*F50</f>
        <v>16415.3122</v>
      </c>
      <c r="L50" s="24">
        <f>(J50+K50)*E50</f>
        <v>102811.6922</v>
      </c>
      <c r="M50" s="67">
        <f t="shared" si="2"/>
        <v>81814.285714285725</v>
      </c>
      <c r="N50" s="67">
        <f t="shared" si="3"/>
        <v>15544.714285714275</v>
      </c>
      <c r="O50" s="55">
        <v>97359</v>
      </c>
      <c r="P50" s="68">
        <f t="shared" si="4"/>
        <v>86344.537815126052</v>
      </c>
      <c r="Q50" s="68">
        <f t="shared" si="5"/>
        <v>16405.462184873948</v>
      </c>
      <c r="R50" s="58">
        <v>102750</v>
      </c>
      <c r="S50" s="22">
        <f>AVERAGE(G50,J50)</f>
        <v>65598.19</v>
      </c>
      <c r="T50" s="11">
        <f>AVERAGE(I50,L50)</f>
        <v>78061.846099999995</v>
      </c>
      <c r="U50" s="30">
        <v>46181600</v>
      </c>
      <c r="V50" s="27"/>
      <c r="W50" s="9"/>
      <c r="X50" s="9"/>
      <c r="Y50" s="9"/>
      <c r="DS50" s="8"/>
      <c r="DT50" s="8"/>
    </row>
    <row r="51" spans="2:124" s="7" customFormat="1" ht="66" customHeight="1" x14ac:dyDescent="0.2">
      <c r="B51" s="2">
        <v>48</v>
      </c>
      <c r="C51" s="20" t="s">
        <v>60</v>
      </c>
      <c r="D51" s="18" t="s">
        <v>79</v>
      </c>
      <c r="E51" s="18">
        <v>1</v>
      </c>
      <c r="F51" s="10">
        <v>0.19</v>
      </c>
      <c r="G51" s="34">
        <v>35000</v>
      </c>
      <c r="H51" s="66">
        <f t="shared" si="0"/>
        <v>6650</v>
      </c>
      <c r="I51" s="66">
        <f t="shared" si="1"/>
        <v>41650</v>
      </c>
      <c r="J51" s="26">
        <v>239785</v>
      </c>
      <c r="K51" s="24">
        <f>J51*F51</f>
        <v>45559.15</v>
      </c>
      <c r="L51" s="24">
        <f>(J51+K51)*E51</f>
        <v>285344.15000000002</v>
      </c>
      <c r="M51" s="67">
        <f t="shared" si="2"/>
        <v>21453.781512605045</v>
      </c>
      <c r="N51" s="67">
        <f t="shared" si="3"/>
        <v>4076.2184873949554</v>
      </c>
      <c r="O51" s="55">
        <v>25530</v>
      </c>
      <c r="P51" s="68">
        <f t="shared" si="4"/>
        <v>22542.016806722691</v>
      </c>
      <c r="Q51" s="68">
        <f t="shared" si="5"/>
        <v>4282.9831932773086</v>
      </c>
      <c r="R51" s="58">
        <v>26825</v>
      </c>
      <c r="S51" s="22">
        <f>AVERAGE(G51,J51)</f>
        <v>137392.5</v>
      </c>
      <c r="T51" s="11">
        <f>AVERAGE(I51,L51)</f>
        <v>163497.07500000001</v>
      </c>
      <c r="U51" s="30">
        <v>46182001</v>
      </c>
      <c r="V51" s="27"/>
      <c r="W51" s="9"/>
      <c r="X51" s="9"/>
      <c r="Y51" s="9"/>
      <c r="DS51" s="8"/>
      <c r="DT51" s="8"/>
    </row>
    <row r="52" spans="2:124" s="7" customFormat="1" ht="113.25" customHeight="1" x14ac:dyDescent="0.2">
      <c r="B52" s="2">
        <v>49</v>
      </c>
      <c r="C52" s="20" t="s">
        <v>61</v>
      </c>
      <c r="D52" s="18" t="s">
        <v>79</v>
      </c>
      <c r="E52" s="18">
        <v>1</v>
      </c>
      <c r="F52" s="10">
        <v>0.19</v>
      </c>
      <c r="G52" s="33">
        <v>16800</v>
      </c>
      <c r="H52" s="66">
        <f t="shared" si="0"/>
        <v>3192</v>
      </c>
      <c r="I52" s="66">
        <f t="shared" si="1"/>
        <v>19992</v>
      </c>
      <c r="J52" s="26">
        <v>7140</v>
      </c>
      <c r="K52" s="24">
        <f>J52*F52</f>
        <v>1356.6</v>
      </c>
      <c r="L52" s="24">
        <f>(J52+K52)*E52</f>
        <v>8496.6</v>
      </c>
      <c r="M52" s="67">
        <f t="shared" si="2"/>
        <v>30880.672268907565</v>
      </c>
      <c r="N52" s="67">
        <f t="shared" si="3"/>
        <v>5867.327731092435</v>
      </c>
      <c r="O52" s="55">
        <v>36748</v>
      </c>
      <c r="P52" s="68">
        <f t="shared" si="4"/>
        <v>28819.327731092439</v>
      </c>
      <c r="Q52" s="68">
        <f t="shared" si="5"/>
        <v>5475.6722689075614</v>
      </c>
      <c r="R52" s="58">
        <v>34295</v>
      </c>
      <c r="S52" s="22">
        <f>AVERAGE(G52,J52)</f>
        <v>11970</v>
      </c>
      <c r="T52" s="11">
        <f>AVERAGE(I52,L52)</f>
        <v>14244.3</v>
      </c>
      <c r="U52" s="30">
        <v>42131502</v>
      </c>
      <c r="V52" s="27"/>
      <c r="W52" s="9"/>
      <c r="X52" s="9"/>
      <c r="Y52" s="9"/>
      <c r="DS52" s="8"/>
      <c r="DT52" s="8"/>
    </row>
    <row r="53" spans="2:124" s="7" customFormat="1" ht="30" customHeight="1" x14ac:dyDescent="0.2">
      <c r="B53" s="2">
        <v>50</v>
      </c>
      <c r="C53" s="20" t="s">
        <v>62</v>
      </c>
      <c r="D53" s="18" t="s">
        <v>79</v>
      </c>
      <c r="E53" s="18">
        <v>1</v>
      </c>
      <c r="F53" s="10">
        <v>0.19</v>
      </c>
      <c r="G53" s="34">
        <v>119000</v>
      </c>
      <c r="H53" s="66">
        <f t="shared" si="0"/>
        <v>22610</v>
      </c>
      <c r="I53" s="66">
        <f t="shared" si="1"/>
        <v>141610</v>
      </c>
      <c r="J53" s="26"/>
      <c r="K53" s="24">
        <f>J53*F53</f>
        <v>0</v>
      </c>
      <c r="L53" s="24">
        <f>(J53+K53)*E53</f>
        <v>0</v>
      </c>
      <c r="M53" s="67">
        <f t="shared" si="2"/>
        <v>198251.26050420169</v>
      </c>
      <c r="N53" s="67">
        <f t="shared" si="3"/>
        <v>37667.739495798305</v>
      </c>
      <c r="O53" s="55">
        <v>235919</v>
      </c>
      <c r="P53" s="68">
        <f t="shared" si="4"/>
        <v>183529.4117647059</v>
      </c>
      <c r="Q53" s="68">
        <f t="shared" si="5"/>
        <v>34870.588235294097</v>
      </c>
      <c r="R53" s="58">
        <v>218400</v>
      </c>
      <c r="S53" s="22">
        <f>AVERAGE(G53,J53)</f>
        <v>119000</v>
      </c>
      <c r="T53" s="11">
        <f>AVERAGE(I53,L53)</f>
        <v>70805</v>
      </c>
      <c r="U53" s="30">
        <v>42131603</v>
      </c>
      <c r="V53" s="27"/>
      <c r="W53" s="9"/>
      <c r="X53" s="9"/>
      <c r="Y53" s="9"/>
      <c r="DS53" s="8"/>
      <c r="DT53" s="8"/>
    </row>
    <row r="54" spans="2:124" s="7" customFormat="1" ht="246.75" customHeight="1" x14ac:dyDescent="0.2">
      <c r="B54" s="2">
        <v>51</v>
      </c>
      <c r="C54" s="20" t="s">
        <v>63</v>
      </c>
      <c r="D54" s="18" t="s">
        <v>79</v>
      </c>
      <c r="E54" s="18">
        <v>1</v>
      </c>
      <c r="F54" s="10">
        <v>0.19</v>
      </c>
      <c r="G54" s="33">
        <v>133000</v>
      </c>
      <c r="H54" s="66">
        <f t="shared" si="0"/>
        <v>25270</v>
      </c>
      <c r="I54" s="66">
        <f t="shared" si="1"/>
        <v>158270</v>
      </c>
      <c r="J54" s="26">
        <v>423835.16</v>
      </c>
      <c r="K54" s="24">
        <f>J54*F54</f>
        <v>80528.680399999997</v>
      </c>
      <c r="L54" s="24">
        <f>(J54+K54)*E54</f>
        <v>504363.84039999999</v>
      </c>
      <c r="M54" s="67">
        <f t="shared" si="2"/>
        <v>570095.79831932776</v>
      </c>
      <c r="N54" s="67">
        <f t="shared" si="3"/>
        <v>108318.20168067224</v>
      </c>
      <c r="O54" s="55">
        <v>678414</v>
      </c>
      <c r="P54" s="68">
        <f t="shared" si="4"/>
        <v>498789.91596638656</v>
      </c>
      <c r="Q54" s="68">
        <f t="shared" si="5"/>
        <v>94770.084033613442</v>
      </c>
      <c r="R54" s="58">
        <v>593560</v>
      </c>
      <c r="S54" s="22">
        <f>AVERAGE(G54,J54)</f>
        <v>278417.57999999996</v>
      </c>
      <c r="T54" s="11">
        <f>AVERAGE(I54,L54)</f>
        <v>331316.92019999999</v>
      </c>
      <c r="U54" s="30">
        <v>46181704</v>
      </c>
      <c r="V54" s="27"/>
      <c r="W54" s="9"/>
      <c r="X54" s="9"/>
      <c r="Y54" s="9"/>
      <c r="DS54" s="8"/>
      <c r="DT54" s="8"/>
    </row>
    <row r="55" spans="2:124" s="7" customFormat="1" ht="89.25" customHeight="1" x14ac:dyDescent="0.2">
      <c r="B55" s="2">
        <v>52</v>
      </c>
      <c r="C55" s="20" t="s">
        <v>64</v>
      </c>
      <c r="D55" s="18" t="s">
        <v>79</v>
      </c>
      <c r="E55" s="18">
        <v>1</v>
      </c>
      <c r="F55" s="10">
        <v>0.19</v>
      </c>
      <c r="G55" s="34">
        <v>77000</v>
      </c>
      <c r="H55" s="66">
        <f t="shared" si="0"/>
        <v>14630</v>
      </c>
      <c r="I55" s="66">
        <f t="shared" si="1"/>
        <v>91630</v>
      </c>
      <c r="J55" s="26">
        <v>66346.070000000007</v>
      </c>
      <c r="K55" s="24">
        <f>J55*F55</f>
        <v>12605.753300000002</v>
      </c>
      <c r="L55" s="24">
        <f>(J55+K55)*E55</f>
        <v>78951.823300000004</v>
      </c>
      <c r="M55" s="67">
        <f t="shared" si="2"/>
        <v>102348.73949579832</v>
      </c>
      <c r="N55" s="67">
        <f t="shared" si="3"/>
        <v>19446.26050420168</v>
      </c>
      <c r="O55" s="55">
        <v>121795</v>
      </c>
      <c r="P55" s="68">
        <f t="shared" si="4"/>
        <v>96470.588235294126</v>
      </c>
      <c r="Q55" s="68">
        <f t="shared" si="5"/>
        <v>18329.411764705874</v>
      </c>
      <c r="R55" s="58">
        <v>114800</v>
      </c>
      <c r="S55" s="22">
        <f>AVERAGE(G55,J55)</f>
        <v>71673.035000000003</v>
      </c>
      <c r="T55" s="11">
        <f>AVERAGE(I55,L55)</f>
        <v>85290.911649999995</v>
      </c>
      <c r="U55" s="30">
        <v>46181704</v>
      </c>
      <c r="V55" s="27"/>
      <c r="W55" s="9"/>
      <c r="X55" s="9"/>
      <c r="Y55" s="9"/>
      <c r="DS55" s="8"/>
      <c r="DT55" s="8"/>
    </row>
    <row r="56" spans="2:124" s="7" customFormat="1" ht="75.75" customHeight="1" x14ac:dyDescent="0.2">
      <c r="B56" s="2">
        <v>53</v>
      </c>
      <c r="C56" s="20" t="s">
        <v>65</v>
      </c>
      <c r="D56" s="18" t="s">
        <v>80</v>
      </c>
      <c r="E56" s="18">
        <v>1</v>
      </c>
      <c r="F56" s="10">
        <v>0.19</v>
      </c>
      <c r="G56" s="33">
        <v>44800</v>
      </c>
      <c r="H56" s="66">
        <f t="shared" si="0"/>
        <v>8512</v>
      </c>
      <c r="I56" s="66">
        <f t="shared" si="1"/>
        <v>53312</v>
      </c>
      <c r="J56" s="26">
        <v>91776.37</v>
      </c>
      <c r="K56" s="24">
        <f>J56*F56</f>
        <v>17437.510299999998</v>
      </c>
      <c r="L56" s="24">
        <f>(J56+K56)*E56</f>
        <v>109213.88029999999</v>
      </c>
      <c r="M56" s="67">
        <f t="shared" si="2"/>
        <v>172091.59663865546</v>
      </c>
      <c r="N56" s="67">
        <f t="shared" si="3"/>
        <v>32697.403361344535</v>
      </c>
      <c r="O56" s="55">
        <v>204789</v>
      </c>
      <c r="P56" s="68">
        <f t="shared" si="4"/>
        <v>155453.78151260506</v>
      </c>
      <c r="Q56" s="68">
        <f t="shared" si="5"/>
        <v>29536.218487394945</v>
      </c>
      <c r="R56" s="58">
        <v>184990</v>
      </c>
      <c r="S56" s="22">
        <f>AVERAGE(G56,J56)</f>
        <v>68288.184999999998</v>
      </c>
      <c r="T56" s="11">
        <f>AVERAGE(I56,L56)</f>
        <v>81262.940149999995</v>
      </c>
      <c r="U56" s="30">
        <v>46181504</v>
      </c>
      <c r="V56" s="27"/>
      <c r="W56" s="9"/>
      <c r="X56" s="9"/>
      <c r="Y56" s="9"/>
      <c r="DS56" s="8"/>
      <c r="DT56" s="8"/>
    </row>
    <row r="57" spans="2:124" s="7" customFormat="1" ht="163.5" customHeight="1" x14ac:dyDescent="0.2">
      <c r="B57" s="2">
        <v>54</v>
      </c>
      <c r="C57" s="20" t="s">
        <v>66</v>
      </c>
      <c r="D57" s="18" t="s">
        <v>80</v>
      </c>
      <c r="E57" s="18">
        <v>1</v>
      </c>
      <c r="F57" s="10">
        <v>0.19</v>
      </c>
      <c r="G57" s="34">
        <v>91000</v>
      </c>
      <c r="H57" s="66">
        <f t="shared" si="0"/>
        <v>17290</v>
      </c>
      <c r="I57" s="66">
        <f t="shared" si="1"/>
        <v>108290</v>
      </c>
      <c r="J57" s="26">
        <v>146711.53</v>
      </c>
      <c r="K57" s="24">
        <f>J57*F57</f>
        <v>27875.190699999999</v>
      </c>
      <c r="L57" s="24">
        <f>(J57+K57)*E57</f>
        <v>174586.72070000001</v>
      </c>
      <c r="M57" s="67">
        <f t="shared" si="2"/>
        <v>154342.85714285716</v>
      </c>
      <c r="N57" s="67">
        <f t="shared" si="3"/>
        <v>29325.142857142841</v>
      </c>
      <c r="O57" s="55">
        <v>183668</v>
      </c>
      <c r="P57" s="68">
        <f t="shared" si="4"/>
        <v>139765.5462184874</v>
      </c>
      <c r="Q57" s="68">
        <f t="shared" si="5"/>
        <v>26555.453781512595</v>
      </c>
      <c r="R57" s="58">
        <v>166321</v>
      </c>
      <c r="S57" s="22">
        <f>AVERAGE(G57,J57)</f>
        <v>118855.765</v>
      </c>
      <c r="T57" s="11">
        <f>AVERAGE(I57,L57)</f>
        <v>141438.36035</v>
      </c>
      <c r="U57" s="30">
        <v>46181504</v>
      </c>
      <c r="V57" s="27"/>
      <c r="W57" s="9"/>
      <c r="X57" s="9"/>
      <c r="Y57" s="9"/>
      <c r="DS57" s="8"/>
      <c r="DT57" s="8"/>
    </row>
    <row r="58" spans="2:124" s="7" customFormat="1" ht="195" customHeight="1" x14ac:dyDescent="0.2">
      <c r="B58" s="2">
        <v>55</v>
      </c>
      <c r="C58" s="20" t="s">
        <v>67</v>
      </c>
      <c r="D58" s="18" t="s">
        <v>79</v>
      </c>
      <c r="E58" s="18">
        <v>1</v>
      </c>
      <c r="F58" s="10">
        <v>0.19</v>
      </c>
      <c r="G58" s="33">
        <v>532000</v>
      </c>
      <c r="H58" s="66">
        <f t="shared" si="0"/>
        <v>101080</v>
      </c>
      <c r="I58" s="66">
        <f t="shared" si="1"/>
        <v>633080</v>
      </c>
      <c r="J58" s="26">
        <v>1956163.65</v>
      </c>
      <c r="K58" s="24">
        <f>J58*F58</f>
        <v>371671.09349999996</v>
      </c>
      <c r="L58" s="24">
        <f>(J58+K58)*E58</f>
        <v>2327834.7434999999</v>
      </c>
      <c r="M58" s="67">
        <f t="shared" si="2"/>
        <v>2281839.4957983196</v>
      </c>
      <c r="N58" s="67">
        <f t="shared" si="3"/>
        <v>433549.50420168042</v>
      </c>
      <c r="O58" s="55">
        <v>2715389</v>
      </c>
      <c r="P58" s="68">
        <f t="shared" si="4"/>
        <v>2061806.7226890756</v>
      </c>
      <c r="Q58" s="68">
        <f t="shared" si="5"/>
        <v>391743.27731092437</v>
      </c>
      <c r="R58" s="58">
        <v>2453550</v>
      </c>
      <c r="S58" s="22">
        <f>AVERAGE(G58,J58)</f>
        <v>1244081.825</v>
      </c>
      <c r="T58" s="11">
        <f>AVERAGE(I58,L58)</f>
        <v>1480457.3717499999</v>
      </c>
      <c r="U58" s="30">
        <v>53101502</v>
      </c>
      <c r="V58" s="27"/>
      <c r="W58" s="9"/>
      <c r="X58" s="9"/>
      <c r="Y58" s="9"/>
      <c r="DS58" s="8"/>
      <c r="DT58" s="8"/>
    </row>
    <row r="59" spans="2:124" s="7" customFormat="1" ht="280.5" customHeight="1" x14ac:dyDescent="0.2">
      <c r="B59" s="2">
        <v>56</v>
      </c>
      <c r="C59" s="20" t="s">
        <v>68</v>
      </c>
      <c r="D59" s="18" t="s">
        <v>80</v>
      </c>
      <c r="E59" s="18">
        <v>1</v>
      </c>
      <c r="F59" s="10">
        <v>0.19</v>
      </c>
      <c r="G59" s="34">
        <v>1190000</v>
      </c>
      <c r="H59" s="66">
        <f t="shared" si="0"/>
        <v>226100</v>
      </c>
      <c r="I59" s="66">
        <f t="shared" si="1"/>
        <v>1416100</v>
      </c>
      <c r="J59" s="26">
        <v>2689724.87</v>
      </c>
      <c r="K59" s="24">
        <f>J59*F59</f>
        <v>511047.72530000005</v>
      </c>
      <c r="L59" s="24">
        <f>(J59+K59)*E59</f>
        <v>3200772.5953000002</v>
      </c>
      <c r="M59" s="67">
        <f t="shared" si="2"/>
        <v>897163.86554621859</v>
      </c>
      <c r="N59" s="67">
        <f t="shared" si="3"/>
        <v>170461.13445378141</v>
      </c>
      <c r="O59" s="55">
        <v>1067625</v>
      </c>
      <c r="P59" s="68">
        <f t="shared" si="4"/>
        <v>1007584.0336134455</v>
      </c>
      <c r="Q59" s="68">
        <f t="shared" si="5"/>
        <v>191440.96638655453</v>
      </c>
      <c r="R59" s="58">
        <v>1199025</v>
      </c>
      <c r="S59" s="22">
        <f>AVERAGE(G59,J59)</f>
        <v>1939862.4350000001</v>
      </c>
      <c r="T59" s="11">
        <f>AVERAGE(I59,L59)</f>
        <v>2308436.2976500001</v>
      </c>
      <c r="U59" s="30">
        <v>46181604</v>
      </c>
      <c r="V59" s="27"/>
      <c r="W59" s="9"/>
      <c r="X59" s="9"/>
      <c r="Y59" s="9"/>
      <c r="DS59" s="8"/>
      <c r="DT59" s="8"/>
    </row>
    <row r="60" spans="2:124" s="7" customFormat="1" ht="88.5" customHeight="1" x14ac:dyDescent="0.2">
      <c r="B60" s="2">
        <v>57</v>
      </c>
      <c r="C60" s="20" t="s">
        <v>69</v>
      </c>
      <c r="D60" s="18" t="s">
        <v>79</v>
      </c>
      <c r="E60" s="18">
        <v>1</v>
      </c>
      <c r="F60" s="10">
        <v>0.19</v>
      </c>
      <c r="G60" s="33">
        <v>39200</v>
      </c>
      <c r="H60" s="66">
        <f t="shared" si="0"/>
        <v>7448</v>
      </c>
      <c r="I60" s="66">
        <f t="shared" si="1"/>
        <v>46648</v>
      </c>
      <c r="J60" s="26">
        <v>11736.97</v>
      </c>
      <c r="K60" s="24">
        <f>J60*F60</f>
        <v>2230.0243</v>
      </c>
      <c r="L60" s="24">
        <f>(J60+K60)*E60</f>
        <v>13966.994299999998</v>
      </c>
      <c r="M60" s="67">
        <f t="shared" si="2"/>
        <v>218016.8067226891</v>
      </c>
      <c r="N60" s="67">
        <f t="shared" si="3"/>
        <v>41423.1932773109</v>
      </c>
      <c r="O60" s="55">
        <v>259440</v>
      </c>
      <c r="P60" s="68">
        <f t="shared" si="4"/>
        <v>229075.63025210085</v>
      </c>
      <c r="Q60" s="68">
        <f t="shared" si="5"/>
        <v>43524.369747899153</v>
      </c>
      <c r="R60" s="58">
        <v>272600</v>
      </c>
      <c r="S60" s="22">
        <f>AVERAGE(G60,J60)</f>
        <v>25468.485000000001</v>
      </c>
      <c r="T60" s="11">
        <f>AVERAGE(I60,L60)</f>
        <v>30307.497149999999</v>
      </c>
      <c r="U60" s="30">
        <v>46181808</v>
      </c>
      <c r="V60" s="27"/>
      <c r="W60" s="9"/>
      <c r="X60" s="9"/>
      <c r="Y60" s="9"/>
      <c r="DS60" s="8"/>
      <c r="DT60" s="8"/>
    </row>
    <row r="61" spans="2:124" s="7" customFormat="1" ht="72" customHeight="1" x14ac:dyDescent="0.2">
      <c r="B61" s="2">
        <v>58</v>
      </c>
      <c r="C61" s="20" t="s">
        <v>70</v>
      </c>
      <c r="D61" s="18" t="s">
        <v>80</v>
      </c>
      <c r="E61" s="18">
        <v>1</v>
      </c>
      <c r="F61" s="10">
        <v>0.19</v>
      </c>
      <c r="G61" s="34">
        <v>91000</v>
      </c>
      <c r="H61" s="66">
        <f t="shared" si="0"/>
        <v>17290</v>
      </c>
      <c r="I61" s="66">
        <f t="shared" si="1"/>
        <v>108290</v>
      </c>
      <c r="J61" s="26">
        <v>195615.77</v>
      </c>
      <c r="K61" s="24">
        <f>J61*F61</f>
        <v>37166.996299999999</v>
      </c>
      <c r="L61" s="24">
        <f>(J61+K61)*E61</f>
        <v>232782.76629999999</v>
      </c>
      <c r="M61" s="67">
        <f t="shared" si="2"/>
        <v>0</v>
      </c>
      <c r="N61" s="67">
        <f t="shared" si="3"/>
        <v>0</v>
      </c>
      <c r="O61" s="55">
        <v>0</v>
      </c>
      <c r="P61" s="68">
        <f t="shared" si="4"/>
        <v>0</v>
      </c>
      <c r="Q61" s="68">
        <f t="shared" si="5"/>
        <v>0</v>
      </c>
      <c r="R61" s="58">
        <v>0</v>
      </c>
      <c r="S61" s="22">
        <f>AVERAGE(G61,J61)</f>
        <v>143307.88500000001</v>
      </c>
      <c r="T61" s="11">
        <f>AVERAGE(I61,L61)</f>
        <v>170536.38315000001</v>
      </c>
      <c r="U61" s="30">
        <v>46181504</v>
      </c>
      <c r="V61" s="27"/>
      <c r="W61" s="9"/>
      <c r="X61" s="9"/>
      <c r="Y61" s="9"/>
      <c r="DS61" s="8"/>
      <c r="DT61" s="8"/>
    </row>
    <row r="62" spans="2:124" s="7" customFormat="1" ht="270.75" customHeight="1" x14ac:dyDescent="0.2">
      <c r="B62" s="2">
        <v>59</v>
      </c>
      <c r="C62" s="20" t="s">
        <v>71</v>
      </c>
      <c r="D62" s="18" t="s">
        <v>79</v>
      </c>
      <c r="E62" s="18">
        <v>1</v>
      </c>
      <c r="F62" s="10">
        <v>0.19</v>
      </c>
      <c r="G62" s="33">
        <v>49000</v>
      </c>
      <c r="H62" s="66">
        <f t="shared" si="0"/>
        <v>9310</v>
      </c>
      <c r="I62" s="66">
        <f>+(G62+H62)*E62</f>
        <v>58310</v>
      </c>
      <c r="J62" s="26">
        <v>39122.44</v>
      </c>
      <c r="K62" s="24">
        <f>J62*F62</f>
        <v>7433.2636000000002</v>
      </c>
      <c r="L62" s="24">
        <f>(J62+K62)*E62</f>
        <v>46555.703600000001</v>
      </c>
      <c r="M62" s="67">
        <f t="shared" si="2"/>
        <v>0</v>
      </c>
      <c r="N62" s="67">
        <f t="shared" si="3"/>
        <v>0</v>
      </c>
      <c r="O62" s="55">
        <v>0</v>
      </c>
      <c r="P62" s="68">
        <f t="shared" si="4"/>
        <v>0</v>
      </c>
      <c r="Q62" s="68">
        <f t="shared" si="5"/>
        <v>0</v>
      </c>
      <c r="R62" s="58">
        <v>0</v>
      </c>
      <c r="S62" s="22">
        <f>AVERAGE(G62,J62)</f>
        <v>44061.22</v>
      </c>
      <c r="T62" s="11">
        <f>AVERAGE(I62,L62)</f>
        <v>52432.851800000004</v>
      </c>
      <c r="U62" s="30">
        <v>24111503</v>
      </c>
      <c r="V62" s="27"/>
      <c r="W62" s="9"/>
      <c r="X62" s="9"/>
      <c r="Y62" s="9"/>
      <c r="DS62" s="8"/>
      <c r="DT62" s="8"/>
    </row>
    <row r="63" spans="2:124" s="7" customFormat="1" ht="141.75" customHeight="1" x14ac:dyDescent="0.2">
      <c r="B63" s="2">
        <v>60</v>
      </c>
      <c r="C63" s="20" t="s">
        <v>72</v>
      </c>
      <c r="D63" s="18" t="s">
        <v>79</v>
      </c>
      <c r="E63" s="18">
        <v>1</v>
      </c>
      <c r="F63" s="10">
        <v>0.19</v>
      </c>
      <c r="G63" s="34">
        <v>63000</v>
      </c>
      <c r="H63" s="66">
        <f t="shared" si="0"/>
        <v>11970</v>
      </c>
      <c r="I63" s="66">
        <f t="shared" si="1"/>
        <v>74970</v>
      </c>
      <c r="J63" s="26">
        <v>130410.91</v>
      </c>
      <c r="K63" s="24">
        <f>J63*F63</f>
        <v>24778.072899999999</v>
      </c>
      <c r="L63" s="24">
        <f>(J63+K63)*E63</f>
        <v>155188.9829</v>
      </c>
      <c r="M63" s="67">
        <f t="shared" si="2"/>
        <v>0</v>
      </c>
      <c r="N63" s="67">
        <f t="shared" si="3"/>
        <v>0</v>
      </c>
      <c r="O63" s="55">
        <v>0</v>
      </c>
      <c r="P63" s="68">
        <f t="shared" si="4"/>
        <v>0</v>
      </c>
      <c r="Q63" s="68">
        <f t="shared" si="5"/>
        <v>0</v>
      </c>
      <c r="R63" s="58">
        <v>0</v>
      </c>
      <c r="S63" s="22">
        <f>AVERAGE(G63,J63)</f>
        <v>96705.455000000002</v>
      </c>
      <c r="T63" s="11">
        <f>AVERAGE(I63,L63)</f>
        <v>115079.49145</v>
      </c>
      <c r="U63" s="30">
        <v>42171917</v>
      </c>
      <c r="V63" s="27"/>
      <c r="W63" s="9"/>
      <c r="X63" s="9"/>
      <c r="Y63" s="9"/>
      <c r="DS63" s="8"/>
      <c r="DT63" s="8"/>
    </row>
    <row r="64" spans="2:124" s="7" customFormat="1" ht="171" customHeight="1" x14ac:dyDescent="0.2">
      <c r="B64" s="2">
        <v>61</v>
      </c>
      <c r="C64" s="20" t="s">
        <v>73</v>
      </c>
      <c r="D64" s="18" t="s">
        <v>79</v>
      </c>
      <c r="E64" s="18">
        <v>1</v>
      </c>
      <c r="F64" s="10">
        <v>0.19</v>
      </c>
      <c r="G64" s="33">
        <v>87154</v>
      </c>
      <c r="H64" s="66">
        <f t="shared" si="0"/>
        <v>16559.259999999998</v>
      </c>
      <c r="I64" s="66">
        <f t="shared" si="1"/>
        <v>103713.26</v>
      </c>
      <c r="J64" s="26">
        <v>136850</v>
      </c>
      <c r="K64" s="24">
        <f>J64*F64</f>
        <v>26001.5</v>
      </c>
      <c r="L64" s="24">
        <f>(J64+K64)*E64</f>
        <v>162851.5</v>
      </c>
      <c r="M64" s="67">
        <f t="shared" si="2"/>
        <v>65875.630252100847</v>
      </c>
      <c r="N64" s="67">
        <f t="shared" si="3"/>
        <v>12516.369747899153</v>
      </c>
      <c r="O64" s="55">
        <v>78392</v>
      </c>
      <c r="P64" s="68">
        <f t="shared" si="4"/>
        <v>67764.705882352951</v>
      </c>
      <c r="Q64" s="68">
        <f t="shared" si="5"/>
        <v>12875.294117647049</v>
      </c>
      <c r="R64" s="58">
        <v>80640</v>
      </c>
      <c r="S64" s="22">
        <f>AVERAGE(G64,J64)</f>
        <v>112002</v>
      </c>
      <c r="T64" s="11">
        <f>AVERAGE(I64,L64)</f>
        <v>133282.38</v>
      </c>
      <c r="U64" s="30">
        <v>42171917</v>
      </c>
      <c r="V64" s="27"/>
      <c r="W64" s="9"/>
      <c r="X64" s="9"/>
      <c r="Y64" s="9"/>
      <c r="DS64" s="8"/>
      <c r="DT64" s="8"/>
    </row>
    <row r="65" spans="2:124" s="7" customFormat="1" ht="96.75" customHeight="1" x14ac:dyDescent="0.2">
      <c r="B65" s="2">
        <v>62</v>
      </c>
      <c r="C65" s="20" t="s">
        <v>74</v>
      </c>
      <c r="D65" s="18" t="s">
        <v>79</v>
      </c>
      <c r="E65" s="18">
        <v>1</v>
      </c>
      <c r="F65" s="10">
        <v>0.19</v>
      </c>
      <c r="G65" s="34">
        <v>49000</v>
      </c>
      <c r="H65" s="66">
        <f t="shared" si="0"/>
        <v>9310</v>
      </c>
      <c r="I65" s="66">
        <f t="shared" si="1"/>
        <v>58310</v>
      </c>
      <c r="J65" s="26">
        <v>42383.040000000001</v>
      </c>
      <c r="K65" s="24">
        <f>J65*F65</f>
        <v>8052.7776000000003</v>
      </c>
      <c r="L65" s="24">
        <f>(J65+K65)*E65</f>
        <v>50435.817600000002</v>
      </c>
      <c r="M65" s="67">
        <f t="shared" si="2"/>
        <v>0</v>
      </c>
      <c r="N65" s="67">
        <f t="shared" si="3"/>
        <v>0</v>
      </c>
      <c r="O65" s="55">
        <v>0</v>
      </c>
      <c r="P65" s="68">
        <f t="shared" si="4"/>
        <v>53113.445378151264</v>
      </c>
      <c r="Q65" s="68">
        <f t="shared" si="5"/>
        <v>10091.554621848736</v>
      </c>
      <c r="R65" s="58">
        <v>63205</v>
      </c>
      <c r="S65" s="22">
        <f>AVERAGE(G65,J65)</f>
        <v>45691.520000000004</v>
      </c>
      <c r="T65" s="11">
        <f>AVERAGE(I65,L65)</f>
        <v>54372.908800000005</v>
      </c>
      <c r="U65" s="30">
        <v>53102503</v>
      </c>
      <c r="V65" s="27"/>
      <c r="W65" s="9"/>
      <c r="X65" s="9"/>
      <c r="Y65" s="9"/>
      <c r="DS65" s="8"/>
      <c r="DT65" s="8"/>
    </row>
    <row r="66" spans="2:124" s="7" customFormat="1" ht="56.25" customHeight="1" x14ac:dyDescent="0.2">
      <c r="B66" s="2">
        <v>63</v>
      </c>
      <c r="C66" s="20" t="s">
        <v>75</v>
      </c>
      <c r="D66" s="18" t="s">
        <v>79</v>
      </c>
      <c r="E66" s="18">
        <v>1</v>
      </c>
      <c r="F66" s="10">
        <v>0.19</v>
      </c>
      <c r="G66" s="33">
        <v>77000</v>
      </c>
      <c r="H66" s="66">
        <f t="shared" si="0"/>
        <v>14630</v>
      </c>
      <c r="I66" s="66">
        <f t="shared" si="1"/>
        <v>91630</v>
      </c>
      <c r="J66" s="26">
        <v>48903.05</v>
      </c>
      <c r="K66" s="24">
        <f>J66*F66</f>
        <v>9291.5794999999998</v>
      </c>
      <c r="L66" s="24">
        <f>(J66+K66)*E66</f>
        <v>58194.629500000003</v>
      </c>
      <c r="M66" s="67">
        <f t="shared" si="2"/>
        <v>0</v>
      </c>
      <c r="N66" s="67">
        <f t="shared" si="3"/>
        <v>0</v>
      </c>
      <c r="O66" s="55">
        <v>0</v>
      </c>
      <c r="P66" s="68">
        <f t="shared" si="4"/>
        <v>0</v>
      </c>
      <c r="Q66" s="68">
        <f t="shared" si="5"/>
        <v>0</v>
      </c>
      <c r="R66" s="58">
        <v>0</v>
      </c>
      <c r="S66" s="22">
        <f>AVERAGE(G66,J66)</f>
        <v>62951.525000000001</v>
      </c>
      <c r="T66" s="11">
        <f>AVERAGE(I66,L66)</f>
        <v>74912.314750000005</v>
      </c>
      <c r="U66" s="30">
        <v>46181526</v>
      </c>
      <c r="V66" s="27"/>
      <c r="W66" s="9"/>
      <c r="X66" s="9"/>
      <c r="Y66" s="9"/>
      <c r="DS66" s="8"/>
      <c r="DT66" s="8"/>
    </row>
    <row r="67" spans="2:124" s="7" customFormat="1" ht="55.5" customHeight="1" x14ac:dyDescent="0.2">
      <c r="B67" s="2">
        <v>64</v>
      </c>
      <c r="C67" s="20" t="s">
        <v>76</v>
      </c>
      <c r="D67" s="18" t="s">
        <v>80</v>
      </c>
      <c r="E67" s="18">
        <v>1</v>
      </c>
      <c r="F67" s="10">
        <v>0.19</v>
      </c>
      <c r="G67" s="34">
        <v>91000</v>
      </c>
      <c r="H67" s="66">
        <f t="shared" si="0"/>
        <v>17290</v>
      </c>
      <c r="I67" s="66">
        <f t="shared" si="1"/>
        <v>108290</v>
      </c>
      <c r="J67" s="26">
        <v>127150.31</v>
      </c>
      <c r="K67" s="24">
        <f>J67*F67</f>
        <v>24158.5589</v>
      </c>
      <c r="L67" s="24">
        <f>(J67+K67)*E67</f>
        <v>151308.8689</v>
      </c>
      <c r="M67" s="67">
        <f t="shared" si="2"/>
        <v>0</v>
      </c>
      <c r="N67" s="67">
        <f t="shared" si="3"/>
        <v>0</v>
      </c>
      <c r="O67" s="55">
        <v>0</v>
      </c>
      <c r="P67" s="68">
        <f t="shared" si="4"/>
        <v>86344.537815126052</v>
      </c>
      <c r="Q67" s="68">
        <f t="shared" si="5"/>
        <v>16405.462184873948</v>
      </c>
      <c r="R67" s="58">
        <v>102750</v>
      </c>
      <c r="S67" s="22">
        <f>AVERAGE(G67,J67)</f>
        <v>109075.155</v>
      </c>
      <c r="T67" s="11">
        <f>AVERAGE(I67,L67)</f>
        <v>129799.43445</v>
      </c>
      <c r="U67" s="30">
        <v>46181600</v>
      </c>
      <c r="V67" s="27"/>
      <c r="W67" s="9"/>
      <c r="X67" s="9"/>
      <c r="Y67" s="9"/>
      <c r="DS67" s="8"/>
      <c r="DT67" s="8"/>
    </row>
    <row r="68" spans="2:124" s="7" customFormat="1" ht="35.25" customHeight="1" x14ac:dyDescent="0.2">
      <c r="B68" s="2">
        <v>65</v>
      </c>
      <c r="C68" s="20" t="s">
        <v>77</v>
      </c>
      <c r="D68" s="18" t="s">
        <v>80</v>
      </c>
      <c r="E68" s="18">
        <v>1</v>
      </c>
      <c r="F68" s="10">
        <v>0.19</v>
      </c>
      <c r="G68" s="33">
        <v>168000</v>
      </c>
      <c r="H68" s="66">
        <f t="shared" ref="H68" si="6">+G68*F68</f>
        <v>31920</v>
      </c>
      <c r="I68" s="66">
        <f t="shared" si="1"/>
        <v>199920</v>
      </c>
      <c r="J68" s="26">
        <v>374930.92</v>
      </c>
      <c r="K68" s="24">
        <f>J68*F68</f>
        <v>71236.874799999991</v>
      </c>
      <c r="L68" s="24">
        <f>(J68+K68)*E68</f>
        <v>446167.79479999997</v>
      </c>
      <c r="M68" s="67">
        <f t="shared" si="2"/>
        <v>444578.99159663869</v>
      </c>
      <c r="N68" s="67">
        <f t="shared" si="3"/>
        <v>84470.008403361309</v>
      </c>
      <c r="O68" s="55">
        <v>529049</v>
      </c>
      <c r="P68" s="68">
        <f t="shared" si="4"/>
        <v>411647.05882352946</v>
      </c>
      <c r="Q68" s="68">
        <f t="shared" si="5"/>
        <v>78212.941176470544</v>
      </c>
      <c r="R68" s="58">
        <v>489860</v>
      </c>
      <c r="S68" s="22">
        <f>AVERAGE(G68,J68)</f>
        <v>271465.45999999996</v>
      </c>
      <c r="T68" s="11">
        <f>AVERAGE(I68,L68)</f>
        <v>323043.89740000002</v>
      </c>
      <c r="U68" s="30">
        <v>46181536</v>
      </c>
      <c r="V68" s="27"/>
      <c r="W68" s="9"/>
      <c r="X68" s="9"/>
      <c r="Y68" s="9"/>
      <c r="DS68" s="8"/>
      <c r="DT68" s="8"/>
    </row>
    <row r="69" spans="2:124" ht="13.5" thickBot="1" x14ac:dyDescent="0.25">
      <c r="B69" s="37" t="s">
        <v>12</v>
      </c>
      <c r="C69" s="38"/>
      <c r="D69" s="39"/>
      <c r="E69" s="12"/>
      <c r="F69" s="13"/>
      <c r="G69" s="15">
        <f t="shared" ref="G69:T69" si="7">SUM(G4:G68)</f>
        <v>7574785</v>
      </c>
      <c r="H69" s="15">
        <f t="shared" si="7"/>
        <v>1439209.1500000001</v>
      </c>
      <c r="I69" s="15">
        <f t="shared" si="7"/>
        <v>9013994.1500000004</v>
      </c>
      <c r="J69" s="29">
        <f t="shared" si="7"/>
        <v>10962496.359999999</v>
      </c>
      <c r="K69" s="25">
        <f t="shared" si="7"/>
        <v>2082874.3083999995</v>
      </c>
      <c r="L69" s="28">
        <f t="shared" si="7"/>
        <v>13045370.668400001</v>
      </c>
      <c r="M69" s="72">
        <f t="shared" si="7"/>
        <v>10529990.752773112</v>
      </c>
      <c r="N69" s="72">
        <f t="shared" si="7"/>
        <v>2000698.2472268902</v>
      </c>
      <c r="O69" s="72">
        <f t="shared" si="7"/>
        <v>12530719</v>
      </c>
      <c r="P69" s="71">
        <f t="shared" si="7"/>
        <v>10463279.832773106</v>
      </c>
      <c r="Q69" s="71">
        <f t="shared" si="7"/>
        <v>1986218.2172268904</v>
      </c>
      <c r="R69" s="71">
        <f t="shared" si="7"/>
        <v>12459048</v>
      </c>
      <c r="S69" s="69">
        <f t="shared" si="7"/>
        <v>9328140.6799999997</v>
      </c>
      <c r="T69" s="70">
        <f t="shared" si="7"/>
        <v>11029682.409200003</v>
      </c>
      <c r="U69" s="32"/>
      <c r="V69" s="6"/>
    </row>
    <row r="70" spans="2:124" x14ac:dyDescent="0.2">
      <c r="S70" s="5"/>
      <c r="T70" s="17"/>
    </row>
    <row r="71" spans="2:124" x14ac:dyDescent="0.2">
      <c r="S71" s="6"/>
      <c r="T71" s="16"/>
    </row>
    <row r="72" spans="2:124" x14ac:dyDescent="0.2">
      <c r="S72" s="6"/>
    </row>
  </sheetData>
  <mergeCells count="12">
    <mergeCell ref="S2:T2"/>
    <mergeCell ref="U2:U3"/>
    <mergeCell ref="B69:D69"/>
    <mergeCell ref="B2:B3"/>
    <mergeCell ref="C2:C3"/>
    <mergeCell ref="D2:D3"/>
    <mergeCell ref="E2:E3"/>
    <mergeCell ref="F2:F3"/>
    <mergeCell ref="G2:I2"/>
    <mergeCell ref="J2:L2"/>
    <mergeCell ref="M2:O2"/>
    <mergeCell ref="P2:R2"/>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DDACF-0D2A-448B-B68C-2474D412BED0}">
  <dimension ref="B1:D66"/>
  <sheetViews>
    <sheetView topLeftCell="A28" workbookViewId="0">
      <selection activeCell="C2" sqref="C2:C66"/>
    </sheetView>
  </sheetViews>
  <sheetFormatPr baseColWidth="10" defaultRowHeight="12.75" x14ac:dyDescent="0.2"/>
  <cols>
    <col min="1" max="1" width="9.28515625" customWidth="1"/>
    <col min="2" max="2" width="13" customWidth="1"/>
    <col min="4" max="4" width="14.5703125" customWidth="1"/>
  </cols>
  <sheetData>
    <row r="1" spans="2:4" x14ac:dyDescent="0.2">
      <c r="B1" s="62" t="s">
        <v>86</v>
      </c>
      <c r="C1" s="62" t="s">
        <v>9</v>
      </c>
      <c r="D1" s="62" t="s">
        <v>85</v>
      </c>
    </row>
    <row r="2" spans="2:4" x14ac:dyDescent="0.2">
      <c r="B2" s="63">
        <v>148949.57999999999</v>
      </c>
      <c r="C2" s="55">
        <v>28300.42</v>
      </c>
      <c r="D2" s="58">
        <v>177250</v>
      </c>
    </row>
    <row r="3" spans="2:4" x14ac:dyDescent="0.2">
      <c r="B3" s="63">
        <v>8791.6</v>
      </c>
      <c r="C3" s="55">
        <v>1403.7</v>
      </c>
      <c r="D3" s="58">
        <v>10073</v>
      </c>
    </row>
    <row r="4" spans="2:4" x14ac:dyDescent="0.2">
      <c r="B4" s="63">
        <v>50706.720000000001</v>
      </c>
      <c r="C4" s="55">
        <v>8096.03</v>
      </c>
      <c r="D4" s="58">
        <v>68475</v>
      </c>
    </row>
    <row r="5" spans="2:4" x14ac:dyDescent="0.2">
      <c r="B5" s="64">
        <f>D5/1.19</f>
        <v>44117.647058823532</v>
      </c>
      <c r="C5" s="64">
        <f>D5-(D5/1.19)</f>
        <v>8382.3529411764684</v>
      </c>
      <c r="D5" s="58">
        <v>52500</v>
      </c>
    </row>
    <row r="6" spans="2:4" x14ac:dyDescent="0.2">
      <c r="B6" s="64">
        <f t="shared" ref="B6:B66" si="0">D6/1.19</f>
        <v>110028.57142857143</v>
      </c>
      <c r="C6" s="64">
        <f t="shared" ref="C6:C66" si="1">D6-(D6/1.19)</f>
        <v>20905.428571428565</v>
      </c>
      <c r="D6" s="58">
        <v>130934</v>
      </c>
    </row>
    <row r="7" spans="2:4" x14ac:dyDescent="0.2">
      <c r="B7" s="64">
        <f t="shared" si="0"/>
        <v>85405.882352941175</v>
      </c>
      <c r="C7" s="64">
        <f t="shared" si="1"/>
        <v>16227.117647058825</v>
      </c>
      <c r="D7" s="58">
        <v>101633</v>
      </c>
    </row>
    <row r="8" spans="2:4" x14ac:dyDescent="0.2">
      <c r="B8" s="64">
        <f t="shared" si="0"/>
        <v>6008.4033613445381</v>
      </c>
      <c r="C8" s="64">
        <f t="shared" si="1"/>
        <v>1141.5966386554619</v>
      </c>
      <c r="D8" s="58">
        <v>7150</v>
      </c>
    </row>
    <row r="9" spans="2:4" x14ac:dyDescent="0.2">
      <c r="B9" s="64">
        <f t="shared" si="0"/>
        <v>58823.529411764706</v>
      </c>
      <c r="C9" s="64">
        <f t="shared" si="1"/>
        <v>11176.470588235294</v>
      </c>
      <c r="D9" s="58">
        <v>70000</v>
      </c>
    </row>
    <row r="10" spans="2:4" x14ac:dyDescent="0.2">
      <c r="B10" s="64">
        <f t="shared" si="0"/>
        <v>16336.134453781513</v>
      </c>
      <c r="C10" s="64">
        <f t="shared" si="1"/>
        <v>3103.865546218487</v>
      </c>
      <c r="D10" s="58">
        <v>19440</v>
      </c>
    </row>
    <row r="11" spans="2:4" x14ac:dyDescent="0.2">
      <c r="B11" s="64">
        <f t="shared" si="0"/>
        <v>54453.781512605041</v>
      </c>
      <c r="C11" s="64">
        <f t="shared" si="1"/>
        <v>10346.218487394959</v>
      </c>
      <c r="D11" s="58">
        <v>64800</v>
      </c>
    </row>
    <row r="12" spans="2:4" x14ac:dyDescent="0.2">
      <c r="B12" s="64">
        <f t="shared" si="0"/>
        <v>9790.7563025210093</v>
      </c>
      <c r="C12" s="64">
        <f t="shared" si="1"/>
        <v>1860.2436974789907</v>
      </c>
      <c r="D12" s="58">
        <v>11651</v>
      </c>
    </row>
    <row r="13" spans="2:4" x14ac:dyDescent="0.2">
      <c r="B13" s="64">
        <f t="shared" si="0"/>
        <v>157689.0756302521</v>
      </c>
      <c r="C13" s="64">
        <f t="shared" si="1"/>
        <v>29960.924369747896</v>
      </c>
      <c r="D13" s="58">
        <v>187650</v>
      </c>
    </row>
    <row r="14" spans="2:4" x14ac:dyDescent="0.2">
      <c r="B14" s="64">
        <f t="shared" si="0"/>
        <v>219205.88235294117</v>
      </c>
      <c r="C14" s="64">
        <f t="shared" si="1"/>
        <v>41649.117647058825</v>
      </c>
      <c r="D14" s="58">
        <v>260855</v>
      </c>
    </row>
    <row r="15" spans="2:4" x14ac:dyDescent="0.2">
      <c r="B15" s="64">
        <f t="shared" si="0"/>
        <v>119882.35294117648</v>
      </c>
      <c r="C15" s="64">
        <f t="shared" si="1"/>
        <v>22777.647058823524</v>
      </c>
      <c r="D15" s="58">
        <v>142660</v>
      </c>
    </row>
    <row r="16" spans="2:4" x14ac:dyDescent="0.2">
      <c r="B16" s="64">
        <f t="shared" si="0"/>
        <v>42852.941176470587</v>
      </c>
      <c r="C16" s="64">
        <f t="shared" si="1"/>
        <v>8142.0588235294126</v>
      </c>
      <c r="D16" s="58">
        <v>50995</v>
      </c>
    </row>
    <row r="17" spans="2:4" x14ac:dyDescent="0.2">
      <c r="B17" s="64">
        <f t="shared" si="0"/>
        <v>441176.4705882353</v>
      </c>
      <c r="C17" s="64">
        <f t="shared" si="1"/>
        <v>83823.529411764699</v>
      </c>
      <c r="D17" s="58">
        <v>525000</v>
      </c>
    </row>
    <row r="18" spans="2:4" x14ac:dyDescent="0.2">
      <c r="B18" s="64">
        <f t="shared" si="0"/>
        <v>572689.07563025213</v>
      </c>
      <c r="C18" s="64">
        <f t="shared" si="1"/>
        <v>108810.92436974787</v>
      </c>
      <c r="D18" s="58">
        <v>681500</v>
      </c>
    </row>
    <row r="19" spans="2:4" x14ac:dyDescent="0.2">
      <c r="B19" s="64">
        <f t="shared" si="0"/>
        <v>831932.77310924372</v>
      </c>
      <c r="C19" s="64">
        <f t="shared" si="1"/>
        <v>158067.22689075628</v>
      </c>
      <c r="D19" s="58">
        <v>990000</v>
      </c>
    </row>
    <row r="20" spans="2:4" x14ac:dyDescent="0.2">
      <c r="B20" s="64">
        <f t="shared" si="0"/>
        <v>11764.705882352942</v>
      </c>
      <c r="C20" s="64">
        <f t="shared" si="1"/>
        <v>2235.2941176470576</v>
      </c>
      <c r="D20" s="58">
        <v>14000</v>
      </c>
    </row>
    <row r="21" spans="2:4" x14ac:dyDescent="0.2">
      <c r="B21" s="64">
        <f t="shared" si="0"/>
        <v>50588.23529411765</v>
      </c>
      <c r="C21" s="64">
        <f t="shared" si="1"/>
        <v>9611.7647058823495</v>
      </c>
      <c r="D21" s="58">
        <v>60200</v>
      </c>
    </row>
    <row r="22" spans="2:4" x14ac:dyDescent="0.2">
      <c r="B22" s="64">
        <f t="shared" si="0"/>
        <v>64197.478991596639</v>
      </c>
      <c r="C22" s="64">
        <f t="shared" si="1"/>
        <v>12197.521008403361</v>
      </c>
      <c r="D22" s="58">
        <v>76395</v>
      </c>
    </row>
    <row r="23" spans="2:4" x14ac:dyDescent="0.2">
      <c r="B23" s="64">
        <f t="shared" si="0"/>
        <v>341294.11764705885</v>
      </c>
      <c r="C23" s="64">
        <f t="shared" si="1"/>
        <v>64845.882352941146</v>
      </c>
      <c r="D23" s="58">
        <v>406140</v>
      </c>
    </row>
    <row r="24" spans="2:4" x14ac:dyDescent="0.2">
      <c r="B24" s="64">
        <f t="shared" si="0"/>
        <v>125924.36974789917</v>
      </c>
      <c r="C24" s="64">
        <f t="shared" si="1"/>
        <v>23925.630252100833</v>
      </c>
      <c r="D24" s="58">
        <v>149850</v>
      </c>
    </row>
    <row r="25" spans="2:4" x14ac:dyDescent="0.2">
      <c r="B25" s="64">
        <f t="shared" si="0"/>
        <v>10000</v>
      </c>
      <c r="C25" s="64">
        <f t="shared" si="1"/>
        <v>1900</v>
      </c>
      <c r="D25" s="58">
        <v>11900</v>
      </c>
    </row>
    <row r="26" spans="2:4" x14ac:dyDescent="0.2">
      <c r="B26" s="64">
        <f t="shared" si="0"/>
        <v>15718.487394957983</v>
      </c>
      <c r="C26" s="64">
        <f t="shared" si="1"/>
        <v>2986.5126050420167</v>
      </c>
      <c r="D26" s="58">
        <v>18705</v>
      </c>
    </row>
    <row r="27" spans="2:4" x14ac:dyDescent="0.2">
      <c r="B27" s="64">
        <f t="shared" si="0"/>
        <v>16336.134453781513</v>
      </c>
      <c r="C27" s="64">
        <f t="shared" si="1"/>
        <v>3103.865546218487</v>
      </c>
      <c r="D27" s="58">
        <v>19440</v>
      </c>
    </row>
    <row r="28" spans="2:4" x14ac:dyDescent="0.2">
      <c r="B28" s="64">
        <f t="shared" si="0"/>
        <v>148949.57983193279</v>
      </c>
      <c r="C28" s="64">
        <f t="shared" si="1"/>
        <v>28300.420168067212</v>
      </c>
      <c r="D28" s="58">
        <v>177250</v>
      </c>
    </row>
    <row r="29" spans="2:4" x14ac:dyDescent="0.2">
      <c r="B29" s="64">
        <f t="shared" si="0"/>
        <v>101647.05882352941</v>
      </c>
      <c r="C29" s="64">
        <f t="shared" si="1"/>
        <v>19312.941176470587</v>
      </c>
      <c r="D29" s="58">
        <v>120960</v>
      </c>
    </row>
    <row r="30" spans="2:4" x14ac:dyDescent="0.2">
      <c r="B30" s="64">
        <f t="shared" si="0"/>
        <v>84033.613445378156</v>
      </c>
      <c r="C30" s="64">
        <f t="shared" si="1"/>
        <v>15966.386554621844</v>
      </c>
      <c r="D30" s="58">
        <v>100000</v>
      </c>
    </row>
    <row r="31" spans="2:4" x14ac:dyDescent="0.2">
      <c r="B31" s="64">
        <f t="shared" si="0"/>
        <v>67172.268907563033</v>
      </c>
      <c r="C31" s="64">
        <f t="shared" si="1"/>
        <v>12762.731092436967</v>
      </c>
      <c r="D31" s="58">
        <v>79935</v>
      </c>
    </row>
    <row r="32" spans="2:4" x14ac:dyDescent="0.2">
      <c r="B32" s="64">
        <f t="shared" si="0"/>
        <v>0</v>
      </c>
      <c r="C32" s="64">
        <f t="shared" si="1"/>
        <v>0</v>
      </c>
      <c r="D32" s="58">
        <v>0</v>
      </c>
    </row>
    <row r="33" spans="2:4" x14ac:dyDescent="0.2">
      <c r="B33" s="64">
        <f t="shared" si="0"/>
        <v>16336.134453781513</v>
      </c>
      <c r="C33" s="64">
        <f t="shared" si="1"/>
        <v>3103.865546218487</v>
      </c>
      <c r="D33" s="58">
        <v>19440</v>
      </c>
    </row>
    <row r="34" spans="2:4" x14ac:dyDescent="0.2">
      <c r="B34" s="64">
        <f t="shared" si="0"/>
        <v>35261.34453781513</v>
      </c>
      <c r="C34" s="64">
        <f t="shared" si="1"/>
        <v>6699.65546218487</v>
      </c>
      <c r="D34" s="58">
        <v>41961</v>
      </c>
    </row>
    <row r="35" spans="2:4" x14ac:dyDescent="0.2">
      <c r="B35" s="64">
        <f t="shared" si="0"/>
        <v>121848.73949579832</v>
      </c>
      <c r="C35" s="64">
        <f t="shared" si="1"/>
        <v>23151.26050420168</v>
      </c>
      <c r="D35" s="58">
        <v>145000</v>
      </c>
    </row>
    <row r="36" spans="2:4" x14ac:dyDescent="0.2">
      <c r="B36" s="64">
        <f t="shared" si="0"/>
        <v>70672.268907563033</v>
      </c>
      <c r="C36" s="64">
        <f t="shared" si="1"/>
        <v>13427.731092436967</v>
      </c>
      <c r="D36" s="58">
        <v>84100</v>
      </c>
    </row>
    <row r="37" spans="2:4" x14ac:dyDescent="0.2">
      <c r="B37" s="64">
        <f t="shared" si="0"/>
        <v>29411.764705882353</v>
      </c>
      <c r="C37" s="64">
        <f t="shared" si="1"/>
        <v>5588.2352941176468</v>
      </c>
      <c r="D37" s="58">
        <v>35000</v>
      </c>
    </row>
    <row r="38" spans="2:4" x14ac:dyDescent="0.2">
      <c r="B38" s="64">
        <f t="shared" si="0"/>
        <v>458705.8823529412</v>
      </c>
      <c r="C38" s="64">
        <f t="shared" si="1"/>
        <v>87154.117647058796</v>
      </c>
      <c r="D38" s="58">
        <v>545860</v>
      </c>
    </row>
    <row r="39" spans="2:4" x14ac:dyDescent="0.2">
      <c r="B39" s="64">
        <f t="shared" si="0"/>
        <v>75630.252100840342</v>
      </c>
      <c r="C39" s="64">
        <f t="shared" si="1"/>
        <v>14369.747899159658</v>
      </c>
      <c r="D39" s="58">
        <v>90000</v>
      </c>
    </row>
    <row r="40" spans="2:4" x14ac:dyDescent="0.2">
      <c r="B40" s="64">
        <f t="shared" si="0"/>
        <v>94537.815126050424</v>
      </c>
      <c r="C40" s="64">
        <f t="shared" si="1"/>
        <v>17962.184873949576</v>
      </c>
      <c r="D40" s="58">
        <v>112500</v>
      </c>
    </row>
    <row r="41" spans="2:4" x14ac:dyDescent="0.2">
      <c r="B41" s="64">
        <f t="shared" si="0"/>
        <v>53113.445378151264</v>
      </c>
      <c r="C41" s="64">
        <f t="shared" si="1"/>
        <v>10091.554621848736</v>
      </c>
      <c r="D41" s="58">
        <v>63205</v>
      </c>
    </row>
    <row r="42" spans="2:4" x14ac:dyDescent="0.2">
      <c r="B42" s="64">
        <f t="shared" si="0"/>
        <v>25714.285714285714</v>
      </c>
      <c r="C42" s="64">
        <f t="shared" si="1"/>
        <v>4885.7142857142862</v>
      </c>
      <c r="D42" s="58">
        <v>30600</v>
      </c>
    </row>
    <row r="43" spans="2:4" x14ac:dyDescent="0.2">
      <c r="B43" s="64">
        <f t="shared" si="0"/>
        <v>21680.672268907565</v>
      </c>
      <c r="C43" s="64">
        <f t="shared" si="1"/>
        <v>4119.327731092435</v>
      </c>
      <c r="D43" s="58">
        <v>25800</v>
      </c>
    </row>
    <row r="44" spans="2:4" x14ac:dyDescent="0.2">
      <c r="B44" s="64">
        <f t="shared" si="0"/>
        <v>136106.72268907563</v>
      </c>
      <c r="C44" s="64">
        <f t="shared" si="1"/>
        <v>25860.277310924372</v>
      </c>
      <c r="D44" s="58">
        <v>161967</v>
      </c>
    </row>
    <row r="45" spans="2:4" x14ac:dyDescent="0.2">
      <c r="B45" s="64">
        <f t="shared" si="0"/>
        <v>84359.663865546216</v>
      </c>
      <c r="C45" s="64">
        <f t="shared" si="1"/>
        <v>16028.336134453784</v>
      </c>
      <c r="D45" s="58">
        <v>100388</v>
      </c>
    </row>
    <row r="46" spans="2:4" x14ac:dyDescent="0.2">
      <c r="B46" s="64">
        <f t="shared" si="0"/>
        <v>37659.663865546223</v>
      </c>
      <c r="C46" s="64">
        <f t="shared" si="1"/>
        <v>7155.336134453777</v>
      </c>
      <c r="D46" s="58">
        <v>44815</v>
      </c>
    </row>
    <row r="47" spans="2:4" x14ac:dyDescent="0.2">
      <c r="B47" s="64">
        <f t="shared" si="0"/>
        <v>56722.689075630253</v>
      </c>
      <c r="C47" s="64">
        <f t="shared" si="1"/>
        <v>10777.310924369747</v>
      </c>
      <c r="D47" s="58">
        <v>67500</v>
      </c>
    </row>
    <row r="48" spans="2:4" x14ac:dyDescent="0.2">
      <c r="B48" s="64">
        <f t="shared" si="0"/>
        <v>86344.537815126052</v>
      </c>
      <c r="C48" s="64">
        <f t="shared" si="1"/>
        <v>16405.462184873948</v>
      </c>
      <c r="D48" s="58">
        <v>102750</v>
      </c>
    </row>
    <row r="49" spans="2:4" x14ac:dyDescent="0.2">
      <c r="B49" s="64">
        <f t="shared" si="0"/>
        <v>22542.016806722691</v>
      </c>
      <c r="C49" s="64">
        <f t="shared" si="1"/>
        <v>4282.9831932773086</v>
      </c>
      <c r="D49" s="58">
        <v>26825</v>
      </c>
    </row>
    <row r="50" spans="2:4" x14ac:dyDescent="0.2">
      <c r="B50" s="64">
        <f t="shared" si="0"/>
        <v>28819.327731092439</v>
      </c>
      <c r="C50" s="64">
        <f t="shared" si="1"/>
        <v>5475.6722689075614</v>
      </c>
      <c r="D50" s="58">
        <v>34295</v>
      </c>
    </row>
    <row r="51" spans="2:4" x14ac:dyDescent="0.2">
      <c r="B51" s="64">
        <f t="shared" si="0"/>
        <v>183529.4117647059</v>
      </c>
      <c r="C51" s="64">
        <f t="shared" si="1"/>
        <v>34870.588235294097</v>
      </c>
      <c r="D51" s="58">
        <v>218400</v>
      </c>
    </row>
    <row r="52" spans="2:4" x14ac:dyDescent="0.2">
      <c r="B52" s="64">
        <f t="shared" si="0"/>
        <v>498789.91596638656</v>
      </c>
      <c r="C52" s="64">
        <f t="shared" si="1"/>
        <v>94770.084033613442</v>
      </c>
      <c r="D52" s="58">
        <v>593560</v>
      </c>
    </row>
    <row r="53" spans="2:4" x14ac:dyDescent="0.2">
      <c r="B53" s="64">
        <f t="shared" si="0"/>
        <v>96470.588235294126</v>
      </c>
      <c r="C53" s="64">
        <f t="shared" si="1"/>
        <v>18329.411764705874</v>
      </c>
      <c r="D53" s="58">
        <v>114800</v>
      </c>
    </row>
    <row r="54" spans="2:4" x14ac:dyDescent="0.2">
      <c r="B54" s="64">
        <f t="shared" si="0"/>
        <v>155453.78151260506</v>
      </c>
      <c r="C54" s="64">
        <f t="shared" si="1"/>
        <v>29536.218487394945</v>
      </c>
      <c r="D54" s="58">
        <v>184990</v>
      </c>
    </row>
    <row r="55" spans="2:4" x14ac:dyDescent="0.2">
      <c r="B55" s="64">
        <f t="shared" si="0"/>
        <v>139765.5462184874</v>
      </c>
      <c r="C55" s="64">
        <f t="shared" si="1"/>
        <v>26555.453781512595</v>
      </c>
      <c r="D55" s="58">
        <v>166321</v>
      </c>
    </row>
    <row r="56" spans="2:4" x14ac:dyDescent="0.2">
      <c r="B56" s="64">
        <f t="shared" si="0"/>
        <v>2061806.7226890756</v>
      </c>
      <c r="C56" s="64">
        <f t="shared" si="1"/>
        <v>391743.27731092437</v>
      </c>
      <c r="D56" s="58">
        <v>2453550</v>
      </c>
    </row>
    <row r="57" spans="2:4" x14ac:dyDescent="0.2">
      <c r="B57" s="64">
        <f t="shared" si="0"/>
        <v>1007584.0336134455</v>
      </c>
      <c r="C57" s="64">
        <f t="shared" si="1"/>
        <v>191440.96638655453</v>
      </c>
      <c r="D57" s="58">
        <v>1199025</v>
      </c>
    </row>
    <row r="58" spans="2:4" x14ac:dyDescent="0.2">
      <c r="B58" s="64">
        <f t="shared" si="0"/>
        <v>229075.63025210085</v>
      </c>
      <c r="C58" s="64">
        <f t="shared" si="1"/>
        <v>43524.369747899153</v>
      </c>
      <c r="D58" s="58">
        <v>272600</v>
      </c>
    </row>
    <row r="59" spans="2:4" x14ac:dyDescent="0.2">
      <c r="B59" s="64">
        <f t="shared" si="0"/>
        <v>0</v>
      </c>
      <c r="C59" s="64">
        <f t="shared" si="1"/>
        <v>0</v>
      </c>
      <c r="D59" s="58">
        <v>0</v>
      </c>
    </row>
    <row r="60" spans="2:4" x14ac:dyDescent="0.2">
      <c r="B60" s="64">
        <f t="shared" si="0"/>
        <v>0</v>
      </c>
      <c r="C60" s="64">
        <f t="shared" si="1"/>
        <v>0</v>
      </c>
      <c r="D60" s="58">
        <v>0</v>
      </c>
    </row>
    <row r="61" spans="2:4" x14ac:dyDescent="0.2">
      <c r="B61" s="64">
        <f t="shared" si="0"/>
        <v>0</v>
      </c>
      <c r="C61" s="64">
        <f t="shared" si="1"/>
        <v>0</v>
      </c>
      <c r="D61" s="58">
        <v>0</v>
      </c>
    </row>
    <row r="62" spans="2:4" x14ac:dyDescent="0.2">
      <c r="B62" s="64">
        <f t="shared" si="0"/>
        <v>67764.705882352951</v>
      </c>
      <c r="C62" s="64">
        <f t="shared" si="1"/>
        <v>12875.294117647049</v>
      </c>
      <c r="D62" s="58">
        <v>80640</v>
      </c>
    </row>
    <row r="63" spans="2:4" x14ac:dyDescent="0.2">
      <c r="B63" s="64">
        <f t="shared" si="0"/>
        <v>53113.445378151264</v>
      </c>
      <c r="C63" s="64">
        <f t="shared" si="1"/>
        <v>10091.554621848736</v>
      </c>
      <c r="D63" s="58">
        <v>63205</v>
      </c>
    </row>
    <row r="64" spans="2:4" x14ac:dyDescent="0.2">
      <c r="B64" s="64">
        <f t="shared" si="0"/>
        <v>0</v>
      </c>
      <c r="C64" s="64">
        <f t="shared" si="1"/>
        <v>0</v>
      </c>
      <c r="D64" s="58">
        <v>0</v>
      </c>
    </row>
    <row r="65" spans="2:4" x14ac:dyDescent="0.2">
      <c r="B65" s="64">
        <f t="shared" si="0"/>
        <v>86344.537815126052</v>
      </c>
      <c r="C65" s="64">
        <f t="shared" si="1"/>
        <v>16405.462184873948</v>
      </c>
      <c r="D65" s="58">
        <v>102750</v>
      </c>
    </row>
    <row r="66" spans="2:4" x14ac:dyDescent="0.2">
      <c r="B66" s="64">
        <f t="shared" si="0"/>
        <v>411647.05882352946</v>
      </c>
      <c r="C66" s="64">
        <f t="shared" si="1"/>
        <v>78212.941176470544</v>
      </c>
      <c r="D66" s="58">
        <v>489860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Elementos de EPP</vt:lpstr>
      <vt:lpstr>Hoja1</vt:lpstr>
    </vt:vector>
  </TitlesOfParts>
  <Manager/>
  <Company>SENA REGIONAL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INVENTARIOS</dc:creator>
  <cp:keywords/>
  <dc:description/>
  <cp:lastModifiedBy>Karina Usuga Goez</cp:lastModifiedBy>
  <cp:revision/>
  <dcterms:created xsi:type="dcterms:W3CDTF">1998-06-17T15:06:19Z</dcterms:created>
  <dcterms:modified xsi:type="dcterms:W3CDTF">2026-03-17T19:33:30Z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2024-12-26T17:20:36Z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0fe3776c-cd3a-43a9-a690-ea7eaebb3b4b</vt:lpwstr>
  </property>
  <property fmtid="{D5CDD505-2E9C-101B-9397-08002B2CF9AE}" pid="8" name="MSIP_Label_fc111285-cafa-4fc9-8a9a-bd902089b24f_ContentBits">
    <vt:lpwstr>0</vt:lpwstr>
  </property>
</Properties>
</file>