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E:\COPIA DE SEGURIDAD - 2026\DIA DEL PERIODISTA - 2026\CORRECION COTIZACIONES - 29-ABR-2026\"/>
    </mc:Choice>
  </mc:AlternateContent>
  <xr:revisionPtr revIDLastSave="0" documentId="13_ncr:1_{4858D4FA-9788-434D-A6CE-5D0627A6A08B}" xr6:coauthVersionLast="47" xr6:coauthVersionMax="47" xr10:uidLastSave="{00000000-0000-0000-0000-000000000000}"/>
  <bookViews>
    <workbookView xWindow="-120" yWindow="-120" windowWidth="29040" windowHeight="15840" tabRatio="500" activeTab="1" xr2:uid="{00000000-000D-0000-FFFF-FFFF00000000}"/>
  </bookViews>
  <sheets>
    <sheet name="COTIZACIONES" sheetId="1" r:id="rId1"/>
    <sheet name="PRESUPUESTO" sheetId="3" r:id="rId2"/>
  </sheets>
  <definedNames>
    <definedName name="_xlnm.Print_Titles" localSheetId="0">COTIZACIONES!$1:$5</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G29" i="3" l="1"/>
  <c r="G28" i="3"/>
  <c r="G27" i="3"/>
  <c r="H29" i="1"/>
  <c r="F25" i="3"/>
  <c r="B25" i="3"/>
  <c r="F24" i="3"/>
  <c r="B24" i="3"/>
  <c r="F23" i="3"/>
  <c r="B23" i="3"/>
  <c r="F22" i="3"/>
  <c r="B22" i="3"/>
  <c r="F21" i="3"/>
  <c r="B21" i="3"/>
  <c r="F20" i="3"/>
  <c r="B20" i="3"/>
  <c r="F19" i="3"/>
  <c r="B19" i="3"/>
  <c r="F18" i="3"/>
  <c r="B18" i="3"/>
  <c r="F17" i="3"/>
  <c r="B17" i="3"/>
  <c r="F16" i="3"/>
  <c r="B16" i="3"/>
  <c r="F15" i="3"/>
  <c r="B15" i="3"/>
  <c r="F14" i="3"/>
  <c r="B14" i="3"/>
  <c r="F13" i="3"/>
  <c r="B13" i="3"/>
  <c r="F12" i="3"/>
  <c r="B12" i="3"/>
  <c r="F11" i="3"/>
  <c r="B11" i="3"/>
  <c r="F10" i="3"/>
  <c r="B10" i="3"/>
  <c r="F9" i="3"/>
  <c r="B9" i="3"/>
  <c r="F8" i="3"/>
  <c r="B8" i="3"/>
  <c r="F7" i="3"/>
  <c r="B7" i="3"/>
  <c r="F6" i="3"/>
  <c r="B6" i="3"/>
  <c r="L27" i="1"/>
  <c r="K7" i="1"/>
  <c r="L7" i="1" s="1"/>
  <c r="K8" i="1"/>
  <c r="L8" i="1" s="1"/>
  <c r="K9" i="1"/>
  <c r="K10" i="1"/>
  <c r="K11" i="1"/>
  <c r="L11" i="1" s="1"/>
  <c r="K12" i="1"/>
  <c r="L12" i="1" s="1"/>
  <c r="K13" i="1"/>
  <c r="K14" i="1"/>
  <c r="L14" i="1" s="1"/>
  <c r="K15" i="1"/>
  <c r="L15" i="1" s="1"/>
  <c r="K16" i="1"/>
  <c r="K17" i="1"/>
  <c r="L17" i="1" s="1"/>
  <c r="K18" i="1"/>
  <c r="L18" i="1" s="1"/>
  <c r="K19" i="1"/>
  <c r="L19" i="1" s="1"/>
  <c r="K20" i="1"/>
  <c r="L20" i="1" s="1"/>
  <c r="K21" i="1"/>
  <c r="L21" i="1" s="1"/>
  <c r="K22" i="1"/>
  <c r="L22" i="1" s="1"/>
  <c r="K25" i="1"/>
  <c r="L25" i="1" s="1"/>
  <c r="J25" i="1"/>
  <c r="H25" i="1"/>
  <c r="F25" i="1"/>
  <c r="B25" i="1"/>
  <c r="K24" i="1"/>
  <c r="L24" i="1" s="1"/>
  <c r="J24" i="1"/>
  <c r="H24" i="1"/>
  <c r="F24" i="1"/>
  <c r="B24" i="1"/>
  <c r="K23" i="1"/>
  <c r="L23" i="1" s="1"/>
  <c r="J23" i="1"/>
  <c r="H23" i="1"/>
  <c r="F23" i="1"/>
  <c r="B23" i="1"/>
  <c r="J22" i="1"/>
  <c r="H22" i="1"/>
  <c r="F22" i="1"/>
  <c r="B22" i="1"/>
  <c r="J21" i="1"/>
  <c r="H21" i="1"/>
  <c r="F21" i="1"/>
  <c r="B21" i="1"/>
  <c r="J20" i="1"/>
  <c r="H20" i="1"/>
  <c r="F20" i="1"/>
  <c r="B20" i="1"/>
  <c r="J19" i="1"/>
  <c r="H19" i="1"/>
  <c r="F19" i="1"/>
  <c r="B19" i="1"/>
  <c r="J18" i="1"/>
  <c r="H18" i="1"/>
  <c r="F18" i="1"/>
  <c r="B18" i="1"/>
  <c r="J17" i="1"/>
  <c r="H17" i="1"/>
  <c r="F17" i="1"/>
  <c r="B17" i="1"/>
  <c r="L16" i="1"/>
  <c r="J16" i="1"/>
  <c r="H16" i="1"/>
  <c r="F16" i="1"/>
  <c r="B16" i="1"/>
  <c r="J15" i="1"/>
  <c r="H15" i="1"/>
  <c r="F15" i="1"/>
  <c r="B15" i="1"/>
  <c r="J14" i="1"/>
  <c r="H14" i="1"/>
  <c r="F14" i="1"/>
  <c r="B14" i="1"/>
  <c r="L13" i="1"/>
  <c r="J13" i="1"/>
  <c r="H13" i="1"/>
  <c r="F13" i="1"/>
  <c r="B13" i="1"/>
  <c r="J12" i="1"/>
  <c r="H12" i="1"/>
  <c r="F12" i="1"/>
  <c r="B12" i="1"/>
  <c r="J11" i="1"/>
  <c r="H11" i="1"/>
  <c r="F11" i="1"/>
  <c r="B11" i="1"/>
  <c r="L10" i="1"/>
  <c r="J10" i="1"/>
  <c r="H10" i="1"/>
  <c r="F10" i="1"/>
  <c r="B10" i="1"/>
  <c r="L9" i="1"/>
  <c r="J9" i="1"/>
  <c r="H9" i="1"/>
  <c r="F9" i="1"/>
  <c r="B9" i="1"/>
  <c r="J8" i="1"/>
  <c r="H8" i="1"/>
  <c r="F8" i="1"/>
  <c r="B8" i="1"/>
  <c r="J7" i="1"/>
  <c r="H7" i="1"/>
  <c r="F7" i="1"/>
  <c r="B7" i="1"/>
  <c r="K6" i="1"/>
  <c r="L6" i="1" s="1"/>
  <c r="J6" i="1"/>
  <c r="H6" i="1"/>
  <c r="F6" i="1"/>
  <c r="B6" i="1"/>
  <c r="L28" i="1" l="1"/>
  <c r="F27" i="3"/>
  <c r="F28" i="3"/>
  <c r="F29" i="3"/>
  <c r="J29" i="1"/>
  <c r="L29" i="1" l="1"/>
  <c r="F29" i="1"/>
</calcChain>
</file>

<file path=xl/sharedStrings.xml><?xml version="1.0" encoding="utf-8"?>
<sst xmlns="http://schemas.openxmlformats.org/spreadsheetml/2006/main" count="71" uniqueCount="37">
  <si>
    <t>GOBERNACIÓN DEL HUILA – SECRETARÍA GENERAL</t>
  </si>
  <si>
    <t>CONSOLIDADO DE COTIZACIONES – DÍA DEL PERIODISTA
"CARLOS ENRIQUE SALAMANCA CERÓN" – VERSIÓN XV</t>
  </si>
  <si>
    <t>N°</t>
  </si>
  <si>
    <t>DESCRIPCIÓN</t>
  </si>
  <si>
    <t>CANT.</t>
  </si>
  <si>
    <t>CAVA</t>
  </si>
  <si>
    <t>ZONA H</t>
  </si>
  <si>
    <t>LUCHO MORENO</t>
  </si>
  <si>
    <t>MENOR VALOR</t>
  </si>
  <si>
    <t>V. UNIT.
SIN IMP.</t>
  </si>
  <si>
    <t>V. TOTAL
SIN IMP.</t>
  </si>
  <si>
    <t>TOTAL</t>
  </si>
  <si>
    <t>PRESUPUESTO</t>
  </si>
  <si>
    <t>V. UNIT.
SIN IVA</t>
  </si>
  <si>
    <t>VR. TOTAL SIN IVA</t>
  </si>
  <si>
    <t>IMPUESTO AL CONSUMO (8%) (ítem 2 y 19)</t>
  </si>
  <si>
    <t>IVA (19%) (ítem 1, 3,4,5,6,7,8,9,10,11,12,13,14,15,14,17,18,20)</t>
  </si>
  <si>
    <t>cenas conformadas cada una por: dos carnes de 130 gramos, guarnición, ensalada y postre, acompañada de: agua filtrada, bebida refrescante y/o jugo, servidas en platos de loza, acompañados de cubiertos metálicos y servilletas.</t>
  </si>
  <si>
    <t>poner a disposición personal de apoyo logístico (meseros), con experiencia certificada en atención de eventos sociales.</t>
  </si>
  <si>
    <t xml:space="preserve">disponer para la cena, mesas redondas, manteles, silleteria, menaje, arreglos de mesa. 8 cupos por mesa </t>
  </si>
  <si>
    <t>poner a disposición un salón para evento social, con aire acondicionado, con posibilidad de acomodación para evento académico y posteriormente evento de premiación al periodismo huilense   'carlos enrique salamanca cerón', con capacidad para atender a 150 personas, el lugar debe contar con servicios sanitarios, disponer de manera permanente de estación de bebidas (café y agua). el lugar será convenio con la junta departamental del permio de periodismo.</t>
  </si>
  <si>
    <t>contratar los servicios de dos maestros de ceremonia (un hombre y una mujer) para la conducción, moderación y articulación protocolaria del evento de premiación, garantizando el adecuado desarrollo del programa, cumplimiento de la agenda y manejo profesional del público e invitados. 
perfil requerido: profesional o tecnólogo en comunicación social, periodismo, locución o áreas afines; experiencia de mínimo cinco (5) certificada como maestro(a) de ceremonias.
experiencia específica en al menos cinco (5) eventos formales, tales como:
premiaciones eventos académicos o institucionales, congresos o foros.</t>
  </si>
  <si>
    <t>contratar a todo costo tres (3) jurados,  quienes realizarán la labor de evaluar, calificar y seleccionar los ganadores de la versión  xv del premio departamental de periodismo “carlos enrique salamanca cerón”. 
los jurados deberán ser profesionales de reconocida trayectoria, con experiencia comprobada en el campo de la comunicación social y periodismo, con criterio ético y capacidad analítica.
con título profesional en alguna de las siguientes áreas: comunicación social, periodismo, comunicación audiovisual, ciencias sociales o áreas afines.
con mínimo cinco (5) años de experiencia profesional certificada en alguna de las siguientes áreas:
medios de comunicación, producción de contenidos periodísticos, comunicación organizacional o estratégica, docencia universitaria en áreas afines.
con experiencia específica en evaluación de contenidos, investigación o publicaciones.
con trayectoria destacada en medios nacionales (prensa, radio, televisión o digital).
producción de trabajos reconocidos (premios, publicaciones, investigaciones).
la contratación a todo costo debe incluir: transporte aéreo bogotá – neiva, neiva – bogotá, traslado terrestre en servicio especial neiva – la plata, la plata – neiva, hospedaje de máximo dos días, alimentación (desayuno, almuerzo, cena y refrigerios) durante máximo dos días y honorarios como profesional para los jurados.</t>
  </si>
  <si>
    <t>contratación a todo costo de un (1) conferencista, quien realizará jornada académica a periodistas en el marco de la celebración de la entrega de premios "Carlos enrique salamanca cerón" el/la conferencista deberá ser profesional, de reconocida trayectoria, con experiencia comprobada.
con título profesional en alguna de las siguientes áreas: comunicación social, periodismo, comunicación audiovisual, ciencias sociales o áreas afines.
con mínimo cinco (5) años de experiencia profesional certificada en alguna de las siguientes áreas:
medios de comunicación,
producción de contenidos periodísticos
comunicación organizacional o estratégica, docencia universitaria o afines.
experiencia como conferencista, panelista o ponente en: eventos académicos, congresos, foros.
la contratación a todo costo debe incluir: transporte aéreo Bogotá – Neiva, Neiva – Bogotá, traslado terrestre en servicio especial Neiva – la plata, la plata – Neiva, hospedaje de máximo dos días, alimentación (desayuno, almuerzo, cena y refrigerios) durante máximo dos días, honorarios.</t>
  </si>
  <si>
    <t>suministrar siete (7) pergaminos de 35 cm x 50 cm en papel cuero de chivo, para los trabajos ganadores en cada categoría.</t>
  </si>
  <si>
    <t xml:space="preserve">placas en cristal yate tamaño 20x15 (cristal biselado y espejos color adornados en la parte posterior del cristal y puede ir tallado a láser o marcado en vinilo con logos e información. recordatorios para los ganadores de los premios de las 7 categorías </t>
  </si>
  <si>
    <t>disponer paquetes de souvenir (compuesto por libras de café, achiras, mugs y biscochos) para sortear entre los periodistas asistentes, de acuerdo a la necesidad que se defina por parte de la oficina de prensa.</t>
  </si>
  <si>
    <t>contratación del servicio para la realización de un video de reseña institucional sobre el premio de periodismo, con una duración máxima de cinco (5) minutos, orientado a destacar la importancia del galardón.
el producto audiovisual deberá cumplir con las siguientes especificaciones técnicas: conceptualización creativa, enfoque narrativo. grabación de entrevistas, registro de imágenes de apoyo. el video deberá ser producido en resolución full hd (1920x1080), audio limpio y balanceado. edición y montaje del material audiovisual, inclusión de gráficos, animaciones, musicalización libre de derechos, corrección de color, mezcla de audio y exportación final en formatos requeridos. incorporación de elementos gráficos alineados con la imagen corporativa de la entidad (logos, colores, tipografías), respetando los lineamientos de comunicación institucional.</t>
  </si>
  <si>
    <t>graficación para producción audiovisual de la convocatoria y la transmisión del evento de premiación: que incluyan cortinillas de entrada y salida, identificadores de nombre y cargo, overlays, transiciones, créditos finales y otros elementos necesarios para la edición del video.
pantallas de espera, marcos, identificadores de categorías, rótulos, contadores, plantillas para presentación de nominados y ganadores, y demás recursos visuales que aseguren una transmisión organizada y profesional.
adaptabilidad técnica: los diseños deberán entregarse en formatos editables y compatibles con software de edición y transmisión (por ejemplo, after effects, premiere, obs u otros), permitiendo su correcta implementación en tiempo real.</t>
  </si>
  <si>
    <t>adquisición de un conjunto de condecoración compuesto por pergamino y medalla, bajo la denominación “orden cacique Timanco”, destinado a la exaltación de la vida y obra de un periodista destacado. medalla: metal de alta calidad con acabado en baño de oro de 18 quilates, resistente al desgaste y con brillo uniforme, con detalles en relieve y definición de los elementos iconográficos. 
accesorios: incluye cinta o soporte para portar o exhibir, con colores institucionales y calidad textil durable.
2. pergamino: papel especial pergamino, resistente.
impresión: texto en tinta resistente y tipografía legible; posibilidad de incluir logotipo institucional o sello en relieve.
tamaño: aproximadamente 21 x 29 cm (a4) o equivalente según diseño.
presentación: con marco o estuche protector, que resalte la medalla y permita exhibición.</t>
  </si>
  <si>
    <t>contratación de servicio de sonido y proyección de video profesional para la cobertura integral del evento, garantizando calidad acústica, claridad de audio y adecuada sonorización. dos bajos dobles con tres cabinas, dos monitores de piso, microfonearía inalámbrica con diadema, consola digital de 24 canales o 32 canales y sistema de cableado xlr,  
sistema de amplificación profesional (altavoces, subwoofers, monitores de escenario) adecuado al tamaño del recinto y cantidad de asistentes.
micrófonos inalámbricos, con calidad profesional y sin interferencias.
consola de mezclas para control de audio en tiempo real, permitiendo ajuste de volumen, ecualización y balance.
cables, soportes, extensiones y todos los accesorios necesarios para la operación.
capacidad de integrar reproducción de música, efectos de sonido y contenidos audiovisuales.
personal técnico: operador(a) de sonido profesional con experiencia en eventos similares, encargado de la instalación, configuración, operación y desmontaje de equipos. capacidad para realizar pruebas de sonido previas al inicio del evento.
cumplimiento de normas de seguridad eléctrica y acústica.
disponer además de sistema de luces y ventury.</t>
  </si>
  <si>
    <t>contratar el servicio de producción y transmisión en vivo (streaming) para el evento de entrega del premio, con el fin de garantizar su difusión en tiempo real a través de plataformas digitales institucionales y redes sociales, ampliando el alcance, la transparencia y el acceso de la ciudadanía.
disponer de la capacidad técnica, operativa y humana, incluyendo equipos de video profesional, sistemas de captura y mezcla de audio, conectividad estable a internet de alta velocidad, codificación de señal y emisión simultánea en múltiples plataformas.</t>
  </si>
  <si>
    <t>garantizar el servicio de transporte terrestre de ida y regreso para los asistentes al evento, en las rutas: Neiva – la plata, garzón – la plata, Pitalito – la plata.
contratar un proveedor que cuente con vehículos habilitados, en óptimas condiciones técnico-mecánicas, con capacidad suficiente para el número de pasajeros requeridos, y que cumpla con la normatividad vigente en materia de transporte terrestre de pasajeros.
conductores con licencias vigentes y experiencia certificada.
cumplimiento de protocolos de seguridad y seguros obligatorios.
itinerarios definidos que garanticen puntualidad en la salida y retorno.
coordinación logística durante toda la operación del servicio.</t>
  </si>
  <si>
    <t>elaborar afiches promocionales para la categoría de premio al periodismo universitario, tamaño: 50 cm x 70 cm (formato estándar vertical), papel propalcote, de 150 g, acabado mate.</t>
  </si>
  <si>
    <t>contratar el servicio de hospedaje en el municipio de la plata (huila) para setenta (70) personas, en acomodación doble, durante una (1) noche, con el fin de garantizar condiciones adecuadas de descanso, alimentación y bienestar para los asistentes al evento programado. infraestructura hotelera habilitada, que cumpla con la normatividad vigente y ofrezca condiciones óptimas de calidad, seguridad, salubridad y confort.</t>
  </si>
  <si>
    <t>suministro de refrigerios para el desarrollo de taller en crónica periodística para 100 periodistas.</t>
  </si>
  <si>
    <t>realizar un plan de medios que incluya: emisión de 4 cuñas radiales de 30 segundos, publicación de banner en redes sociales en medios de comunicación digital de alto impacto ambos promocionando los premios de periodismo y publicación en periódico de alta circulación con el resultado de los ganadores.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</si>
</sst>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7" x14ac:knownFonts="1">
    <font>
      <sz val="11"/>
      <color theme="1"/>
      <name val="Calibri"/>
      <family val="2"/>
      <charset val="1"/>
    </font>
    <font>
      <b/>
      <sz val="13"/>
      <color rgb="FF404040"/>
      <name val="Arial"/>
      <family val="2"/>
    </font>
    <font>
      <b/>
      <sz val="11"/>
      <color rgb="FF404040"/>
      <name val="Arial"/>
      <family val="2"/>
    </font>
    <font>
      <b/>
      <sz val="10"/>
      <color rgb="FFFFFFFF"/>
      <name val="Arial"/>
      <family val="2"/>
    </font>
    <font>
      <b/>
      <sz val="9"/>
      <name val="Arial"/>
      <family val="2"/>
    </font>
    <font>
      <sz val="9"/>
      <name val="Arial"/>
      <family val="2"/>
    </font>
    <font>
      <b/>
      <sz val="9"/>
      <color rgb="FF1F3864"/>
      <name val="Arial"/>
      <family val="2"/>
    </font>
    <font>
      <b/>
      <sz val="11"/>
      <color rgb="FFFFFFFF"/>
      <name val="Arial"/>
      <family val="2"/>
    </font>
    <font>
      <sz val="11"/>
      <color theme="1"/>
      <name val="Calibri"/>
      <family val="2"/>
      <charset val="1"/>
    </font>
    <font>
      <sz val="8"/>
      <color theme="1"/>
      <name val="Arial"/>
      <family val="2"/>
    </font>
    <font>
      <b/>
      <sz val="10"/>
      <name val="Arial"/>
      <family val="2"/>
    </font>
    <font>
      <b/>
      <sz val="9"/>
      <name val="Arial"/>
      <family val="2"/>
    </font>
    <font>
      <b/>
      <sz val="8"/>
      <name val="Arial"/>
      <family val="2"/>
    </font>
    <font>
      <sz val="8"/>
      <name val="Arial"/>
      <family val="2"/>
    </font>
    <font>
      <b/>
      <sz val="8"/>
      <color rgb="FF1F3864"/>
      <name val="Arial"/>
      <family val="2"/>
    </font>
    <font>
      <sz val="8"/>
      <color theme="1"/>
      <name val="Calibri"/>
      <family val="2"/>
      <charset val="1"/>
    </font>
    <font>
      <sz val="8"/>
      <name val="Calibri"/>
      <family val="2"/>
      <charset val="1"/>
    </font>
  </fonts>
  <fills count="7">
    <fill>
      <patternFill patternType="none"/>
    </fill>
    <fill>
      <patternFill patternType="gray125"/>
    </fill>
    <fill>
      <patternFill patternType="solid">
        <fgColor rgb="FF1F3864"/>
        <bgColor rgb="FF333399"/>
      </patternFill>
    </fill>
    <fill>
      <patternFill patternType="solid">
        <fgColor rgb="FFF2F7FC"/>
        <bgColor rgb="FFFFFFFF"/>
      </patternFill>
    </fill>
    <fill>
      <patternFill patternType="solid">
        <fgColor rgb="FFFFFFFF"/>
        <bgColor rgb="FFF2F7FC"/>
      </patternFill>
    </fill>
    <fill>
      <patternFill patternType="solid">
        <fgColor rgb="FFFFF2CC"/>
        <bgColor rgb="FFF2F7FC"/>
      </patternFill>
    </fill>
    <fill>
      <patternFill patternType="solid">
        <fgColor rgb="FFFFFF0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style="thin">
        <color auto="1"/>
      </top>
      <bottom/>
      <diagonal/>
    </border>
    <border>
      <left style="thin">
        <color auto="1"/>
      </left>
      <right style="thin">
        <color auto="1"/>
      </right>
      <top/>
      <bottom style="medium">
        <color indexed="64"/>
      </bottom>
      <diagonal/>
    </border>
    <border>
      <left style="thin">
        <color auto="1"/>
      </left>
      <right style="thin">
        <color auto="1"/>
      </right>
      <top/>
      <bottom style="thin">
        <color auto="1"/>
      </bottom>
      <diagonal/>
    </border>
  </borders>
  <cellStyleXfs count="2">
    <xf numFmtId="0" fontId="0" fillId="0" borderId="0"/>
    <xf numFmtId="43" fontId="8" fillId="0" borderId="0" applyFont="0" applyFill="0" applyBorder="0" applyAlignment="0" applyProtection="0"/>
  </cellStyleXfs>
  <cellXfs count="42">
    <xf numFmtId="0" fontId="0" fillId="0" borderId="0" xfId="0"/>
    <xf numFmtId="0" fontId="4"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0" fillId="5" borderId="1" xfId="0" applyFill="1" applyBorder="1"/>
    <xf numFmtId="3" fontId="5" fillId="5" borderId="1" xfId="0" applyNumberFormat="1" applyFont="1" applyFill="1" applyBorder="1" applyAlignment="1">
      <alignment horizontal="right" vertical="center"/>
    </xf>
    <xf numFmtId="0" fontId="0" fillId="2" borderId="1" xfId="0" applyFill="1" applyBorder="1"/>
    <xf numFmtId="3" fontId="3" fillId="2" borderId="1" xfId="0" applyNumberFormat="1" applyFont="1" applyFill="1" applyBorder="1" applyAlignment="1">
      <alignment horizontal="right" vertical="center"/>
    </xf>
    <xf numFmtId="0" fontId="9" fillId="0" borderId="3" xfId="0" applyFont="1" applyBorder="1" applyAlignment="1">
      <alignment horizontal="justify" vertical="center" wrapText="1"/>
    </xf>
    <xf numFmtId="0" fontId="9" fillId="0" borderId="3" xfId="0" applyFont="1" applyBorder="1" applyAlignment="1">
      <alignment horizontal="justify" vertical="center"/>
    </xf>
    <xf numFmtId="0" fontId="11" fillId="0" borderId="1" xfId="0" applyFont="1" applyFill="1" applyBorder="1" applyAlignment="1">
      <alignment horizontal="center" vertical="center" wrapText="1"/>
    </xf>
    <xf numFmtId="3" fontId="5" fillId="0" borderId="1" xfId="0" applyNumberFormat="1" applyFont="1" applyFill="1" applyBorder="1" applyAlignment="1">
      <alignment horizontal="center" vertical="center" wrapText="1"/>
    </xf>
    <xf numFmtId="3" fontId="5" fillId="0" borderId="1" xfId="0" applyNumberFormat="1" applyFont="1" applyFill="1" applyBorder="1" applyAlignment="1">
      <alignment horizontal="right" vertical="center"/>
    </xf>
    <xf numFmtId="3" fontId="6" fillId="0" borderId="1" xfId="0" applyNumberFormat="1" applyFont="1" applyFill="1" applyBorder="1" applyAlignment="1">
      <alignment horizontal="right" vertical="center"/>
    </xf>
    <xf numFmtId="43" fontId="0" fillId="0" borderId="0" xfId="1" applyFont="1"/>
    <xf numFmtId="3" fontId="0" fillId="0" borderId="0" xfId="0" applyNumberFormat="1"/>
    <xf numFmtId="0" fontId="12" fillId="0"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3" fontId="13" fillId="0" borderId="1" xfId="0" applyNumberFormat="1" applyFont="1" applyFill="1" applyBorder="1" applyAlignment="1">
      <alignment horizontal="center" vertical="center" wrapText="1"/>
    </xf>
    <xf numFmtId="3" fontId="14" fillId="0" borderId="1" xfId="0" applyNumberFormat="1" applyFont="1" applyFill="1" applyBorder="1" applyAlignment="1">
      <alignment horizontal="right" vertical="center"/>
    </xf>
    <xf numFmtId="0" fontId="12" fillId="4" borderId="1" xfId="0" applyFont="1" applyFill="1" applyBorder="1" applyAlignment="1">
      <alignment horizontal="center" vertical="center" wrapText="1"/>
    </xf>
    <xf numFmtId="0" fontId="15" fillId="0" borderId="0" xfId="0" applyFont="1"/>
    <xf numFmtId="0" fontId="15" fillId="0" borderId="1" xfId="0" applyFont="1" applyFill="1" applyBorder="1"/>
    <xf numFmtId="3" fontId="13" fillId="0" borderId="1" xfId="0" applyNumberFormat="1" applyFont="1" applyFill="1" applyBorder="1" applyAlignment="1">
      <alignment horizontal="right" vertical="center"/>
    </xf>
    <xf numFmtId="0" fontId="16" fillId="0" borderId="1" xfId="0" applyFont="1" applyFill="1" applyBorder="1"/>
    <xf numFmtId="3" fontId="12" fillId="0" borderId="1" xfId="0" applyNumberFormat="1" applyFont="1" applyFill="1" applyBorder="1" applyAlignment="1">
      <alignment horizontal="right" vertical="center"/>
    </xf>
    <xf numFmtId="3" fontId="6" fillId="6" borderId="1" xfId="0" applyNumberFormat="1" applyFont="1" applyFill="1" applyBorder="1" applyAlignment="1">
      <alignment horizontal="right" vertical="center"/>
    </xf>
    <xf numFmtId="0" fontId="4" fillId="5" borderId="2"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pplyBorder="1" applyAlignment="1">
      <alignment horizontal="center" vertical="center" wrapText="1"/>
    </xf>
    <xf numFmtId="0" fontId="10" fillId="0" borderId="2" xfId="0" applyFont="1" applyFill="1" applyBorder="1" applyAlignment="1">
      <alignment horizontal="center" vertical="center" wrapText="1"/>
    </xf>
    <xf numFmtId="0" fontId="10" fillId="0" borderId="4" xfId="0" applyFont="1" applyFill="1" applyBorder="1" applyAlignment="1">
      <alignment horizontal="center" vertical="justify" wrapText="1"/>
    </xf>
    <xf numFmtId="0" fontId="10" fillId="0" borderId="5" xfId="0" applyFont="1" applyFill="1" applyBorder="1" applyAlignment="1">
      <alignment horizontal="center" vertical="justify" wrapText="1"/>
    </xf>
    <xf numFmtId="0" fontId="11" fillId="0" borderId="4"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12" fillId="0" borderId="2"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CC"/>
      <rgbColor rgb="FFDAEEF3"/>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F2F7FC"/>
      <rgbColor rgb="FFCCFFCC"/>
      <rgbColor rgb="FFFFFF99"/>
      <rgbColor rgb="FF99CCFF"/>
      <rgbColor rgb="FFFF99CC"/>
      <rgbColor rgb="FFCC99FF"/>
      <rgbColor rgb="FFFFCC99"/>
      <rgbColor rgb="FF2E75B6"/>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333399"/>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33"/>
  <sheetViews>
    <sheetView zoomScaleNormal="100" workbookViewId="0">
      <pane xSplit="4" ySplit="5" topLeftCell="E21" activePane="bottomRight" state="frozen"/>
      <selection pane="topRight" activeCell="E1" sqref="E1"/>
      <selection pane="bottomLeft" activeCell="A6" sqref="A6"/>
      <selection pane="bottomRight" activeCell="C6" sqref="C6:C25"/>
    </sheetView>
  </sheetViews>
  <sheetFormatPr baseColWidth="10" defaultColWidth="8.7109375" defaultRowHeight="15" x14ac:dyDescent="0.25"/>
  <cols>
    <col min="1" max="1" width="3" customWidth="1"/>
    <col min="2" max="2" width="3" bestFit="1" customWidth="1"/>
    <col min="3" max="3" width="70.140625" customWidth="1"/>
    <col min="4" max="4" width="9" customWidth="1"/>
    <col min="5" max="5" width="9.85546875" bestFit="1" customWidth="1"/>
    <col min="6" max="6" width="14.140625" bestFit="1" customWidth="1"/>
    <col min="7" max="7" width="9.85546875" bestFit="1" customWidth="1"/>
    <col min="8" max="8" width="12.7109375" bestFit="1" customWidth="1"/>
    <col min="9" max="9" width="9.85546875" bestFit="1" customWidth="1"/>
    <col min="10" max="10" width="12.7109375" bestFit="1" customWidth="1"/>
    <col min="11" max="11" width="9.85546875" bestFit="1" customWidth="1"/>
    <col min="12" max="12" width="12.7109375" bestFit="1" customWidth="1"/>
  </cols>
  <sheetData>
    <row r="1" spans="2:12" ht="24" customHeight="1" x14ac:dyDescent="0.25">
      <c r="B1" s="28" t="s">
        <v>0</v>
      </c>
      <c r="C1" s="28"/>
      <c r="D1" s="28"/>
      <c r="E1" s="28"/>
      <c r="F1" s="28"/>
      <c r="G1" s="28"/>
      <c r="H1" s="28"/>
      <c r="I1" s="28"/>
      <c r="J1" s="28"/>
      <c r="K1" s="28"/>
      <c r="L1" s="28"/>
    </row>
    <row r="2" spans="2:12" ht="36" customHeight="1" x14ac:dyDescent="0.25">
      <c r="B2" s="29" t="s">
        <v>1</v>
      </c>
      <c r="C2" s="29"/>
      <c r="D2" s="29"/>
      <c r="E2" s="29"/>
      <c r="F2" s="29"/>
      <c r="G2" s="29"/>
      <c r="H2" s="29"/>
      <c r="I2" s="29"/>
      <c r="J2" s="29"/>
      <c r="K2" s="29"/>
      <c r="L2" s="29"/>
    </row>
    <row r="3" spans="2:12" ht="6" customHeight="1" x14ac:dyDescent="0.25"/>
    <row r="4" spans="2:12" ht="21.75" customHeight="1" x14ac:dyDescent="0.25">
      <c r="B4" s="33" t="s">
        <v>2</v>
      </c>
      <c r="C4" s="31" t="s">
        <v>3</v>
      </c>
      <c r="D4" s="33" t="s">
        <v>4</v>
      </c>
      <c r="E4" s="30" t="s">
        <v>5</v>
      </c>
      <c r="F4" s="30"/>
      <c r="G4" s="30" t="s">
        <v>6</v>
      </c>
      <c r="H4" s="30"/>
      <c r="I4" s="30" t="s">
        <v>7</v>
      </c>
      <c r="J4" s="30"/>
      <c r="K4" s="30" t="s">
        <v>8</v>
      </c>
      <c r="L4" s="30"/>
    </row>
    <row r="5" spans="2:12" ht="30" customHeight="1" thickBot="1" x14ac:dyDescent="0.3">
      <c r="B5" s="34"/>
      <c r="C5" s="32"/>
      <c r="D5" s="34"/>
      <c r="E5" s="9" t="s">
        <v>9</v>
      </c>
      <c r="F5" s="9" t="s">
        <v>10</v>
      </c>
      <c r="G5" s="9" t="s">
        <v>9</v>
      </c>
      <c r="H5" s="9" t="s">
        <v>10</v>
      </c>
      <c r="I5" s="9" t="s">
        <v>9</v>
      </c>
      <c r="J5" s="9" t="s">
        <v>10</v>
      </c>
      <c r="K5" s="9" t="s">
        <v>9</v>
      </c>
      <c r="L5" s="9" t="s">
        <v>10</v>
      </c>
    </row>
    <row r="6" spans="2:12" ht="57" thickBot="1" x14ac:dyDescent="0.3">
      <c r="B6" s="1">
        <f t="shared" ref="B6:B22" si="0">ROW()-5</f>
        <v>1</v>
      </c>
      <c r="C6" s="7" t="s">
        <v>20</v>
      </c>
      <c r="D6" s="10">
        <v>1</v>
      </c>
      <c r="E6" s="11">
        <v>2500000</v>
      </c>
      <c r="F6" s="11">
        <f t="shared" ref="F6:F22" si="1">E6*D6</f>
        <v>2500000</v>
      </c>
      <c r="G6" s="11">
        <v>3000000</v>
      </c>
      <c r="H6" s="11">
        <f t="shared" ref="H6:H22" si="2">G6*D6</f>
        <v>3000000</v>
      </c>
      <c r="I6" s="11">
        <v>3500000</v>
      </c>
      <c r="J6" s="11">
        <f t="shared" ref="J6:J22" si="3">I6*D6</f>
        <v>3500000</v>
      </c>
      <c r="K6" s="12">
        <f t="shared" ref="K6:K22" si="4">MIN(E6,G6,I6)</f>
        <v>2500000</v>
      </c>
      <c r="L6" s="12">
        <f t="shared" ref="L6:L22" si="5">K6*D6</f>
        <v>2500000</v>
      </c>
    </row>
    <row r="7" spans="2:12" ht="34.5" thickBot="1" x14ac:dyDescent="0.3">
      <c r="B7" s="2">
        <f t="shared" si="0"/>
        <v>2</v>
      </c>
      <c r="C7" s="7" t="s">
        <v>17</v>
      </c>
      <c r="D7" s="10">
        <v>150</v>
      </c>
      <c r="E7" s="11">
        <v>60000</v>
      </c>
      <c r="F7" s="11">
        <f t="shared" si="1"/>
        <v>9000000</v>
      </c>
      <c r="G7" s="11">
        <v>50000</v>
      </c>
      <c r="H7" s="11">
        <f t="shared" si="2"/>
        <v>7500000</v>
      </c>
      <c r="I7" s="11">
        <v>45000</v>
      </c>
      <c r="J7" s="11">
        <f t="shared" si="3"/>
        <v>6750000</v>
      </c>
      <c r="K7" s="12">
        <f t="shared" si="4"/>
        <v>45000</v>
      </c>
      <c r="L7" s="25">
        <f t="shared" si="5"/>
        <v>6750000</v>
      </c>
    </row>
    <row r="8" spans="2:12" ht="23.25" thickBot="1" x14ac:dyDescent="0.3">
      <c r="B8" s="1">
        <f t="shared" si="0"/>
        <v>3</v>
      </c>
      <c r="C8" s="7" t="s">
        <v>18</v>
      </c>
      <c r="D8" s="10">
        <v>6</v>
      </c>
      <c r="E8" s="11">
        <v>120000</v>
      </c>
      <c r="F8" s="11">
        <f t="shared" si="1"/>
        <v>720000</v>
      </c>
      <c r="G8" s="11">
        <v>100000</v>
      </c>
      <c r="H8" s="11">
        <f t="shared" si="2"/>
        <v>600000</v>
      </c>
      <c r="I8" s="11">
        <v>80000</v>
      </c>
      <c r="J8" s="11">
        <f t="shared" si="3"/>
        <v>480000</v>
      </c>
      <c r="K8" s="12">
        <f t="shared" si="4"/>
        <v>80000</v>
      </c>
      <c r="L8" s="12">
        <f t="shared" si="5"/>
        <v>480000</v>
      </c>
    </row>
    <row r="9" spans="2:12" ht="23.25" thickBot="1" x14ac:dyDescent="0.3">
      <c r="B9" s="2">
        <f t="shared" si="0"/>
        <v>4</v>
      </c>
      <c r="C9" s="7" t="s">
        <v>19</v>
      </c>
      <c r="D9" s="10">
        <v>20</v>
      </c>
      <c r="E9" s="11">
        <v>450000</v>
      </c>
      <c r="F9" s="11">
        <f t="shared" si="1"/>
        <v>9000000</v>
      </c>
      <c r="G9" s="11">
        <v>300000</v>
      </c>
      <c r="H9" s="11">
        <f t="shared" si="2"/>
        <v>6000000</v>
      </c>
      <c r="I9" s="11">
        <v>350000</v>
      </c>
      <c r="J9" s="11">
        <f t="shared" si="3"/>
        <v>7000000</v>
      </c>
      <c r="K9" s="12">
        <f t="shared" si="4"/>
        <v>300000</v>
      </c>
      <c r="L9" s="12">
        <f t="shared" si="5"/>
        <v>6000000</v>
      </c>
    </row>
    <row r="10" spans="2:12" ht="90.75" thickBot="1" x14ac:dyDescent="0.3">
      <c r="B10" s="1">
        <f t="shared" si="0"/>
        <v>5</v>
      </c>
      <c r="C10" s="7" t="s">
        <v>21</v>
      </c>
      <c r="D10" s="10">
        <v>2</v>
      </c>
      <c r="E10" s="11">
        <v>2500000</v>
      </c>
      <c r="F10" s="11">
        <f t="shared" si="1"/>
        <v>5000000</v>
      </c>
      <c r="G10" s="11">
        <v>2000000</v>
      </c>
      <c r="H10" s="11">
        <f t="shared" si="2"/>
        <v>4000000</v>
      </c>
      <c r="I10" s="11">
        <v>2500000</v>
      </c>
      <c r="J10" s="11">
        <f t="shared" si="3"/>
        <v>5000000</v>
      </c>
      <c r="K10" s="12">
        <f t="shared" si="4"/>
        <v>2000000</v>
      </c>
      <c r="L10" s="12">
        <f t="shared" si="5"/>
        <v>4000000</v>
      </c>
    </row>
    <row r="11" spans="2:12" ht="203.25" thickBot="1" x14ac:dyDescent="0.3">
      <c r="B11" s="2">
        <f t="shared" si="0"/>
        <v>6</v>
      </c>
      <c r="C11" s="7" t="s">
        <v>22</v>
      </c>
      <c r="D11" s="10">
        <v>3</v>
      </c>
      <c r="E11" s="11">
        <v>7000000</v>
      </c>
      <c r="F11" s="11">
        <f t="shared" si="1"/>
        <v>21000000</v>
      </c>
      <c r="G11" s="11">
        <v>6000000</v>
      </c>
      <c r="H11" s="11">
        <f t="shared" si="2"/>
        <v>18000000</v>
      </c>
      <c r="I11" s="11">
        <v>6000000</v>
      </c>
      <c r="J11" s="11">
        <f t="shared" si="3"/>
        <v>18000000</v>
      </c>
      <c r="K11" s="12">
        <f t="shared" si="4"/>
        <v>6000000</v>
      </c>
      <c r="L11" s="12">
        <f t="shared" si="5"/>
        <v>18000000</v>
      </c>
    </row>
    <row r="12" spans="2:12" ht="169.5" thickBot="1" x14ac:dyDescent="0.3">
      <c r="B12" s="1">
        <f t="shared" si="0"/>
        <v>7</v>
      </c>
      <c r="C12" s="7" t="s">
        <v>23</v>
      </c>
      <c r="D12" s="10">
        <v>1</v>
      </c>
      <c r="E12" s="11">
        <v>7000000</v>
      </c>
      <c r="F12" s="11">
        <f t="shared" si="1"/>
        <v>7000000</v>
      </c>
      <c r="G12" s="11">
        <v>5000000</v>
      </c>
      <c r="H12" s="11">
        <f t="shared" si="2"/>
        <v>5000000</v>
      </c>
      <c r="I12" s="11">
        <v>6000000</v>
      </c>
      <c r="J12" s="11">
        <f t="shared" si="3"/>
        <v>6000000</v>
      </c>
      <c r="K12" s="12">
        <f t="shared" si="4"/>
        <v>5000000</v>
      </c>
      <c r="L12" s="12">
        <f t="shared" si="5"/>
        <v>5000000</v>
      </c>
    </row>
    <row r="13" spans="2:12" ht="23.25" thickBot="1" x14ac:dyDescent="0.3">
      <c r="B13" s="2">
        <f t="shared" si="0"/>
        <v>8</v>
      </c>
      <c r="C13" s="8" t="s">
        <v>24</v>
      </c>
      <c r="D13" s="10">
        <v>7</v>
      </c>
      <c r="E13" s="11">
        <v>150000</v>
      </c>
      <c r="F13" s="11">
        <f t="shared" si="1"/>
        <v>1050000</v>
      </c>
      <c r="G13" s="11">
        <v>150000</v>
      </c>
      <c r="H13" s="11">
        <f t="shared" si="2"/>
        <v>1050000</v>
      </c>
      <c r="I13" s="11">
        <v>180000</v>
      </c>
      <c r="J13" s="11">
        <f t="shared" si="3"/>
        <v>1260000</v>
      </c>
      <c r="K13" s="12">
        <f t="shared" si="4"/>
        <v>150000</v>
      </c>
      <c r="L13" s="12">
        <f t="shared" si="5"/>
        <v>1050000</v>
      </c>
    </row>
    <row r="14" spans="2:12" ht="34.5" thickBot="1" x14ac:dyDescent="0.3">
      <c r="B14" s="1">
        <f t="shared" si="0"/>
        <v>9</v>
      </c>
      <c r="C14" s="8" t="s">
        <v>25</v>
      </c>
      <c r="D14" s="10">
        <v>7</v>
      </c>
      <c r="E14" s="11">
        <v>150000</v>
      </c>
      <c r="F14" s="11">
        <f t="shared" si="1"/>
        <v>1050000</v>
      </c>
      <c r="G14" s="11">
        <v>180000</v>
      </c>
      <c r="H14" s="11">
        <f t="shared" si="2"/>
        <v>1260000</v>
      </c>
      <c r="I14" s="11">
        <v>250000</v>
      </c>
      <c r="J14" s="11">
        <f t="shared" si="3"/>
        <v>1750000</v>
      </c>
      <c r="K14" s="12">
        <f t="shared" si="4"/>
        <v>150000</v>
      </c>
      <c r="L14" s="12">
        <f t="shared" si="5"/>
        <v>1050000</v>
      </c>
    </row>
    <row r="15" spans="2:12" ht="34.5" thickBot="1" x14ac:dyDescent="0.3">
      <c r="B15" s="2">
        <f t="shared" si="0"/>
        <v>10</v>
      </c>
      <c r="C15" s="8" t="s">
        <v>26</v>
      </c>
      <c r="D15" s="10">
        <v>20</v>
      </c>
      <c r="E15" s="11">
        <v>200000</v>
      </c>
      <c r="F15" s="11">
        <f t="shared" si="1"/>
        <v>4000000</v>
      </c>
      <c r="G15" s="11">
        <v>150000</v>
      </c>
      <c r="H15" s="11">
        <f t="shared" si="2"/>
        <v>3000000</v>
      </c>
      <c r="I15" s="11">
        <v>200000</v>
      </c>
      <c r="J15" s="11">
        <f t="shared" si="3"/>
        <v>4000000</v>
      </c>
      <c r="K15" s="12">
        <f t="shared" si="4"/>
        <v>150000</v>
      </c>
      <c r="L15" s="12">
        <f t="shared" si="5"/>
        <v>3000000</v>
      </c>
    </row>
    <row r="16" spans="2:12" ht="113.25" thickBot="1" x14ac:dyDescent="0.3">
      <c r="B16" s="1">
        <f t="shared" si="0"/>
        <v>11</v>
      </c>
      <c r="C16" s="7" t="s">
        <v>27</v>
      </c>
      <c r="D16" s="10">
        <v>1</v>
      </c>
      <c r="E16" s="11">
        <v>2000000</v>
      </c>
      <c r="F16" s="11">
        <f t="shared" si="1"/>
        <v>2000000</v>
      </c>
      <c r="G16" s="11">
        <v>2500000</v>
      </c>
      <c r="H16" s="11">
        <f t="shared" si="2"/>
        <v>2500000</v>
      </c>
      <c r="I16" s="11">
        <v>3000000</v>
      </c>
      <c r="J16" s="11">
        <f t="shared" si="3"/>
        <v>3000000</v>
      </c>
      <c r="K16" s="12">
        <f t="shared" si="4"/>
        <v>2000000</v>
      </c>
      <c r="L16" s="12">
        <f t="shared" si="5"/>
        <v>2000000</v>
      </c>
    </row>
    <row r="17" spans="2:12" ht="102" thickBot="1" x14ac:dyDescent="0.3">
      <c r="B17" s="2">
        <f t="shared" si="0"/>
        <v>12</v>
      </c>
      <c r="C17" s="7" t="s">
        <v>28</v>
      </c>
      <c r="D17" s="10">
        <v>1</v>
      </c>
      <c r="E17" s="11">
        <v>2000000</v>
      </c>
      <c r="F17" s="11">
        <f t="shared" si="1"/>
        <v>2000000</v>
      </c>
      <c r="G17" s="11">
        <v>2500000</v>
      </c>
      <c r="H17" s="11">
        <f t="shared" si="2"/>
        <v>2500000</v>
      </c>
      <c r="I17" s="11">
        <v>2500000</v>
      </c>
      <c r="J17" s="11">
        <f t="shared" si="3"/>
        <v>2500000</v>
      </c>
      <c r="K17" s="12">
        <f t="shared" si="4"/>
        <v>2000000</v>
      </c>
      <c r="L17" s="12">
        <f t="shared" si="5"/>
        <v>2000000</v>
      </c>
    </row>
    <row r="18" spans="2:12" ht="147" thickBot="1" x14ac:dyDescent="0.3">
      <c r="B18" s="1">
        <f t="shared" si="0"/>
        <v>13</v>
      </c>
      <c r="C18" s="7" t="s">
        <v>29</v>
      </c>
      <c r="D18" s="10">
        <v>1</v>
      </c>
      <c r="E18" s="11">
        <v>150000</v>
      </c>
      <c r="F18" s="11">
        <f t="shared" si="1"/>
        <v>150000</v>
      </c>
      <c r="G18" s="11">
        <v>150000</v>
      </c>
      <c r="H18" s="11">
        <f t="shared" si="2"/>
        <v>150000</v>
      </c>
      <c r="I18" s="11">
        <v>180000</v>
      </c>
      <c r="J18" s="11">
        <f t="shared" si="3"/>
        <v>180000</v>
      </c>
      <c r="K18" s="12">
        <f t="shared" si="4"/>
        <v>150000</v>
      </c>
      <c r="L18" s="12">
        <f t="shared" si="5"/>
        <v>150000</v>
      </c>
    </row>
    <row r="19" spans="2:12" ht="180.75" thickBot="1" x14ac:dyDescent="0.3">
      <c r="B19" s="2">
        <f t="shared" si="0"/>
        <v>14</v>
      </c>
      <c r="C19" s="7" t="s">
        <v>30</v>
      </c>
      <c r="D19" s="10">
        <v>1</v>
      </c>
      <c r="E19" s="11">
        <v>5000000</v>
      </c>
      <c r="F19" s="11">
        <f t="shared" si="1"/>
        <v>5000000</v>
      </c>
      <c r="G19" s="11">
        <v>6000000</v>
      </c>
      <c r="H19" s="11">
        <f t="shared" si="2"/>
        <v>6000000</v>
      </c>
      <c r="I19" s="11">
        <v>5000000</v>
      </c>
      <c r="J19" s="11">
        <f t="shared" si="3"/>
        <v>5000000</v>
      </c>
      <c r="K19" s="12">
        <f t="shared" si="4"/>
        <v>5000000</v>
      </c>
      <c r="L19" s="12">
        <f t="shared" si="5"/>
        <v>5000000</v>
      </c>
    </row>
    <row r="20" spans="2:12" ht="79.5" thickBot="1" x14ac:dyDescent="0.3">
      <c r="B20" s="1">
        <f t="shared" si="0"/>
        <v>15</v>
      </c>
      <c r="C20" s="7" t="s">
        <v>31</v>
      </c>
      <c r="D20" s="10">
        <v>1</v>
      </c>
      <c r="E20" s="11">
        <v>2500000</v>
      </c>
      <c r="F20" s="11">
        <f t="shared" si="1"/>
        <v>2500000</v>
      </c>
      <c r="G20" s="11">
        <v>3000000</v>
      </c>
      <c r="H20" s="11">
        <f t="shared" si="2"/>
        <v>3000000</v>
      </c>
      <c r="I20" s="11">
        <v>2800000</v>
      </c>
      <c r="J20" s="11">
        <f t="shared" si="3"/>
        <v>2800000</v>
      </c>
      <c r="K20" s="12">
        <f t="shared" si="4"/>
        <v>2500000</v>
      </c>
      <c r="L20" s="12">
        <f t="shared" si="5"/>
        <v>2500000</v>
      </c>
    </row>
    <row r="21" spans="2:12" ht="102" thickBot="1" x14ac:dyDescent="0.3">
      <c r="B21" s="2">
        <f t="shared" si="0"/>
        <v>16</v>
      </c>
      <c r="C21" s="7" t="s">
        <v>32</v>
      </c>
      <c r="D21" s="10">
        <v>70</v>
      </c>
      <c r="E21" s="11">
        <v>60000</v>
      </c>
      <c r="F21" s="11">
        <f t="shared" si="1"/>
        <v>4200000</v>
      </c>
      <c r="G21" s="11">
        <v>60000</v>
      </c>
      <c r="H21" s="11">
        <f t="shared" si="2"/>
        <v>4200000</v>
      </c>
      <c r="I21" s="11">
        <v>55000</v>
      </c>
      <c r="J21" s="11">
        <f t="shared" si="3"/>
        <v>3850000</v>
      </c>
      <c r="K21" s="12">
        <f t="shared" si="4"/>
        <v>55000</v>
      </c>
      <c r="L21" s="12">
        <f t="shared" si="5"/>
        <v>3850000</v>
      </c>
    </row>
    <row r="22" spans="2:12" ht="23.25" thickBot="1" x14ac:dyDescent="0.3">
      <c r="B22" s="1">
        <f t="shared" si="0"/>
        <v>17</v>
      </c>
      <c r="C22" s="8" t="s">
        <v>33</v>
      </c>
      <c r="D22" s="10">
        <v>50</v>
      </c>
      <c r="E22" s="11">
        <v>5000</v>
      </c>
      <c r="F22" s="11">
        <f t="shared" si="1"/>
        <v>250000</v>
      </c>
      <c r="G22" s="11">
        <v>5000</v>
      </c>
      <c r="H22" s="11">
        <f t="shared" si="2"/>
        <v>250000</v>
      </c>
      <c r="I22" s="11">
        <v>6000</v>
      </c>
      <c r="J22" s="11">
        <f t="shared" si="3"/>
        <v>300000</v>
      </c>
      <c r="K22" s="12">
        <f t="shared" si="4"/>
        <v>5000</v>
      </c>
      <c r="L22" s="12">
        <f t="shared" si="5"/>
        <v>250000</v>
      </c>
    </row>
    <row r="23" spans="2:12" ht="57" thickBot="1" x14ac:dyDescent="0.3">
      <c r="B23" s="1">
        <f>ROW()-5</f>
        <v>18</v>
      </c>
      <c r="C23" s="8" t="s">
        <v>34</v>
      </c>
      <c r="D23" s="10">
        <v>70</v>
      </c>
      <c r="E23" s="11">
        <v>80000</v>
      </c>
      <c r="F23" s="11">
        <f>E23*D23</f>
        <v>5600000</v>
      </c>
      <c r="G23" s="11">
        <v>90000</v>
      </c>
      <c r="H23" s="11">
        <f>G23*D23</f>
        <v>6300000</v>
      </c>
      <c r="I23" s="11">
        <v>120000</v>
      </c>
      <c r="J23" s="11">
        <f>I23*D23</f>
        <v>8400000</v>
      </c>
      <c r="K23" s="12">
        <f>MIN(E23,G23,I23)</f>
        <v>80000</v>
      </c>
      <c r="L23" s="12">
        <f>K23*D23</f>
        <v>5600000</v>
      </c>
    </row>
    <row r="24" spans="2:12" ht="15.75" thickBot="1" x14ac:dyDescent="0.3">
      <c r="B24" s="2">
        <f>ROW()-5</f>
        <v>19</v>
      </c>
      <c r="C24" s="8" t="s">
        <v>35</v>
      </c>
      <c r="D24" s="10">
        <v>100</v>
      </c>
      <c r="E24" s="11">
        <v>25000</v>
      </c>
      <c r="F24" s="11">
        <f>E24*D24</f>
        <v>2500000</v>
      </c>
      <c r="G24" s="11">
        <v>20000</v>
      </c>
      <c r="H24" s="11">
        <f>G24*D24</f>
        <v>2000000</v>
      </c>
      <c r="I24" s="11">
        <v>18000</v>
      </c>
      <c r="J24" s="11">
        <f>I24*D24</f>
        <v>1800000</v>
      </c>
      <c r="K24" s="12">
        <f>MIN(E24,G24,I24)</f>
        <v>18000</v>
      </c>
      <c r="L24" s="12">
        <f>K24*D24</f>
        <v>1800000</v>
      </c>
    </row>
    <row r="25" spans="2:12" ht="45.75" thickBot="1" x14ac:dyDescent="0.3">
      <c r="B25" s="1">
        <f>ROW()-5</f>
        <v>20</v>
      </c>
      <c r="C25" s="8" t="s">
        <v>36</v>
      </c>
      <c r="D25" s="10">
        <v>1</v>
      </c>
      <c r="E25" s="11">
        <v>10000000</v>
      </c>
      <c r="F25" s="11">
        <f>E25*D25</f>
        <v>10000000</v>
      </c>
      <c r="G25" s="11">
        <v>15000000</v>
      </c>
      <c r="H25" s="11">
        <f>G25*D25</f>
        <v>15000000</v>
      </c>
      <c r="I25" s="11">
        <v>15000000</v>
      </c>
      <c r="J25" s="11">
        <f>I25*D25</f>
        <v>15000000</v>
      </c>
      <c r="K25" s="12">
        <f>MIN(E25,G25,I25)</f>
        <v>10000000</v>
      </c>
      <c r="L25" s="12">
        <f>K25*D25</f>
        <v>10000000</v>
      </c>
    </row>
    <row r="26" spans="2:12" ht="12" customHeight="1" x14ac:dyDescent="0.25"/>
    <row r="27" spans="2:12" ht="18" customHeight="1" x14ac:dyDescent="0.25">
      <c r="B27" s="26" t="s">
        <v>15</v>
      </c>
      <c r="C27" s="26"/>
      <c r="D27" s="26"/>
      <c r="E27" s="3"/>
      <c r="F27" s="4"/>
      <c r="G27" s="3"/>
      <c r="H27" s="3"/>
      <c r="I27" s="3"/>
      <c r="J27" s="3"/>
      <c r="K27" s="3"/>
      <c r="L27" s="4">
        <f>(L7+L24)*8%</f>
        <v>684000</v>
      </c>
    </row>
    <row r="28" spans="2:12" ht="18" customHeight="1" x14ac:dyDescent="0.25">
      <c r="B28" s="26" t="s">
        <v>16</v>
      </c>
      <c r="C28" s="26"/>
      <c r="D28" s="26"/>
      <c r="E28" s="3"/>
      <c r="F28" s="4"/>
      <c r="G28" s="3"/>
      <c r="H28" s="3"/>
      <c r="I28" s="3"/>
      <c r="J28" s="3"/>
      <c r="K28" s="3"/>
      <c r="L28" s="4">
        <f>(L6+L8+L9+L10+L11+L12+L13+L14+L15+L16+L17+L18+L19+L20+L21+L22+L23+L25)*19%</f>
        <v>13761700</v>
      </c>
    </row>
    <row r="29" spans="2:12" ht="21.75" customHeight="1" x14ac:dyDescent="0.25">
      <c r="B29" s="27" t="s">
        <v>11</v>
      </c>
      <c r="C29" s="27"/>
      <c r="D29" s="27"/>
      <c r="E29" s="5"/>
      <c r="F29" s="6">
        <f>SUM(F6:F28)</f>
        <v>94520000</v>
      </c>
      <c r="G29" s="5"/>
      <c r="H29" s="6">
        <f>SUM(H6:H28)</f>
        <v>91310000</v>
      </c>
      <c r="I29" s="5"/>
      <c r="J29" s="6">
        <f>SUM(J6:J26)</f>
        <v>96570000</v>
      </c>
      <c r="K29" s="5"/>
      <c r="L29" s="6">
        <f>SUM(L6:L28)</f>
        <v>95425700</v>
      </c>
    </row>
    <row r="31" spans="2:12" x14ac:dyDescent="0.25">
      <c r="F31" s="13"/>
    </row>
    <row r="32" spans="2:12" x14ac:dyDescent="0.25">
      <c r="F32" s="14"/>
      <c r="H32" s="14"/>
      <c r="J32" s="14"/>
    </row>
    <row r="33" spans="6:6" x14ac:dyDescent="0.25">
      <c r="F33" s="13"/>
    </row>
  </sheetData>
  <mergeCells count="12">
    <mergeCell ref="B27:D27"/>
    <mergeCell ref="B28:D28"/>
    <mergeCell ref="B29:D29"/>
    <mergeCell ref="B1:L1"/>
    <mergeCell ref="B2:L2"/>
    <mergeCell ref="E4:F4"/>
    <mergeCell ref="G4:H4"/>
    <mergeCell ref="I4:J4"/>
    <mergeCell ref="K4:L4"/>
    <mergeCell ref="C4:C5"/>
    <mergeCell ref="B4:B5"/>
    <mergeCell ref="D4:D5"/>
  </mergeCells>
  <pageMargins left="0.75" right="0.75" top="1" bottom="1" header="0.511811023622047" footer="0.511811023622047"/>
  <pageSetup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6D440E-28CD-45B4-ABEF-574AF8152C09}">
  <dimension ref="B1:G32"/>
  <sheetViews>
    <sheetView tabSelected="1" topLeftCell="A16" workbookViewId="0">
      <selection activeCell="C6" sqref="C6"/>
    </sheetView>
  </sheetViews>
  <sheetFormatPr baseColWidth="10" defaultColWidth="8.7109375" defaultRowHeight="15" x14ac:dyDescent="0.25"/>
  <cols>
    <col min="1" max="1" width="3" customWidth="1"/>
    <col min="2" max="2" width="3" bestFit="1" customWidth="1"/>
    <col min="3" max="3" width="37.42578125" customWidth="1"/>
    <col min="4" max="4" width="5.7109375" bestFit="1" customWidth="1"/>
    <col min="5" max="5" width="8.7109375" bestFit="1" customWidth="1"/>
    <col min="6" max="6" width="10.140625" customWidth="1"/>
  </cols>
  <sheetData>
    <row r="1" spans="2:6" ht="24" customHeight="1" x14ac:dyDescent="0.25">
      <c r="B1" s="28" t="s">
        <v>0</v>
      </c>
      <c r="C1" s="28"/>
      <c r="D1" s="28"/>
      <c r="E1" s="28"/>
      <c r="F1" s="28"/>
    </row>
    <row r="2" spans="2:6" ht="36" customHeight="1" x14ac:dyDescent="0.25">
      <c r="B2" s="29" t="s">
        <v>1</v>
      </c>
      <c r="C2" s="29"/>
      <c r="D2" s="29"/>
      <c r="E2" s="29"/>
      <c r="F2" s="29"/>
    </row>
    <row r="3" spans="2:6" ht="6" customHeight="1" x14ac:dyDescent="0.25"/>
    <row r="4" spans="2:6" ht="21.75" customHeight="1" x14ac:dyDescent="0.25">
      <c r="B4" s="38" t="s">
        <v>2</v>
      </c>
      <c r="C4" s="38" t="s">
        <v>3</v>
      </c>
      <c r="D4" s="38" t="s">
        <v>4</v>
      </c>
      <c r="E4" s="41" t="s">
        <v>12</v>
      </c>
      <c r="F4" s="41"/>
    </row>
    <row r="5" spans="2:6" ht="27.75" customHeight="1" thickBot="1" x14ac:dyDescent="0.3">
      <c r="B5" s="39"/>
      <c r="C5" s="40"/>
      <c r="D5" s="39"/>
      <c r="E5" s="15" t="s">
        <v>13</v>
      </c>
      <c r="F5" s="15" t="s">
        <v>14</v>
      </c>
    </row>
    <row r="6" spans="2:6" ht="113.25" thickBot="1" x14ac:dyDescent="0.3">
      <c r="B6" s="16">
        <f t="shared" ref="B6:B22" si="0">ROW()-5</f>
        <v>1</v>
      </c>
      <c r="C6" s="7" t="s">
        <v>20</v>
      </c>
      <c r="D6" s="17">
        <v>1</v>
      </c>
      <c r="E6" s="18">
        <v>2500000</v>
      </c>
      <c r="F6" s="18">
        <f t="shared" ref="F6:F25" si="1">E6*D6</f>
        <v>2500000</v>
      </c>
    </row>
    <row r="7" spans="2:6" ht="57" thickBot="1" x14ac:dyDescent="0.3">
      <c r="B7" s="19">
        <f t="shared" si="0"/>
        <v>2</v>
      </c>
      <c r="C7" s="7" t="s">
        <v>17</v>
      </c>
      <c r="D7" s="17">
        <v>150</v>
      </c>
      <c r="E7" s="18">
        <v>45000</v>
      </c>
      <c r="F7" s="18">
        <f t="shared" si="1"/>
        <v>6750000</v>
      </c>
    </row>
    <row r="8" spans="2:6" ht="34.5" thickBot="1" x14ac:dyDescent="0.3">
      <c r="B8" s="16">
        <f t="shared" si="0"/>
        <v>3</v>
      </c>
      <c r="C8" s="7" t="s">
        <v>18</v>
      </c>
      <c r="D8" s="17">
        <v>6</v>
      </c>
      <c r="E8" s="18">
        <v>80000</v>
      </c>
      <c r="F8" s="18">
        <f t="shared" si="1"/>
        <v>480000</v>
      </c>
    </row>
    <row r="9" spans="2:6" ht="34.5" thickBot="1" x14ac:dyDescent="0.3">
      <c r="B9" s="19">
        <f t="shared" si="0"/>
        <v>4</v>
      </c>
      <c r="C9" s="7" t="s">
        <v>19</v>
      </c>
      <c r="D9" s="17">
        <v>20</v>
      </c>
      <c r="E9" s="18">
        <v>300000</v>
      </c>
      <c r="F9" s="18">
        <f t="shared" si="1"/>
        <v>6000000</v>
      </c>
    </row>
    <row r="10" spans="2:6" ht="169.5" thickBot="1" x14ac:dyDescent="0.3">
      <c r="B10" s="16">
        <f t="shared" si="0"/>
        <v>5</v>
      </c>
      <c r="C10" s="7" t="s">
        <v>21</v>
      </c>
      <c r="D10" s="17">
        <v>2</v>
      </c>
      <c r="E10" s="18">
        <v>2000000</v>
      </c>
      <c r="F10" s="18">
        <f t="shared" si="1"/>
        <v>4000000</v>
      </c>
    </row>
    <row r="11" spans="2:6" ht="372" thickBot="1" x14ac:dyDescent="0.3">
      <c r="B11" s="19">
        <f t="shared" si="0"/>
        <v>6</v>
      </c>
      <c r="C11" s="7" t="s">
        <v>22</v>
      </c>
      <c r="D11" s="17">
        <v>3</v>
      </c>
      <c r="E11" s="18">
        <v>6000000</v>
      </c>
      <c r="F11" s="18">
        <f t="shared" si="1"/>
        <v>18000000</v>
      </c>
    </row>
    <row r="12" spans="2:6" ht="304.5" thickBot="1" x14ac:dyDescent="0.3">
      <c r="B12" s="16">
        <f t="shared" si="0"/>
        <v>7</v>
      </c>
      <c r="C12" s="7" t="s">
        <v>23</v>
      </c>
      <c r="D12" s="17">
        <v>1</v>
      </c>
      <c r="E12" s="18">
        <v>5000000</v>
      </c>
      <c r="F12" s="18">
        <f t="shared" si="1"/>
        <v>5000000</v>
      </c>
    </row>
    <row r="13" spans="2:6" ht="34.5" thickBot="1" x14ac:dyDescent="0.3">
      <c r="B13" s="19">
        <f t="shared" si="0"/>
        <v>8</v>
      </c>
      <c r="C13" s="8" t="s">
        <v>24</v>
      </c>
      <c r="D13" s="17">
        <v>7</v>
      </c>
      <c r="E13" s="18">
        <v>150000</v>
      </c>
      <c r="F13" s="18">
        <f t="shared" si="1"/>
        <v>1050000</v>
      </c>
    </row>
    <row r="14" spans="2:6" ht="68.25" thickBot="1" x14ac:dyDescent="0.3">
      <c r="B14" s="16">
        <f t="shared" si="0"/>
        <v>9</v>
      </c>
      <c r="C14" s="8" t="s">
        <v>25</v>
      </c>
      <c r="D14" s="17">
        <v>7</v>
      </c>
      <c r="E14" s="18">
        <v>150000</v>
      </c>
      <c r="F14" s="18">
        <f t="shared" si="1"/>
        <v>1050000</v>
      </c>
    </row>
    <row r="15" spans="2:6" ht="57" thickBot="1" x14ac:dyDescent="0.3">
      <c r="B15" s="19">
        <f t="shared" si="0"/>
        <v>10</v>
      </c>
      <c r="C15" s="8" t="s">
        <v>26</v>
      </c>
      <c r="D15" s="17">
        <v>20</v>
      </c>
      <c r="E15" s="18">
        <v>150000</v>
      </c>
      <c r="F15" s="18">
        <f t="shared" si="1"/>
        <v>3000000</v>
      </c>
    </row>
    <row r="16" spans="2:6" ht="214.5" thickBot="1" x14ac:dyDescent="0.3">
      <c r="B16" s="16">
        <f t="shared" si="0"/>
        <v>11</v>
      </c>
      <c r="C16" s="7" t="s">
        <v>27</v>
      </c>
      <c r="D16" s="17">
        <v>1</v>
      </c>
      <c r="E16" s="18">
        <v>2000000</v>
      </c>
      <c r="F16" s="18">
        <f t="shared" si="1"/>
        <v>2000000</v>
      </c>
    </row>
    <row r="17" spans="2:7" ht="180.75" thickBot="1" x14ac:dyDescent="0.3">
      <c r="B17" s="19">
        <f t="shared" si="0"/>
        <v>12</v>
      </c>
      <c r="C17" s="7" t="s">
        <v>28</v>
      </c>
      <c r="D17" s="17">
        <v>1</v>
      </c>
      <c r="E17" s="18">
        <v>2000000</v>
      </c>
      <c r="F17" s="18">
        <f t="shared" si="1"/>
        <v>2000000</v>
      </c>
    </row>
    <row r="18" spans="2:7" ht="225.75" thickBot="1" x14ac:dyDescent="0.3">
      <c r="B18" s="16">
        <f t="shared" si="0"/>
        <v>13</v>
      </c>
      <c r="C18" s="7" t="s">
        <v>29</v>
      </c>
      <c r="D18" s="17">
        <v>1</v>
      </c>
      <c r="E18" s="18">
        <v>150000</v>
      </c>
      <c r="F18" s="18">
        <f t="shared" si="1"/>
        <v>150000</v>
      </c>
    </row>
    <row r="19" spans="2:7" ht="327" thickBot="1" x14ac:dyDescent="0.3">
      <c r="B19" s="19">
        <f t="shared" si="0"/>
        <v>14</v>
      </c>
      <c r="C19" s="7" t="s">
        <v>30</v>
      </c>
      <c r="D19" s="17">
        <v>1</v>
      </c>
      <c r="E19" s="18">
        <v>5000000</v>
      </c>
      <c r="F19" s="18">
        <f t="shared" si="1"/>
        <v>5000000</v>
      </c>
    </row>
    <row r="20" spans="2:7" ht="147" thickBot="1" x14ac:dyDescent="0.3">
      <c r="B20" s="16">
        <f t="shared" si="0"/>
        <v>15</v>
      </c>
      <c r="C20" s="7" t="s">
        <v>31</v>
      </c>
      <c r="D20" s="17">
        <v>1</v>
      </c>
      <c r="E20" s="18">
        <v>2500000</v>
      </c>
      <c r="F20" s="18">
        <f t="shared" si="1"/>
        <v>2500000</v>
      </c>
    </row>
    <row r="21" spans="2:7" ht="203.25" thickBot="1" x14ac:dyDescent="0.3">
      <c r="B21" s="19">
        <f t="shared" si="0"/>
        <v>16</v>
      </c>
      <c r="C21" s="7" t="s">
        <v>32</v>
      </c>
      <c r="D21" s="17">
        <v>70</v>
      </c>
      <c r="E21" s="18">
        <v>55000</v>
      </c>
      <c r="F21" s="18">
        <f t="shared" si="1"/>
        <v>3850000</v>
      </c>
    </row>
    <row r="22" spans="2:7" ht="45.75" thickBot="1" x14ac:dyDescent="0.3">
      <c r="B22" s="16">
        <f t="shared" si="0"/>
        <v>17</v>
      </c>
      <c r="C22" s="8" t="s">
        <v>33</v>
      </c>
      <c r="D22" s="17">
        <v>50</v>
      </c>
      <c r="E22" s="18">
        <v>5000</v>
      </c>
      <c r="F22" s="18">
        <f t="shared" si="1"/>
        <v>250000</v>
      </c>
    </row>
    <row r="23" spans="2:7" ht="102" thickBot="1" x14ac:dyDescent="0.3">
      <c r="B23" s="16">
        <f>ROW()-5</f>
        <v>18</v>
      </c>
      <c r="C23" s="8" t="s">
        <v>34</v>
      </c>
      <c r="D23" s="17">
        <v>70</v>
      </c>
      <c r="E23" s="18">
        <v>80000</v>
      </c>
      <c r="F23" s="18">
        <f t="shared" si="1"/>
        <v>5600000</v>
      </c>
    </row>
    <row r="24" spans="2:7" ht="23.25" thickBot="1" x14ac:dyDescent="0.3">
      <c r="B24" s="19">
        <f>ROW()-5</f>
        <v>19</v>
      </c>
      <c r="C24" s="8" t="s">
        <v>35</v>
      </c>
      <c r="D24" s="17">
        <v>100</v>
      </c>
      <c r="E24" s="18">
        <v>18000</v>
      </c>
      <c r="F24" s="18">
        <f t="shared" si="1"/>
        <v>1800000</v>
      </c>
    </row>
    <row r="25" spans="2:7" ht="79.5" thickBot="1" x14ac:dyDescent="0.3">
      <c r="B25" s="16">
        <f>ROW()-5</f>
        <v>20</v>
      </c>
      <c r="C25" s="8" t="s">
        <v>36</v>
      </c>
      <c r="D25" s="17">
        <v>1</v>
      </c>
      <c r="E25" s="18">
        <v>10000000</v>
      </c>
      <c r="F25" s="18">
        <f t="shared" si="1"/>
        <v>10000000</v>
      </c>
    </row>
    <row r="26" spans="2:7" ht="12" customHeight="1" x14ac:dyDescent="0.25">
      <c r="B26" s="20"/>
      <c r="C26" s="20"/>
      <c r="D26" s="20"/>
      <c r="E26" s="20"/>
      <c r="F26" s="20"/>
    </row>
    <row r="27" spans="2:7" ht="18" customHeight="1" x14ac:dyDescent="0.25">
      <c r="B27" s="35" t="s">
        <v>15</v>
      </c>
      <c r="C27" s="35"/>
      <c r="D27" s="35"/>
      <c r="E27" s="21"/>
      <c r="F27" s="22">
        <f>(F7+F24)*8%</f>
        <v>684000</v>
      </c>
      <c r="G27" s="14">
        <f>+F27-COTIZACIONES!L27</f>
        <v>0</v>
      </c>
    </row>
    <row r="28" spans="2:7" ht="32.25" customHeight="1" x14ac:dyDescent="0.25">
      <c r="B28" s="36" t="s">
        <v>16</v>
      </c>
      <c r="C28" s="36"/>
      <c r="D28" s="36"/>
      <c r="E28" s="21"/>
      <c r="F28" s="22">
        <f>(F6+F8+F9+F10+F11+F12+F13+F14+F15+F16+F17+F18+F19+F20+F21+F22+F23+F25)*19%</f>
        <v>13761700</v>
      </c>
      <c r="G28" s="14">
        <f>+F28-COTIZACIONES!L28</f>
        <v>0</v>
      </c>
    </row>
    <row r="29" spans="2:7" ht="21.75" customHeight="1" x14ac:dyDescent="0.25">
      <c r="B29" s="37" t="s">
        <v>11</v>
      </c>
      <c r="C29" s="37"/>
      <c r="D29" s="37"/>
      <c r="E29" s="23"/>
      <c r="F29" s="24">
        <f>SUM(F6:F28)</f>
        <v>95425700</v>
      </c>
      <c r="G29" s="14">
        <f>+F29-COTIZACIONES!L29</f>
        <v>0</v>
      </c>
    </row>
    <row r="30" spans="2:7" x14ac:dyDescent="0.25">
      <c r="F30" s="14"/>
    </row>
    <row r="32" spans="2:7" x14ac:dyDescent="0.25">
      <c r="F32" s="14"/>
    </row>
  </sheetData>
  <mergeCells count="9">
    <mergeCell ref="B27:D27"/>
    <mergeCell ref="B28:D28"/>
    <mergeCell ref="B29:D29"/>
    <mergeCell ref="B1:F1"/>
    <mergeCell ref="B2:F2"/>
    <mergeCell ref="B4:B5"/>
    <mergeCell ref="C4:C5"/>
    <mergeCell ref="D4:D5"/>
    <mergeCell ref="E4:F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COTIZACIONES</vt:lpstr>
      <vt:lpstr>PRESUPUESTO</vt:lpstr>
      <vt:lpstr>COTIZACIONES!Títulos_a_imprimir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Carlos Arturo Olaya</cp:lastModifiedBy>
  <cp:revision>0</cp:revision>
  <dcterms:created xsi:type="dcterms:W3CDTF">2026-03-27T19:08:30Z</dcterms:created>
  <dcterms:modified xsi:type="dcterms:W3CDTF">2026-04-29T19:09:00Z</dcterms:modified>
  <dc:language>en-US</dc:language>
</cp:coreProperties>
</file>