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Y:\Documentos\MIGRACION 2026\PROCESOS 2026\SAMC\SAMC-002-2026 415 MTO PARQUE AUTOMOTRIZ\PUBLICAR PROYECTO\"/>
    </mc:Choice>
  </mc:AlternateContent>
  <xr:revisionPtr revIDLastSave="0" documentId="8_{FB25D0B1-51E0-46E4-9B70-685F31CF7513}" xr6:coauthVersionLast="47" xr6:coauthVersionMax="47" xr10:uidLastSave="{00000000-0000-0000-0000-000000000000}"/>
  <bookViews>
    <workbookView xWindow="-120" yWindow="-120" windowWidth="20730" windowHeight="11040" firstSheet="8" xr2:uid="{00000000-000D-0000-FFFF-FFFF00000000}"/>
  </bookViews>
  <sheets>
    <sheet name="ESTUDIO MERCADO VEHICULOS" sheetId="1" r:id="rId1"/>
    <sheet name="ESTUDIO MERCADO MOTOS Y CUATR." sheetId="2" r:id="rId2"/>
    <sheet name="AUT-CAT. A (0-5 AÑOS)" sheetId="17" r:id="rId3"/>
    <sheet name="AUT-CAT. B (6-10 AÑOS)" sheetId="16" r:id="rId4"/>
    <sheet name="AUT-CAT. C (&gt;11 AÑOS)" sheetId="3" r:id="rId5"/>
    <sheet name="BUSETA-CAT. A (0-6 AÑOS)" sheetId="18" r:id="rId6"/>
    <sheet name="BUSETA-CAT. B (6-10 AÑOS)" sheetId="4" r:id="rId7"/>
    <sheet name="BUSETA-CAT. C (&gt;11 AÑOS)" sheetId="19" r:id="rId8"/>
    <sheet name="CAMIONETA-CAT. A (0-5 AÑOS)" sheetId="5" r:id="rId9"/>
    <sheet name="CAMIONETA-CAT. B (6-10 AÑOS)" sheetId="6" r:id="rId10"/>
    <sheet name="CAMIONETA-CAT. C (&gt;11 AÑOS)" sheetId="7" r:id="rId11"/>
    <sheet name="CAMPERO-CAT. A (0-5 AÑOS)" sheetId="8" r:id="rId12"/>
    <sheet name="CAMPERO-CAT. B (6-10 AÑOS)" sheetId="9" r:id="rId13"/>
    <sheet name="CAMPERO-CAT. C (&gt;11 AÑOS)" sheetId="10" r:id="rId14"/>
    <sheet name="MICROBUS-CAT. A (0-5 AÑOS)" sheetId="20" r:id="rId15"/>
    <sheet name="MICROBUS-CAT. B (6-10 AÑOS)" sheetId="11" r:id="rId16"/>
    <sheet name="MICROBUS-CAT. C (&gt;11 AÑOS)" sheetId="12" r:id="rId17"/>
    <sheet name="UTILITARIO-CAT. A (0-5 AÑOS)" sheetId="21" r:id="rId18"/>
    <sheet name="UTILITARIO-CAT. B (6-10 AÑOS)" sheetId="13" r:id="rId19"/>
    <sheet name="UTILITARIO-CAT. C (&gt;11 AÑOS)" sheetId="14" r:id="rId20"/>
    <sheet name="MOTOS.CUATR-CAT. A (0-5 AÑOS)" sheetId="22" r:id="rId21"/>
    <sheet name="MOTOS.CUATR-CAT. B (6-10 AÑOS)" sheetId="23" r:id="rId22"/>
    <sheet name="MOTOS.CUATR-CAT. C (&gt;11 AÑOS)" sheetId="15" r:id="rId2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24" roundtripDataChecksum="GU5BxBfAu3LCf7Bj0qxN5B3x7BTfMMbSi+Rpg9GmC/Y="/>
    </ext>
  </extLst>
</workbook>
</file>

<file path=xl/calcChain.xml><?xml version="1.0" encoding="utf-8"?>
<calcChain xmlns="http://schemas.openxmlformats.org/spreadsheetml/2006/main">
  <c r="Q3" i="15" l="1"/>
  <c r="Q4" i="15"/>
  <c r="Q5" i="15"/>
  <c r="Q6" i="15"/>
  <c r="Q7" i="15"/>
  <c r="Q8" i="15"/>
  <c r="Q9" i="15"/>
  <c r="Q10" i="15"/>
  <c r="Q11" i="15"/>
  <c r="Q12" i="15"/>
  <c r="Q13" i="15"/>
  <c r="Q14" i="15"/>
  <c r="Q15" i="15"/>
  <c r="Q16" i="15"/>
  <c r="Q17" i="15"/>
  <c r="Q18" i="15"/>
  <c r="Q19" i="15"/>
  <c r="Q20" i="15"/>
  <c r="Q21" i="15"/>
  <c r="Q22" i="15"/>
  <c r="Q23" i="15"/>
  <c r="Q24" i="15"/>
  <c r="Q25" i="15"/>
  <c r="Q26" i="15"/>
  <c r="Q27" i="15"/>
  <c r="Q28" i="15"/>
  <c r="J3" i="15"/>
  <c r="O3" i="15" s="1"/>
  <c r="K3" i="15"/>
  <c r="L3" i="15"/>
  <c r="M3" i="15"/>
  <c r="N3" i="15"/>
  <c r="S3" i="15" s="1"/>
  <c r="J4" i="15"/>
  <c r="O4" i="15" s="1"/>
  <c r="K4" i="15"/>
  <c r="L4" i="15"/>
  <c r="M4" i="15"/>
  <c r="N4" i="15"/>
  <c r="S4" i="15" s="1"/>
  <c r="J5" i="15"/>
  <c r="O5" i="15" s="1"/>
  <c r="K5" i="15"/>
  <c r="L5" i="15"/>
  <c r="M5" i="15"/>
  <c r="N5" i="15"/>
  <c r="S5" i="15" s="1"/>
  <c r="J6" i="15"/>
  <c r="O6" i="15" s="1"/>
  <c r="K6" i="15"/>
  <c r="L6" i="15"/>
  <c r="M6" i="15"/>
  <c r="N6" i="15"/>
  <c r="S6" i="15" s="1"/>
  <c r="J7" i="15"/>
  <c r="O7" i="15" s="1"/>
  <c r="K7" i="15"/>
  <c r="L7" i="15"/>
  <c r="M7" i="15"/>
  <c r="N7" i="15"/>
  <c r="S7" i="15" s="1"/>
  <c r="J8" i="15"/>
  <c r="O8" i="15" s="1"/>
  <c r="K8" i="15"/>
  <c r="L8" i="15"/>
  <c r="M8" i="15"/>
  <c r="N8" i="15"/>
  <c r="S8" i="15" s="1"/>
  <c r="J9" i="15"/>
  <c r="O9" i="15" s="1"/>
  <c r="K9" i="15"/>
  <c r="L9" i="15"/>
  <c r="M9" i="15"/>
  <c r="N9" i="15"/>
  <c r="S9" i="15" s="1"/>
  <c r="J10" i="15"/>
  <c r="O10" i="15" s="1"/>
  <c r="K10" i="15"/>
  <c r="L10" i="15"/>
  <c r="M10" i="15"/>
  <c r="N10" i="15"/>
  <c r="S10" i="15" s="1"/>
  <c r="J11" i="15"/>
  <c r="O11" i="15" s="1"/>
  <c r="K11" i="15"/>
  <c r="L11" i="15"/>
  <c r="M11" i="15"/>
  <c r="N11" i="15"/>
  <c r="S11" i="15" s="1"/>
  <c r="J12" i="15"/>
  <c r="O12" i="15" s="1"/>
  <c r="K12" i="15"/>
  <c r="L12" i="15"/>
  <c r="M12" i="15"/>
  <c r="N12" i="15"/>
  <c r="S12" i="15" s="1"/>
  <c r="J13" i="15"/>
  <c r="O13" i="15" s="1"/>
  <c r="K13" i="15"/>
  <c r="L13" i="15"/>
  <c r="M13" i="15"/>
  <c r="N13" i="15"/>
  <c r="S13" i="15" s="1"/>
  <c r="J14" i="15"/>
  <c r="O14" i="15" s="1"/>
  <c r="K14" i="15"/>
  <c r="L14" i="15"/>
  <c r="M14" i="15"/>
  <c r="N14" i="15"/>
  <c r="S14" i="15" s="1"/>
  <c r="J15" i="15"/>
  <c r="O15" i="15" s="1"/>
  <c r="K15" i="15"/>
  <c r="L15" i="15"/>
  <c r="M15" i="15"/>
  <c r="N15" i="15"/>
  <c r="S15" i="15" s="1"/>
  <c r="J16" i="15"/>
  <c r="O16" i="15" s="1"/>
  <c r="K16" i="15"/>
  <c r="L16" i="15"/>
  <c r="M16" i="15"/>
  <c r="N16" i="15"/>
  <c r="S16" i="15" s="1"/>
  <c r="J17" i="15"/>
  <c r="O17" i="15" s="1"/>
  <c r="K17" i="15"/>
  <c r="L17" i="15"/>
  <c r="M17" i="15"/>
  <c r="N17" i="15"/>
  <c r="S17" i="15" s="1"/>
  <c r="J18" i="15"/>
  <c r="O18" i="15" s="1"/>
  <c r="K18" i="15"/>
  <c r="L18" i="15"/>
  <c r="M18" i="15"/>
  <c r="N18" i="15"/>
  <c r="S18" i="15" s="1"/>
  <c r="J19" i="15"/>
  <c r="O19" i="15" s="1"/>
  <c r="K19" i="15"/>
  <c r="L19" i="15"/>
  <c r="M19" i="15"/>
  <c r="N19" i="15"/>
  <c r="S19" i="15" s="1"/>
  <c r="J20" i="15"/>
  <c r="O20" i="15" s="1"/>
  <c r="K20" i="15"/>
  <c r="L20" i="15"/>
  <c r="M20" i="15"/>
  <c r="N20" i="15"/>
  <c r="S20" i="15" s="1"/>
  <c r="J21" i="15"/>
  <c r="O21" i="15" s="1"/>
  <c r="K21" i="15"/>
  <c r="L21" i="15"/>
  <c r="M21" i="15"/>
  <c r="N21" i="15"/>
  <c r="S21" i="15" s="1"/>
  <c r="J22" i="15"/>
  <c r="O22" i="15" s="1"/>
  <c r="K22" i="15"/>
  <c r="L22" i="15"/>
  <c r="M22" i="15"/>
  <c r="N22" i="15"/>
  <c r="S22" i="15" s="1"/>
  <c r="J23" i="15"/>
  <c r="O23" i="15" s="1"/>
  <c r="K23" i="15"/>
  <c r="L23" i="15"/>
  <c r="M23" i="15"/>
  <c r="N23" i="15"/>
  <c r="S23" i="15" s="1"/>
  <c r="J24" i="15"/>
  <c r="O24" i="15" s="1"/>
  <c r="K24" i="15"/>
  <c r="L24" i="15"/>
  <c r="M24" i="15"/>
  <c r="N24" i="15"/>
  <c r="S24" i="15" s="1"/>
  <c r="J25" i="15"/>
  <c r="O25" i="15" s="1"/>
  <c r="K25" i="15"/>
  <c r="L25" i="15"/>
  <c r="M25" i="15"/>
  <c r="N25" i="15"/>
  <c r="S25" i="15" s="1"/>
  <c r="J26" i="15"/>
  <c r="O26" i="15" s="1"/>
  <c r="K26" i="15"/>
  <c r="L26" i="15"/>
  <c r="M26" i="15"/>
  <c r="N26" i="15"/>
  <c r="S26" i="15" s="1"/>
  <c r="J27" i="15"/>
  <c r="O27" i="15" s="1"/>
  <c r="K27" i="15"/>
  <c r="L27" i="15"/>
  <c r="M27" i="15"/>
  <c r="N27" i="15"/>
  <c r="S27" i="15" s="1"/>
  <c r="J28" i="15"/>
  <c r="O28" i="15" s="1"/>
  <c r="K28" i="15"/>
  <c r="L28" i="15"/>
  <c r="M28" i="15"/>
  <c r="N28" i="15"/>
  <c r="S28" i="15" s="1"/>
  <c r="Q2" i="15"/>
  <c r="N2" i="15"/>
  <c r="S2" i="15" s="1"/>
  <c r="M2" i="15"/>
  <c r="L2" i="15"/>
  <c r="K2" i="15"/>
  <c r="J2" i="15"/>
  <c r="O2" i="15" s="1"/>
  <c r="P6" i="2" s="1"/>
  <c r="P28" i="23"/>
  <c r="Q28" i="23" s="1"/>
  <c r="M28" i="23"/>
  <c r="R28" i="23" s="1"/>
  <c r="S28" i="23" s="1"/>
  <c r="L28" i="23"/>
  <c r="K28" i="23"/>
  <c r="J28" i="23"/>
  <c r="I28" i="23"/>
  <c r="N28" i="23" s="1"/>
  <c r="K32" i="2" s="1"/>
  <c r="P27" i="23"/>
  <c r="Q27" i="23" s="1"/>
  <c r="M27" i="23"/>
  <c r="R27" i="23" s="1"/>
  <c r="S27" i="23" s="1"/>
  <c r="L27" i="23"/>
  <c r="K27" i="23"/>
  <c r="J27" i="23"/>
  <c r="I27" i="23"/>
  <c r="N27" i="23" s="1"/>
  <c r="K31" i="2" s="1"/>
  <c r="P26" i="23"/>
  <c r="Q26" i="23" s="1"/>
  <c r="M26" i="23"/>
  <c r="R26" i="23" s="1"/>
  <c r="S26" i="23" s="1"/>
  <c r="L26" i="23"/>
  <c r="K26" i="23"/>
  <c r="J26" i="23"/>
  <c r="I26" i="23"/>
  <c r="N26" i="23" s="1"/>
  <c r="K30" i="2" s="1"/>
  <c r="P25" i="23"/>
  <c r="Q25" i="23" s="1"/>
  <c r="M25" i="23"/>
  <c r="R25" i="23" s="1"/>
  <c r="S25" i="23" s="1"/>
  <c r="L25" i="23"/>
  <c r="K25" i="23"/>
  <c r="J25" i="23"/>
  <c r="I25" i="23"/>
  <c r="N25" i="23" s="1"/>
  <c r="K29" i="2" s="1"/>
  <c r="P24" i="23"/>
  <c r="Q24" i="23" s="1"/>
  <c r="M24" i="23"/>
  <c r="R24" i="23" s="1"/>
  <c r="S24" i="23" s="1"/>
  <c r="L24" i="23"/>
  <c r="K24" i="23"/>
  <c r="J24" i="23"/>
  <c r="I24" i="23"/>
  <c r="N24" i="23" s="1"/>
  <c r="K28" i="2" s="1"/>
  <c r="P23" i="23"/>
  <c r="Q23" i="23" s="1"/>
  <c r="M23" i="23"/>
  <c r="R23" i="23" s="1"/>
  <c r="S23" i="23" s="1"/>
  <c r="L23" i="23"/>
  <c r="K23" i="23"/>
  <c r="J23" i="23"/>
  <c r="I23" i="23"/>
  <c r="N23" i="23" s="1"/>
  <c r="K27" i="2" s="1"/>
  <c r="P22" i="23"/>
  <c r="Q22" i="23" s="1"/>
  <c r="M22" i="23"/>
  <c r="R22" i="23" s="1"/>
  <c r="S22" i="23" s="1"/>
  <c r="L22" i="23"/>
  <c r="K22" i="23"/>
  <c r="J22" i="23"/>
  <c r="I22" i="23"/>
  <c r="N22" i="23" s="1"/>
  <c r="K26" i="2" s="1"/>
  <c r="P21" i="23"/>
  <c r="Q21" i="23" s="1"/>
  <c r="M21" i="23"/>
  <c r="R21" i="23" s="1"/>
  <c r="S21" i="23" s="1"/>
  <c r="L21" i="23"/>
  <c r="K21" i="23"/>
  <c r="J21" i="23"/>
  <c r="I21" i="23"/>
  <c r="N21" i="23" s="1"/>
  <c r="K25" i="2" s="1"/>
  <c r="P20" i="23"/>
  <c r="Q20" i="23" s="1"/>
  <c r="M20" i="23"/>
  <c r="R20" i="23" s="1"/>
  <c r="S20" i="23" s="1"/>
  <c r="L20" i="23"/>
  <c r="K20" i="23"/>
  <c r="J20" i="23"/>
  <c r="I20" i="23"/>
  <c r="N20" i="23" s="1"/>
  <c r="K24" i="2" s="1"/>
  <c r="P19" i="23"/>
  <c r="Q19" i="23" s="1"/>
  <c r="M19" i="23"/>
  <c r="R19" i="23" s="1"/>
  <c r="S19" i="23" s="1"/>
  <c r="L19" i="23"/>
  <c r="K19" i="23"/>
  <c r="J19" i="23"/>
  <c r="I19" i="23"/>
  <c r="N19" i="23" s="1"/>
  <c r="K23" i="2" s="1"/>
  <c r="P18" i="23"/>
  <c r="Q18" i="23" s="1"/>
  <c r="M18" i="23"/>
  <c r="R18" i="23" s="1"/>
  <c r="S18" i="23" s="1"/>
  <c r="L18" i="23"/>
  <c r="K18" i="23"/>
  <c r="J18" i="23"/>
  <c r="I18" i="23"/>
  <c r="N18" i="23" s="1"/>
  <c r="K22" i="2" s="1"/>
  <c r="P17" i="23"/>
  <c r="Q17" i="23" s="1"/>
  <c r="M17" i="23"/>
  <c r="R17" i="23" s="1"/>
  <c r="S17" i="23" s="1"/>
  <c r="L17" i="23"/>
  <c r="K17" i="23"/>
  <c r="J17" i="23"/>
  <c r="I17" i="23"/>
  <c r="N17" i="23" s="1"/>
  <c r="K21" i="2" s="1"/>
  <c r="P16" i="23"/>
  <c r="Q16" i="23" s="1"/>
  <c r="M16" i="23"/>
  <c r="R16" i="23" s="1"/>
  <c r="S16" i="23" s="1"/>
  <c r="L16" i="23"/>
  <c r="K16" i="23"/>
  <c r="J16" i="23"/>
  <c r="I16" i="23"/>
  <c r="N16" i="23" s="1"/>
  <c r="K20" i="2" s="1"/>
  <c r="P15" i="23"/>
  <c r="Q15" i="23" s="1"/>
  <c r="M15" i="23"/>
  <c r="R15" i="23" s="1"/>
  <c r="S15" i="23" s="1"/>
  <c r="L15" i="23"/>
  <c r="K15" i="23"/>
  <c r="J15" i="23"/>
  <c r="I15" i="23"/>
  <c r="N15" i="23" s="1"/>
  <c r="K19" i="2" s="1"/>
  <c r="P14" i="23"/>
  <c r="Q14" i="23" s="1"/>
  <c r="M14" i="23"/>
  <c r="R14" i="23" s="1"/>
  <c r="S14" i="23" s="1"/>
  <c r="L14" i="23"/>
  <c r="K14" i="23"/>
  <c r="J14" i="23"/>
  <c r="I14" i="23"/>
  <c r="N14" i="23" s="1"/>
  <c r="K18" i="2" s="1"/>
  <c r="P13" i="23"/>
  <c r="Q13" i="23" s="1"/>
  <c r="M13" i="23"/>
  <c r="R13" i="23" s="1"/>
  <c r="S13" i="23" s="1"/>
  <c r="L13" i="23"/>
  <c r="K13" i="23"/>
  <c r="J13" i="23"/>
  <c r="I13" i="23"/>
  <c r="N13" i="23" s="1"/>
  <c r="K17" i="2" s="1"/>
  <c r="P12" i="23"/>
  <c r="Q12" i="23" s="1"/>
  <c r="M12" i="23"/>
  <c r="R12" i="23" s="1"/>
  <c r="S12" i="23" s="1"/>
  <c r="L12" i="23"/>
  <c r="K12" i="23"/>
  <c r="J12" i="23"/>
  <c r="I12" i="23"/>
  <c r="N12" i="23" s="1"/>
  <c r="K16" i="2" s="1"/>
  <c r="P11" i="23"/>
  <c r="Q11" i="23" s="1"/>
  <c r="M11" i="23"/>
  <c r="R11" i="23" s="1"/>
  <c r="S11" i="23" s="1"/>
  <c r="L11" i="23"/>
  <c r="K11" i="23"/>
  <c r="J11" i="23"/>
  <c r="I11" i="23"/>
  <c r="N11" i="23" s="1"/>
  <c r="K15" i="2" s="1"/>
  <c r="P10" i="23"/>
  <c r="Q10" i="23" s="1"/>
  <c r="M10" i="23"/>
  <c r="R10" i="23" s="1"/>
  <c r="S10" i="23" s="1"/>
  <c r="L10" i="23"/>
  <c r="K10" i="23"/>
  <c r="J10" i="23"/>
  <c r="I10" i="23"/>
  <c r="N10" i="23" s="1"/>
  <c r="K14" i="2" s="1"/>
  <c r="P9" i="23"/>
  <c r="Q9" i="23" s="1"/>
  <c r="M9" i="23"/>
  <c r="R9" i="23" s="1"/>
  <c r="S9" i="23" s="1"/>
  <c r="L9" i="23"/>
  <c r="K9" i="23"/>
  <c r="J9" i="23"/>
  <c r="I9" i="23"/>
  <c r="N9" i="23" s="1"/>
  <c r="K13" i="2" s="1"/>
  <c r="P8" i="23"/>
  <c r="Q8" i="23" s="1"/>
  <c r="M8" i="23"/>
  <c r="R8" i="23" s="1"/>
  <c r="S8" i="23" s="1"/>
  <c r="L8" i="23"/>
  <c r="K8" i="23"/>
  <c r="J8" i="23"/>
  <c r="I8" i="23"/>
  <c r="N8" i="23" s="1"/>
  <c r="K12" i="2" s="1"/>
  <c r="P7" i="23"/>
  <c r="Q7" i="23" s="1"/>
  <c r="M7" i="23"/>
  <c r="R7" i="23" s="1"/>
  <c r="S7" i="23" s="1"/>
  <c r="L7" i="23"/>
  <c r="K7" i="23"/>
  <c r="J7" i="23"/>
  <c r="I7" i="23"/>
  <c r="N7" i="23" s="1"/>
  <c r="K11" i="2" s="1"/>
  <c r="P6" i="23"/>
  <c r="Q6" i="23" s="1"/>
  <c r="M6" i="23"/>
  <c r="R6" i="23" s="1"/>
  <c r="S6" i="23" s="1"/>
  <c r="L6" i="23"/>
  <c r="K6" i="23"/>
  <c r="J6" i="23"/>
  <c r="I6" i="23"/>
  <c r="N6" i="23" s="1"/>
  <c r="K10" i="2" s="1"/>
  <c r="P5" i="23"/>
  <c r="Q5" i="23" s="1"/>
  <c r="M5" i="23"/>
  <c r="R5" i="23" s="1"/>
  <c r="S5" i="23" s="1"/>
  <c r="L5" i="23"/>
  <c r="K5" i="23"/>
  <c r="J5" i="23"/>
  <c r="I5" i="23"/>
  <c r="N5" i="23" s="1"/>
  <c r="K9" i="2" s="1"/>
  <c r="P4" i="23"/>
  <c r="Q4" i="23" s="1"/>
  <c r="M4" i="23"/>
  <c r="R4" i="23" s="1"/>
  <c r="S4" i="23" s="1"/>
  <c r="L4" i="23"/>
  <c r="K4" i="23"/>
  <c r="J4" i="23"/>
  <c r="I4" i="23"/>
  <c r="N4" i="23" s="1"/>
  <c r="K8" i="2" s="1"/>
  <c r="P3" i="23"/>
  <c r="Q3" i="23" s="1"/>
  <c r="M3" i="23"/>
  <c r="R3" i="23" s="1"/>
  <c r="S3" i="23" s="1"/>
  <c r="L3" i="23"/>
  <c r="K3" i="23"/>
  <c r="J3" i="23"/>
  <c r="I3" i="23"/>
  <c r="N3" i="23" s="1"/>
  <c r="K7" i="2" s="1"/>
  <c r="P2" i="23"/>
  <c r="Q2" i="23" s="1"/>
  <c r="M2" i="23"/>
  <c r="R2" i="23" s="1"/>
  <c r="S2" i="23" s="1"/>
  <c r="L2" i="23"/>
  <c r="K2" i="23"/>
  <c r="J2" i="23"/>
  <c r="I2" i="23"/>
  <c r="N2" i="23" s="1"/>
  <c r="K6" i="2" s="1"/>
  <c r="P28" i="22"/>
  <c r="Q28" i="22" s="1"/>
  <c r="M28" i="22"/>
  <c r="R28" i="22" s="1"/>
  <c r="S28" i="22" s="1"/>
  <c r="L28" i="22"/>
  <c r="K28" i="22"/>
  <c r="J28" i="22"/>
  <c r="I28" i="22"/>
  <c r="N28" i="22" s="1"/>
  <c r="F32" i="2" s="1"/>
  <c r="P27" i="22"/>
  <c r="Q27" i="22" s="1"/>
  <c r="M27" i="22"/>
  <c r="R27" i="22" s="1"/>
  <c r="S27" i="22" s="1"/>
  <c r="L27" i="22"/>
  <c r="K27" i="22"/>
  <c r="J27" i="22"/>
  <c r="I27" i="22"/>
  <c r="N27" i="22" s="1"/>
  <c r="F31" i="2" s="1"/>
  <c r="P26" i="22"/>
  <c r="Q26" i="22" s="1"/>
  <c r="M26" i="22"/>
  <c r="R26" i="22" s="1"/>
  <c r="S26" i="22" s="1"/>
  <c r="L26" i="22"/>
  <c r="K26" i="22"/>
  <c r="J26" i="22"/>
  <c r="I26" i="22"/>
  <c r="N26" i="22" s="1"/>
  <c r="F30" i="2" s="1"/>
  <c r="P25" i="22"/>
  <c r="Q25" i="22" s="1"/>
  <c r="M25" i="22"/>
  <c r="R25" i="22" s="1"/>
  <c r="S25" i="22" s="1"/>
  <c r="L25" i="22"/>
  <c r="K25" i="22"/>
  <c r="J25" i="22"/>
  <c r="I25" i="22"/>
  <c r="N25" i="22" s="1"/>
  <c r="F29" i="2" s="1"/>
  <c r="P24" i="22"/>
  <c r="Q24" i="22" s="1"/>
  <c r="M24" i="22"/>
  <c r="R24" i="22" s="1"/>
  <c r="S24" i="22" s="1"/>
  <c r="L24" i="22"/>
  <c r="K24" i="22"/>
  <c r="J24" i="22"/>
  <c r="I24" i="22"/>
  <c r="N24" i="22" s="1"/>
  <c r="F28" i="2" s="1"/>
  <c r="P23" i="22"/>
  <c r="Q23" i="22" s="1"/>
  <c r="M23" i="22"/>
  <c r="R23" i="22" s="1"/>
  <c r="S23" i="22" s="1"/>
  <c r="L23" i="22"/>
  <c r="K23" i="22"/>
  <c r="J23" i="22"/>
  <c r="I23" i="22"/>
  <c r="N23" i="22" s="1"/>
  <c r="F27" i="2" s="1"/>
  <c r="P22" i="22"/>
  <c r="Q22" i="22" s="1"/>
  <c r="M22" i="22"/>
  <c r="R22" i="22" s="1"/>
  <c r="S22" i="22" s="1"/>
  <c r="L22" i="22"/>
  <c r="K22" i="22"/>
  <c r="J22" i="22"/>
  <c r="I22" i="22"/>
  <c r="N22" i="22" s="1"/>
  <c r="F26" i="2" s="1"/>
  <c r="P21" i="22"/>
  <c r="Q21" i="22" s="1"/>
  <c r="M21" i="22"/>
  <c r="R21" i="22" s="1"/>
  <c r="S21" i="22" s="1"/>
  <c r="L21" i="22"/>
  <c r="K21" i="22"/>
  <c r="J21" i="22"/>
  <c r="I21" i="22"/>
  <c r="N21" i="22" s="1"/>
  <c r="F25" i="2" s="1"/>
  <c r="P20" i="22"/>
  <c r="Q20" i="22" s="1"/>
  <c r="M20" i="22"/>
  <c r="R20" i="22" s="1"/>
  <c r="S20" i="22" s="1"/>
  <c r="L20" i="22"/>
  <c r="K20" i="22"/>
  <c r="J20" i="22"/>
  <c r="I20" i="22"/>
  <c r="N20" i="22" s="1"/>
  <c r="F24" i="2" s="1"/>
  <c r="P19" i="22"/>
  <c r="Q19" i="22" s="1"/>
  <c r="M19" i="22"/>
  <c r="R19" i="22" s="1"/>
  <c r="S19" i="22" s="1"/>
  <c r="L19" i="22"/>
  <c r="K19" i="22"/>
  <c r="J19" i="22"/>
  <c r="I19" i="22"/>
  <c r="N19" i="22" s="1"/>
  <c r="F23" i="2" s="1"/>
  <c r="P18" i="22"/>
  <c r="Q18" i="22" s="1"/>
  <c r="M18" i="22"/>
  <c r="R18" i="22" s="1"/>
  <c r="S18" i="22" s="1"/>
  <c r="L18" i="22"/>
  <c r="K18" i="22"/>
  <c r="J18" i="22"/>
  <c r="I18" i="22"/>
  <c r="N18" i="22" s="1"/>
  <c r="F22" i="2" s="1"/>
  <c r="P17" i="22"/>
  <c r="Q17" i="22" s="1"/>
  <c r="M17" i="22"/>
  <c r="R17" i="22" s="1"/>
  <c r="S17" i="22" s="1"/>
  <c r="L17" i="22"/>
  <c r="K17" i="22"/>
  <c r="J17" i="22"/>
  <c r="I17" i="22"/>
  <c r="N17" i="22" s="1"/>
  <c r="F21" i="2" s="1"/>
  <c r="P16" i="22"/>
  <c r="Q16" i="22" s="1"/>
  <c r="M16" i="22"/>
  <c r="R16" i="22" s="1"/>
  <c r="S16" i="22" s="1"/>
  <c r="L16" i="22"/>
  <c r="K16" i="22"/>
  <c r="J16" i="22"/>
  <c r="I16" i="22"/>
  <c r="N16" i="22" s="1"/>
  <c r="F20" i="2" s="1"/>
  <c r="P15" i="22"/>
  <c r="Q15" i="22" s="1"/>
  <c r="M15" i="22"/>
  <c r="R15" i="22" s="1"/>
  <c r="S15" i="22" s="1"/>
  <c r="L15" i="22"/>
  <c r="K15" i="22"/>
  <c r="J15" i="22"/>
  <c r="I15" i="22"/>
  <c r="N15" i="22" s="1"/>
  <c r="F19" i="2" s="1"/>
  <c r="P14" i="22"/>
  <c r="Q14" i="22" s="1"/>
  <c r="M14" i="22"/>
  <c r="R14" i="22" s="1"/>
  <c r="S14" i="22" s="1"/>
  <c r="L14" i="22"/>
  <c r="K14" i="22"/>
  <c r="J14" i="22"/>
  <c r="I14" i="22"/>
  <c r="N14" i="22" s="1"/>
  <c r="F18" i="2" s="1"/>
  <c r="P13" i="22"/>
  <c r="Q13" i="22" s="1"/>
  <c r="M13" i="22"/>
  <c r="R13" i="22" s="1"/>
  <c r="S13" i="22" s="1"/>
  <c r="L13" i="22"/>
  <c r="K13" i="22"/>
  <c r="J13" i="22"/>
  <c r="I13" i="22"/>
  <c r="N13" i="22" s="1"/>
  <c r="F17" i="2" s="1"/>
  <c r="P12" i="22"/>
  <c r="Q12" i="22" s="1"/>
  <c r="M12" i="22"/>
  <c r="R12" i="22" s="1"/>
  <c r="S12" i="22" s="1"/>
  <c r="L12" i="22"/>
  <c r="K12" i="22"/>
  <c r="J12" i="22"/>
  <c r="I12" i="22"/>
  <c r="N12" i="22" s="1"/>
  <c r="F16" i="2" s="1"/>
  <c r="P11" i="22"/>
  <c r="Q11" i="22" s="1"/>
  <c r="M11" i="22"/>
  <c r="R11" i="22" s="1"/>
  <c r="S11" i="22" s="1"/>
  <c r="L11" i="22"/>
  <c r="K11" i="22"/>
  <c r="J11" i="22"/>
  <c r="I11" i="22"/>
  <c r="N11" i="22" s="1"/>
  <c r="F15" i="2" s="1"/>
  <c r="P10" i="22"/>
  <c r="Q10" i="22" s="1"/>
  <c r="M10" i="22"/>
  <c r="R10" i="22" s="1"/>
  <c r="S10" i="22" s="1"/>
  <c r="L10" i="22"/>
  <c r="K10" i="22"/>
  <c r="J10" i="22"/>
  <c r="I10" i="22"/>
  <c r="N10" i="22" s="1"/>
  <c r="F14" i="2" s="1"/>
  <c r="P9" i="22"/>
  <c r="Q9" i="22" s="1"/>
  <c r="M9" i="22"/>
  <c r="R9" i="22" s="1"/>
  <c r="S9" i="22" s="1"/>
  <c r="L9" i="22"/>
  <c r="K9" i="22"/>
  <c r="J9" i="22"/>
  <c r="I9" i="22"/>
  <c r="N9" i="22" s="1"/>
  <c r="F13" i="2" s="1"/>
  <c r="P8" i="22"/>
  <c r="Q8" i="22" s="1"/>
  <c r="M8" i="22"/>
  <c r="R8" i="22" s="1"/>
  <c r="S8" i="22" s="1"/>
  <c r="L8" i="22"/>
  <c r="K8" i="22"/>
  <c r="J8" i="22"/>
  <c r="I8" i="22"/>
  <c r="N8" i="22" s="1"/>
  <c r="F12" i="2" s="1"/>
  <c r="P7" i="22"/>
  <c r="Q7" i="22" s="1"/>
  <c r="M7" i="22"/>
  <c r="R7" i="22" s="1"/>
  <c r="S7" i="22" s="1"/>
  <c r="L7" i="22"/>
  <c r="K7" i="22"/>
  <c r="J7" i="22"/>
  <c r="I7" i="22"/>
  <c r="N7" i="22" s="1"/>
  <c r="F11" i="2" s="1"/>
  <c r="P6" i="22"/>
  <c r="Q6" i="22" s="1"/>
  <c r="M6" i="22"/>
  <c r="R6" i="22" s="1"/>
  <c r="S6" i="22" s="1"/>
  <c r="L6" i="22"/>
  <c r="K6" i="22"/>
  <c r="J6" i="22"/>
  <c r="I6" i="22"/>
  <c r="N6" i="22" s="1"/>
  <c r="F10" i="2" s="1"/>
  <c r="P5" i="22"/>
  <c r="Q5" i="22" s="1"/>
  <c r="M5" i="22"/>
  <c r="R5" i="22" s="1"/>
  <c r="S5" i="22" s="1"/>
  <c r="L5" i="22"/>
  <c r="K5" i="22"/>
  <c r="J5" i="22"/>
  <c r="I5" i="22"/>
  <c r="N5" i="22" s="1"/>
  <c r="F9" i="2" s="1"/>
  <c r="P4" i="22"/>
  <c r="Q4" i="22" s="1"/>
  <c r="M4" i="22"/>
  <c r="R4" i="22" s="1"/>
  <c r="S4" i="22" s="1"/>
  <c r="L4" i="22"/>
  <c r="K4" i="22"/>
  <c r="J4" i="22"/>
  <c r="I4" i="22"/>
  <c r="N4" i="22" s="1"/>
  <c r="F8" i="2" s="1"/>
  <c r="P3" i="22"/>
  <c r="Q3" i="22" s="1"/>
  <c r="M3" i="22"/>
  <c r="R3" i="22" s="1"/>
  <c r="S3" i="22" s="1"/>
  <c r="L3" i="22"/>
  <c r="K3" i="22"/>
  <c r="J3" i="22"/>
  <c r="I3" i="22"/>
  <c r="N3" i="22" s="1"/>
  <c r="F7" i="2" s="1"/>
  <c r="P2" i="22"/>
  <c r="Q2" i="22" s="1"/>
  <c r="M2" i="22"/>
  <c r="R2" i="22" s="1"/>
  <c r="S2" i="22" s="1"/>
  <c r="L2" i="22"/>
  <c r="K2" i="22"/>
  <c r="J2" i="22"/>
  <c r="I2" i="22"/>
  <c r="N2" i="22" s="1"/>
  <c r="F6" i="2" s="1"/>
  <c r="R3" i="14"/>
  <c r="R4" i="14"/>
  <c r="R5" i="14"/>
  <c r="R6" i="14"/>
  <c r="R7" i="14"/>
  <c r="R8" i="14"/>
  <c r="R9" i="14"/>
  <c r="R10" i="14"/>
  <c r="R11" i="14"/>
  <c r="R12" i="14"/>
  <c r="R13" i="14"/>
  <c r="R14" i="14"/>
  <c r="R15" i="14"/>
  <c r="R16" i="14"/>
  <c r="R17" i="14"/>
  <c r="R18" i="14"/>
  <c r="R19" i="14"/>
  <c r="R20" i="14"/>
  <c r="R21" i="14"/>
  <c r="R23" i="14"/>
  <c r="R24" i="14"/>
  <c r="R25" i="14"/>
  <c r="R26" i="14"/>
  <c r="R27" i="14"/>
  <c r="R28" i="14"/>
  <c r="R29" i="14"/>
  <c r="R30" i="14"/>
  <c r="R31" i="14"/>
  <c r="R32" i="14"/>
  <c r="R33" i="14"/>
  <c r="R34" i="14"/>
  <c r="R35" i="14"/>
  <c r="R36" i="14"/>
  <c r="R37" i="14"/>
  <c r="R38" i="14"/>
  <c r="R39" i="14"/>
  <c r="R40" i="14"/>
  <c r="R41" i="14"/>
  <c r="R42" i="14"/>
  <c r="R43" i="14"/>
  <c r="R44" i="14"/>
  <c r="R45" i="14"/>
  <c r="R46" i="14"/>
  <c r="R47" i="14"/>
  <c r="R48" i="14"/>
  <c r="R49" i="14"/>
  <c r="R50" i="14"/>
  <c r="R51" i="14"/>
  <c r="R52" i="14"/>
  <c r="R53" i="14"/>
  <c r="R54" i="14"/>
  <c r="R55" i="14"/>
  <c r="K3" i="14"/>
  <c r="P3" i="14" s="1"/>
  <c r="L3" i="14"/>
  <c r="M3" i="14"/>
  <c r="N3" i="14"/>
  <c r="O3" i="14"/>
  <c r="K4" i="14"/>
  <c r="P4" i="14" s="1"/>
  <c r="L4" i="14"/>
  <c r="M4" i="14"/>
  <c r="N4" i="14"/>
  <c r="O4" i="14"/>
  <c r="K5" i="14"/>
  <c r="P5" i="14" s="1"/>
  <c r="L5" i="14"/>
  <c r="M5" i="14"/>
  <c r="N5" i="14"/>
  <c r="O5" i="14"/>
  <c r="K6" i="14"/>
  <c r="P6" i="14" s="1"/>
  <c r="L6" i="14"/>
  <c r="M6" i="14"/>
  <c r="N6" i="14"/>
  <c r="O6" i="14"/>
  <c r="K7" i="14"/>
  <c r="P7" i="14" s="1"/>
  <c r="L7" i="14"/>
  <c r="M7" i="14"/>
  <c r="N7" i="14"/>
  <c r="O7" i="14"/>
  <c r="K8" i="14"/>
  <c r="P8" i="14" s="1"/>
  <c r="L8" i="14"/>
  <c r="M8" i="14"/>
  <c r="N8" i="14"/>
  <c r="O8" i="14"/>
  <c r="K9" i="14"/>
  <c r="P9" i="14" s="1"/>
  <c r="L9" i="14"/>
  <c r="M9" i="14"/>
  <c r="N9" i="14"/>
  <c r="O9" i="14"/>
  <c r="K10" i="14"/>
  <c r="P10" i="14" s="1"/>
  <c r="L10" i="14"/>
  <c r="M10" i="14"/>
  <c r="N10" i="14"/>
  <c r="O10" i="14"/>
  <c r="K11" i="14"/>
  <c r="P11" i="14" s="1"/>
  <c r="L11" i="14"/>
  <c r="M11" i="14"/>
  <c r="N11" i="14"/>
  <c r="O11" i="14"/>
  <c r="K12" i="14"/>
  <c r="P12" i="14" s="1"/>
  <c r="L12" i="14"/>
  <c r="M12" i="14"/>
  <c r="N12" i="14"/>
  <c r="O12" i="14"/>
  <c r="K13" i="14"/>
  <c r="P13" i="14" s="1"/>
  <c r="L13" i="14"/>
  <c r="M13" i="14"/>
  <c r="N13" i="14"/>
  <c r="O13" i="14"/>
  <c r="K14" i="14"/>
  <c r="P14" i="14" s="1"/>
  <c r="L14" i="14"/>
  <c r="M14" i="14"/>
  <c r="N14" i="14"/>
  <c r="O14" i="14"/>
  <c r="K15" i="14"/>
  <c r="P15" i="14" s="1"/>
  <c r="L15" i="14"/>
  <c r="M15" i="14"/>
  <c r="N15" i="14"/>
  <c r="O15" i="14"/>
  <c r="K16" i="14"/>
  <c r="P16" i="14" s="1"/>
  <c r="L16" i="14"/>
  <c r="M16" i="14"/>
  <c r="N16" i="14"/>
  <c r="O16" i="14"/>
  <c r="K17" i="14"/>
  <c r="P17" i="14" s="1"/>
  <c r="L17" i="14"/>
  <c r="M17" i="14"/>
  <c r="N17" i="14"/>
  <c r="O17" i="14"/>
  <c r="K18" i="14"/>
  <c r="P18" i="14" s="1"/>
  <c r="L18" i="14"/>
  <c r="M18" i="14"/>
  <c r="N18" i="14"/>
  <c r="O18" i="14"/>
  <c r="K19" i="14"/>
  <c r="P19" i="14" s="1"/>
  <c r="L19" i="14"/>
  <c r="M19" i="14"/>
  <c r="N19" i="14"/>
  <c r="O19" i="14"/>
  <c r="K20" i="14"/>
  <c r="P20" i="14" s="1"/>
  <c r="L20" i="14"/>
  <c r="M20" i="14"/>
  <c r="N20" i="14"/>
  <c r="O20" i="14"/>
  <c r="K21" i="14"/>
  <c r="P21" i="14" s="1"/>
  <c r="L21" i="14"/>
  <c r="M21" i="14"/>
  <c r="N21" i="14"/>
  <c r="O21" i="14"/>
  <c r="K23" i="14"/>
  <c r="P23" i="14" s="1"/>
  <c r="L23" i="14"/>
  <c r="M23" i="14"/>
  <c r="N23" i="14"/>
  <c r="O23" i="14"/>
  <c r="K24" i="14"/>
  <c r="P24" i="14" s="1"/>
  <c r="L24" i="14"/>
  <c r="M24" i="14"/>
  <c r="N24" i="14"/>
  <c r="O24" i="14"/>
  <c r="K25" i="14"/>
  <c r="P25" i="14" s="1"/>
  <c r="L25" i="14"/>
  <c r="M25" i="14"/>
  <c r="N25" i="14"/>
  <c r="O25" i="14"/>
  <c r="K26" i="14"/>
  <c r="P26" i="14" s="1"/>
  <c r="L26" i="14"/>
  <c r="M26" i="14"/>
  <c r="N26" i="14"/>
  <c r="O26" i="14"/>
  <c r="K27" i="14"/>
  <c r="P27" i="14" s="1"/>
  <c r="L27" i="14"/>
  <c r="M27" i="14"/>
  <c r="N27" i="14"/>
  <c r="O27" i="14"/>
  <c r="K28" i="14"/>
  <c r="P28" i="14" s="1"/>
  <c r="L28" i="14"/>
  <c r="M28" i="14"/>
  <c r="N28" i="14"/>
  <c r="O28" i="14"/>
  <c r="K29" i="14"/>
  <c r="P29" i="14" s="1"/>
  <c r="L29" i="14"/>
  <c r="M29" i="14"/>
  <c r="N29" i="14"/>
  <c r="O29" i="14"/>
  <c r="K30" i="14"/>
  <c r="P30" i="14" s="1"/>
  <c r="L30" i="14"/>
  <c r="M30" i="14"/>
  <c r="N30" i="14"/>
  <c r="O30" i="14"/>
  <c r="K31" i="14"/>
  <c r="P31" i="14" s="1"/>
  <c r="L31" i="14"/>
  <c r="M31" i="14"/>
  <c r="N31" i="14"/>
  <c r="O31" i="14"/>
  <c r="K32" i="14"/>
  <c r="P32" i="14" s="1"/>
  <c r="L32" i="14"/>
  <c r="M32" i="14"/>
  <c r="N32" i="14"/>
  <c r="O32" i="14"/>
  <c r="K33" i="14"/>
  <c r="P33" i="14" s="1"/>
  <c r="L33" i="14"/>
  <c r="M33" i="14"/>
  <c r="N33" i="14"/>
  <c r="O33" i="14"/>
  <c r="K34" i="14"/>
  <c r="P34" i="14" s="1"/>
  <c r="L34" i="14"/>
  <c r="M34" i="14"/>
  <c r="N34" i="14"/>
  <c r="O34" i="14"/>
  <c r="K35" i="14"/>
  <c r="P35" i="14" s="1"/>
  <c r="L35" i="14"/>
  <c r="M35" i="14"/>
  <c r="N35" i="14"/>
  <c r="O35" i="14"/>
  <c r="K36" i="14"/>
  <c r="P36" i="14" s="1"/>
  <c r="L36" i="14"/>
  <c r="M36" i="14"/>
  <c r="N36" i="14"/>
  <c r="O36" i="14"/>
  <c r="K37" i="14"/>
  <c r="P37" i="14" s="1"/>
  <c r="L37" i="14"/>
  <c r="M37" i="14"/>
  <c r="N37" i="14"/>
  <c r="O37" i="14"/>
  <c r="K38" i="14"/>
  <c r="P38" i="14" s="1"/>
  <c r="L38" i="14"/>
  <c r="M38" i="14"/>
  <c r="N38" i="14"/>
  <c r="O38" i="14"/>
  <c r="K39" i="14"/>
  <c r="P39" i="14" s="1"/>
  <c r="L39" i="14"/>
  <c r="M39" i="14"/>
  <c r="N39" i="14"/>
  <c r="O39" i="14"/>
  <c r="K40" i="14"/>
  <c r="P40" i="14" s="1"/>
  <c r="L40" i="14"/>
  <c r="M40" i="14"/>
  <c r="N40" i="14"/>
  <c r="O40" i="14"/>
  <c r="K41" i="14"/>
  <c r="P41" i="14" s="1"/>
  <c r="L41" i="14"/>
  <c r="M41" i="14"/>
  <c r="N41" i="14"/>
  <c r="O41" i="14"/>
  <c r="K42" i="14"/>
  <c r="P42" i="14" s="1"/>
  <c r="L42" i="14"/>
  <c r="M42" i="14"/>
  <c r="N42" i="14"/>
  <c r="O42" i="14"/>
  <c r="K43" i="14"/>
  <c r="P43" i="14" s="1"/>
  <c r="L43" i="14"/>
  <c r="M43" i="14"/>
  <c r="N43" i="14"/>
  <c r="O43" i="14"/>
  <c r="K44" i="14"/>
  <c r="P44" i="14" s="1"/>
  <c r="L44" i="14"/>
  <c r="M44" i="14"/>
  <c r="N44" i="14"/>
  <c r="O44" i="14"/>
  <c r="K45" i="14"/>
  <c r="P45" i="14" s="1"/>
  <c r="L45" i="14"/>
  <c r="M45" i="14"/>
  <c r="N45" i="14"/>
  <c r="O45" i="14"/>
  <c r="K46" i="14"/>
  <c r="P46" i="14" s="1"/>
  <c r="L46" i="14"/>
  <c r="M46" i="14"/>
  <c r="N46" i="14"/>
  <c r="O46" i="14"/>
  <c r="K47" i="14"/>
  <c r="P47" i="14" s="1"/>
  <c r="L47" i="14"/>
  <c r="M47" i="14"/>
  <c r="N47" i="14"/>
  <c r="O47" i="14"/>
  <c r="K48" i="14"/>
  <c r="P48" i="14" s="1"/>
  <c r="L48" i="14"/>
  <c r="M48" i="14"/>
  <c r="N48" i="14"/>
  <c r="O48" i="14"/>
  <c r="K49" i="14"/>
  <c r="P49" i="14" s="1"/>
  <c r="L49" i="14"/>
  <c r="M49" i="14"/>
  <c r="N49" i="14"/>
  <c r="O49" i="14"/>
  <c r="K50" i="14"/>
  <c r="P50" i="14" s="1"/>
  <c r="L50" i="14"/>
  <c r="M50" i="14"/>
  <c r="N50" i="14"/>
  <c r="O50" i="14"/>
  <c r="K51" i="14"/>
  <c r="P51" i="14" s="1"/>
  <c r="L51" i="14"/>
  <c r="M51" i="14"/>
  <c r="N51" i="14"/>
  <c r="O51" i="14"/>
  <c r="K52" i="14"/>
  <c r="P52" i="14" s="1"/>
  <c r="L52" i="14"/>
  <c r="M52" i="14"/>
  <c r="N52" i="14"/>
  <c r="O52" i="14"/>
  <c r="K53" i="14"/>
  <c r="P53" i="14" s="1"/>
  <c r="L53" i="14"/>
  <c r="M53" i="14"/>
  <c r="N53" i="14"/>
  <c r="O53" i="14"/>
  <c r="K54" i="14"/>
  <c r="P54" i="14" s="1"/>
  <c r="L54" i="14"/>
  <c r="M54" i="14"/>
  <c r="N54" i="14"/>
  <c r="O54" i="14"/>
  <c r="K55" i="14"/>
  <c r="P55" i="14" s="1"/>
  <c r="L55" i="14"/>
  <c r="M55" i="14"/>
  <c r="N55" i="14"/>
  <c r="O55" i="14"/>
  <c r="R2" i="14"/>
  <c r="O2" i="14"/>
  <c r="T2" i="14" s="1"/>
  <c r="N2" i="14"/>
  <c r="M2" i="14"/>
  <c r="L2" i="14"/>
  <c r="K2" i="14"/>
  <c r="P2" i="14" s="1"/>
  <c r="Q3" i="13"/>
  <c r="Q4" i="13"/>
  <c r="Q5" i="13"/>
  <c r="Q6" i="13"/>
  <c r="Q7" i="13"/>
  <c r="Q8" i="13"/>
  <c r="Q9" i="13"/>
  <c r="Q10" i="13"/>
  <c r="Q11" i="13"/>
  <c r="Q12" i="13"/>
  <c r="Q13" i="13"/>
  <c r="Q14" i="13"/>
  <c r="Q15" i="13"/>
  <c r="Q16" i="13"/>
  <c r="Q17" i="13"/>
  <c r="Q18" i="13"/>
  <c r="Q19" i="13"/>
  <c r="Q20" i="13"/>
  <c r="Q21" i="13"/>
  <c r="Q22" i="13"/>
  <c r="Q23" i="13"/>
  <c r="Q24" i="13"/>
  <c r="Q25" i="13"/>
  <c r="Q26" i="13"/>
  <c r="Q27" i="13"/>
  <c r="Q28" i="13"/>
  <c r="Q29" i="13"/>
  <c r="Q30" i="13"/>
  <c r="Q31" i="13"/>
  <c r="Q32" i="13"/>
  <c r="Q33" i="13"/>
  <c r="Q34" i="13"/>
  <c r="Q35" i="13"/>
  <c r="Q36" i="13"/>
  <c r="Q37" i="13"/>
  <c r="Q38" i="13"/>
  <c r="Q39" i="13"/>
  <c r="Q40" i="13"/>
  <c r="Q41" i="13"/>
  <c r="Q42" i="13"/>
  <c r="Q43" i="13"/>
  <c r="Q44" i="13"/>
  <c r="Q45" i="13"/>
  <c r="Q46" i="13"/>
  <c r="Q47" i="13"/>
  <c r="Q48" i="13"/>
  <c r="Q49" i="13"/>
  <c r="Q50" i="13"/>
  <c r="Q51" i="13"/>
  <c r="Q52" i="13"/>
  <c r="Q53" i="13"/>
  <c r="Q54" i="13"/>
  <c r="Q55" i="13"/>
  <c r="J3" i="13"/>
  <c r="O3" i="13" s="1"/>
  <c r="K3" i="13"/>
  <c r="L3" i="13"/>
  <c r="M3" i="13"/>
  <c r="N3" i="13"/>
  <c r="S3" i="13" s="1"/>
  <c r="J4" i="13"/>
  <c r="O4" i="13" s="1"/>
  <c r="K4" i="13"/>
  <c r="L4" i="13"/>
  <c r="M4" i="13"/>
  <c r="N4" i="13"/>
  <c r="S4" i="13" s="1"/>
  <c r="J5" i="13"/>
  <c r="O5" i="13" s="1"/>
  <c r="K5" i="13"/>
  <c r="L5" i="13"/>
  <c r="M5" i="13"/>
  <c r="N5" i="13"/>
  <c r="S5" i="13" s="1"/>
  <c r="J6" i="13"/>
  <c r="O6" i="13" s="1"/>
  <c r="K6" i="13"/>
  <c r="L6" i="13"/>
  <c r="M6" i="13"/>
  <c r="N6" i="13"/>
  <c r="S6" i="13" s="1"/>
  <c r="J7" i="13"/>
  <c r="O7" i="13" s="1"/>
  <c r="K7" i="13"/>
  <c r="L7" i="13"/>
  <c r="M7" i="13"/>
  <c r="N7" i="13"/>
  <c r="S7" i="13" s="1"/>
  <c r="J8" i="13"/>
  <c r="O8" i="13" s="1"/>
  <c r="K8" i="13"/>
  <c r="L8" i="13"/>
  <c r="M8" i="13"/>
  <c r="N8" i="13"/>
  <c r="S8" i="13" s="1"/>
  <c r="J9" i="13"/>
  <c r="O9" i="13" s="1"/>
  <c r="K9" i="13"/>
  <c r="L9" i="13"/>
  <c r="M9" i="13"/>
  <c r="N9" i="13"/>
  <c r="S9" i="13" s="1"/>
  <c r="J10" i="13"/>
  <c r="O10" i="13" s="1"/>
  <c r="K10" i="13"/>
  <c r="L10" i="13"/>
  <c r="M10" i="13"/>
  <c r="N10" i="13"/>
  <c r="S10" i="13" s="1"/>
  <c r="J11" i="13"/>
  <c r="O11" i="13" s="1"/>
  <c r="K11" i="13"/>
  <c r="L11" i="13"/>
  <c r="M11" i="13"/>
  <c r="N11" i="13"/>
  <c r="S11" i="13" s="1"/>
  <c r="J12" i="13"/>
  <c r="O12" i="13" s="1"/>
  <c r="K12" i="13"/>
  <c r="L12" i="13"/>
  <c r="M12" i="13"/>
  <c r="N12" i="13"/>
  <c r="S12" i="13" s="1"/>
  <c r="J13" i="13"/>
  <c r="O13" i="13" s="1"/>
  <c r="K13" i="13"/>
  <c r="L13" i="13"/>
  <c r="M13" i="13"/>
  <c r="N13" i="13"/>
  <c r="S13" i="13" s="1"/>
  <c r="J14" i="13"/>
  <c r="O14" i="13" s="1"/>
  <c r="K14" i="13"/>
  <c r="L14" i="13"/>
  <c r="M14" i="13"/>
  <c r="N14" i="13"/>
  <c r="S14" i="13" s="1"/>
  <c r="J15" i="13"/>
  <c r="O15" i="13" s="1"/>
  <c r="K15" i="13"/>
  <c r="L15" i="13"/>
  <c r="M15" i="13"/>
  <c r="N15" i="13"/>
  <c r="S15" i="13" s="1"/>
  <c r="J16" i="13"/>
  <c r="O16" i="13" s="1"/>
  <c r="K16" i="13"/>
  <c r="L16" i="13"/>
  <c r="M16" i="13"/>
  <c r="N16" i="13"/>
  <c r="S16" i="13" s="1"/>
  <c r="J17" i="13"/>
  <c r="O17" i="13" s="1"/>
  <c r="K17" i="13"/>
  <c r="L17" i="13"/>
  <c r="M17" i="13"/>
  <c r="N17" i="13"/>
  <c r="S17" i="13" s="1"/>
  <c r="J18" i="13"/>
  <c r="O18" i="13" s="1"/>
  <c r="K18" i="13"/>
  <c r="L18" i="13"/>
  <c r="M18" i="13"/>
  <c r="N18" i="13"/>
  <c r="S18" i="13" s="1"/>
  <c r="J19" i="13"/>
  <c r="O19" i="13" s="1"/>
  <c r="K19" i="13"/>
  <c r="L19" i="13"/>
  <c r="M19" i="13"/>
  <c r="N19" i="13"/>
  <c r="S19" i="13" s="1"/>
  <c r="J20" i="13"/>
  <c r="O20" i="13" s="1"/>
  <c r="K20" i="13"/>
  <c r="L20" i="13"/>
  <c r="M20" i="13"/>
  <c r="N20" i="13"/>
  <c r="S20" i="13" s="1"/>
  <c r="J21" i="13"/>
  <c r="O21" i="13" s="1"/>
  <c r="K21" i="13"/>
  <c r="L21" i="13"/>
  <c r="M21" i="13"/>
  <c r="N21" i="13"/>
  <c r="S21" i="13" s="1"/>
  <c r="J22" i="13"/>
  <c r="O22" i="13" s="1"/>
  <c r="K22" i="13"/>
  <c r="L22" i="13"/>
  <c r="M22" i="13"/>
  <c r="N22" i="13"/>
  <c r="S22" i="13" s="1"/>
  <c r="J23" i="13"/>
  <c r="O23" i="13" s="1"/>
  <c r="K23" i="13"/>
  <c r="L23" i="13"/>
  <c r="M23" i="13"/>
  <c r="N23" i="13"/>
  <c r="S23" i="13" s="1"/>
  <c r="J24" i="13"/>
  <c r="O24" i="13" s="1"/>
  <c r="K24" i="13"/>
  <c r="L24" i="13"/>
  <c r="M24" i="13"/>
  <c r="N24" i="13"/>
  <c r="S24" i="13" s="1"/>
  <c r="J25" i="13"/>
  <c r="O25" i="13" s="1"/>
  <c r="K25" i="13"/>
  <c r="L25" i="13"/>
  <c r="M25" i="13"/>
  <c r="N25" i="13"/>
  <c r="S25" i="13" s="1"/>
  <c r="J26" i="13"/>
  <c r="O26" i="13" s="1"/>
  <c r="K26" i="13"/>
  <c r="L26" i="13"/>
  <c r="M26" i="13"/>
  <c r="N26" i="13"/>
  <c r="S26" i="13" s="1"/>
  <c r="J27" i="13"/>
  <c r="O27" i="13" s="1"/>
  <c r="K27" i="13"/>
  <c r="L27" i="13"/>
  <c r="M27" i="13"/>
  <c r="N27" i="13"/>
  <c r="S27" i="13" s="1"/>
  <c r="J28" i="13"/>
  <c r="O28" i="13" s="1"/>
  <c r="K28" i="13"/>
  <c r="L28" i="13"/>
  <c r="M28" i="13"/>
  <c r="N28" i="13"/>
  <c r="S28" i="13" s="1"/>
  <c r="J29" i="13"/>
  <c r="O29" i="13" s="1"/>
  <c r="K29" i="13"/>
  <c r="L29" i="13"/>
  <c r="M29" i="13"/>
  <c r="N29" i="13"/>
  <c r="S29" i="13" s="1"/>
  <c r="J30" i="13"/>
  <c r="O30" i="13" s="1"/>
  <c r="K30" i="13"/>
  <c r="L30" i="13"/>
  <c r="M30" i="13"/>
  <c r="N30" i="13"/>
  <c r="S30" i="13" s="1"/>
  <c r="J31" i="13"/>
  <c r="O31" i="13" s="1"/>
  <c r="K31" i="13"/>
  <c r="L31" i="13"/>
  <c r="M31" i="13"/>
  <c r="N31" i="13"/>
  <c r="S31" i="13" s="1"/>
  <c r="J32" i="13"/>
  <c r="O32" i="13" s="1"/>
  <c r="K32" i="13"/>
  <c r="L32" i="13"/>
  <c r="M32" i="13"/>
  <c r="N32" i="13"/>
  <c r="S32" i="13" s="1"/>
  <c r="J33" i="13"/>
  <c r="O33" i="13" s="1"/>
  <c r="K33" i="13"/>
  <c r="L33" i="13"/>
  <c r="M33" i="13"/>
  <c r="N33" i="13"/>
  <c r="S33" i="13" s="1"/>
  <c r="J34" i="13"/>
  <c r="O34" i="13" s="1"/>
  <c r="K34" i="13"/>
  <c r="L34" i="13"/>
  <c r="M34" i="13"/>
  <c r="N34" i="13"/>
  <c r="S34" i="13" s="1"/>
  <c r="J35" i="13"/>
  <c r="O35" i="13" s="1"/>
  <c r="K35" i="13"/>
  <c r="L35" i="13"/>
  <c r="M35" i="13"/>
  <c r="N35" i="13"/>
  <c r="S35" i="13" s="1"/>
  <c r="J36" i="13"/>
  <c r="O36" i="13" s="1"/>
  <c r="K36" i="13"/>
  <c r="L36" i="13"/>
  <c r="M36" i="13"/>
  <c r="N36" i="13"/>
  <c r="S36" i="13" s="1"/>
  <c r="J37" i="13"/>
  <c r="O37" i="13" s="1"/>
  <c r="K37" i="13"/>
  <c r="L37" i="13"/>
  <c r="M37" i="13"/>
  <c r="N37" i="13"/>
  <c r="S37" i="13" s="1"/>
  <c r="J38" i="13"/>
  <c r="O38" i="13" s="1"/>
  <c r="K38" i="13"/>
  <c r="L38" i="13"/>
  <c r="M38" i="13"/>
  <c r="N38" i="13"/>
  <c r="S38" i="13" s="1"/>
  <c r="J39" i="13"/>
  <c r="O39" i="13" s="1"/>
  <c r="K39" i="13"/>
  <c r="L39" i="13"/>
  <c r="M39" i="13"/>
  <c r="N39" i="13"/>
  <c r="S39" i="13" s="1"/>
  <c r="J40" i="13"/>
  <c r="O40" i="13" s="1"/>
  <c r="K40" i="13"/>
  <c r="L40" i="13"/>
  <c r="M40" i="13"/>
  <c r="N40" i="13"/>
  <c r="S40" i="13" s="1"/>
  <c r="J41" i="13"/>
  <c r="O41" i="13" s="1"/>
  <c r="K41" i="13"/>
  <c r="L41" i="13"/>
  <c r="M41" i="13"/>
  <c r="N41" i="13"/>
  <c r="S41" i="13" s="1"/>
  <c r="J42" i="13"/>
  <c r="O42" i="13" s="1"/>
  <c r="K42" i="13"/>
  <c r="L42" i="13"/>
  <c r="M42" i="13"/>
  <c r="N42" i="13"/>
  <c r="S42" i="13" s="1"/>
  <c r="J43" i="13"/>
  <c r="O43" i="13" s="1"/>
  <c r="K43" i="13"/>
  <c r="L43" i="13"/>
  <c r="M43" i="13"/>
  <c r="N43" i="13"/>
  <c r="S43" i="13" s="1"/>
  <c r="J44" i="13"/>
  <c r="O44" i="13" s="1"/>
  <c r="K44" i="13"/>
  <c r="L44" i="13"/>
  <c r="M44" i="13"/>
  <c r="N44" i="13"/>
  <c r="S44" i="13" s="1"/>
  <c r="J45" i="13"/>
  <c r="O45" i="13" s="1"/>
  <c r="K45" i="13"/>
  <c r="L45" i="13"/>
  <c r="M45" i="13"/>
  <c r="N45" i="13"/>
  <c r="S45" i="13" s="1"/>
  <c r="J46" i="13"/>
  <c r="O46" i="13" s="1"/>
  <c r="K46" i="13"/>
  <c r="L46" i="13"/>
  <c r="M46" i="13"/>
  <c r="N46" i="13"/>
  <c r="S46" i="13" s="1"/>
  <c r="J47" i="13"/>
  <c r="O47" i="13" s="1"/>
  <c r="K47" i="13"/>
  <c r="L47" i="13"/>
  <c r="M47" i="13"/>
  <c r="N47" i="13"/>
  <c r="S47" i="13" s="1"/>
  <c r="J48" i="13"/>
  <c r="O48" i="13" s="1"/>
  <c r="K48" i="13"/>
  <c r="L48" i="13"/>
  <c r="M48" i="13"/>
  <c r="N48" i="13"/>
  <c r="S48" i="13" s="1"/>
  <c r="J49" i="13"/>
  <c r="O49" i="13" s="1"/>
  <c r="K49" i="13"/>
  <c r="L49" i="13"/>
  <c r="M49" i="13"/>
  <c r="N49" i="13"/>
  <c r="S49" i="13" s="1"/>
  <c r="J50" i="13"/>
  <c r="O50" i="13" s="1"/>
  <c r="K50" i="13"/>
  <c r="L50" i="13"/>
  <c r="M50" i="13"/>
  <c r="N50" i="13"/>
  <c r="S50" i="13" s="1"/>
  <c r="J51" i="13"/>
  <c r="O51" i="13" s="1"/>
  <c r="K51" i="13"/>
  <c r="L51" i="13"/>
  <c r="M51" i="13"/>
  <c r="N51" i="13"/>
  <c r="S51" i="13" s="1"/>
  <c r="J52" i="13"/>
  <c r="O52" i="13" s="1"/>
  <c r="K52" i="13"/>
  <c r="L52" i="13"/>
  <c r="M52" i="13"/>
  <c r="N52" i="13"/>
  <c r="S52" i="13" s="1"/>
  <c r="J53" i="13"/>
  <c r="O53" i="13" s="1"/>
  <c r="K53" i="13"/>
  <c r="L53" i="13"/>
  <c r="M53" i="13"/>
  <c r="N53" i="13"/>
  <c r="S53" i="13" s="1"/>
  <c r="J54" i="13"/>
  <c r="O54" i="13" s="1"/>
  <c r="K54" i="13"/>
  <c r="L54" i="13"/>
  <c r="M54" i="13"/>
  <c r="N54" i="13"/>
  <c r="S54" i="13" s="1"/>
  <c r="J55" i="13"/>
  <c r="O55" i="13" s="1"/>
  <c r="K55" i="13"/>
  <c r="L55" i="13"/>
  <c r="M55" i="13"/>
  <c r="N55" i="13"/>
  <c r="S55" i="13" s="1"/>
  <c r="Q2" i="13"/>
  <c r="N2" i="13"/>
  <c r="S2" i="13" s="1"/>
  <c r="M2" i="13"/>
  <c r="L2" i="13"/>
  <c r="K2" i="13"/>
  <c r="J2" i="13"/>
  <c r="O2" i="13" s="1"/>
  <c r="H2" i="21"/>
  <c r="M2" i="21" s="1"/>
  <c r="F282" i="1" s="1"/>
  <c r="O55" i="21"/>
  <c r="P55" i="21" s="1"/>
  <c r="L55" i="21"/>
  <c r="Q55" i="21" s="1"/>
  <c r="R55" i="21" s="1"/>
  <c r="K55" i="21"/>
  <c r="J55" i="21"/>
  <c r="I55" i="21"/>
  <c r="H55" i="21"/>
  <c r="M55" i="21" s="1"/>
  <c r="F335" i="1" s="1"/>
  <c r="O54" i="21"/>
  <c r="P54" i="21" s="1"/>
  <c r="L54" i="21"/>
  <c r="Q54" i="21" s="1"/>
  <c r="R54" i="21" s="1"/>
  <c r="K54" i="21"/>
  <c r="J54" i="21"/>
  <c r="I54" i="21"/>
  <c r="H54" i="21"/>
  <c r="M54" i="21" s="1"/>
  <c r="F334" i="1" s="1"/>
  <c r="O53" i="21"/>
  <c r="P53" i="21" s="1"/>
  <c r="L53" i="21"/>
  <c r="Q53" i="21" s="1"/>
  <c r="R53" i="21" s="1"/>
  <c r="K53" i="21"/>
  <c r="J53" i="21"/>
  <c r="I53" i="21"/>
  <c r="H53" i="21"/>
  <c r="M53" i="21" s="1"/>
  <c r="F333" i="1" s="1"/>
  <c r="O52" i="21"/>
  <c r="P52" i="21" s="1"/>
  <c r="L52" i="21"/>
  <c r="Q52" i="21" s="1"/>
  <c r="R52" i="21" s="1"/>
  <c r="K52" i="21"/>
  <c r="J52" i="21"/>
  <c r="I52" i="21"/>
  <c r="H52" i="21"/>
  <c r="M52" i="21" s="1"/>
  <c r="F332" i="1" s="1"/>
  <c r="O51" i="21"/>
  <c r="P51" i="21" s="1"/>
  <c r="L51" i="21"/>
  <c r="Q51" i="21" s="1"/>
  <c r="R51" i="21" s="1"/>
  <c r="K51" i="21"/>
  <c r="J51" i="21"/>
  <c r="I51" i="21"/>
  <c r="H51" i="21"/>
  <c r="M51" i="21" s="1"/>
  <c r="F331" i="1" s="1"/>
  <c r="O50" i="21"/>
  <c r="P50" i="21" s="1"/>
  <c r="L50" i="21"/>
  <c r="Q50" i="21" s="1"/>
  <c r="R50" i="21" s="1"/>
  <c r="K50" i="21"/>
  <c r="J50" i="21"/>
  <c r="I50" i="21"/>
  <c r="H50" i="21"/>
  <c r="M50" i="21" s="1"/>
  <c r="F330" i="1" s="1"/>
  <c r="O49" i="21"/>
  <c r="P49" i="21" s="1"/>
  <c r="L49" i="21"/>
  <c r="Q49" i="21" s="1"/>
  <c r="R49" i="21" s="1"/>
  <c r="K49" i="21"/>
  <c r="J49" i="21"/>
  <c r="I49" i="21"/>
  <c r="H49" i="21"/>
  <c r="M49" i="21" s="1"/>
  <c r="F329" i="1" s="1"/>
  <c r="O48" i="21"/>
  <c r="P48" i="21" s="1"/>
  <c r="L48" i="21"/>
  <c r="Q48" i="21" s="1"/>
  <c r="R48" i="21" s="1"/>
  <c r="K48" i="21"/>
  <c r="J48" i="21"/>
  <c r="I48" i="21"/>
  <c r="H48" i="21"/>
  <c r="M48" i="21" s="1"/>
  <c r="F328" i="1" s="1"/>
  <c r="O47" i="21"/>
  <c r="P47" i="21" s="1"/>
  <c r="L47" i="21"/>
  <c r="Q47" i="21" s="1"/>
  <c r="R47" i="21" s="1"/>
  <c r="K47" i="21"/>
  <c r="J47" i="21"/>
  <c r="I47" i="21"/>
  <c r="H47" i="21"/>
  <c r="M47" i="21" s="1"/>
  <c r="F327" i="1" s="1"/>
  <c r="O46" i="21"/>
  <c r="P46" i="21" s="1"/>
  <c r="L46" i="21"/>
  <c r="Q46" i="21" s="1"/>
  <c r="R46" i="21" s="1"/>
  <c r="K46" i="21"/>
  <c r="J46" i="21"/>
  <c r="I46" i="21"/>
  <c r="H46" i="21"/>
  <c r="M46" i="21" s="1"/>
  <c r="F326" i="1" s="1"/>
  <c r="O45" i="21"/>
  <c r="P45" i="21" s="1"/>
  <c r="L45" i="21"/>
  <c r="Q45" i="21" s="1"/>
  <c r="R45" i="21" s="1"/>
  <c r="K45" i="21"/>
  <c r="J45" i="21"/>
  <c r="I45" i="21"/>
  <c r="H45" i="21"/>
  <c r="M45" i="21" s="1"/>
  <c r="F325" i="1" s="1"/>
  <c r="O44" i="21"/>
  <c r="P44" i="21" s="1"/>
  <c r="L44" i="21"/>
  <c r="Q44" i="21" s="1"/>
  <c r="R44" i="21" s="1"/>
  <c r="K44" i="21"/>
  <c r="J44" i="21"/>
  <c r="I44" i="21"/>
  <c r="H44" i="21"/>
  <c r="M44" i="21" s="1"/>
  <c r="F324" i="1" s="1"/>
  <c r="O43" i="21"/>
  <c r="P43" i="21" s="1"/>
  <c r="L43" i="21"/>
  <c r="Q43" i="21" s="1"/>
  <c r="R43" i="21" s="1"/>
  <c r="K43" i="21"/>
  <c r="J43" i="21"/>
  <c r="I43" i="21"/>
  <c r="H43" i="21"/>
  <c r="M43" i="21" s="1"/>
  <c r="F323" i="1" s="1"/>
  <c r="O42" i="21"/>
  <c r="P42" i="21" s="1"/>
  <c r="L42" i="21"/>
  <c r="Q42" i="21" s="1"/>
  <c r="R42" i="21" s="1"/>
  <c r="K42" i="21"/>
  <c r="J42" i="21"/>
  <c r="I42" i="21"/>
  <c r="H42" i="21"/>
  <c r="M42" i="21" s="1"/>
  <c r="F322" i="1" s="1"/>
  <c r="O41" i="21"/>
  <c r="P41" i="21" s="1"/>
  <c r="L41" i="21"/>
  <c r="Q41" i="21" s="1"/>
  <c r="R41" i="21" s="1"/>
  <c r="K41" i="21"/>
  <c r="J41" i="21"/>
  <c r="I41" i="21"/>
  <c r="H41" i="21"/>
  <c r="M41" i="21" s="1"/>
  <c r="F321" i="1" s="1"/>
  <c r="O40" i="21"/>
  <c r="P40" i="21" s="1"/>
  <c r="L40" i="21"/>
  <c r="Q40" i="21" s="1"/>
  <c r="R40" i="21" s="1"/>
  <c r="K40" i="21"/>
  <c r="J40" i="21"/>
  <c r="I40" i="21"/>
  <c r="H40" i="21"/>
  <c r="M40" i="21" s="1"/>
  <c r="F320" i="1" s="1"/>
  <c r="O39" i="21"/>
  <c r="P39" i="21" s="1"/>
  <c r="L39" i="21"/>
  <c r="Q39" i="21" s="1"/>
  <c r="R39" i="21" s="1"/>
  <c r="K39" i="21"/>
  <c r="J39" i="21"/>
  <c r="I39" i="21"/>
  <c r="H39" i="21"/>
  <c r="M39" i="21" s="1"/>
  <c r="F319" i="1" s="1"/>
  <c r="O38" i="21"/>
  <c r="P38" i="21" s="1"/>
  <c r="L38" i="21"/>
  <c r="Q38" i="21" s="1"/>
  <c r="R38" i="21" s="1"/>
  <c r="K38" i="21"/>
  <c r="J38" i="21"/>
  <c r="I38" i="21"/>
  <c r="H38" i="21"/>
  <c r="M38" i="21" s="1"/>
  <c r="F318" i="1" s="1"/>
  <c r="O37" i="21"/>
  <c r="P37" i="21" s="1"/>
  <c r="L37" i="21"/>
  <c r="Q37" i="21" s="1"/>
  <c r="R37" i="21" s="1"/>
  <c r="K37" i="21"/>
  <c r="J37" i="21"/>
  <c r="I37" i="21"/>
  <c r="H37" i="21"/>
  <c r="M37" i="21" s="1"/>
  <c r="F317" i="1" s="1"/>
  <c r="O36" i="21"/>
  <c r="P36" i="21" s="1"/>
  <c r="L36" i="21"/>
  <c r="Q36" i="21" s="1"/>
  <c r="R36" i="21" s="1"/>
  <c r="K36" i="21"/>
  <c r="J36" i="21"/>
  <c r="I36" i="21"/>
  <c r="H36" i="21"/>
  <c r="M36" i="21" s="1"/>
  <c r="F316" i="1" s="1"/>
  <c r="O35" i="21"/>
  <c r="P35" i="21" s="1"/>
  <c r="L35" i="21"/>
  <c r="Q35" i="21" s="1"/>
  <c r="R35" i="21" s="1"/>
  <c r="K35" i="21"/>
  <c r="J35" i="21"/>
  <c r="I35" i="21"/>
  <c r="H35" i="21"/>
  <c r="M35" i="21" s="1"/>
  <c r="F315" i="1" s="1"/>
  <c r="O34" i="21"/>
  <c r="P34" i="21" s="1"/>
  <c r="L34" i="21"/>
  <c r="Q34" i="21" s="1"/>
  <c r="R34" i="21" s="1"/>
  <c r="K34" i="21"/>
  <c r="J34" i="21"/>
  <c r="I34" i="21"/>
  <c r="H34" i="21"/>
  <c r="M34" i="21" s="1"/>
  <c r="F314" i="1" s="1"/>
  <c r="O33" i="21"/>
  <c r="P33" i="21" s="1"/>
  <c r="L33" i="21"/>
  <c r="Q33" i="21" s="1"/>
  <c r="R33" i="21" s="1"/>
  <c r="K33" i="21"/>
  <c r="J33" i="21"/>
  <c r="I33" i="21"/>
  <c r="H33" i="21"/>
  <c r="M33" i="21" s="1"/>
  <c r="F313" i="1" s="1"/>
  <c r="O32" i="21"/>
  <c r="P32" i="21" s="1"/>
  <c r="L32" i="21"/>
  <c r="Q32" i="21" s="1"/>
  <c r="R32" i="21" s="1"/>
  <c r="K32" i="21"/>
  <c r="J32" i="21"/>
  <c r="I32" i="21"/>
  <c r="H32" i="21"/>
  <c r="M32" i="21" s="1"/>
  <c r="F312" i="1" s="1"/>
  <c r="O31" i="21"/>
  <c r="P31" i="21" s="1"/>
  <c r="L31" i="21"/>
  <c r="Q31" i="21" s="1"/>
  <c r="R31" i="21" s="1"/>
  <c r="K31" i="21"/>
  <c r="J31" i="21"/>
  <c r="I31" i="21"/>
  <c r="H31" i="21"/>
  <c r="M31" i="21" s="1"/>
  <c r="F311" i="1" s="1"/>
  <c r="O30" i="21"/>
  <c r="P30" i="21" s="1"/>
  <c r="L30" i="21"/>
  <c r="Q30" i="21" s="1"/>
  <c r="R30" i="21" s="1"/>
  <c r="K30" i="21"/>
  <c r="J30" i="21"/>
  <c r="I30" i="21"/>
  <c r="H30" i="21"/>
  <c r="M30" i="21" s="1"/>
  <c r="F310" i="1" s="1"/>
  <c r="O29" i="21"/>
  <c r="P29" i="21" s="1"/>
  <c r="L29" i="21"/>
  <c r="Q29" i="21" s="1"/>
  <c r="R29" i="21" s="1"/>
  <c r="K29" i="21"/>
  <c r="J29" i="21"/>
  <c r="I29" i="21"/>
  <c r="H29" i="21"/>
  <c r="M29" i="21" s="1"/>
  <c r="F309" i="1" s="1"/>
  <c r="O28" i="21"/>
  <c r="P28" i="21" s="1"/>
  <c r="L28" i="21"/>
  <c r="Q28" i="21" s="1"/>
  <c r="R28" i="21" s="1"/>
  <c r="K28" i="21"/>
  <c r="J28" i="21"/>
  <c r="I28" i="21"/>
  <c r="H28" i="21"/>
  <c r="M28" i="21" s="1"/>
  <c r="F308" i="1" s="1"/>
  <c r="O27" i="21"/>
  <c r="P27" i="21" s="1"/>
  <c r="L27" i="21"/>
  <c r="Q27" i="21" s="1"/>
  <c r="R27" i="21" s="1"/>
  <c r="K27" i="21"/>
  <c r="J27" i="21"/>
  <c r="I27" i="21"/>
  <c r="H27" i="21"/>
  <c r="M27" i="21" s="1"/>
  <c r="F307" i="1" s="1"/>
  <c r="O26" i="21"/>
  <c r="P26" i="21" s="1"/>
  <c r="L26" i="21"/>
  <c r="Q26" i="21" s="1"/>
  <c r="R26" i="21" s="1"/>
  <c r="K26" i="21"/>
  <c r="J26" i="21"/>
  <c r="I26" i="21"/>
  <c r="H26" i="21"/>
  <c r="M26" i="21" s="1"/>
  <c r="F306" i="1" s="1"/>
  <c r="O25" i="21"/>
  <c r="P25" i="21" s="1"/>
  <c r="L25" i="21"/>
  <c r="Q25" i="21" s="1"/>
  <c r="R25" i="21" s="1"/>
  <c r="K25" i="21"/>
  <c r="J25" i="21"/>
  <c r="I25" i="21"/>
  <c r="H25" i="21"/>
  <c r="M25" i="21" s="1"/>
  <c r="F305" i="1" s="1"/>
  <c r="O24" i="21"/>
  <c r="P24" i="21" s="1"/>
  <c r="L24" i="21"/>
  <c r="Q24" i="21" s="1"/>
  <c r="R24" i="21" s="1"/>
  <c r="K24" i="21"/>
  <c r="J24" i="21"/>
  <c r="I24" i="21"/>
  <c r="H24" i="21"/>
  <c r="M24" i="21" s="1"/>
  <c r="F304" i="1" s="1"/>
  <c r="O23" i="21"/>
  <c r="P23" i="21" s="1"/>
  <c r="L23" i="21"/>
  <c r="Q23" i="21" s="1"/>
  <c r="R23" i="21" s="1"/>
  <c r="K23" i="21"/>
  <c r="J23" i="21"/>
  <c r="I23" i="21"/>
  <c r="H23" i="21"/>
  <c r="M23" i="21" s="1"/>
  <c r="F303" i="1" s="1"/>
  <c r="O22" i="21"/>
  <c r="P22" i="21" s="1"/>
  <c r="L22" i="21"/>
  <c r="Q22" i="21" s="1"/>
  <c r="R22" i="21" s="1"/>
  <c r="K22" i="21"/>
  <c r="J22" i="21"/>
  <c r="I22" i="21"/>
  <c r="H22" i="21"/>
  <c r="M22" i="21" s="1"/>
  <c r="F302" i="1" s="1"/>
  <c r="O21" i="21"/>
  <c r="P21" i="21" s="1"/>
  <c r="L21" i="21"/>
  <c r="Q21" i="21" s="1"/>
  <c r="R21" i="21" s="1"/>
  <c r="K21" i="21"/>
  <c r="J21" i="21"/>
  <c r="I21" i="21"/>
  <c r="H21" i="21"/>
  <c r="M21" i="21" s="1"/>
  <c r="F301" i="1" s="1"/>
  <c r="O20" i="21"/>
  <c r="P20" i="21" s="1"/>
  <c r="L20" i="21"/>
  <c r="Q20" i="21" s="1"/>
  <c r="R20" i="21" s="1"/>
  <c r="K20" i="21"/>
  <c r="J20" i="21"/>
  <c r="I20" i="21"/>
  <c r="H20" i="21"/>
  <c r="M20" i="21" s="1"/>
  <c r="F300" i="1" s="1"/>
  <c r="O19" i="21"/>
  <c r="P19" i="21" s="1"/>
  <c r="L19" i="21"/>
  <c r="Q19" i="21" s="1"/>
  <c r="R19" i="21" s="1"/>
  <c r="K19" i="21"/>
  <c r="J19" i="21"/>
  <c r="I19" i="21"/>
  <c r="H19" i="21"/>
  <c r="M19" i="21" s="1"/>
  <c r="F299" i="1" s="1"/>
  <c r="O18" i="21"/>
  <c r="P18" i="21" s="1"/>
  <c r="L18" i="21"/>
  <c r="Q18" i="21" s="1"/>
  <c r="R18" i="21" s="1"/>
  <c r="K18" i="21"/>
  <c r="J18" i="21"/>
  <c r="I18" i="21"/>
  <c r="H18" i="21"/>
  <c r="M18" i="21" s="1"/>
  <c r="F298" i="1" s="1"/>
  <c r="O17" i="21"/>
  <c r="P17" i="21" s="1"/>
  <c r="L17" i="21"/>
  <c r="Q17" i="21" s="1"/>
  <c r="R17" i="21" s="1"/>
  <c r="K17" i="21"/>
  <c r="J17" i="21"/>
  <c r="I17" i="21"/>
  <c r="H17" i="21"/>
  <c r="M17" i="21" s="1"/>
  <c r="F297" i="1" s="1"/>
  <c r="O16" i="21"/>
  <c r="P16" i="21" s="1"/>
  <c r="L16" i="21"/>
  <c r="Q16" i="21" s="1"/>
  <c r="R16" i="21" s="1"/>
  <c r="K16" i="21"/>
  <c r="J16" i="21"/>
  <c r="I16" i="21"/>
  <c r="H16" i="21"/>
  <c r="M16" i="21" s="1"/>
  <c r="F296" i="1" s="1"/>
  <c r="O15" i="21"/>
  <c r="P15" i="21" s="1"/>
  <c r="L15" i="21"/>
  <c r="Q15" i="21" s="1"/>
  <c r="R15" i="21" s="1"/>
  <c r="K15" i="21"/>
  <c r="J15" i="21"/>
  <c r="I15" i="21"/>
  <c r="H15" i="21"/>
  <c r="M15" i="21" s="1"/>
  <c r="F295" i="1" s="1"/>
  <c r="O14" i="21"/>
  <c r="P14" i="21" s="1"/>
  <c r="L14" i="21"/>
  <c r="Q14" i="21" s="1"/>
  <c r="R14" i="21" s="1"/>
  <c r="K14" i="21"/>
  <c r="J14" i="21"/>
  <c r="I14" i="21"/>
  <c r="H14" i="21"/>
  <c r="M14" i="21" s="1"/>
  <c r="F294" i="1" s="1"/>
  <c r="O13" i="21"/>
  <c r="P13" i="21" s="1"/>
  <c r="L13" i="21"/>
  <c r="Q13" i="21" s="1"/>
  <c r="R13" i="21" s="1"/>
  <c r="K13" i="21"/>
  <c r="J13" i="21"/>
  <c r="I13" i="21"/>
  <c r="H13" i="21"/>
  <c r="M13" i="21" s="1"/>
  <c r="F293" i="1" s="1"/>
  <c r="O12" i="21"/>
  <c r="P12" i="21" s="1"/>
  <c r="L12" i="21"/>
  <c r="Q12" i="21" s="1"/>
  <c r="R12" i="21" s="1"/>
  <c r="K12" i="21"/>
  <c r="J12" i="21"/>
  <c r="I12" i="21"/>
  <c r="H12" i="21"/>
  <c r="M12" i="21" s="1"/>
  <c r="F292" i="1" s="1"/>
  <c r="O11" i="21"/>
  <c r="P11" i="21" s="1"/>
  <c r="L11" i="21"/>
  <c r="Q11" i="21" s="1"/>
  <c r="R11" i="21" s="1"/>
  <c r="K11" i="21"/>
  <c r="J11" i="21"/>
  <c r="I11" i="21"/>
  <c r="H11" i="21"/>
  <c r="M11" i="21" s="1"/>
  <c r="F291" i="1" s="1"/>
  <c r="O10" i="21"/>
  <c r="P10" i="21" s="1"/>
  <c r="L10" i="21"/>
  <c r="Q10" i="21" s="1"/>
  <c r="R10" i="21" s="1"/>
  <c r="K10" i="21"/>
  <c r="J10" i="21"/>
  <c r="I10" i="21"/>
  <c r="H10" i="21"/>
  <c r="M10" i="21" s="1"/>
  <c r="F290" i="1" s="1"/>
  <c r="O9" i="21"/>
  <c r="P9" i="21" s="1"/>
  <c r="L9" i="21"/>
  <c r="Q9" i="21" s="1"/>
  <c r="R9" i="21" s="1"/>
  <c r="K9" i="21"/>
  <c r="J9" i="21"/>
  <c r="I9" i="21"/>
  <c r="H9" i="21"/>
  <c r="M9" i="21" s="1"/>
  <c r="F289" i="1" s="1"/>
  <c r="O8" i="21"/>
  <c r="P8" i="21" s="1"/>
  <c r="L8" i="21"/>
  <c r="Q8" i="21" s="1"/>
  <c r="R8" i="21" s="1"/>
  <c r="K8" i="21"/>
  <c r="J8" i="21"/>
  <c r="I8" i="21"/>
  <c r="H8" i="21"/>
  <c r="M8" i="21" s="1"/>
  <c r="F288" i="1" s="1"/>
  <c r="O7" i="21"/>
  <c r="P7" i="21" s="1"/>
  <c r="L7" i="21"/>
  <c r="Q7" i="21" s="1"/>
  <c r="R7" i="21" s="1"/>
  <c r="K7" i="21"/>
  <c r="J7" i="21"/>
  <c r="I7" i="21"/>
  <c r="H7" i="21"/>
  <c r="M7" i="21" s="1"/>
  <c r="F287" i="1" s="1"/>
  <c r="O6" i="21"/>
  <c r="P6" i="21" s="1"/>
  <c r="L6" i="21"/>
  <c r="Q6" i="21" s="1"/>
  <c r="R6" i="21" s="1"/>
  <c r="K6" i="21"/>
  <c r="J6" i="21"/>
  <c r="I6" i="21"/>
  <c r="H6" i="21"/>
  <c r="M6" i="21" s="1"/>
  <c r="F286" i="1" s="1"/>
  <c r="O5" i="21"/>
  <c r="P5" i="21" s="1"/>
  <c r="L5" i="21"/>
  <c r="Q5" i="21" s="1"/>
  <c r="R5" i="21" s="1"/>
  <c r="K5" i="21"/>
  <c r="J5" i="21"/>
  <c r="I5" i="21"/>
  <c r="H5" i="21"/>
  <c r="M5" i="21" s="1"/>
  <c r="F285" i="1" s="1"/>
  <c r="O4" i="21"/>
  <c r="P4" i="21" s="1"/>
  <c r="L4" i="21"/>
  <c r="Q4" i="21" s="1"/>
  <c r="R4" i="21" s="1"/>
  <c r="K4" i="21"/>
  <c r="J4" i="21"/>
  <c r="I4" i="21"/>
  <c r="H4" i="21"/>
  <c r="M4" i="21" s="1"/>
  <c r="F284" i="1" s="1"/>
  <c r="O3" i="21"/>
  <c r="P3" i="21" s="1"/>
  <c r="L3" i="21"/>
  <c r="Q3" i="21" s="1"/>
  <c r="R3" i="21" s="1"/>
  <c r="K3" i="21"/>
  <c r="J3" i="21"/>
  <c r="I3" i="21"/>
  <c r="H3" i="21"/>
  <c r="M3" i="21" s="1"/>
  <c r="F283" i="1" s="1"/>
  <c r="O2" i="21"/>
  <c r="P2" i="21" s="1"/>
  <c r="L2" i="21"/>
  <c r="Q2" i="21" s="1"/>
  <c r="R2" i="21" s="1"/>
  <c r="K2" i="21"/>
  <c r="J2" i="21"/>
  <c r="I2" i="21"/>
  <c r="R3" i="12"/>
  <c r="R4" i="12"/>
  <c r="R5" i="12"/>
  <c r="R6" i="12"/>
  <c r="R7" i="12"/>
  <c r="R8" i="12"/>
  <c r="R9" i="12"/>
  <c r="R10" i="12"/>
  <c r="R11" i="12"/>
  <c r="R12" i="12"/>
  <c r="R13" i="12"/>
  <c r="R14" i="12"/>
  <c r="R15" i="12"/>
  <c r="R16" i="12"/>
  <c r="R17" i="12"/>
  <c r="R18" i="12"/>
  <c r="R19" i="12"/>
  <c r="R20" i="12"/>
  <c r="R21" i="12"/>
  <c r="R22" i="12"/>
  <c r="R23" i="12"/>
  <c r="R24" i="12"/>
  <c r="R25" i="12"/>
  <c r="R26" i="12"/>
  <c r="R27" i="12"/>
  <c r="R28" i="12"/>
  <c r="R29" i="12"/>
  <c r="R30" i="12"/>
  <c r="R31" i="12"/>
  <c r="R32" i="12"/>
  <c r="R33" i="12"/>
  <c r="R34" i="12"/>
  <c r="R35" i="12"/>
  <c r="R36" i="12"/>
  <c r="R37" i="12"/>
  <c r="R38" i="12"/>
  <c r="R39" i="12"/>
  <c r="R40" i="12"/>
  <c r="R41" i="12"/>
  <c r="R42" i="12"/>
  <c r="R43" i="12"/>
  <c r="R44" i="12"/>
  <c r="R45" i="12"/>
  <c r="R46" i="12"/>
  <c r="R47" i="12"/>
  <c r="R48" i="12"/>
  <c r="R49" i="12"/>
  <c r="R50" i="12"/>
  <c r="R51" i="12"/>
  <c r="R52" i="12"/>
  <c r="R53" i="12"/>
  <c r="R54" i="12"/>
  <c r="R55" i="12"/>
  <c r="K3" i="12"/>
  <c r="P3" i="12" s="1"/>
  <c r="L3" i="12"/>
  <c r="M3" i="12"/>
  <c r="N3" i="12"/>
  <c r="O3" i="12"/>
  <c r="T3" i="12" s="1"/>
  <c r="K4" i="12"/>
  <c r="P4" i="12" s="1"/>
  <c r="L4" i="12"/>
  <c r="M4" i="12"/>
  <c r="N4" i="12"/>
  <c r="O4" i="12"/>
  <c r="T4" i="12" s="1"/>
  <c r="K5" i="12"/>
  <c r="P5" i="12" s="1"/>
  <c r="L5" i="12"/>
  <c r="M5" i="12"/>
  <c r="N5" i="12"/>
  <c r="O5" i="12"/>
  <c r="T5" i="12" s="1"/>
  <c r="K6" i="12"/>
  <c r="P6" i="12" s="1"/>
  <c r="L6" i="12"/>
  <c r="M6" i="12"/>
  <c r="N6" i="12"/>
  <c r="O6" i="12"/>
  <c r="T6" i="12" s="1"/>
  <c r="K7" i="12"/>
  <c r="P7" i="12" s="1"/>
  <c r="L7" i="12"/>
  <c r="M7" i="12"/>
  <c r="N7" i="12"/>
  <c r="O7" i="12"/>
  <c r="T7" i="12" s="1"/>
  <c r="K8" i="12"/>
  <c r="P8" i="12" s="1"/>
  <c r="L8" i="12"/>
  <c r="M8" i="12"/>
  <c r="N8" i="12"/>
  <c r="O8" i="12"/>
  <c r="T8" i="12" s="1"/>
  <c r="K9" i="12"/>
  <c r="P9" i="12" s="1"/>
  <c r="L9" i="12"/>
  <c r="M9" i="12"/>
  <c r="N9" i="12"/>
  <c r="O9" i="12"/>
  <c r="T9" i="12" s="1"/>
  <c r="K10" i="12"/>
  <c r="P10" i="12" s="1"/>
  <c r="L10" i="12"/>
  <c r="M10" i="12"/>
  <c r="N10" i="12"/>
  <c r="O10" i="12"/>
  <c r="T10" i="12" s="1"/>
  <c r="K11" i="12"/>
  <c r="P11" i="12" s="1"/>
  <c r="L11" i="12"/>
  <c r="M11" i="12"/>
  <c r="N11" i="12"/>
  <c r="O11" i="12"/>
  <c r="T11" i="12" s="1"/>
  <c r="K12" i="12"/>
  <c r="P12" i="12" s="1"/>
  <c r="L12" i="12"/>
  <c r="M12" i="12"/>
  <c r="N12" i="12"/>
  <c r="O12" i="12"/>
  <c r="T12" i="12" s="1"/>
  <c r="K13" i="12"/>
  <c r="P13" i="12" s="1"/>
  <c r="L13" i="12"/>
  <c r="M13" i="12"/>
  <c r="N13" i="12"/>
  <c r="O13" i="12"/>
  <c r="T13" i="12" s="1"/>
  <c r="K14" i="12"/>
  <c r="P14" i="12" s="1"/>
  <c r="L14" i="12"/>
  <c r="M14" i="12"/>
  <c r="N14" i="12"/>
  <c r="O14" i="12"/>
  <c r="T14" i="12" s="1"/>
  <c r="K15" i="12"/>
  <c r="P15" i="12" s="1"/>
  <c r="L15" i="12"/>
  <c r="M15" i="12"/>
  <c r="N15" i="12"/>
  <c r="O15" i="12"/>
  <c r="T15" i="12" s="1"/>
  <c r="K16" i="12"/>
  <c r="P16" i="12" s="1"/>
  <c r="L16" i="12"/>
  <c r="M16" i="12"/>
  <c r="N16" i="12"/>
  <c r="O16" i="12"/>
  <c r="T16" i="12" s="1"/>
  <c r="K17" i="12"/>
  <c r="P17" i="12" s="1"/>
  <c r="L17" i="12"/>
  <c r="M17" i="12"/>
  <c r="N17" i="12"/>
  <c r="O17" i="12"/>
  <c r="T17" i="12" s="1"/>
  <c r="K18" i="12"/>
  <c r="P18" i="12" s="1"/>
  <c r="L18" i="12"/>
  <c r="M18" i="12"/>
  <c r="N18" i="12"/>
  <c r="O18" i="12"/>
  <c r="T18" i="12" s="1"/>
  <c r="K19" i="12"/>
  <c r="P19" i="12" s="1"/>
  <c r="L19" i="12"/>
  <c r="M19" i="12"/>
  <c r="N19" i="12"/>
  <c r="O19" i="12"/>
  <c r="T19" i="12" s="1"/>
  <c r="K20" i="12"/>
  <c r="P20" i="12" s="1"/>
  <c r="L20" i="12"/>
  <c r="M20" i="12"/>
  <c r="N20" i="12"/>
  <c r="O20" i="12"/>
  <c r="T20" i="12" s="1"/>
  <c r="K21" i="12"/>
  <c r="P21" i="12" s="1"/>
  <c r="L21" i="12"/>
  <c r="M21" i="12"/>
  <c r="N21" i="12"/>
  <c r="O21" i="12"/>
  <c r="T21" i="12" s="1"/>
  <c r="K22" i="12"/>
  <c r="P22" i="12" s="1"/>
  <c r="L22" i="12"/>
  <c r="M22" i="12"/>
  <c r="N22" i="12"/>
  <c r="O22" i="12"/>
  <c r="T22" i="12" s="1"/>
  <c r="K23" i="12"/>
  <c r="P23" i="12" s="1"/>
  <c r="L23" i="12"/>
  <c r="M23" i="12"/>
  <c r="N23" i="12"/>
  <c r="O23" i="12"/>
  <c r="T23" i="12" s="1"/>
  <c r="K24" i="12"/>
  <c r="P24" i="12" s="1"/>
  <c r="L24" i="12"/>
  <c r="M24" i="12"/>
  <c r="N24" i="12"/>
  <c r="O24" i="12"/>
  <c r="T24" i="12" s="1"/>
  <c r="K25" i="12"/>
  <c r="P25" i="12" s="1"/>
  <c r="L25" i="12"/>
  <c r="M25" i="12"/>
  <c r="N25" i="12"/>
  <c r="O25" i="12"/>
  <c r="T25" i="12" s="1"/>
  <c r="K26" i="12"/>
  <c r="P26" i="12" s="1"/>
  <c r="L26" i="12"/>
  <c r="M26" i="12"/>
  <c r="N26" i="12"/>
  <c r="O26" i="12"/>
  <c r="T26" i="12" s="1"/>
  <c r="K27" i="12"/>
  <c r="P27" i="12" s="1"/>
  <c r="L27" i="12"/>
  <c r="M27" i="12"/>
  <c r="N27" i="12"/>
  <c r="O27" i="12"/>
  <c r="T27" i="12" s="1"/>
  <c r="K28" i="12"/>
  <c r="P28" i="12" s="1"/>
  <c r="L28" i="12"/>
  <c r="M28" i="12"/>
  <c r="N28" i="12"/>
  <c r="O28" i="12"/>
  <c r="T28" i="12" s="1"/>
  <c r="K29" i="12"/>
  <c r="P29" i="12" s="1"/>
  <c r="L29" i="12"/>
  <c r="M29" i="12"/>
  <c r="N29" i="12"/>
  <c r="O29" i="12"/>
  <c r="T29" i="12" s="1"/>
  <c r="K30" i="12"/>
  <c r="P30" i="12" s="1"/>
  <c r="L30" i="12"/>
  <c r="M30" i="12"/>
  <c r="N30" i="12"/>
  <c r="O30" i="12"/>
  <c r="T30" i="12" s="1"/>
  <c r="K31" i="12"/>
  <c r="P31" i="12" s="1"/>
  <c r="L31" i="12"/>
  <c r="M31" i="12"/>
  <c r="N31" i="12"/>
  <c r="O31" i="12"/>
  <c r="T31" i="12" s="1"/>
  <c r="K32" i="12"/>
  <c r="P32" i="12" s="1"/>
  <c r="L32" i="12"/>
  <c r="M32" i="12"/>
  <c r="N32" i="12"/>
  <c r="O32" i="12"/>
  <c r="T32" i="12" s="1"/>
  <c r="K33" i="12"/>
  <c r="P33" i="12" s="1"/>
  <c r="L33" i="12"/>
  <c r="M33" i="12"/>
  <c r="N33" i="12"/>
  <c r="O33" i="12"/>
  <c r="T33" i="12" s="1"/>
  <c r="K34" i="12"/>
  <c r="P34" i="12" s="1"/>
  <c r="L34" i="12"/>
  <c r="M34" i="12"/>
  <c r="N34" i="12"/>
  <c r="O34" i="12"/>
  <c r="T34" i="12" s="1"/>
  <c r="K35" i="12"/>
  <c r="P35" i="12" s="1"/>
  <c r="L35" i="12"/>
  <c r="M35" i="12"/>
  <c r="N35" i="12"/>
  <c r="O35" i="12"/>
  <c r="T35" i="12" s="1"/>
  <c r="K36" i="12"/>
  <c r="P36" i="12" s="1"/>
  <c r="L36" i="12"/>
  <c r="M36" i="12"/>
  <c r="N36" i="12"/>
  <c r="O36" i="12"/>
  <c r="T36" i="12" s="1"/>
  <c r="K37" i="12"/>
  <c r="P37" i="12" s="1"/>
  <c r="L37" i="12"/>
  <c r="M37" i="12"/>
  <c r="N37" i="12"/>
  <c r="O37" i="12"/>
  <c r="T37" i="12" s="1"/>
  <c r="K38" i="12"/>
  <c r="P38" i="12" s="1"/>
  <c r="L38" i="12"/>
  <c r="M38" i="12"/>
  <c r="N38" i="12"/>
  <c r="O38" i="12"/>
  <c r="T38" i="12" s="1"/>
  <c r="K39" i="12"/>
  <c r="P39" i="12" s="1"/>
  <c r="L39" i="12"/>
  <c r="M39" i="12"/>
  <c r="N39" i="12"/>
  <c r="O39" i="12"/>
  <c r="T39" i="12" s="1"/>
  <c r="K40" i="12"/>
  <c r="P40" i="12" s="1"/>
  <c r="L40" i="12"/>
  <c r="M40" i="12"/>
  <c r="N40" i="12"/>
  <c r="O40" i="12"/>
  <c r="T40" i="12" s="1"/>
  <c r="K41" i="12"/>
  <c r="P41" i="12" s="1"/>
  <c r="L41" i="12"/>
  <c r="M41" i="12"/>
  <c r="N41" i="12"/>
  <c r="O41" i="12"/>
  <c r="T41" i="12" s="1"/>
  <c r="K42" i="12"/>
  <c r="P42" i="12" s="1"/>
  <c r="L42" i="12"/>
  <c r="M42" i="12"/>
  <c r="N42" i="12"/>
  <c r="O42" i="12"/>
  <c r="T42" i="12" s="1"/>
  <c r="K43" i="12"/>
  <c r="P43" i="12" s="1"/>
  <c r="L43" i="12"/>
  <c r="M43" i="12"/>
  <c r="N43" i="12"/>
  <c r="O43" i="12"/>
  <c r="T43" i="12" s="1"/>
  <c r="K44" i="12"/>
  <c r="P44" i="12" s="1"/>
  <c r="L44" i="12"/>
  <c r="M44" i="12"/>
  <c r="N44" i="12"/>
  <c r="O44" i="12"/>
  <c r="T44" i="12" s="1"/>
  <c r="K45" i="12"/>
  <c r="P45" i="12" s="1"/>
  <c r="L45" i="12"/>
  <c r="M45" i="12"/>
  <c r="N45" i="12"/>
  <c r="O45" i="12"/>
  <c r="T45" i="12" s="1"/>
  <c r="K46" i="12"/>
  <c r="P46" i="12" s="1"/>
  <c r="L46" i="12"/>
  <c r="M46" i="12"/>
  <c r="N46" i="12"/>
  <c r="O46" i="12"/>
  <c r="T46" i="12" s="1"/>
  <c r="K47" i="12"/>
  <c r="P47" i="12" s="1"/>
  <c r="L47" i="12"/>
  <c r="M47" i="12"/>
  <c r="N47" i="12"/>
  <c r="O47" i="12"/>
  <c r="T47" i="12" s="1"/>
  <c r="K48" i="12"/>
  <c r="P48" i="12" s="1"/>
  <c r="L48" i="12"/>
  <c r="M48" i="12"/>
  <c r="N48" i="12"/>
  <c r="O48" i="12"/>
  <c r="T48" i="12" s="1"/>
  <c r="K49" i="12"/>
  <c r="P49" i="12" s="1"/>
  <c r="L49" i="12"/>
  <c r="M49" i="12"/>
  <c r="N49" i="12"/>
  <c r="O49" i="12"/>
  <c r="T49" i="12" s="1"/>
  <c r="K50" i="12"/>
  <c r="P50" i="12" s="1"/>
  <c r="L50" i="12"/>
  <c r="M50" i="12"/>
  <c r="N50" i="12"/>
  <c r="O50" i="12"/>
  <c r="T50" i="12" s="1"/>
  <c r="K51" i="12"/>
  <c r="P51" i="12" s="1"/>
  <c r="L51" i="12"/>
  <c r="M51" i="12"/>
  <c r="N51" i="12"/>
  <c r="O51" i="12"/>
  <c r="T51" i="12" s="1"/>
  <c r="K52" i="12"/>
  <c r="P52" i="12" s="1"/>
  <c r="L52" i="12"/>
  <c r="M52" i="12"/>
  <c r="N52" i="12"/>
  <c r="O52" i="12"/>
  <c r="T52" i="12" s="1"/>
  <c r="K53" i="12"/>
  <c r="P53" i="12" s="1"/>
  <c r="L53" i="12"/>
  <c r="M53" i="12"/>
  <c r="N53" i="12"/>
  <c r="O53" i="12"/>
  <c r="T53" i="12" s="1"/>
  <c r="K54" i="12"/>
  <c r="P54" i="12" s="1"/>
  <c r="L54" i="12"/>
  <c r="M54" i="12"/>
  <c r="N54" i="12"/>
  <c r="O54" i="12"/>
  <c r="T54" i="12" s="1"/>
  <c r="K55" i="12"/>
  <c r="P55" i="12" s="1"/>
  <c r="L55" i="12"/>
  <c r="M55" i="12"/>
  <c r="N55" i="12"/>
  <c r="O55" i="12"/>
  <c r="T55" i="12" s="1"/>
  <c r="R2" i="12"/>
  <c r="O2" i="12"/>
  <c r="T2" i="12" s="1"/>
  <c r="N2" i="12"/>
  <c r="M2" i="12"/>
  <c r="L2" i="12"/>
  <c r="K2" i="12"/>
  <c r="P2" i="12" s="1"/>
  <c r="R3" i="11"/>
  <c r="R5" i="11"/>
  <c r="R7" i="11"/>
  <c r="R8" i="11"/>
  <c r="R9" i="11"/>
  <c r="R10" i="11"/>
  <c r="R11" i="11"/>
  <c r="R12" i="11"/>
  <c r="R13" i="11"/>
  <c r="R14" i="11"/>
  <c r="R15" i="11"/>
  <c r="R16" i="11"/>
  <c r="R17" i="11"/>
  <c r="R18" i="11"/>
  <c r="R19" i="11"/>
  <c r="R20" i="11"/>
  <c r="R21" i="11"/>
  <c r="R22" i="11"/>
  <c r="R23" i="11"/>
  <c r="R24" i="11"/>
  <c r="R25" i="11"/>
  <c r="R26" i="11"/>
  <c r="R27" i="11"/>
  <c r="R28" i="11"/>
  <c r="R29" i="11"/>
  <c r="R30" i="11"/>
  <c r="R31" i="11"/>
  <c r="R32" i="11"/>
  <c r="R33" i="11"/>
  <c r="R34" i="11"/>
  <c r="R35" i="11"/>
  <c r="R36" i="11"/>
  <c r="R37" i="11"/>
  <c r="R38" i="11"/>
  <c r="R39" i="11"/>
  <c r="R40" i="11"/>
  <c r="R41" i="11"/>
  <c r="R42" i="11"/>
  <c r="R43" i="11"/>
  <c r="R44" i="11"/>
  <c r="R45" i="11"/>
  <c r="R46" i="11"/>
  <c r="R47" i="11"/>
  <c r="R48" i="11"/>
  <c r="R49" i="11"/>
  <c r="R50" i="11"/>
  <c r="R51" i="11"/>
  <c r="R52" i="11"/>
  <c r="R53" i="11"/>
  <c r="R54" i="11"/>
  <c r="R55" i="11"/>
  <c r="K3" i="11"/>
  <c r="P3" i="11" s="1"/>
  <c r="L3" i="11"/>
  <c r="M3" i="11"/>
  <c r="N3" i="11"/>
  <c r="O3" i="11"/>
  <c r="T3" i="11" s="1"/>
  <c r="K5" i="11"/>
  <c r="P5" i="11" s="1"/>
  <c r="L5" i="11"/>
  <c r="M5" i="11"/>
  <c r="N5" i="11"/>
  <c r="O5" i="11"/>
  <c r="T5" i="11" s="1"/>
  <c r="K7" i="11"/>
  <c r="P7" i="11" s="1"/>
  <c r="L7" i="11"/>
  <c r="M7" i="11"/>
  <c r="N7" i="11"/>
  <c r="O7" i="11"/>
  <c r="T7" i="11" s="1"/>
  <c r="K8" i="11"/>
  <c r="P8" i="11" s="1"/>
  <c r="L8" i="11"/>
  <c r="M8" i="11"/>
  <c r="N8" i="11"/>
  <c r="O8" i="11"/>
  <c r="T8" i="11" s="1"/>
  <c r="K9" i="11"/>
  <c r="P9" i="11" s="1"/>
  <c r="L9" i="11"/>
  <c r="M9" i="11"/>
  <c r="N9" i="11"/>
  <c r="O9" i="11"/>
  <c r="T9" i="11" s="1"/>
  <c r="K10" i="11"/>
  <c r="P10" i="11" s="1"/>
  <c r="L10" i="11"/>
  <c r="M10" i="11"/>
  <c r="N10" i="11"/>
  <c r="O10" i="11"/>
  <c r="T10" i="11" s="1"/>
  <c r="K11" i="11"/>
  <c r="P11" i="11" s="1"/>
  <c r="L11" i="11"/>
  <c r="M11" i="11"/>
  <c r="N11" i="11"/>
  <c r="O11" i="11"/>
  <c r="T11" i="11" s="1"/>
  <c r="K12" i="11"/>
  <c r="P12" i="11" s="1"/>
  <c r="L12" i="11"/>
  <c r="M12" i="11"/>
  <c r="N12" i="11"/>
  <c r="O12" i="11"/>
  <c r="T12" i="11" s="1"/>
  <c r="K13" i="11"/>
  <c r="P13" i="11" s="1"/>
  <c r="L13" i="11"/>
  <c r="M13" i="11"/>
  <c r="N13" i="11"/>
  <c r="O13" i="11"/>
  <c r="T13" i="11" s="1"/>
  <c r="K14" i="11"/>
  <c r="P14" i="11" s="1"/>
  <c r="L14" i="11"/>
  <c r="M14" i="11"/>
  <c r="N14" i="11"/>
  <c r="O14" i="11"/>
  <c r="T14" i="11" s="1"/>
  <c r="K15" i="11"/>
  <c r="P15" i="11" s="1"/>
  <c r="L15" i="11"/>
  <c r="M15" i="11"/>
  <c r="N15" i="11"/>
  <c r="O15" i="11"/>
  <c r="T15" i="11" s="1"/>
  <c r="K16" i="11"/>
  <c r="P16" i="11" s="1"/>
  <c r="L16" i="11"/>
  <c r="M16" i="11"/>
  <c r="N16" i="11"/>
  <c r="O16" i="11"/>
  <c r="T16" i="11" s="1"/>
  <c r="K17" i="11"/>
  <c r="P17" i="11" s="1"/>
  <c r="L17" i="11"/>
  <c r="M17" i="11"/>
  <c r="N17" i="11"/>
  <c r="O17" i="11"/>
  <c r="T17" i="11" s="1"/>
  <c r="K18" i="11"/>
  <c r="P18" i="11" s="1"/>
  <c r="L18" i="11"/>
  <c r="M18" i="11"/>
  <c r="N18" i="11"/>
  <c r="O18" i="11"/>
  <c r="T18" i="11" s="1"/>
  <c r="K19" i="11"/>
  <c r="P19" i="11" s="1"/>
  <c r="L19" i="11"/>
  <c r="M19" i="11"/>
  <c r="N19" i="11"/>
  <c r="O19" i="11"/>
  <c r="T19" i="11" s="1"/>
  <c r="K20" i="11"/>
  <c r="P20" i="11" s="1"/>
  <c r="L20" i="11"/>
  <c r="M20" i="11"/>
  <c r="N20" i="11"/>
  <c r="O20" i="11"/>
  <c r="T20" i="11" s="1"/>
  <c r="K21" i="11"/>
  <c r="P21" i="11" s="1"/>
  <c r="L21" i="11"/>
  <c r="M21" i="11"/>
  <c r="N21" i="11"/>
  <c r="O21" i="11"/>
  <c r="T21" i="11" s="1"/>
  <c r="K22" i="11"/>
  <c r="P22" i="11" s="1"/>
  <c r="L22" i="11"/>
  <c r="M22" i="11"/>
  <c r="N22" i="11"/>
  <c r="O22" i="11"/>
  <c r="T22" i="11" s="1"/>
  <c r="K23" i="11"/>
  <c r="P23" i="11" s="1"/>
  <c r="L23" i="11"/>
  <c r="M23" i="11"/>
  <c r="N23" i="11"/>
  <c r="O23" i="11"/>
  <c r="T23" i="11" s="1"/>
  <c r="K24" i="11"/>
  <c r="P24" i="11" s="1"/>
  <c r="L24" i="11"/>
  <c r="M24" i="11"/>
  <c r="N24" i="11"/>
  <c r="O24" i="11"/>
  <c r="T24" i="11" s="1"/>
  <c r="K25" i="11"/>
  <c r="P25" i="11" s="1"/>
  <c r="L25" i="11"/>
  <c r="M25" i="11"/>
  <c r="N25" i="11"/>
  <c r="O25" i="11"/>
  <c r="T25" i="11" s="1"/>
  <c r="K26" i="11"/>
  <c r="P26" i="11" s="1"/>
  <c r="L26" i="11"/>
  <c r="M26" i="11"/>
  <c r="N26" i="11"/>
  <c r="O26" i="11"/>
  <c r="T26" i="11" s="1"/>
  <c r="K27" i="11"/>
  <c r="P27" i="11" s="1"/>
  <c r="L27" i="11"/>
  <c r="M27" i="11"/>
  <c r="N27" i="11"/>
  <c r="O27" i="11"/>
  <c r="T27" i="11" s="1"/>
  <c r="K28" i="11"/>
  <c r="P28" i="11" s="1"/>
  <c r="L28" i="11"/>
  <c r="M28" i="11"/>
  <c r="N28" i="11"/>
  <c r="O28" i="11"/>
  <c r="T28" i="11" s="1"/>
  <c r="K29" i="11"/>
  <c r="P29" i="11" s="1"/>
  <c r="L29" i="11"/>
  <c r="M29" i="11"/>
  <c r="N29" i="11"/>
  <c r="O29" i="11"/>
  <c r="T29" i="11" s="1"/>
  <c r="K30" i="11"/>
  <c r="P30" i="11" s="1"/>
  <c r="L30" i="11"/>
  <c r="M30" i="11"/>
  <c r="N30" i="11"/>
  <c r="O30" i="11"/>
  <c r="T30" i="11" s="1"/>
  <c r="K31" i="11"/>
  <c r="P31" i="11" s="1"/>
  <c r="L31" i="11"/>
  <c r="M31" i="11"/>
  <c r="N31" i="11"/>
  <c r="O31" i="11"/>
  <c r="T31" i="11" s="1"/>
  <c r="K32" i="11"/>
  <c r="P32" i="11" s="1"/>
  <c r="L32" i="11"/>
  <c r="M32" i="11"/>
  <c r="N32" i="11"/>
  <c r="O32" i="11"/>
  <c r="T32" i="11" s="1"/>
  <c r="K33" i="11"/>
  <c r="P33" i="11" s="1"/>
  <c r="L33" i="11"/>
  <c r="M33" i="11"/>
  <c r="N33" i="11"/>
  <c r="O33" i="11"/>
  <c r="T33" i="11" s="1"/>
  <c r="K34" i="11"/>
  <c r="P34" i="11" s="1"/>
  <c r="L34" i="11"/>
  <c r="M34" i="11"/>
  <c r="N34" i="11"/>
  <c r="O34" i="11"/>
  <c r="T34" i="11" s="1"/>
  <c r="K35" i="11"/>
  <c r="P35" i="11" s="1"/>
  <c r="L35" i="11"/>
  <c r="M35" i="11"/>
  <c r="N35" i="11"/>
  <c r="O35" i="11"/>
  <c r="T35" i="11" s="1"/>
  <c r="K36" i="11"/>
  <c r="P36" i="11" s="1"/>
  <c r="L36" i="11"/>
  <c r="M36" i="11"/>
  <c r="N36" i="11"/>
  <c r="O36" i="11"/>
  <c r="T36" i="11" s="1"/>
  <c r="K37" i="11"/>
  <c r="P37" i="11" s="1"/>
  <c r="L37" i="11"/>
  <c r="M37" i="11"/>
  <c r="N37" i="11"/>
  <c r="O37" i="11"/>
  <c r="T37" i="11" s="1"/>
  <c r="K38" i="11"/>
  <c r="P38" i="11" s="1"/>
  <c r="L38" i="11"/>
  <c r="M38" i="11"/>
  <c r="N38" i="11"/>
  <c r="O38" i="11"/>
  <c r="T38" i="11" s="1"/>
  <c r="K39" i="11"/>
  <c r="P39" i="11" s="1"/>
  <c r="L39" i="11"/>
  <c r="M39" i="11"/>
  <c r="N39" i="11"/>
  <c r="O39" i="11"/>
  <c r="T39" i="11" s="1"/>
  <c r="K40" i="11"/>
  <c r="P40" i="11" s="1"/>
  <c r="L40" i="11"/>
  <c r="M40" i="11"/>
  <c r="N40" i="11"/>
  <c r="O40" i="11"/>
  <c r="T40" i="11" s="1"/>
  <c r="K41" i="11"/>
  <c r="P41" i="11" s="1"/>
  <c r="L41" i="11"/>
  <c r="M41" i="11"/>
  <c r="N41" i="11"/>
  <c r="O41" i="11"/>
  <c r="T41" i="11" s="1"/>
  <c r="K42" i="11"/>
  <c r="P42" i="11" s="1"/>
  <c r="L42" i="11"/>
  <c r="M42" i="11"/>
  <c r="N42" i="11"/>
  <c r="O42" i="11"/>
  <c r="T42" i="11" s="1"/>
  <c r="K43" i="11"/>
  <c r="P43" i="11" s="1"/>
  <c r="L43" i="11"/>
  <c r="M43" i="11"/>
  <c r="N43" i="11"/>
  <c r="O43" i="11"/>
  <c r="T43" i="11" s="1"/>
  <c r="K44" i="11"/>
  <c r="P44" i="11" s="1"/>
  <c r="L44" i="11"/>
  <c r="M44" i="11"/>
  <c r="N44" i="11"/>
  <c r="O44" i="11"/>
  <c r="T44" i="11" s="1"/>
  <c r="K45" i="11"/>
  <c r="P45" i="11" s="1"/>
  <c r="L45" i="11"/>
  <c r="M45" i="11"/>
  <c r="N45" i="11"/>
  <c r="O45" i="11"/>
  <c r="T45" i="11" s="1"/>
  <c r="K46" i="11"/>
  <c r="P46" i="11" s="1"/>
  <c r="L46" i="11"/>
  <c r="M46" i="11"/>
  <c r="N46" i="11"/>
  <c r="O46" i="11"/>
  <c r="T46" i="11" s="1"/>
  <c r="K47" i="11"/>
  <c r="P47" i="11" s="1"/>
  <c r="L47" i="11"/>
  <c r="M47" i="11"/>
  <c r="N47" i="11"/>
  <c r="O47" i="11"/>
  <c r="T47" i="11" s="1"/>
  <c r="K48" i="11"/>
  <c r="P48" i="11" s="1"/>
  <c r="L48" i="11"/>
  <c r="M48" i="11"/>
  <c r="N48" i="11"/>
  <c r="O48" i="11"/>
  <c r="T48" i="11" s="1"/>
  <c r="K49" i="11"/>
  <c r="P49" i="11" s="1"/>
  <c r="L49" i="11"/>
  <c r="M49" i="11"/>
  <c r="N49" i="11"/>
  <c r="O49" i="11"/>
  <c r="T49" i="11" s="1"/>
  <c r="K50" i="11"/>
  <c r="P50" i="11" s="1"/>
  <c r="L50" i="11"/>
  <c r="M50" i="11"/>
  <c r="N50" i="11"/>
  <c r="O50" i="11"/>
  <c r="T50" i="11" s="1"/>
  <c r="K51" i="11"/>
  <c r="P51" i="11" s="1"/>
  <c r="L51" i="11"/>
  <c r="M51" i="11"/>
  <c r="N51" i="11"/>
  <c r="O51" i="11"/>
  <c r="T51" i="11" s="1"/>
  <c r="K52" i="11"/>
  <c r="P52" i="11" s="1"/>
  <c r="L52" i="11"/>
  <c r="M52" i="11"/>
  <c r="N52" i="11"/>
  <c r="O52" i="11"/>
  <c r="T52" i="11" s="1"/>
  <c r="K53" i="11"/>
  <c r="P53" i="11" s="1"/>
  <c r="L53" i="11"/>
  <c r="M53" i="11"/>
  <c r="N53" i="11"/>
  <c r="O53" i="11"/>
  <c r="T53" i="11" s="1"/>
  <c r="K54" i="11"/>
  <c r="P54" i="11" s="1"/>
  <c r="L54" i="11"/>
  <c r="M54" i="11"/>
  <c r="N54" i="11"/>
  <c r="O54" i="11"/>
  <c r="T54" i="11" s="1"/>
  <c r="K55" i="11"/>
  <c r="P55" i="11" s="1"/>
  <c r="L55" i="11"/>
  <c r="M55" i="11"/>
  <c r="N55" i="11"/>
  <c r="O55" i="11"/>
  <c r="T55" i="11" s="1"/>
  <c r="R2" i="11"/>
  <c r="O2" i="11"/>
  <c r="T2" i="11" s="1"/>
  <c r="N2" i="11"/>
  <c r="M2" i="11"/>
  <c r="L2" i="11"/>
  <c r="K2" i="11"/>
  <c r="P2" i="11" s="1"/>
  <c r="O3" i="20"/>
  <c r="P3" i="20" s="1"/>
  <c r="O4" i="20"/>
  <c r="P4" i="20" s="1"/>
  <c r="O5" i="20"/>
  <c r="P5" i="20" s="1"/>
  <c r="O6" i="20"/>
  <c r="O7" i="20"/>
  <c r="P7" i="20" s="1"/>
  <c r="O8" i="20"/>
  <c r="P8" i="20" s="1"/>
  <c r="O9" i="20"/>
  <c r="P9" i="20" s="1"/>
  <c r="O10" i="20"/>
  <c r="P10" i="20" s="1"/>
  <c r="O11" i="20"/>
  <c r="P11" i="20" s="1"/>
  <c r="O12" i="20"/>
  <c r="P12" i="20" s="1"/>
  <c r="O13" i="20"/>
  <c r="P13" i="20" s="1"/>
  <c r="O14" i="20"/>
  <c r="P14" i="20" s="1"/>
  <c r="O15" i="20"/>
  <c r="P15" i="20" s="1"/>
  <c r="O16" i="20"/>
  <c r="P16" i="20" s="1"/>
  <c r="O17" i="20"/>
  <c r="P17" i="20" s="1"/>
  <c r="O18" i="20"/>
  <c r="P18" i="20" s="1"/>
  <c r="O19" i="20"/>
  <c r="P19" i="20" s="1"/>
  <c r="O20" i="20"/>
  <c r="P20" i="20" s="1"/>
  <c r="O21" i="20"/>
  <c r="P21" i="20" s="1"/>
  <c r="O22" i="20"/>
  <c r="P22" i="20" s="1"/>
  <c r="O23" i="20"/>
  <c r="P23" i="20" s="1"/>
  <c r="O24" i="20"/>
  <c r="P24" i="20" s="1"/>
  <c r="O25" i="20"/>
  <c r="P25" i="20" s="1"/>
  <c r="O26" i="20"/>
  <c r="P26" i="20" s="1"/>
  <c r="O27" i="20"/>
  <c r="P27" i="20" s="1"/>
  <c r="O28" i="20"/>
  <c r="P28" i="20" s="1"/>
  <c r="O29" i="20"/>
  <c r="P29" i="20" s="1"/>
  <c r="O30" i="20"/>
  <c r="P30" i="20" s="1"/>
  <c r="O31" i="20"/>
  <c r="P31" i="20" s="1"/>
  <c r="O32" i="20"/>
  <c r="P32" i="20" s="1"/>
  <c r="O33" i="20"/>
  <c r="P33" i="20" s="1"/>
  <c r="O34" i="20"/>
  <c r="P34" i="20" s="1"/>
  <c r="O35" i="20"/>
  <c r="P35" i="20" s="1"/>
  <c r="O36" i="20"/>
  <c r="P36" i="20" s="1"/>
  <c r="O37" i="20"/>
  <c r="P37" i="20" s="1"/>
  <c r="O38" i="20"/>
  <c r="P38" i="20" s="1"/>
  <c r="O39" i="20"/>
  <c r="P39" i="20" s="1"/>
  <c r="O40" i="20"/>
  <c r="P40" i="20" s="1"/>
  <c r="O41" i="20"/>
  <c r="P41" i="20" s="1"/>
  <c r="O42" i="20"/>
  <c r="P42" i="20" s="1"/>
  <c r="O43" i="20"/>
  <c r="P43" i="20" s="1"/>
  <c r="O44" i="20"/>
  <c r="P44" i="20" s="1"/>
  <c r="O45" i="20"/>
  <c r="P45" i="20" s="1"/>
  <c r="O46" i="20"/>
  <c r="P46" i="20" s="1"/>
  <c r="O47" i="20"/>
  <c r="P47" i="20" s="1"/>
  <c r="O48" i="20"/>
  <c r="P48" i="20" s="1"/>
  <c r="O49" i="20"/>
  <c r="P49" i="20" s="1"/>
  <c r="O50" i="20"/>
  <c r="P50" i="20" s="1"/>
  <c r="O51" i="20"/>
  <c r="P51" i="20" s="1"/>
  <c r="O52" i="20"/>
  <c r="P52" i="20" s="1"/>
  <c r="O53" i="20"/>
  <c r="P53" i="20" s="1"/>
  <c r="O54" i="20"/>
  <c r="P54" i="20" s="1"/>
  <c r="O55" i="20"/>
  <c r="P55" i="20" s="1"/>
  <c r="H3" i="20"/>
  <c r="M3" i="20" s="1"/>
  <c r="F228" i="1" s="1"/>
  <c r="I3" i="20"/>
  <c r="J3" i="20"/>
  <c r="K3" i="20"/>
  <c r="L3" i="20"/>
  <c r="H4" i="20"/>
  <c r="M4" i="20" s="1"/>
  <c r="F229" i="1" s="1"/>
  <c r="I4" i="20"/>
  <c r="J4" i="20"/>
  <c r="K4" i="20"/>
  <c r="L4" i="20"/>
  <c r="Q4" i="20" s="1"/>
  <c r="H5" i="20"/>
  <c r="M5" i="20" s="1"/>
  <c r="F230" i="1" s="1"/>
  <c r="I5" i="20"/>
  <c r="J5" i="20"/>
  <c r="K5" i="20"/>
  <c r="L5" i="20"/>
  <c r="Q5" i="20" s="1"/>
  <c r="H6" i="20"/>
  <c r="M6" i="20" s="1"/>
  <c r="F231" i="1" s="1"/>
  <c r="I6" i="20"/>
  <c r="J6" i="20"/>
  <c r="K6" i="20"/>
  <c r="L6" i="20"/>
  <c r="Q6" i="20" s="1"/>
  <c r="R6" i="20" s="1"/>
  <c r="H7" i="20"/>
  <c r="M7" i="20" s="1"/>
  <c r="F232" i="1" s="1"/>
  <c r="I7" i="20"/>
  <c r="J7" i="20"/>
  <c r="K7" i="20"/>
  <c r="L7" i="20"/>
  <c r="Q7" i="20" s="1"/>
  <c r="R7" i="20" s="1"/>
  <c r="H8" i="20"/>
  <c r="M8" i="20" s="1"/>
  <c r="F233" i="1" s="1"/>
  <c r="I8" i="20"/>
  <c r="J8" i="20"/>
  <c r="K8" i="20"/>
  <c r="L8" i="20"/>
  <c r="H9" i="20"/>
  <c r="M9" i="20" s="1"/>
  <c r="F234" i="1" s="1"/>
  <c r="I9" i="20"/>
  <c r="J9" i="20"/>
  <c r="K9" i="20"/>
  <c r="L9" i="20"/>
  <c r="Q9" i="20" s="1"/>
  <c r="R9" i="20" s="1"/>
  <c r="H10" i="20"/>
  <c r="M10" i="20" s="1"/>
  <c r="F235" i="1" s="1"/>
  <c r="I10" i="20"/>
  <c r="J10" i="20"/>
  <c r="K10" i="20"/>
  <c r="L10" i="20"/>
  <c r="H11" i="20"/>
  <c r="M11" i="20" s="1"/>
  <c r="F236" i="1" s="1"/>
  <c r="I11" i="20"/>
  <c r="J11" i="20"/>
  <c r="K11" i="20"/>
  <c r="L11" i="20"/>
  <c r="H12" i="20"/>
  <c r="M12" i="20" s="1"/>
  <c r="F237" i="1" s="1"/>
  <c r="I12" i="20"/>
  <c r="J12" i="20"/>
  <c r="K12" i="20"/>
  <c r="L12" i="20"/>
  <c r="Q12" i="20" s="1"/>
  <c r="H13" i="20"/>
  <c r="M13" i="20" s="1"/>
  <c r="F238" i="1" s="1"/>
  <c r="I13" i="20"/>
  <c r="J13" i="20"/>
  <c r="K13" i="20"/>
  <c r="L13" i="20"/>
  <c r="Q13" i="20" s="1"/>
  <c r="H14" i="20"/>
  <c r="M14" i="20" s="1"/>
  <c r="F239" i="1" s="1"/>
  <c r="I14" i="20"/>
  <c r="J14" i="20"/>
  <c r="K14" i="20"/>
  <c r="L14" i="20"/>
  <c r="Q14" i="20" s="1"/>
  <c r="H15" i="20"/>
  <c r="M15" i="20" s="1"/>
  <c r="F240" i="1" s="1"/>
  <c r="I15" i="20"/>
  <c r="J15" i="20"/>
  <c r="K15" i="20"/>
  <c r="L15" i="20"/>
  <c r="Q15" i="20" s="1"/>
  <c r="H16" i="20"/>
  <c r="M16" i="20" s="1"/>
  <c r="F241" i="1" s="1"/>
  <c r="I16" i="20"/>
  <c r="J16" i="20"/>
  <c r="K16" i="20"/>
  <c r="L16" i="20"/>
  <c r="Q16" i="20" s="1"/>
  <c r="H17" i="20"/>
  <c r="M17" i="20" s="1"/>
  <c r="F242" i="1" s="1"/>
  <c r="I17" i="20"/>
  <c r="J17" i="20"/>
  <c r="K17" i="20"/>
  <c r="L17" i="20"/>
  <c r="Q17" i="20" s="1"/>
  <c r="H18" i="20"/>
  <c r="M18" i="20" s="1"/>
  <c r="F243" i="1" s="1"/>
  <c r="I18" i="20"/>
  <c r="J18" i="20"/>
  <c r="K18" i="20"/>
  <c r="L18" i="20"/>
  <c r="Q18" i="20" s="1"/>
  <c r="H19" i="20"/>
  <c r="M19" i="20" s="1"/>
  <c r="F244" i="1" s="1"/>
  <c r="I19" i="20"/>
  <c r="J19" i="20"/>
  <c r="K19" i="20"/>
  <c r="L19" i="20"/>
  <c r="Q19" i="20" s="1"/>
  <c r="H20" i="20"/>
  <c r="M20" i="20" s="1"/>
  <c r="F245" i="1" s="1"/>
  <c r="I20" i="20"/>
  <c r="J20" i="20"/>
  <c r="K20" i="20"/>
  <c r="L20" i="20"/>
  <c r="H21" i="20"/>
  <c r="M21" i="20" s="1"/>
  <c r="F246" i="1" s="1"/>
  <c r="I21" i="20"/>
  <c r="J21" i="20"/>
  <c r="K21" i="20"/>
  <c r="L21" i="20"/>
  <c r="Q21" i="20" s="1"/>
  <c r="H22" i="20"/>
  <c r="M22" i="20" s="1"/>
  <c r="F247" i="1" s="1"/>
  <c r="I22" i="20"/>
  <c r="J22" i="20"/>
  <c r="K22" i="20"/>
  <c r="L22" i="20"/>
  <c r="Q22" i="20" s="1"/>
  <c r="R22" i="20" s="1"/>
  <c r="H23" i="20"/>
  <c r="M23" i="20" s="1"/>
  <c r="F248" i="1" s="1"/>
  <c r="I23" i="20"/>
  <c r="J23" i="20"/>
  <c r="K23" i="20"/>
  <c r="L23" i="20"/>
  <c r="H24" i="20"/>
  <c r="M24" i="20" s="1"/>
  <c r="F249" i="1" s="1"/>
  <c r="I24" i="20"/>
  <c r="J24" i="20"/>
  <c r="K24" i="20"/>
  <c r="L24" i="20"/>
  <c r="H25" i="20"/>
  <c r="M25" i="20" s="1"/>
  <c r="F250" i="1" s="1"/>
  <c r="I25" i="20"/>
  <c r="J25" i="20"/>
  <c r="K25" i="20"/>
  <c r="L25" i="20"/>
  <c r="H26" i="20"/>
  <c r="M26" i="20" s="1"/>
  <c r="F251" i="1" s="1"/>
  <c r="I26" i="20"/>
  <c r="J26" i="20"/>
  <c r="K26" i="20"/>
  <c r="L26" i="20"/>
  <c r="Q26" i="20" s="1"/>
  <c r="R26" i="20" s="1"/>
  <c r="H27" i="20"/>
  <c r="M27" i="20" s="1"/>
  <c r="F252" i="1" s="1"/>
  <c r="I27" i="20"/>
  <c r="J27" i="20"/>
  <c r="K27" i="20"/>
  <c r="L27" i="20"/>
  <c r="Q27" i="20" s="1"/>
  <c r="R27" i="20" s="1"/>
  <c r="H28" i="20"/>
  <c r="M28" i="20" s="1"/>
  <c r="F253" i="1" s="1"/>
  <c r="I28" i="20"/>
  <c r="J28" i="20"/>
  <c r="K28" i="20"/>
  <c r="L28" i="20"/>
  <c r="Q28" i="20" s="1"/>
  <c r="H29" i="20"/>
  <c r="M29" i="20" s="1"/>
  <c r="F254" i="1" s="1"/>
  <c r="I29" i="20"/>
  <c r="J29" i="20"/>
  <c r="K29" i="20"/>
  <c r="L29" i="20"/>
  <c r="Q29" i="20" s="1"/>
  <c r="R29" i="20" s="1"/>
  <c r="H30" i="20"/>
  <c r="M30" i="20" s="1"/>
  <c r="F255" i="1" s="1"/>
  <c r="I30" i="20"/>
  <c r="J30" i="20"/>
  <c r="K30" i="20"/>
  <c r="L30" i="20"/>
  <c r="Q30" i="20" s="1"/>
  <c r="H31" i="20"/>
  <c r="M31" i="20" s="1"/>
  <c r="F256" i="1" s="1"/>
  <c r="I31" i="20"/>
  <c r="J31" i="20"/>
  <c r="K31" i="20"/>
  <c r="L31" i="20"/>
  <c r="H32" i="20"/>
  <c r="M32" i="20" s="1"/>
  <c r="F257" i="1" s="1"/>
  <c r="I32" i="20"/>
  <c r="J32" i="20"/>
  <c r="K32" i="20"/>
  <c r="L32" i="20"/>
  <c r="Q32" i="20" s="1"/>
  <c r="H33" i="20"/>
  <c r="M33" i="20" s="1"/>
  <c r="F258" i="1" s="1"/>
  <c r="I33" i="20"/>
  <c r="J33" i="20"/>
  <c r="K33" i="20"/>
  <c r="L33" i="20"/>
  <c r="H34" i="20"/>
  <c r="M34" i="20" s="1"/>
  <c r="F259" i="1" s="1"/>
  <c r="I34" i="20"/>
  <c r="J34" i="20"/>
  <c r="K34" i="20"/>
  <c r="L34" i="20"/>
  <c r="Q34" i="20" s="1"/>
  <c r="H35" i="20"/>
  <c r="M35" i="20" s="1"/>
  <c r="F260" i="1" s="1"/>
  <c r="I35" i="20"/>
  <c r="J35" i="20"/>
  <c r="K35" i="20"/>
  <c r="L35" i="20"/>
  <c r="Q35" i="20" s="1"/>
  <c r="H36" i="20"/>
  <c r="M36" i="20" s="1"/>
  <c r="F261" i="1" s="1"/>
  <c r="I36" i="20"/>
  <c r="J36" i="20"/>
  <c r="K36" i="20"/>
  <c r="L36" i="20"/>
  <c r="Q36" i="20" s="1"/>
  <c r="R36" i="20" s="1"/>
  <c r="H37" i="20"/>
  <c r="M37" i="20" s="1"/>
  <c r="F262" i="1" s="1"/>
  <c r="I37" i="20"/>
  <c r="J37" i="20"/>
  <c r="K37" i="20"/>
  <c r="L37" i="20"/>
  <c r="Q37" i="20" s="1"/>
  <c r="H38" i="20"/>
  <c r="M38" i="20" s="1"/>
  <c r="F263" i="1" s="1"/>
  <c r="I38" i="20"/>
  <c r="J38" i="20"/>
  <c r="K38" i="20"/>
  <c r="L38" i="20"/>
  <c r="Q38" i="20" s="1"/>
  <c r="H39" i="20"/>
  <c r="M39" i="20" s="1"/>
  <c r="F264" i="1" s="1"/>
  <c r="I39" i="20"/>
  <c r="J39" i="20"/>
  <c r="K39" i="20"/>
  <c r="L39" i="20"/>
  <c r="Q39" i="20" s="1"/>
  <c r="H40" i="20"/>
  <c r="M40" i="20" s="1"/>
  <c r="F265" i="1" s="1"/>
  <c r="I40" i="20"/>
  <c r="J40" i="20"/>
  <c r="K40" i="20"/>
  <c r="L40" i="20"/>
  <c r="Q40" i="20" s="1"/>
  <c r="H41" i="20"/>
  <c r="M41" i="20" s="1"/>
  <c r="F266" i="1" s="1"/>
  <c r="I41" i="20"/>
  <c r="J41" i="20"/>
  <c r="K41" i="20"/>
  <c r="L41" i="20"/>
  <c r="Q41" i="20" s="1"/>
  <c r="H42" i="20"/>
  <c r="M42" i="20" s="1"/>
  <c r="F267" i="1" s="1"/>
  <c r="I42" i="20"/>
  <c r="J42" i="20"/>
  <c r="K42" i="20"/>
  <c r="L42" i="20"/>
  <c r="Q42" i="20" s="1"/>
  <c r="H43" i="20"/>
  <c r="M43" i="20" s="1"/>
  <c r="F268" i="1" s="1"/>
  <c r="I43" i="20"/>
  <c r="J43" i="20"/>
  <c r="K43" i="20"/>
  <c r="L43" i="20"/>
  <c r="H44" i="20"/>
  <c r="M44" i="20" s="1"/>
  <c r="F269" i="1" s="1"/>
  <c r="I44" i="20"/>
  <c r="J44" i="20"/>
  <c r="K44" i="20"/>
  <c r="L44" i="20"/>
  <c r="H45" i="20"/>
  <c r="M45" i="20" s="1"/>
  <c r="F270" i="1" s="1"/>
  <c r="I45" i="20"/>
  <c r="J45" i="20"/>
  <c r="K45" i="20"/>
  <c r="L45" i="20"/>
  <c r="H46" i="20"/>
  <c r="M46" i="20" s="1"/>
  <c r="F271" i="1" s="1"/>
  <c r="I46" i="20"/>
  <c r="J46" i="20"/>
  <c r="K46" i="20"/>
  <c r="L46" i="20"/>
  <c r="H47" i="20"/>
  <c r="M47" i="20" s="1"/>
  <c r="F272" i="1" s="1"/>
  <c r="I47" i="20"/>
  <c r="J47" i="20"/>
  <c r="K47" i="20"/>
  <c r="L47" i="20"/>
  <c r="Q47" i="20" s="1"/>
  <c r="R47" i="20" s="1"/>
  <c r="H48" i="20"/>
  <c r="M48" i="20" s="1"/>
  <c r="F273" i="1" s="1"/>
  <c r="I48" i="20"/>
  <c r="J48" i="20"/>
  <c r="K48" i="20"/>
  <c r="L48" i="20"/>
  <c r="H49" i="20"/>
  <c r="M49" i="20" s="1"/>
  <c r="F274" i="1" s="1"/>
  <c r="I49" i="20"/>
  <c r="J49" i="20"/>
  <c r="K49" i="20"/>
  <c r="L49" i="20"/>
  <c r="Q49" i="20" s="1"/>
  <c r="R49" i="20" s="1"/>
  <c r="H50" i="20"/>
  <c r="M50" i="20" s="1"/>
  <c r="F275" i="1" s="1"/>
  <c r="I50" i="20"/>
  <c r="J50" i="20"/>
  <c r="K50" i="20"/>
  <c r="L50" i="20"/>
  <c r="H51" i="20"/>
  <c r="M51" i="20" s="1"/>
  <c r="F276" i="1" s="1"/>
  <c r="I51" i="20"/>
  <c r="J51" i="20"/>
  <c r="K51" i="20"/>
  <c r="L51" i="20"/>
  <c r="Q51" i="20" s="1"/>
  <c r="H52" i="20"/>
  <c r="M52" i="20" s="1"/>
  <c r="F277" i="1" s="1"/>
  <c r="I52" i="20"/>
  <c r="J52" i="20"/>
  <c r="K52" i="20"/>
  <c r="L52" i="20"/>
  <c r="Q52" i="20" s="1"/>
  <c r="R52" i="20" s="1"/>
  <c r="H53" i="20"/>
  <c r="M53" i="20" s="1"/>
  <c r="F278" i="1" s="1"/>
  <c r="I53" i="20"/>
  <c r="J53" i="20"/>
  <c r="K53" i="20"/>
  <c r="L53" i="20"/>
  <c r="Q53" i="20" s="1"/>
  <c r="H54" i="20"/>
  <c r="M54" i="20" s="1"/>
  <c r="F279" i="1" s="1"/>
  <c r="I54" i="20"/>
  <c r="J54" i="20"/>
  <c r="K54" i="20"/>
  <c r="L54" i="20"/>
  <c r="Q54" i="20" s="1"/>
  <c r="H55" i="20"/>
  <c r="M55" i="20" s="1"/>
  <c r="F280" i="1" s="1"/>
  <c r="I55" i="20"/>
  <c r="J55" i="20"/>
  <c r="K55" i="20"/>
  <c r="L55" i="20"/>
  <c r="Q55" i="20" s="1"/>
  <c r="O2" i="20"/>
  <c r="P2" i="20" s="1"/>
  <c r="L2" i="20"/>
  <c r="K2" i="20"/>
  <c r="J2" i="20"/>
  <c r="I2" i="20"/>
  <c r="H2" i="20"/>
  <c r="M2" i="20" s="1"/>
  <c r="F227" i="1" s="1"/>
  <c r="I2" i="17"/>
  <c r="R3" i="10"/>
  <c r="R4" i="10"/>
  <c r="R5" i="10"/>
  <c r="R6" i="10"/>
  <c r="R7" i="10"/>
  <c r="R8" i="10"/>
  <c r="R9" i="10"/>
  <c r="R10" i="10"/>
  <c r="R11" i="10"/>
  <c r="R12" i="10"/>
  <c r="R13" i="10"/>
  <c r="R14" i="10"/>
  <c r="R15" i="10"/>
  <c r="R16" i="10"/>
  <c r="R17" i="10"/>
  <c r="R18" i="10"/>
  <c r="R19" i="10"/>
  <c r="R20" i="10"/>
  <c r="R21" i="10"/>
  <c r="R22" i="10"/>
  <c r="R23" i="10"/>
  <c r="R24" i="10"/>
  <c r="R25" i="10"/>
  <c r="R26" i="10"/>
  <c r="R27" i="10"/>
  <c r="R28" i="10"/>
  <c r="R29" i="10"/>
  <c r="R30" i="10"/>
  <c r="R31" i="10"/>
  <c r="R32" i="10"/>
  <c r="R33" i="10"/>
  <c r="R34" i="10"/>
  <c r="R35" i="10"/>
  <c r="R36" i="10"/>
  <c r="R37" i="10"/>
  <c r="R38" i="10"/>
  <c r="R39" i="10"/>
  <c r="R40" i="10"/>
  <c r="R41" i="10"/>
  <c r="R42" i="10"/>
  <c r="R43" i="10"/>
  <c r="R44" i="10"/>
  <c r="R45" i="10"/>
  <c r="R46" i="10"/>
  <c r="R47" i="10"/>
  <c r="R48" i="10"/>
  <c r="R49" i="10"/>
  <c r="R50" i="10"/>
  <c r="R51" i="10"/>
  <c r="R52" i="10"/>
  <c r="R53" i="10"/>
  <c r="R54" i="10"/>
  <c r="R55" i="10"/>
  <c r="K3" i="10"/>
  <c r="P3" i="10" s="1"/>
  <c r="L3" i="10"/>
  <c r="M3" i="10"/>
  <c r="N3" i="10"/>
  <c r="O3" i="10"/>
  <c r="T3" i="10" s="1"/>
  <c r="K4" i="10"/>
  <c r="P4" i="10" s="1"/>
  <c r="L4" i="10"/>
  <c r="M4" i="10"/>
  <c r="N4" i="10"/>
  <c r="O4" i="10"/>
  <c r="T4" i="10" s="1"/>
  <c r="K5" i="10"/>
  <c r="P5" i="10" s="1"/>
  <c r="L5" i="10"/>
  <c r="M5" i="10"/>
  <c r="N5" i="10"/>
  <c r="O5" i="10"/>
  <c r="T5" i="10" s="1"/>
  <c r="K6" i="10"/>
  <c r="P6" i="10" s="1"/>
  <c r="L6" i="10"/>
  <c r="M6" i="10"/>
  <c r="N6" i="10"/>
  <c r="O6" i="10"/>
  <c r="T6" i="10" s="1"/>
  <c r="K7" i="10"/>
  <c r="P7" i="10" s="1"/>
  <c r="L7" i="10"/>
  <c r="M7" i="10"/>
  <c r="N7" i="10"/>
  <c r="O7" i="10"/>
  <c r="T7" i="10" s="1"/>
  <c r="K8" i="10"/>
  <c r="P8" i="10" s="1"/>
  <c r="L8" i="10"/>
  <c r="M8" i="10"/>
  <c r="N8" i="10"/>
  <c r="O8" i="10"/>
  <c r="T8" i="10" s="1"/>
  <c r="K9" i="10"/>
  <c r="P9" i="10" s="1"/>
  <c r="L9" i="10"/>
  <c r="M9" i="10"/>
  <c r="N9" i="10"/>
  <c r="O9" i="10"/>
  <c r="T9" i="10" s="1"/>
  <c r="K10" i="10"/>
  <c r="P10" i="10" s="1"/>
  <c r="L10" i="10"/>
  <c r="M10" i="10"/>
  <c r="N10" i="10"/>
  <c r="O10" i="10"/>
  <c r="T10" i="10" s="1"/>
  <c r="K11" i="10"/>
  <c r="P11" i="10" s="1"/>
  <c r="L11" i="10"/>
  <c r="M11" i="10"/>
  <c r="N11" i="10"/>
  <c r="O11" i="10"/>
  <c r="T11" i="10" s="1"/>
  <c r="K12" i="10"/>
  <c r="P12" i="10" s="1"/>
  <c r="L12" i="10"/>
  <c r="M12" i="10"/>
  <c r="N12" i="10"/>
  <c r="O12" i="10"/>
  <c r="T12" i="10" s="1"/>
  <c r="K13" i="10"/>
  <c r="P13" i="10" s="1"/>
  <c r="L13" i="10"/>
  <c r="M13" i="10"/>
  <c r="N13" i="10"/>
  <c r="O13" i="10"/>
  <c r="T13" i="10" s="1"/>
  <c r="K14" i="10"/>
  <c r="P14" i="10" s="1"/>
  <c r="L14" i="10"/>
  <c r="M14" i="10"/>
  <c r="N14" i="10"/>
  <c r="O14" i="10"/>
  <c r="T14" i="10" s="1"/>
  <c r="K15" i="10"/>
  <c r="P15" i="10" s="1"/>
  <c r="L15" i="10"/>
  <c r="M15" i="10"/>
  <c r="N15" i="10"/>
  <c r="O15" i="10"/>
  <c r="T15" i="10" s="1"/>
  <c r="K16" i="10"/>
  <c r="P16" i="10" s="1"/>
  <c r="L16" i="10"/>
  <c r="M16" i="10"/>
  <c r="N16" i="10"/>
  <c r="O16" i="10"/>
  <c r="T16" i="10" s="1"/>
  <c r="K17" i="10"/>
  <c r="P17" i="10" s="1"/>
  <c r="L17" i="10"/>
  <c r="M17" i="10"/>
  <c r="N17" i="10"/>
  <c r="O17" i="10"/>
  <c r="T17" i="10" s="1"/>
  <c r="K18" i="10"/>
  <c r="P18" i="10" s="1"/>
  <c r="L18" i="10"/>
  <c r="M18" i="10"/>
  <c r="N18" i="10"/>
  <c r="O18" i="10"/>
  <c r="T18" i="10" s="1"/>
  <c r="K19" i="10"/>
  <c r="P19" i="10" s="1"/>
  <c r="L19" i="10"/>
  <c r="M19" i="10"/>
  <c r="N19" i="10"/>
  <c r="O19" i="10"/>
  <c r="T19" i="10" s="1"/>
  <c r="K20" i="10"/>
  <c r="P20" i="10" s="1"/>
  <c r="L20" i="10"/>
  <c r="M20" i="10"/>
  <c r="N20" i="10"/>
  <c r="O20" i="10"/>
  <c r="T20" i="10" s="1"/>
  <c r="K21" i="10"/>
  <c r="P21" i="10" s="1"/>
  <c r="L21" i="10"/>
  <c r="M21" i="10"/>
  <c r="N21" i="10"/>
  <c r="O21" i="10"/>
  <c r="T21" i="10" s="1"/>
  <c r="K22" i="10"/>
  <c r="P22" i="10" s="1"/>
  <c r="L22" i="10"/>
  <c r="M22" i="10"/>
  <c r="N22" i="10"/>
  <c r="O22" i="10"/>
  <c r="T22" i="10" s="1"/>
  <c r="K23" i="10"/>
  <c r="P23" i="10" s="1"/>
  <c r="L23" i="10"/>
  <c r="M23" i="10"/>
  <c r="N23" i="10"/>
  <c r="O23" i="10"/>
  <c r="T23" i="10" s="1"/>
  <c r="K24" i="10"/>
  <c r="P24" i="10" s="1"/>
  <c r="L24" i="10"/>
  <c r="M24" i="10"/>
  <c r="N24" i="10"/>
  <c r="O24" i="10"/>
  <c r="T24" i="10" s="1"/>
  <c r="K25" i="10"/>
  <c r="P25" i="10" s="1"/>
  <c r="L25" i="10"/>
  <c r="M25" i="10"/>
  <c r="N25" i="10"/>
  <c r="O25" i="10"/>
  <c r="T25" i="10" s="1"/>
  <c r="K26" i="10"/>
  <c r="P26" i="10" s="1"/>
  <c r="L26" i="10"/>
  <c r="M26" i="10"/>
  <c r="N26" i="10"/>
  <c r="O26" i="10"/>
  <c r="T26" i="10" s="1"/>
  <c r="K27" i="10"/>
  <c r="P27" i="10" s="1"/>
  <c r="L27" i="10"/>
  <c r="M27" i="10"/>
  <c r="N27" i="10"/>
  <c r="O27" i="10"/>
  <c r="T27" i="10" s="1"/>
  <c r="K28" i="10"/>
  <c r="P28" i="10" s="1"/>
  <c r="L28" i="10"/>
  <c r="M28" i="10"/>
  <c r="N28" i="10"/>
  <c r="O28" i="10"/>
  <c r="T28" i="10" s="1"/>
  <c r="K29" i="10"/>
  <c r="P29" i="10" s="1"/>
  <c r="L29" i="10"/>
  <c r="M29" i="10"/>
  <c r="N29" i="10"/>
  <c r="O29" i="10"/>
  <c r="T29" i="10" s="1"/>
  <c r="K30" i="10"/>
  <c r="P30" i="10" s="1"/>
  <c r="L30" i="10"/>
  <c r="M30" i="10"/>
  <c r="N30" i="10"/>
  <c r="O30" i="10"/>
  <c r="T30" i="10" s="1"/>
  <c r="K31" i="10"/>
  <c r="P31" i="10" s="1"/>
  <c r="L31" i="10"/>
  <c r="M31" i="10"/>
  <c r="N31" i="10"/>
  <c r="O31" i="10"/>
  <c r="T31" i="10" s="1"/>
  <c r="K32" i="10"/>
  <c r="P32" i="10" s="1"/>
  <c r="L32" i="10"/>
  <c r="M32" i="10"/>
  <c r="N32" i="10"/>
  <c r="O32" i="10"/>
  <c r="T32" i="10" s="1"/>
  <c r="K33" i="10"/>
  <c r="P33" i="10" s="1"/>
  <c r="L33" i="10"/>
  <c r="M33" i="10"/>
  <c r="N33" i="10"/>
  <c r="O33" i="10"/>
  <c r="T33" i="10" s="1"/>
  <c r="K34" i="10"/>
  <c r="P34" i="10" s="1"/>
  <c r="L34" i="10"/>
  <c r="M34" i="10"/>
  <c r="N34" i="10"/>
  <c r="O34" i="10"/>
  <c r="T34" i="10" s="1"/>
  <c r="K35" i="10"/>
  <c r="P35" i="10" s="1"/>
  <c r="L35" i="10"/>
  <c r="M35" i="10"/>
  <c r="N35" i="10"/>
  <c r="O35" i="10"/>
  <c r="T35" i="10" s="1"/>
  <c r="K36" i="10"/>
  <c r="P36" i="10" s="1"/>
  <c r="L36" i="10"/>
  <c r="M36" i="10"/>
  <c r="N36" i="10"/>
  <c r="O36" i="10"/>
  <c r="T36" i="10" s="1"/>
  <c r="K37" i="10"/>
  <c r="P37" i="10" s="1"/>
  <c r="L37" i="10"/>
  <c r="M37" i="10"/>
  <c r="N37" i="10"/>
  <c r="O37" i="10"/>
  <c r="T37" i="10" s="1"/>
  <c r="K38" i="10"/>
  <c r="P38" i="10" s="1"/>
  <c r="L38" i="10"/>
  <c r="M38" i="10"/>
  <c r="N38" i="10"/>
  <c r="O38" i="10"/>
  <c r="T38" i="10" s="1"/>
  <c r="K39" i="10"/>
  <c r="P39" i="10" s="1"/>
  <c r="L39" i="10"/>
  <c r="M39" i="10"/>
  <c r="N39" i="10"/>
  <c r="O39" i="10"/>
  <c r="T39" i="10" s="1"/>
  <c r="K40" i="10"/>
  <c r="P40" i="10" s="1"/>
  <c r="L40" i="10"/>
  <c r="M40" i="10"/>
  <c r="N40" i="10"/>
  <c r="O40" i="10"/>
  <c r="T40" i="10" s="1"/>
  <c r="K41" i="10"/>
  <c r="P41" i="10" s="1"/>
  <c r="L41" i="10"/>
  <c r="M41" i="10"/>
  <c r="N41" i="10"/>
  <c r="O41" i="10"/>
  <c r="T41" i="10" s="1"/>
  <c r="K42" i="10"/>
  <c r="P42" i="10" s="1"/>
  <c r="L42" i="10"/>
  <c r="M42" i="10"/>
  <c r="N42" i="10"/>
  <c r="O42" i="10"/>
  <c r="T42" i="10" s="1"/>
  <c r="K43" i="10"/>
  <c r="P43" i="10" s="1"/>
  <c r="L43" i="10"/>
  <c r="M43" i="10"/>
  <c r="N43" i="10"/>
  <c r="O43" i="10"/>
  <c r="T43" i="10" s="1"/>
  <c r="K44" i="10"/>
  <c r="P44" i="10" s="1"/>
  <c r="L44" i="10"/>
  <c r="M44" i="10"/>
  <c r="N44" i="10"/>
  <c r="O44" i="10"/>
  <c r="T44" i="10" s="1"/>
  <c r="K45" i="10"/>
  <c r="P45" i="10" s="1"/>
  <c r="L45" i="10"/>
  <c r="M45" i="10"/>
  <c r="N45" i="10"/>
  <c r="O45" i="10"/>
  <c r="T45" i="10" s="1"/>
  <c r="K46" i="10"/>
  <c r="P46" i="10" s="1"/>
  <c r="L46" i="10"/>
  <c r="M46" i="10"/>
  <c r="N46" i="10"/>
  <c r="O46" i="10"/>
  <c r="T46" i="10" s="1"/>
  <c r="K47" i="10"/>
  <c r="P47" i="10" s="1"/>
  <c r="L47" i="10"/>
  <c r="M47" i="10"/>
  <c r="N47" i="10"/>
  <c r="O47" i="10"/>
  <c r="T47" i="10" s="1"/>
  <c r="K48" i="10"/>
  <c r="P48" i="10" s="1"/>
  <c r="L48" i="10"/>
  <c r="M48" i="10"/>
  <c r="N48" i="10"/>
  <c r="O48" i="10"/>
  <c r="T48" i="10" s="1"/>
  <c r="K49" i="10"/>
  <c r="P49" i="10" s="1"/>
  <c r="L49" i="10"/>
  <c r="M49" i="10"/>
  <c r="N49" i="10"/>
  <c r="O49" i="10"/>
  <c r="T49" i="10" s="1"/>
  <c r="K50" i="10"/>
  <c r="P50" i="10" s="1"/>
  <c r="L50" i="10"/>
  <c r="M50" i="10"/>
  <c r="N50" i="10"/>
  <c r="O50" i="10"/>
  <c r="T50" i="10" s="1"/>
  <c r="K51" i="10"/>
  <c r="P51" i="10" s="1"/>
  <c r="L51" i="10"/>
  <c r="M51" i="10"/>
  <c r="N51" i="10"/>
  <c r="O51" i="10"/>
  <c r="T51" i="10" s="1"/>
  <c r="K52" i="10"/>
  <c r="P52" i="10" s="1"/>
  <c r="L52" i="10"/>
  <c r="M52" i="10"/>
  <c r="N52" i="10"/>
  <c r="O52" i="10"/>
  <c r="T52" i="10" s="1"/>
  <c r="K53" i="10"/>
  <c r="P53" i="10" s="1"/>
  <c r="L53" i="10"/>
  <c r="M53" i="10"/>
  <c r="N53" i="10"/>
  <c r="O53" i="10"/>
  <c r="T53" i="10" s="1"/>
  <c r="K54" i="10"/>
  <c r="P54" i="10" s="1"/>
  <c r="L54" i="10"/>
  <c r="M54" i="10"/>
  <c r="N54" i="10"/>
  <c r="O54" i="10"/>
  <c r="T54" i="10" s="1"/>
  <c r="K55" i="10"/>
  <c r="P55" i="10" s="1"/>
  <c r="L55" i="10"/>
  <c r="M55" i="10"/>
  <c r="N55" i="10"/>
  <c r="O55" i="10"/>
  <c r="T55" i="10" s="1"/>
  <c r="R2" i="10"/>
  <c r="O2" i="10"/>
  <c r="T2" i="10" s="1"/>
  <c r="N2" i="10"/>
  <c r="M2" i="10"/>
  <c r="L2" i="10"/>
  <c r="K2" i="10"/>
  <c r="P2" i="10" s="1"/>
  <c r="R3" i="9"/>
  <c r="R4" i="9"/>
  <c r="R5" i="9"/>
  <c r="R6" i="9"/>
  <c r="R7" i="9"/>
  <c r="R8" i="9"/>
  <c r="R9" i="9"/>
  <c r="R10" i="9"/>
  <c r="R11" i="9"/>
  <c r="R12" i="9"/>
  <c r="R13" i="9"/>
  <c r="R14" i="9"/>
  <c r="R15" i="9"/>
  <c r="R16" i="9"/>
  <c r="R17" i="9"/>
  <c r="R18" i="9"/>
  <c r="R19" i="9"/>
  <c r="R20" i="9"/>
  <c r="R21" i="9"/>
  <c r="R22" i="9"/>
  <c r="R23" i="9"/>
  <c r="R24" i="9"/>
  <c r="R25" i="9"/>
  <c r="R26" i="9"/>
  <c r="R27" i="9"/>
  <c r="R28" i="9"/>
  <c r="R29" i="9"/>
  <c r="R30" i="9"/>
  <c r="R31" i="9"/>
  <c r="R32" i="9"/>
  <c r="R33" i="9"/>
  <c r="R34" i="9"/>
  <c r="R35" i="9"/>
  <c r="R36" i="9"/>
  <c r="R37" i="9"/>
  <c r="R38" i="9"/>
  <c r="R39" i="9"/>
  <c r="R40" i="9"/>
  <c r="R41" i="9"/>
  <c r="R42" i="9"/>
  <c r="R43" i="9"/>
  <c r="R44" i="9"/>
  <c r="R45" i="9"/>
  <c r="R46" i="9"/>
  <c r="R47" i="9"/>
  <c r="R48" i="9"/>
  <c r="R49" i="9"/>
  <c r="R50" i="9"/>
  <c r="R51" i="9"/>
  <c r="R52" i="9"/>
  <c r="R53" i="9"/>
  <c r="R54" i="9"/>
  <c r="R55" i="9"/>
  <c r="K3" i="9"/>
  <c r="P3" i="9" s="1"/>
  <c r="L3" i="9"/>
  <c r="M3" i="9"/>
  <c r="N3" i="9"/>
  <c r="O3" i="9"/>
  <c r="T3" i="9" s="1"/>
  <c r="K4" i="9"/>
  <c r="P4" i="9" s="1"/>
  <c r="L4" i="9"/>
  <c r="M4" i="9"/>
  <c r="N4" i="9"/>
  <c r="O4" i="9"/>
  <c r="T4" i="9" s="1"/>
  <c r="K5" i="9"/>
  <c r="P5" i="9" s="1"/>
  <c r="L5" i="9"/>
  <c r="M5" i="9"/>
  <c r="N5" i="9"/>
  <c r="O5" i="9"/>
  <c r="T5" i="9" s="1"/>
  <c r="K6" i="9"/>
  <c r="P6" i="9" s="1"/>
  <c r="L6" i="9"/>
  <c r="M6" i="9"/>
  <c r="N6" i="9"/>
  <c r="O6" i="9"/>
  <c r="T6" i="9" s="1"/>
  <c r="K7" i="9"/>
  <c r="P7" i="9" s="1"/>
  <c r="L7" i="9"/>
  <c r="M7" i="9"/>
  <c r="N7" i="9"/>
  <c r="O7" i="9"/>
  <c r="T7" i="9" s="1"/>
  <c r="K8" i="9"/>
  <c r="P8" i="9" s="1"/>
  <c r="L8" i="9"/>
  <c r="M8" i="9"/>
  <c r="N8" i="9"/>
  <c r="O8" i="9"/>
  <c r="T8" i="9" s="1"/>
  <c r="K9" i="9"/>
  <c r="P9" i="9" s="1"/>
  <c r="L9" i="9"/>
  <c r="M9" i="9"/>
  <c r="N9" i="9"/>
  <c r="O9" i="9"/>
  <c r="T9" i="9" s="1"/>
  <c r="K10" i="9"/>
  <c r="P10" i="9" s="1"/>
  <c r="L10" i="9"/>
  <c r="M10" i="9"/>
  <c r="N10" i="9"/>
  <c r="O10" i="9"/>
  <c r="T10" i="9" s="1"/>
  <c r="K11" i="9"/>
  <c r="P11" i="9" s="1"/>
  <c r="L11" i="9"/>
  <c r="M11" i="9"/>
  <c r="N11" i="9"/>
  <c r="O11" i="9"/>
  <c r="T11" i="9" s="1"/>
  <c r="K12" i="9"/>
  <c r="P12" i="9" s="1"/>
  <c r="L12" i="9"/>
  <c r="M12" i="9"/>
  <c r="N12" i="9"/>
  <c r="O12" i="9"/>
  <c r="T12" i="9" s="1"/>
  <c r="K13" i="9"/>
  <c r="P13" i="9" s="1"/>
  <c r="L13" i="9"/>
  <c r="M13" i="9"/>
  <c r="N13" i="9"/>
  <c r="O13" i="9"/>
  <c r="T13" i="9" s="1"/>
  <c r="K14" i="9"/>
  <c r="P14" i="9" s="1"/>
  <c r="L14" i="9"/>
  <c r="M14" i="9"/>
  <c r="N14" i="9"/>
  <c r="O14" i="9"/>
  <c r="T14" i="9" s="1"/>
  <c r="K15" i="9"/>
  <c r="P15" i="9" s="1"/>
  <c r="L15" i="9"/>
  <c r="M15" i="9"/>
  <c r="N15" i="9"/>
  <c r="O15" i="9"/>
  <c r="T15" i="9" s="1"/>
  <c r="K16" i="9"/>
  <c r="P16" i="9" s="1"/>
  <c r="L16" i="9"/>
  <c r="M16" i="9"/>
  <c r="N16" i="9"/>
  <c r="O16" i="9"/>
  <c r="T16" i="9" s="1"/>
  <c r="K17" i="9"/>
  <c r="P17" i="9" s="1"/>
  <c r="L17" i="9"/>
  <c r="M17" i="9"/>
  <c r="N17" i="9"/>
  <c r="O17" i="9"/>
  <c r="T17" i="9" s="1"/>
  <c r="K18" i="9"/>
  <c r="P18" i="9" s="1"/>
  <c r="L18" i="9"/>
  <c r="M18" i="9"/>
  <c r="N18" i="9"/>
  <c r="O18" i="9"/>
  <c r="T18" i="9" s="1"/>
  <c r="K19" i="9"/>
  <c r="P19" i="9" s="1"/>
  <c r="L19" i="9"/>
  <c r="M19" i="9"/>
  <c r="N19" i="9"/>
  <c r="O19" i="9"/>
  <c r="T19" i="9" s="1"/>
  <c r="K20" i="9"/>
  <c r="P20" i="9" s="1"/>
  <c r="L20" i="9"/>
  <c r="M20" i="9"/>
  <c r="N20" i="9"/>
  <c r="O20" i="9"/>
  <c r="T20" i="9" s="1"/>
  <c r="K21" i="9"/>
  <c r="P21" i="9" s="1"/>
  <c r="L21" i="9"/>
  <c r="M21" i="9"/>
  <c r="N21" i="9"/>
  <c r="O21" i="9"/>
  <c r="T21" i="9" s="1"/>
  <c r="K22" i="9"/>
  <c r="P22" i="9" s="1"/>
  <c r="L22" i="9"/>
  <c r="M22" i="9"/>
  <c r="N22" i="9"/>
  <c r="O22" i="9"/>
  <c r="T22" i="9" s="1"/>
  <c r="K23" i="9"/>
  <c r="P23" i="9" s="1"/>
  <c r="L23" i="9"/>
  <c r="M23" i="9"/>
  <c r="N23" i="9"/>
  <c r="O23" i="9"/>
  <c r="T23" i="9" s="1"/>
  <c r="K24" i="9"/>
  <c r="P24" i="9" s="1"/>
  <c r="L24" i="9"/>
  <c r="M24" i="9"/>
  <c r="N24" i="9"/>
  <c r="O24" i="9"/>
  <c r="T24" i="9" s="1"/>
  <c r="K25" i="9"/>
  <c r="P25" i="9" s="1"/>
  <c r="L25" i="9"/>
  <c r="M25" i="9"/>
  <c r="N25" i="9"/>
  <c r="O25" i="9"/>
  <c r="T25" i="9" s="1"/>
  <c r="K26" i="9"/>
  <c r="P26" i="9" s="1"/>
  <c r="L26" i="9"/>
  <c r="M26" i="9"/>
  <c r="N26" i="9"/>
  <c r="O26" i="9"/>
  <c r="T26" i="9" s="1"/>
  <c r="K27" i="9"/>
  <c r="P27" i="9" s="1"/>
  <c r="L27" i="9"/>
  <c r="M27" i="9"/>
  <c r="N27" i="9"/>
  <c r="O27" i="9"/>
  <c r="T27" i="9" s="1"/>
  <c r="K28" i="9"/>
  <c r="P28" i="9" s="1"/>
  <c r="L28" i="9"/>
  <c r="M28" i="9"/>
  <c r="N28" i="9"/>
  <c r="O28" i="9"/>
  <c r="T28" i="9" s="1"/>
  <c r="K29" i="9"/>
  <c r="P29" i="9" s="1"/>
  <c r="L29" i="9"/>
  <c r="M29" i="9"/>
  <c r="N29" i="9"/>
  <c r="O29" i="9"/>
  <c r="T29" i="9" s="1"/>
  <c r="K30" i="9"/>
  <c r="P30" i="9" s="1"/>
  <c r="L30" i="9"/>
  <c r="M30" i="9"/>
  <c r="N30" i="9"/>
  <c r="O30" i="9"/>
  <c r="T30" i="9" s="1"/>
  <c r="K31" i="9"/>
  <c r="P31" i="9" s="1"/>
  <c r="L31" i="9"/>
  <c r="M31" i="9"/>
  <c r="N31" i="9"/>
  <c r="O31" i="9"/>
  <c r="T31" i="9" s="1"/>
  <c r="K32" i="9"/>
  <c r="P32" i="9" s="1"/>
  <c r="L32" i="9"/>
  <c r="M32" i="9"/>
  <c r="N32" i="9"/>
  <c r="O32" i="9"/>
  <c r="T32" i="9" s="1"/>
  <c r="K33" i="9"/>
  <c r="P33" i="9" s="1"/>
  <c r="L33" i="9"/>
  <c r="M33" i="9"/>
  <c r="N33" i="9"/>
  <c r="O33" i="9"/>
  <c r="T33" i="9" s="1"/>
  <c r="K34" i="9"/>
  <c r="P34" i="9" s="1"/>
  <c r="L34" i="9"/>
  <c r="M34" i="9"/>
  <c r="N34" i="9"/>
  <c r="O34" i="9"/>
  <c r="T34" i="9" s="1"/>
  <c r="K35" i="9"/>
  <c r="P35" i="9" s="1"/>
  <c r="L35" i="9"/>
  <c r="M35" i="9"/>
  <c r="N35" i="9"/>
  <c r="O35" i="9"/>
  <c r="T35" i="9" s="1"/>
  <c r="K36" i="9"/>
  <c r="P36" i="9" s="1"/>
  <c r="L36" i="9"/>
  <c r="M36" i="9"/>
  <c r="N36" i="9"/>
  <c r="O36" i="9"/>
  <c r="T36" i="9" s="1"/>
  <c r="K37" i="9"/>
  <c r="P37" i="9" s="1"/>
  <c r="L37" i="9"/>
  <c r="M37" i="9"/>
  <c r="N37" i="9"/>
  <c r="O37" i="9"/>
  <c r="T37" i="9" s="1"/>
  <c r="K38" i="9"/>
  <c r="P38" i="9" s="1"/>
  <c r="L38" i="9"/>
  <c r="M38" i="9"/>
  <c r="N38" i="9"/>
  <c r="O38" i="9"/>
  <c r="T38" i="9" s="1"/>
  <c r="K39" i="9"/>
  <c r="P39" i="9" s="1"/>
  <c r="L39" i="9"/>
  <c r="M39" i="9"/>
  <c r="N39" i="9"/>
  <c r="O39" i="9"/>
  <c r="T39" i="9" s="1"/>
  <c r="K40" i="9"/>
  <c r="P40" i="9" s="1"/>
  <c r="L40" i="9"/>
  <c r="M40" i="9"/>
  <c r="N40" i="9"/>
  <c r="O40" i="9"/>
  <c r="T40" i="9" s="1"/>
  <c r="K41" i="9"/>
  <c r="P41" i="9" s="1"/>
  <c r="L41" i="9"/>
  <c r="M41" i="9"/>
  <c r="N41" i="9"/>
  <c r="O41" i="9"/>
  <c r="T41" i="9" s="1"/>
  <c r="K42" i="9"/>
  <c r="P42" i="9" s="1"/>
  <c r="L42" i="9"/>
  <c r="M42" i="9"/>
  <c r="N42" i="9"/>
  <c r="O42" i="9"/>
  <c r="T42" i="9" s="1"/>
  <c r="K43" i="9"/>
  <c r="P43" i="9" s="1"/>
  <c r="L43" i="9"/>
  <c r="M43" i="9"/>
  <c r="N43" i="9"/>
  <c r="O43" i="9"/>
  <c r="T43" i="9" s="1"/>
  <c r="K44" i="9"/>
  <c r="P44" i="9" s="1"/>
  <c r="L44" i="9"/>
  <c r="M44" i="9"/>
  <c r="N44" i="9"/>
  <c r="O44" i="9"/>
  <c r="T44" i="9" s="1"/>
  <c r="K45" i="9"/>
  <c r="P45" i="9" s="1"/>
  <c r="L45" i="9"/>
  <c r="M45" i="9"/>
  <c r="N45" i="9"/>
  <c r="O45" i="9"/>
  <c r="T45" i="9" s="1"/>
  <c r="K46" i="9"/>
  <c r="P46" i="9" s="1"/>
  <c r="L46" i="9"/>
  <c r="M46" i="9"/>
  <c r="N46" i="9"/>
  <c r="O46" i="9"/>
  <c r="T46" i="9" s="1"/>
  <c r="K47" i="9"/>
  <c r="P47" i="9" s="1"/>
  <c r="L47" i="9"/>
  <c r="M47" i="9"/>
  <c r="N47" i="9"/>
  <c r="O47" i="9"/>
  <c r="T47" i="9" s="1"/>
  <c r="K48" i="9"/>
  <c r="P48" i="9" s="1"/>
  <c r="L48" i="9"/>
  <c r="M48" i="9"/>
  <c r="N48" i="9"/>
  <c r="O48" i="9"/>
  <c r="T48" i="9" s="1"/>
  <c r="K49" i="9"/>
  <c r="P49" i="9" s="1"/>
  <c r="L49" i="9"/>
  <c r="M49" i="9"/>
  <c r="N49" i="9"/>
  <c r="O49" i="9"/>
  <c r="T49" i="9" s="1"/>
  <c r="K50" i="9"/>
  <c r="P50" i="9" s="1"/>
  <c r="L50" i="9"/>
  <c r="M50" i="9"/>
  <c r="N50" i="9"/>
  <c r="O50" i="9"/>
  <c r="T50" i="9" s="1"/>
  <c r="K51" i="9"/>
  <c r="P51" i="9" s="1"/>
  <c r="L51" i="9"/>
  <c r="M51" i="9"/>
  <c r="N51" i="9"/>
  <c r="O51" i="9"/>
  <c r="T51" i="9" s="1"/>
  <c r="K52" i="9"/>
  <c r="P52" i="9" s="1"/>
  <c r="L52" i="9"/>
  <c r="M52" i="9"/>
  <c r="N52" i="9"/>
  <c r="O52" i="9"/>
  <c r="T52" i="9" s="1"/>
  <c r="K53" i="9"/>
  <c r="P53" i="9" s="1"/>
  <c r="L53" i="9"/>
  <c r="M53" i="9"/>
  <c r="N53" i="9"/>
  <c r="O53" i="9"/>
  <c r="T53" i="9" s="1"/>
  <c r="K54" i="9"/>
  <c r="P54" i="9" s="1"/>
  <c r="L54" i="9"/>
  <c r="M54" i="9"/>
  <c r="N54" i="9"/>
  <c r="O54" i="9"/>
  <c r="T54" i="9" s="1"/>
  <c r="K55" i="9"/>
  <c r="P55" i="9" s="1"/>
  <c r="L55" i="9"/>
  <c r="M55" i="9"/>
  <c r="N55" i="9"/>
  <c r="O55" i="9"/>
  <c r="T55" i="9" s="1"/>
  <c r="R2" i="9"/>
  <c r="O2" i="9"/>
  <c r="T2" i="9" s="1"/>
  <c r="N2" i="9"/>
  <c r="M2" i="9"/>
  <c r="L2" i="9"/>
  <c r="K2" i="9"/>
  <c r="P2" i="9" s="1"/>
  <c r="Q3" i="8"/>
  <c r="Q4" i="8"/>
  <c r="Q5" i="8"/>
  <c r="Q6" i="8"/>
  <c r="Q7" i="8"/>
  <c r="Q8" i="8"/>
  <c r="Q9" i="8"/>
  <c r="Q10" i="8"/>
  <c r="Q11" i="8"/>
  <c r="Q12" i="8"/>
  <c r="Q13" i="8"/>
  <c r="Q14" i="8"/>
  <c r="Q15" i="8"/>
  <c r="Q16" i="8"/>
  <c r="Q17" i="8"/>
  <c r="Q18" i="8"/>
  <c r="Q19" i="8"/>
  <c r="Q20" i="8"/>
  <c r="Q21" i="8"/>
  <c r="Q22" i="8"/>
  <c r="Q23" i="8"/>
  <c r="Q24" i="8"/>
  <c r="Q25" i="8"/>
  <c r="Q26" i="8"/>
  <c r="Q27" i="8"/>
  <c r="Q28" i="8"/>
  <c r="Q29" i="8"/>
  <c r="Q30" i="8"/>
  <c r="Q31" i="8"/>
  <c r="Q32" i="8"/>
  <c r="Q33" i="8"/>
  <c r="Q34" i="8"/>
  <c r="Q35" i="8"/>
  <c r="Q36" i="8"/>
  <c r="Q37" i="8"/>
  <c r="Q38" i="8"/>
  <c r="Q39" i="8"/>
  <c r="Q40" i="8"/>
  <c r="Q41" i="8"/>
  <c r="Q42" i="8"/>
  <c r="Q43" i="8"/>
  <c r="Q44" i="8"/>
  <c r="Q45" i="8"/>
  <c r="Q46" i="8"/>
  <c r="Q47" i="8"/>
  <c r="Q48" i="8"/>
  <c r="Q49" i="8"/>
  <c r="Q50" i="8"/>
  <c r="Q51" i="8"/>
  <c r="Q52" i="8"/>
  <c r="Q53" i="8"/>
  <c r="Q54" i="8"/>
  <c r="Q55" i="8"/>
  <c r="J3" i="8"/>
  <c r="O3" i="8" s="1"/>
  <c r="K3" i="8"/>
  <c r="L3" i="8"/>
  <c r="M3" i="8"/>
  <c r="N3" i="8"/>
  <c r="S3" i="8" s="1"/>
  <c r="J4" i="8"/>
  <c r="O4" i="8" s="1"/>
  <c r="K4" i="8"/>
  <c r="L4" i="8"/>
  <c r="M4" i="8"/>
  <c r="N4" i="8"/>
  <c r="S4" i="8" s="1"/>
  <c r="J5" i="8"/>
  <c r="O5" i="8" s="1"/>
  <c r="K5" i="8"/>
  <c r="L5" i="8"/>
  <c r="M5" i="8"/>
  <c r="N5" i="8"/>
  <c r="S5" i="8" s="1"/>
  <c r="J6" i="8"/>
  <c r="O6" i="8" s="1"/>
  <c r="K6" i="8"/>
  <c r="L6" i="8"/>
  <c r="M6" i="8"/>
  <c r="N6" i="8"/>
  <c r="S6" i="8" s="1"/>
  <c r="J7" i="8"/>
  <c r="O7" i="8" s="1"/>
  <c r="K7" i="8"/>
  <c r="L7" i="8"/>
  <c r="M7" i="8"/>
  <c r="N7" i="8"/>
  <c r="S7" i="8" s="1"/>
  <c r="J8" i="8"/>
  <c r="O8" i="8" s="1"/>
  <c r="K8" i="8"/>
  <c r="L8" i="8"/>
  <c r="M8" i="8"/>
  <c r="N8" i="8"/>
  <c r="S8" i="8" s="1"/>
  <c r="J9" i="8"/>
  <c r="O9" i="8" s="1"/>
  <c r="K9" i="8"/>
  <c r="L9" i="8"/>
  <c r="M9" i="8"/>
  <c r="N9" i="8"/>
  <c r="S9" i="8" s="1"/>
  <c r="J10" i="8"/>
  <c r="O10" i="8" s="1"/>
  <c r="K10" i="8"/>
  <c r="L10" i="8"/>
  <c r="M10" i="8"/>
  <c r="N10" i="8"/>
  <c r="S10" i="8" s="1"/>
  <c r="J11" i="8"/>
  <c r="O11" i="8" s="1"/>
  <c r="K11" i="8"/>
  <c r="L11" i="8"/>
  <c r="M11" i="8"/>
  <c r="N11" i="8"/>
  <c r="S11" i="8" s="1"/>
  <c r="J12" i="8"/>
  <c r="O12" i="8" s="1"/>
  <c r="K12" i="8"/>
  <c r="L12" i="8"/>
  <c r="M12" i="8"/>
  <c r="N12" i="8"/>
  <c r="S12" i="8" s="1"/>
  <c r="J13" i="8"/>
  <c r="O13" i="8" s="1"/>
  <c r="K13" i="8"/>
  <c r="L13" i="8"/>
  <c r="M13" i="8"/>
  <c r="N13" i="8"/>
  <c r="S13" i="8" s="1"/>
  <c r="J14" i="8"/>
  <c r="O14" i="8" s="1"/>
  <c r="K14" i="8"/>
  <c r="L14" i="8"/>
  <c r="M14" i="8"/>
  <c r="N14" i="8"/>
  <c r="S14" i="8" s="1"/>
  <c r="J15" i="8"/>
  <c r="O15" i="8" s="1"/>
  <c r="K15" i="8"/>
  <c r="L15" i="8"/>
  <c r="M15" i="8"/>
  <c r="N15" i="8"/>
  <c r="S15" i="8" s="1"/>
  <c r="J16" i="8"/>
  <c r="O16" i="8" s="1"/>
  <c r="K16" i="8"/>
  <c r="L16" i="8"/>
  <c r="M16" i="8"/>
  <c r="N16" i="8"/>
  <c r="S16" i="8" s="1"/>
  <c r="J17" i="8"/>
  <c r="O17" i="8" s="1"/>
  <c r="K17" i="8"/>
  <c r="L17" i="8"/>
  <c r="M17" i="8"/>
  <c r="N17" i="8"/>
  <c r="S17" i="8" s="1"/>
  <c r="J18" i="8"/>
  <c r="O18" i="8" s="1"/>
  <c r="K18" i="8"/>
  <c r="L18" i="8"/>
  <c r="M18" i="8"/>
  <c r="N18" i="8"/>
  <c r="S18" i="8" s="1"/>
  <c r="J19" i="8"/>
  <c r="O19" i="8" s="1"/>
  <c r="K19" i="8"/>
  <c r="L19" i="8"/>
  <c r="M19" i="8"/>
  <c r="N19" i="8"/>
  <c r="S19" i="8" s="1"/>
  <c r="J20" i="8"/>
  <c r="O20" i="8" s="1"/>
  <c r="K20" i="8"/>
  <c r="L20" i="8"/>
  <c r="M20" i="8"/>
  <c r="N20" i="8"/>
  <c r="S20" i="8" s="1"/>
  <c r="J21" i="8"/>
  <c r="O21" i="8" s="1"/>
  <c r="K21" i="8"/>
  <c r="L21" i="8"/>
  <c r="M21" i="8"/>
  <c r="N21" i="8"/>
  <c r="S21" i="8" s="1"/>
  <c r="J22" i="8"/>
  <c r="O22" i="8" s="1"/>
  <c r="K22" i="8"/>
  <c r="L22" i="8"/>
  <c r="M22" i="8"/>
  <c r="N22" i="8"/>
  <c r="S22" i="8" s="1"/>
  <c r="J23" i="8"/>
  <c r="O23" i="8" s="1"/>
  <c r="K23" i="8"/>
  <c r="L23" i="8"/>
  <c r="M23" i="8"/>
  <c r="N23" i="8"/>
  <c r="S23" i="8" s="1"/>
  <c r="J24" i="8"/>
  <c r="O24" i="8" s="1"/>
  <c r="K24" i="8"/>
  <c r="L24" i="8"/>
  <c r="M24" i="8"/>
  <c r="N24" i="8"/>
  <c r="S24" i="8" s="1"/>
  <c r="J25" i="8"/>
  <c r="O25" i="8" s="1"/>
  <c r="K25" i="8"/>
  <c r="L25" i="8"/>
  <c r="M25" i="8"/>
  <c r="N25" i="8"/>
  <c r="S25" i="8" s="1"/>
  <c r="J26" i="8"/>
  <c r="O26" i="8" s="1"/>
  <c r="K26" i="8"/>
  <c r="L26" i="8"/>
  <c r="M26" i="8"/>
  <c r="N26" i="8"/>
  <c r="S26" i="8" s="1"/>
  <c r="J27" i="8"/>
  <c r="O27" i="8" s="1"/>
  <c r="K27" i="8"/>
  <c r="L27" i="8"/>
  <c r="M27" i="8"/>
  <c r="N27" i="8"/>
  <c r="S27" i="8" s="1"/>
  <c r="J28" i="8"/>
  <c r="O28" i="8" s="1"/>
  <c r="K28" i="8"/>
  <c r="L28" i="8"/>
  <c r="M28" i="8"/>
  <c r="N28" i="8"/>
  <c r="S28" i="8" s="1"/>
  <c r="J29" i="8"/>
  <c r="O29" i="8" s="1"/>
  <c r="K29" i="8"/>
  <c r="L29" i="8"/>
  <c r="M29" i="8"/>
  <c r="N29" i="8"/>
  <c r="S29" i="8" s="1"/>
  <c r="J30" i="8"/>
  <c r="O30" i="8" s="1"/>
  <c r="K30" i="8"/>
  <c r="L30" i="8"/>
  <c r="M30" i="8"/>
  <c r="N30" i="8"/>
  <c r="S30" i="8" s="1"/>
  <c r="J31" i="8"/>
  <c r="O31" i="8" s="1"/>
  <c r="K31" i="8"/>
  <c r="L31" i="8"/>
  <c r="M31" i="8"/>
  <c r="N31" i="8"/>
  <c r="S31" i="8" s="1"/>
  <c r="J32" i="8"/>
  <c r="O32" i="8" s="1"/>
  <c r="K32" i="8"/>
  <c r="L32" i="8"/>
  <c r="M32" i="8"/>
  <c r="N32" i="8"/>
  <c r="S32" i="8" s="1"/>
  <c r="J33" i="8"/>
  <c r="O33" i="8" s="1"/>
  <c r="K33" i="8"/>
  <c r="L33" i="8"/>
  <c r="M33" i="8"/>
  <c r="N33" i="8"/>
  <c r="S33" i="8" s="1"/>
  <c r="J34" i="8"/>
  <c r="O34" i="8" s="1"/>
  <c r="K34" i="8"/>
  <c r="L34" i="8"/>
  <c r="M34" i="8"/>
  <c r="N34" i="8"/>
  <c r="S34" i="8" s="1"/>
  <c r="J35" i="8"/>
  <c r="O35" i="8" s="1"/>
  <c r="K35" i="8"/>
  <c r="L35" i="8"/>
  <c r="M35" i="8"/>
  <c r="N35" i="8"/>
  <c r="S35" i="8" s="1"/>
  <c r="J36" i="8"/>
  <c r="O36" i="8" s="1"/>
  <c r="K36" i="8"/>
  <c r="L36" i="8"/>
  <c r="M36" i="8"/>
  <c r="N36" i="8"/>
  <c r="S36" i="8" s="1"/>
  <c r="J37" i="8"/>
  <c r="O37" i="8" s="1"/>
  <c r="K37" i="8"/>
  <c r="L37" i="8"/>
  <c r="M37" i="8"/>
  <c r="N37" i="8"/>
  <c r="S37" i="8" s="1"/>
  <c r="J38" i="8"/>
  <c r="O38" i="8" s="1"/>
  <c r="K38" i="8"/>
  <c r="L38" i="8"/>
  <c r="M38" i="8"/>
  <c r="N38" i="8"/>
  <c r="S38" i="8" s="1"/>
  <c r="J39" i="8"/>
  <c r="O39" i="8" s="1"/>
  <c r="K39" i="8"/>
  <c r="L39" i="8"/>
  <c r="M39" i="8"/>
  <c r="N39" i="8"/>
  <c r="S39" i="8" s="1"/>
  <c r="J40" i="8"/>
  <c r="O40" i="8" s="1"/>
  <c r="K40" i="8"/>
  <c r="L40" i="8"/>
  <c r="M40" i="8"/>
  <c r="N40" i="8"/>
  <c r="S40" i="8" s="1"/>
  <c r="J41" i="8"/>
  <c r="O41" i="8" s="1"/>
  <c r="K41" i="8"/>
  <c r="L41" i="8"/>
  <c r="M41" i="8"/>
  <c r="N41" i="8"/>
  <c r="S41" i="8" s="1"/>
  <c r="J42" i="8"/>
  <c r="O42" i="8" s="1"/>
  <c r="K42" i="8"/>
  <c r="L42" i="8"/>
  <c r="M42" i="8"/>
  <c r="N42" i="8"/>
  <c r="S42" i="8" s="1"/>
  <c r="J43" i="8"/>
  <c r="O43" i="8" s="1"/>
  <c r="K43" i="8"/>
  <c r="L43" i="8"/>
  <c r="M43" i="8"/>
  <c r="N43" i="8"/>
  <c r="S43" i="8" s="1"/>
  <c r="J44" i="8"/>
  <c r="O44" i="8" s="1"/>
  <c r="K44" i="8"/>
  <c r="L44" i="8"/>
  <c r="M44" i="8"/>
  <c r="N44" i="8"/>
  <c r="S44" i="8" s="1"/>
  <c r="J45" i="8"/>
  <c r="O45" i="8" s="1"/>
  <c r="K45" i="8"/>
  <c r="L45" i="8"/>
  <c r="M45" i="8"/>
  <c r="N45" i="8"/>
  <c r="S45" i="8" s="1"/>
  <c r="J46" i="8"/>
  <c r="O46" i="8" s="1"/>
  <c r="K46" i="8"/>
  <c r="L46" i="8"/>
  <c r="M46" i="8"/>
  <c r="N46" i="8"/>
  <c r="S46" i="8" s="1"/>
  <c r="J47" i="8"/>
  <c r="O47" i="8" s="1"/>
  <c r="K47" i="8"/>
  <c r="L47" i="8"/>
  <c r="M47" i="8"/>
  <c r="N47" i="8"/>
  <c r="S47" i="8" s="1"/>
  <c r="J48" i="8"/>
  <c r="O48" i="8" s="1"/>
  <c r="K48" i="8"/>
  <c r="L48" i="8"/>
  <c r="M48" i="8"/>
  <c r="N48" i="8"/>
  <c r="S48" i="8" s="1"/>
  <c r="J49" i="8"/>
  <c r="O49" i="8" s="1"/>
  <c r="K49" i="8"/>
  <c r="L49" i="8"/>
  <c r="M49" i="8"/>
  <c r="N49" i="8"/>
  <c r="S49" i="8" s="1"/>
  <c r="J50" i="8"/>
  <c r="O50" i="8" s="1"/>
  <c r="K50" i="8"/>
  <c r="L50" i="8"/>
  <c r="M50" i="8"/>
  <c r="N50" i="8"/>
  <c r="S50" i="8" s="1"/>
  <c r="J51" i="8"/>
  <c r="O51" i="8" s="1"/>
  <c r="K51" i="8"/>
  <c r="L51" i="8"/>
  <c r="M51" i="8"/>
  <c r="N51" i="8"/>
  <c r="S51" i="8" s="1"/>
  <c r="J52" i="8"/>
  <c r="O52" i="8" s="1"/>
  <c r="K52" i="8"/>
  <c r="L52" i="8"/>
  <c r="M52" i="8"/>
  <c r="N52" i="8"/>
  <c r="S52" i="8" s="1"/>
  <c r="J53" i="8"/>
  <c r="O53" i="8" s="1"/>
  <c r="K53" i="8"/>
  <c r="L53" i="8"/>
  <c r="M53" i="8"/>
  <c r="N53" i="8"/>
  <c r="S53" i="8" s="1"/>
  <c r="J54" i="8"/>
  <c r="O54" i="8" s="1"/>
  <c r="K54" i="8"/>
  <c r="L54" i="8"/>
  <c r="M54" i="8"/>
  <c r="N54" i="8"/>
  <c r="S54" i="8" s="1"/>
  <c r="J55" i="8"/>
  <c r="O55" i="8" s="1"/>
  <c r="K55" i="8"/>
  <c r="L55" i="8"/>
  <c r="M55" i="8"/>
  <c r="N55" i="8"/>
  <c r="S55" i="8" s="1"/>
  <c r="Q2" i="8"/>
  <c r="N2" i="8"/>
  <c r="S2" i="8" s="1"/>
  <c r="M2" i="8"/>
  <c r="L2" i="8"/>
  <c r="K2" i="8"/>
  <c r="J2" i="8"/>
  <c r="O2" i="8" s="1"/>
  <c r="R3" i="7"/>
  <c r="R5" i="7"/>
  <c r="R7" i="7"/>
  <c r="R8" i="7"/>
  <c r="R9" i="7"/>
  <c r="R10" i="7"/>
  <c r="R11" i="7"/>
  <c r="R12" i="7"/>
  <c r="R13" i="7"/>
  <c r="R14" i="7"/>
  <c r="R15" i="7"/>
  <c r="R16" i="7"/>
  <c r="R17" i="7"/>
  <c r="R18" i="7"/>
  <c r="R19" i="7"/>
  <c r="R20" i="7"/>
  <c r="R21" i="7"/>
  <c r="R22" i="7"/>
  <c r="R23" i="7"/>
  <c r="R24" i="7"/>
  <c r="R25" i="7"/>
  <c r="R26" i="7"/>
  <c r="R27" i="7"/>
  <c r="R28" i="7"/>
  <c r="R29" i="7"/>
  <c r="R30" i="7"/>
  <c r="R31" i="7"/>
  <c r="R32" i="7"/>
  <c r="R33" i="7"/>
  <c r="R34" i="7"/>
  <c r="R35" i="7"/>
  <c r="R36" i="7"/>
  <c r="R37" i="7"/>
  <c r="R38" i="7"/>
  <c r="R39" i="7"/>
  <c r="R40" i="7"/>
  <c r="R41" i="7"/>
  <c r="R42" i="7"/>
  <c r="R43" i="7"/>
  <c r="R44" i="7"/>
  <c r="R45" i="7"/>
  <c r="R46" i="7"/>
  <c r="R47" i="7"/>
  <c r="R48" i="7"/>
  <c r="R49" i="7"/>
  <c r="R50" i="7"/>
  <c r="R51" i="7"/>
  <c r="R52" i="7"/>
  <c r="R53" i="7"/>
  <c r="R54" i="7"/>
  <c r="R55" i="7"/>
  <c r="R2" i="7"/>
  <c r="O3" i="7"/>
  <c r="T3" i="7" s="1"/>
  <c r="O5" i="7"/>
  <c r="T5" i="7" s="1"/>
  <c r="O7" i="7"/>
  <c r="T7" i="7" s="1"/>
  <c r="O8" i="7"/>
  <c r="T8" i="7" s="1"/>
  <c r="O9" i="7"/>
  <c r="T9" i="7" s="1"/>
  <c r="O10" i="7"/>
  <c r="T10" i="7" s="1"/>
  <c r="O11" i="7"/>
  <c r="T11" i="7" s="1"/>
  <c r="O12" i="7"/>
  <c r="T12" i="7" s="1"/>
  <c r="O13" i="7"/>
  <c r="T13" i="7" s="1"/>
  <c r="O14" i="7"/>
  <c r="T14" i="7" s="1"/>
  <c r="O15" i="7"/>
  <c r="T15" i="7" s="1"/>
  <c r="O16" i="7"/>
  <c r="T16" i="7" s="1"/>
  <c r="O17" i="7"/>
  <c r="T17" i="7" s="1"/>
  <c r="O18" i="7"/>
  <c r="T18" i="7" s="1"/>
  <c r="O19" i="7"/>
  <c r="T19" i="7" s="1"/>
  <c r="O20" i="7"/>
  <c r="T20" i="7" s="1"/>
  <c r="O21" i="7"/>
  <c r="T21" i="7" s="1"/>
  <c r="O22" i="7"/>
  <c r="T22" i="7" s="1"/>
  <c r="O23" i="7"/>
  <c r="T23" i="7" s="1"/>
  <c r="O24" i="7"/>
  <c r="T24" i="7" s="1"/>
  <c r="O25" i="7"/>
  <c r="T25" i="7" s="1"/>
  <c r="O26" i="7"/>
  <c r="T26" i="7" s="1"/>
  <c r="O27" i="7"/>
  <c r="T27" i="7" s="1"/>
  <c r="O28" i="7"/>
  <c r="T28" i="7" s="1"/>
  <c r="O29" i="7"/>
  <c r="T29" i="7" s="1"/>
  <c r="O30" i="7"/>
  <c r="T30" i="7" s="1"/>
  <c r="O31" i="7"/>
  <c r="T31" i="7" s="1"/>
  <c r="O32" i="7"/>
  <c r="T32" i="7" s="1"/>
  <c r="O33" i="7"/>
  <c r="T33" i="7" s="1"/>
  <c r="O34" i="7"/>
  <c r="T34" i="7" s="1"/>
  <c r="O35" i="7"/>
  <c r="T35" i="7" s="1"/>
  <c r="O36" i="7"/>
  <c r="T36" i="7" s="1"/>
  <c r="O37" i="7"/>
  <c r="T37" i="7" s="1"/>
  <c r="O38" i="7"/>
  <c r="T38" i="7" s="1"/>
  <c r="O39" i="7"/>
  <c r="T39" i="7" s="1"/>
  <c r="O40" i="7"/>
  <c r="T40" i="7" s="1"/>
  <c r="O41" i="7"/>
  <c r="T41" i="7" s="1"/>
  <c r="O42" i="7"/>
  <c r="T42" i="7" s="1"/>
  <c r="O43" i="7"/>
  <c r="T43" i="7" s="1"/>
  <c r="O44" i="7"/>
  <c r="T44" i="7" s="1"/>
  <c r="O45" i="7"/>
  <c r="T45" i="7" s="1"/>
  <c r="O46" i="7"/>
  <c r="T46" i="7" s="1"/>
  <c r="O47" i="7"/>
  <c r="T47" i="7" s="1"/>
  <c r="O48" i="7"/>
  <c r="T48" i="7" s="1"/>
  <c r="O49" i="7"/>
  <c r="T49" i="7" s="1"/>
  <c r="O50" i="7"/>
  <c r="T50" i="7" s="1"/>
  <c r="O51" i="7"/>
  <c r="T51" i="7" s="1"/>
  <c r="O52" i="7"/>
  <c r="T52" i="7" s="1"/>
  <c r="O53" i="7"/>
  <c r="T53" i="7" s="1"/>
  <c r="O54" i="7"/>
  <c r="T54" i="7" s="1"/>
  <c r="O55" i="7"/>
  <c r="T55" i="7" s="1"/>
  <c r="O2" i="7"/>
  <c r="T2" i="7" s="1"/>
  <c r="N3" i="7"/>
  <c r="N5" i="7"/>
  <c r="N7" i="7"/>
  <c r="N8" i="7"/>
  <c r="N9" i="7"/>
  <c r="N10" i="7"/>
  <c r="N11" i="7"/>
  <c r="N12" i="7"/>
  <c r="N13" i="7"/>
  <c r="N14" i="7"/>
  <c r="N15" i="7"/>
  <c r="N16" i="7"/>
  <c r="N17" i="7"/>
  <c r="N18" i="7"/>
  <c r="N19" i="7"/>
  <c r="N20" i="7"/>
  <c r="N21" i="7"/>
  <c r="N22" i="7"/>
  <c r="N23" i="7"/>
  <c r="N24" i="7"/>
  <c r="N25" i="7"/>
  <c r="N26" i="7"/>
  <c r="N27" i="7"/>
  <c r="N28" i="7"/>
  <c r="N29" i="7"/>
  <c r="N30" i="7"/>
  <c r="N31" i="7"/>
  <c r="N32" i="7"/>
  <c r="N33" i="7"/>
  <c r="N34" i="7"/>
  <c r="N35" i="7"/>
  <c r="N36" i="7"/>
  <c r="N37" i="7"/>
  <c r="N38" i="7"/>
  <c r="N39" i="7"/>
  <c r="N40" i="7"/>
  <c r="N41" i="7"/>
  <c r="N42" i="7"/>
  <c r="N43" i="7"/>
  <c r="N44" i="7"/>
  <c r="N45" i="7"/>
  <c r="N46" i="7"/>
  <c r="N47" i="7"/>
  <c r="N48" i="7"/>
  <c r="N49" i="7"/>
  <c r="N50" i="7"/>
  <c r="N51" i="7"/>
  <c r="N52" i="7"/>
  <c r="N53" i="7"/>
  <c r="N54" i="7"/>
  <c r="N55" i="7"/>
  <c r="N2" i="7"/>
  <c r="M3" i="7"/>
  <c r="M5" i="7"/>
  <c r="M7" i="7"/>
  <c r="M8" i="7"/>
  <c r="M9" i="7"/>
  <c r="M10" i="7"/>
  <c r="M11" i="7"/>
  <c r="M12" i="7"/>
  <c r="M13" i="7"/>
  <c r="M14" i="7"/>
  <c r="M15" i="7"/>
  <c r="M16" i="7"/>
  <c r="M17" i="7"/>
  <c r="M18" i="7"/>
  <c r="M19" i="7"/>
  <c r="M20" i="7"/>
  <c r="M21" i="7"/>
  <c r="M22" i="7"/>
  <c r="M23" i="7"/>
  <c r="M24" i="7"/>
  <c r="M25" i="7"/>
  <c r="M26" i="7"/>
  <c r="M27" i="7"/>
  <c r="M28" i="7"/>
  <c r="M29" i="7"/>
  <c r="M30" i="7"/>
  <c r="M31" i="7"/>
  <c r="M32" i="7"/>
  <c r="M33" i="7"/>
  <c r="M34" i="7"/>
  <c r="M35" i="7"/>
  <c r="M36" i="7"/>
  <c r="M37" i="7"/>
  <c r="M38" i="7"/>
  <c r="M39" i="7"/>
  <c r="M40" i="7"/>
  <c r="M41" i="7"/>
  <c r="M42" i="7"/>
  <c r="M43" i="7"/>
  <c r="M44" i="7"/>
  <c r="M45" i="7"/>
  <c r="M46" i="7"/>
  <c r="M47" i="7"/>
  <c r="M48" i="7"/>
  <c r="M49" i="7"/>
  <c r="M50" i="7"/>
  <c r="M51" i="7"/>
  <c r="M52" i="7"/>
  <c r="M53" i="7"/>
  <c r="M54" i="7"/>
  <c r="M55" i="7"/>
  <c r="M2" i="7"/>
  <c r="L3" i="7"/>
  <c r="L5" i="7"/>
  <c r="L7" i="7"/>
  <c r="L8" i="7"/>
  <c r="L9" i="7"/>
  <c r="L10" i="7"/>
  <c r="L11" i="7"/>
  <c r="L12" i="7"/>
  <c r="L13" i="7"/>
  <c r="L14" i="7"/>
  <c r="L15" i="7"/>
  <c r="L16" i="7"/>
  <c r="L17" i="7"/>
  <c r="L18" i="7"/>
  <c r="L19" i="7"/>
  <c r="L20" i="7"/>
  <c r="L21" i="7"/>
  <c r="L22" i="7"/>
  <c r="L23" i="7"/>
  <c r="L24" i="7"/>
  <c r="L25" i="7"/>
  <c r="L26" i="7"/>
  <c r="L27" i="7"/>
  <c r="L28" i="7"/>
  <c r="L29" i="7"/>
  <c r="L30" i="7"/>
  <c r="L31" i="7"/>
  <c r="L32" i="7"/>
  <c r="L33" i="7"/>
  <c r="L34" i="7"/>
  <c r="L35" i="7"/>
  <c r="L36" i="7"/>
  <c r="L37" i="7"/>
  <c r="L38" i="7"/>
  <c r="L39" i="7"/>
  <c r="L40" i="7"/>
  <c r="L41" i="7"/>
  <c r="L42" i="7"/>
  <c r="L43" i="7"/>
  <c r="L44" i="7"/>
  <c r="L45" i="7"/>
  <c r="L46" i="7"/>
  <c r="L47" i="7"/>
  <c r="L48" i="7"/>
  <c r="L49" i="7"/>
  <c r="L50" i="7"/>
  <c r="L51" i="7"/>
  <c r="L52" i="7"/>
  <c r="L53" i="7"/>
  <c r="L54" i="7"/>
  <c r="L55" i="7"/>
  <c r="L2" i="7"/>
  <c r="K3" i="7"/>
  <c r="K5" i="7"/>
  <c r="K7" i="7"/>
  <c r="K8" i="7"/>
  <c r="K9" i="7"/>
  <c r="K10" i="7"/>
  <c r="K11" i="7"/>
  <c r="K12" i="7"/>
  <c r="K13" i="7"/>
  <c r="K14" i="7"/>
  <c r="K15" i="7"/>
  <c r="K16" i="7"/>
  <c r="K17" i="7"/>
  <c r="K18" i="7"/>
  <c r="K19" i="7"/>
  <c r="K20" i="7"/>
  <c r="K21" i="7"/>
  <c r="K22" i="7"/>
  <c r="K23" i="7"/>
  <c r="K24" i="7"/>
  <c r="K25" i="7"/>
  <c r="K26" i="7"/>
  <c r="K27" i="7"/>
  <c r="K28" i="7"/>
  <c r="K29" i="7"/>
  <c r="K30" i="7"/>
  <c r="K31" i="7"/>
  <c r="K32" i="7"/>
  <c r="K33" i="7"/>
  <c r="K34" i="7"/>
  <c r="K35" i="7"/>
  <c r="K36" i="7"/>
  <c r="K37" i="7"/>
  <c r="K38" i="7"/>
  <c r="K39" i="7"/>
  <c r="K40" i="7"/>
  <c r="K41" i="7"/>
  <c r="K42" i="7"/>
  <c r="K43" i="7"/>
  <c r="K44" i="7"/>
  <c r="K45" i="7"/>
  <c r="K46" i="7"/>
  <c r="K47" i="7"/>
  <c r="K48" i="7"/>
  <c r="K49" i="7"/>
  <c r="K50" i="7"/>
  <c r="K51" i="7"/>
  <c r="K52" i="7"/>
  <c r="K53" i="7"/>
  <c r="K54" i="7"/>
  <c r="K55" i="7"/>
  <c r="K2" i="7"/>
  <c r="P2" i="7" s="1"/>
  <c r="L2" i="6"/>
  <c r="Q2" i="6" s="1"/>
  <c r="S3" i="6"/>
  <c r="S5" i="6"/>
  <c r="S7" i="6"/>
  <c r="S9" i="6"/>
  <c r="S11" i="6"/>
  <c r="S12" i="6"/>
  <c r="S13" i="6"/>
  <c r="S14" i="6"/>
  <c r="S15" i="6"/>
  <c r="S16" i="6"/>
  <c r="S17" i="6"/>
  <c r="S18" i="6"/>
  <c r="S19" i="6"/>
  <c r="S20" i="6"/>
  <c r="S21" i="6"/>
  <c r="S22" i="6"/>
  <c r="S23" i="6"/>
  <c r="S24" i="6"/>
  <c r="S25" i="6"/>
  <c r="S26" i="6"/>
  <c r="S27" i="6"/>
  <c r="S28" i="6"/>
  <c r="S29" i="6"/>
  <c r="S30" i="6"/>
  <c r="S31" i="6"/>
  <c r="S32" i="6"/>
  <c r="S33" i="6"/>
  <c r="S34" i="6"/>
  <c r="S35" i="6"/>
  <c r="S36" i="6"/>
  <c r="S37" i="6"/>
  <c r="S38" i="6"/>
  <c r="S40" i="6"/>
  <c r="S41" i="6"/>
  <c r="S42" i="6"/>
  <c r="S43" i="6"/>
  <c r="S44" i="6"/>
  <c r="S46" i="6"/>
  <c r="S47" i="6"/>
  <c r="S48" i="6"/>
  <c r="S49" i="6"/>
  <c r="S50" i="6"/>
  <c r="S51" i="6"/>
  <c r="S52" i="6"/>
  <c r="S53" i="6"/>
  <c r="S54" i="6"/>
  <c r="S55" i="6"/>
  <c r="L3" i="6"/>
  <c r="Q3" i="6" s="1"/>
  <c r="M3" i="6"/>
  <c r="N3" i="6"/>
  <c r="O3" i="6"/>
  <c r="P3" i="6"/>
  <c r="U3" i="6" s="1"/>
  <c r="L5" i="6"/>
  <c r="Q5" i="6" s="1"/>
  <c r="M5" i="6"/>
  <c r="N5" i="6"/>
  <c r="O5" i="6"/>
  <c r="P5" i="6"/>
  <c r="U5" i="6" s="1"/>
  <c r="L7" i="6"/>
  <c r="Q7" i="6" s="1"/>
  <c r="M7" i="6"/>
  <c r="N7" i="6"/>
  <c r="O7" i="6"/>
  <c r="P7" i="6"/>
  <c r="U7" i="6" s="1"/>
  <c r="L9" i="6"/>
  <c r="Q9" i="6" s="1"/>
  <c r="M9" i="6"/>
  <c r="N9" i="6"/>
  <c r="O9" i="6"/>
  <c r="P9" i="6"/>
  <c r="U9" i="6" s="1"/>
  <c r="L11" i="6"/>
  <c r="Q11" i="6" s="1"/>
  <c r="M11" i="6"/>
  <c r="N11" i="6"/>
  <c r="O11" i="6"/>
  <c r="P11" i="6"/>
  <c r="U11" i="6" s="1"/>
  <c r="L12" i="6"/>
  <c r="Q12" i="6" s="1"/>
  <c r="M12" i="6"/>
  <c r="N12" i="6"/>
  <c r="O12" i="6"/>
  <c r="P12" i="6"/>
  <c r="U12" i="6" s="1"/>
  <c r="L13" i="6"/>
  <c r="Q13" i="6" s="1"/>
  <c r="M13" i="6"/>
  <c r="N13" i="6"/>
  <c r="O13" i="6"/>
  <c r="P13" i="6"/>
  <c r="U13" i="6" s="1"/>
  <c r="L14" i="6"/>
  <c r="Q14" i="6" s="1"/>
  <c r="M14" i="6"/>
  <c r="N14" i="6"/>
  <c r="O14" i="6"/>
  <c r="P14" i="6"/>
  <c r="U14" i="6" s="1"/>
  <c r="L15" i="6"/>
  <c r="Q15" i="6" s="1"/>
  <c r="M15" i="6"/>
  <c r="N15" i="6"/>
  <c r="O15" i="6"/>
  <c r="P15" i="6"/>
  <c r="U15" i="6" s="1"/>
  <c r="L16" i="6"/>
  <c r="Q16" i="6" s="1"/>
  <c r="M16" i="6"/>
  <c r="N16" i="6"/>
  <c r="O16" i="6"/>
  <c r="P16" i="6"/>
  <c r="U16" i="6" s="1"/>
  <c r="L17" i="6"/>
  <c r="Q17" i="6" s="1"/>
  <c r="M17" i="6"/>
  <c r="N17" i="6"/>
  <c r="O17" i="6"/>
  <c r="P17" i="6"/>
  <c r="U17" i="6" s="1"/>
  <c r="L18" i="6"/>
  <c r="Q18" i="6" s="1"/>
  <c r="M18" i="6"/>
  <c r="N18" i="6"/>
  <c r="O18" i="6"/>
  <c r="P18" i="6"/>
  <c r="U18" i="6" s="1"/>
  <c r="L19" i="6"/>
  <c r="Q19" i="6" s="1"/>
  <c r="M19" i="6"/>
  <c r="N19" i="6"/>
  <c r="O19" i="6"/>
  <c r="P19" i="6"/>
  <c r="U19" i="6" s="1"/>
  <c r="L20" i="6"/>
  <c r="Q20" i="6" s="1"/>
  <c r="M20" i="6"/>
  <c r="N20" i="6"/>
  <c r="O20" i="6"/>
  <c r="P20" i="6"/>
  <c r="U20" i="6" s="1"/>
  <c r="L21" i="6"/>
  <c r="Q21" i="6" s="1"/>
  <c r="M21" i="6"/>
  <c r="N21" i="6"/>
  <c r="O21" i="6"/>
  <c r="P21" i="6"/>
  <c r="U21" i="6" s="1"/>
  <c r="L22" i="6"/>
  <c r="Q22" i="6" s="1"/>
  <c r="M22" i="6"/>
  <c r="N22" i="6"/>
  <c r="O22" i="6"/>
  <c r="P22" i="6"/>
  <c r="U22" i="6" s="1"/>
  <c r="L23" i="6"/>
  <c r="Q23" i="6" s="1"/>
  <c r="M23" i="6"/>
  <c r="N23" i="6"/>
  <c r="O23" i="6"/>
  <c r="P23" i="6"/>
  <c r="U23" i="6" s="1"/>
  <c r="L24" i="6"/>
  <c r="Q24" i="6" s="1"/>
  <c r="M24" i="6"/>
  <c r="N24" i="6"/>
  <c r="O24" i="6"/>
  <c r="P24" i="6"/>
  <c r="U24" i="6" s="1"/>
  <c r="L25" i="6"/>
  <c r="Q25" i="6" s="1"/>
  <c r="M25" i="6"/>
  <c r="N25" i="6"/>
  <c r="O25" i="6"/>
  <c r="P25" i="6"/>
  <c r="U25" i="6" s="1"/>
  <c r="L26" i="6"/>
  <c r="Q26" i="6" s="1"/>
  <c r="M26" i="6"/>
  <c r="N26" i="6"/>
  <c r="O26" i="6"/>
  <c r="P26" i="6"/>
  <c r="U26" i="6" s="1"/>
  <c r="L27" i="6"/>
  <c r="Q27" i="6" s="1"/>
  <c r="M27" i="6"/>
  <c r="N27" i="6"/>
  <c r="O27" i="6"/>
  <c r="P27" i="6"/>
  <c r="U27" i="6" s="1"/>
  <c r="L28" i="6"/>
  <c r="Q28" i="6" s="1"/>
  <c r="M28" i="6"/>
  <c r="N28" i="6"/>
  <c r="O28" i="6"/>
  <c r="P28" i="6"/>
  <c r="U28" i="6" s="1"/>
  <c r="L29" i="6"/>
  <c r="Q29" i="6" s="1"/>
  <c r="M29" i="6"/>
  <c r="N29" i="6"/>
  <c r="O29" i="6"/>
  <c r="P29" i="6"/>
  <c r="U29" i="6" s="1"/>
  <c r="L30" i="6"/>
  <c r="Q30" i="6" s="1"/>
  <c r="M30" i="6"/>
  <c r="N30" i="6"/>
  <c r="O30" i="6"/>
  <c r="P30" i="6"/>
  <c r="U30" i="6" s="1"/>
  <c r="L31" i="6"/>
  <c r="Q31" i="6" s="1"/>
  <c r="M31" i="6"/>
  <c r="N31" i="6"/>
  <c r="O31" i="6"/>
  <c r="P31" i="6"/>
  <c r="U31" i="6" s="1"/>
  <c r="L32" i="6"/>
  <c r="Q32" i="6" s="1"/>
  <c r="M32" i="6"/>
  <c r="N32" i="6"/>
  <c r="O32" i="6"/>
  <c r="P32" i="6"/>
  <c r="U32" i="6" s="1"/>
  <c r="L33" i="6"/>
  <c r="Q33" i="6" s="1"/>
  <c r="M33" i="6"/>
  <c r="N33" i="6"/>
  <c r="O33" i="6"/>
  <c r="P33" i="6"/>
  <c r="U33" i="6" s="1"/>
  <c r="L34" i="6"/>
  <c r="Q34" i="6" s="1"/>
  <c r="M34" i="6"/>
  <c r="N34" i="6"/>
  <c r="O34" i="6"/>
  <c r="P34" i="6"/>
  <c r="U34" i="6" s="1"/>
  <c r="L35" i="6"/>
  <c r="Q35" i="6" s="1"/>
  <c r="M35" i="6"/>
  <c r="N35" i="6"/>
  <c r="O35" i="6"/>
  <c r="P35" i="6"/>
  <c r="U35" i="6" s="1"/>
  <c r="L36" i="6"/>
  <c r="Q36" i="6" s="1"/>
  <c r="M36" i="6"/>
  <c r="N36" i="6"/>
  <c r="O36" i="6"/>
  <c r="P36" i="6"/>
  <c r="U36" i="6" s="1"/>
  <c r="L37" i="6"/>
  <c r="Q37" i="6" s="1"/>
  <c r="M37" i="6"/>
  <c r="N37" i="6"/>
  <c r="O37" i="6"/>
  <c r="P37" i="6"/>
  <c r="U37" i="6" s="1"/>
  <c r="L38" i="6"/>
  <c r="Q38" i="6" s="1"/>
  <c r="M38" i="6"/>
  <c r="N38" i="6"/>
  <c r="O38" i="6"/>
  <c r="P38" i="6"/>
  <c r="U38" i="6" s="1"/>
  <c r="L40" i="6"/>
  <c r="Q40" i="6" s="1"/>
  <c r="M40" i="6"/>
  <c r="N40" i="6"/>
  <c r="O40" i="6"/>
  <c r="P40" i="6"/>
  <c r="U40" i="6" s="1"/>
  <c r="L41" i="6"/>
  <c r="Q41" i="6" s="1"/>
  <c r="M41" i="6"/>
  <c r="N41" i="6"/>
  <c r="O41" i="6"/>
  <c r="P41" i="6"/>
  <c r="U41" i="6" s="1"/>
  <c r="L42" i="6"/>
  <c r="Q42" i="6" s="1"/>
  <c r="M42" i="6"/>
  <c r="N42" i="6"/>
  <c r="O42" i="6"/>
  <c r="P42" i="6"/>
  <c r="U42" i="6" s="1"/>
  <c r="L43" i="6"/>
  <c r="Q43" i="6" s="1"/>
  <c r="M43" i="6"/>
  <c r="N43" i="6"/>
  <c r="O43" i="6"/>
  <c r="P43" i="6"/>
  <c r="U43" i="6" s="1"/>
  <c r="L44" i="6"/>
  <c r="Q44" i="6" s="1"/>
  <c r="M44" i="6"/>
  <c r="N44" i="6"/>
  <c r="O44" i="6"/>
  <c r="P44" i="6"/>
  <c r="U44" i="6" s="1"/>
  <c r="L46" i="6"/>
  <c r="Q46" i="6" s="1"/>
  <c r="M46" i="6"/>
  <c r="N46" i="6"/>
  <c r="O46" i="6"/>
  <c r="P46" i="6"/>
  <c r="U46" i="6" s="1"/>
  <c r="L47" i="6"/>
  <c r="Q47" i="6" s="1"/>
  <c r="M47" i="6"/>
  <c r="N47" i="6"/>
  <c r="O47" i="6"/>
  <c r="P47" i="6"/>
  <c r="U47" i="6" s="1"/>
  <c r="L48" i="6"/>
  <c r="Q48" i="6" s="1"/>
  <c r="M48" i="6"/>
  <c r="N48" i="6"/>
  <c r="O48" i="6"/>
  <c r="P48" i="6"/>
  <c r="U48" i="6" s="1"/>
  <c r="L49" i="6"/>
  <c r="Q49" i="6" s="1"/>
  <c r="M49" i="6"/>
  <c r="N49" i="6"/>
  <c r="O49" i="6"/>
  <c r="P49" i="6"/>
  <c r="U49" i="6" s="1"/>
  <c r="L50" i="6"/>
  <c r="Q50" i="6" s="1"/>
  <c r="M50" i="6"/>
  <c r="N50" i="6"/>
  <c r="O50" i="6"/>
  <c r="P50" i="6"/>
  <c r="U50" i="6" s="1"/>
  <c r="L51" i="6"/>
  <c r="Q51" i="6" s="1"/>
  <c r="M51" i="6"/>
  <c r="N51" i="6"/>
  <c r="O51" i="6"/>
  <c r="P51" i="6"/>
  <c r="U51" i="6" s="1"/>
  <c r="L52" i="6"/>
  <c r="Q52" i="6" s="1"/>
  <c r="M52" i="6"/>
  <c r="N52" i="6"/>
  <c r="O52" i="6"/>
  <c r="P52" i="6"/>
  <c r="U52" i="6" s="1"/>
  <c r="L53" i="6"/>
  <c r="Q53" i="6" s="1"/>
  <c r="M53" i="6"/>
  <c r="N53" i="6"/>
  <c r="O53" i="6"/>
  <c r="P53" i="6"/>
  <c r="U53" i="6" s="1"/>
  <c r="L54" i="6"/>
  <c r="Q54" i="6" s="1"/>
  <c r="M54" i="6"/>
  <c r="N54" i="6"/>
  <c r="O54" i="6"/>
  <c r="P54" i="6"/>
  <c r="U54" i="6" s="1"/>
  <c r="L55" i="6"/>
  <c r="Q55" i="6" s="1"/>
  <c r="M55" i="6"/>
  <c r="N55" i="6"/>
  <c r="O55" i="6"/>
  <c r="P55" i="6"/>
  <c r="U55" i="6" s="1"/>
  <c r="S2" i="6"/>
  <c r="P2" i="6"/>
  <c r="U2" i="6" s="1"/>
  <c r="O2" i="6"/>
  <c r="N2" i="6"/>
  <c r="M2" i="6"/>
  <c r="R3" i="5"/>
  <c r="R4" i="5"/>
  <c r="R5" i="5"/>
  <c r="R6" i="5"/>
  <c r="R7" i="5"/>
  <c r="R8" i="5"/>
  <c r="R9" i="5"/>
  <c r="R10" i="5"/>
  <c r="R11" i="5"/>
  <c r="R12" i="5"/>
  <c r="R13" i="5"/>
  <c r="R14" i="5"/>
  <c r="R15" i="5"/>
  <c r="R16" i="5"/>
  <c r="R17" i="5"/>
  <c r="R18" i="5"/>
  <c r="R19" i="5"/>
  <c r="R20" i="5"/>
  <c r="R21" i="5"/>
  <c r="R22" i="5"/>
  <c r="R23" i="5"/>
  <c r="R24" i="5"/>
  <c r="R25" i="5"/>
  <c r="R26" i="5"/>
  <c r="R27" i="5"/>
  <c r="R28" i="5"/>
  <c r="R29" i="5"/>
  <c r="R30" i="5"/>
  <c r="R31" i="5"/>
  <c r="R32" i="5"/>
  <c r="R33" i="5"/>
  <c r="R34" i="5"/>
  <c r="R35" i="5"/>
  <c r="R36" i="5"/>
  <c r="R37" i="5"/>
  <c r="R38" i="5"/>
  <c r="R39" i="5"/>
  <c r="R40" i="5"/>
  <c r="R41" i="5"/>
  <c r="R42" i="5"/>
  <c r="R43" i="5"/>
  <c r="R44" i="5"/>
  <c r="R45" i="5"/>
  <c r="R46" i="5"/>
  <c r="R47" i="5"/>
  <c r="R48" i="5"/>
  <c r="R49" i="5"/>
  <c r="R50" i="5"/>
  <c r="R51" i="5"/>
  <c r="R52" i="5"/>
  <c r="R53" i="5"/>
  <c r="R54" i="5"/>
  <c r="R55" i="5"/>
  <c r="R2" i="5"/>
  <c r="O3" i="5"/>
  <c r="T3" i="5" s="1"/>
  <c r="O4" i="5"/>
  <c r="T4" i="5" s="1"/>
  <c r="O5" i="5"/>
  <c r="T5" i="5" s="1"/>
  <c r="O6" i="5"/>
  <c r="T6" i="5" s="1"/>
  <c r="O7" i="5"/>
  <c r="T7" i="5" s="1"/>
  <c r="O8" i="5"/>
  <c r="T8" i="5" s="1"/>
  <c r="O9" i="5"/>
  <c r="T9" i="5" s="1"/>
  <c r="O10" i="5"/>
  <c r="T10" i="5" s="1"/>
  <c r="O11" i="5"/>
  <c r="T11" i="5" s="1"/>
  <c r="O12" i="5"/>
  <c r="T12" i="5" s="1"/>
  <c r="O13" i="5"/>
  <c r="T13" i="5" s="1"/>
  <c r="O14" i="5"/>
  <c r="T14" i="5" s="1"/>
  <c r="O15" i="5"/>
  <c r="T15" i="5" s="1"/>
  <c r="O16" i="5"/>
  <c r="T16" i="5" s="1"/>
  <c r="O17" i="5"/>
  <c r="T17" i="5" s="1"/>
  <c r="O18" i="5"/>
  <c r="T18" i="5" s="1"/>
  <c r="O19" i="5"/>
  <c r="T19" i="5" s="1"/>
  <c r="O20" i="5"/>
  <c r="T20" i="5" s="1"/>
  <c r="O21" i="5"/>
  <c r="T21" i="5" s="1"/>
  <c r="O22" i="5"/>
  <c r="T22" i="5" s="1"/>
  <c r="O23" i="5"/>
  <c r="T23" i="5" s="1"/>
  <c r="O24" i="5"/>
  <c r="T24" i="5" s="1"/>
  <c r="O25" i="5"/>
  <c r="T25" i="5" s="1"/>
  <c r="O26" i="5"/>
  <c r="T26" i="5" s="1"/>
  <c r="O27" i="5"/>
  <c r="T27" i="5" s="1"/>
  <c r="O28" i="5"/>
  <c r="T28" i="5" s="1"/>
  <c r="O29" i="5"/>
  <c r="T29" i="5" s="1"/>
  <c r="O30" i="5"/>
  <c r="T30" i="5" s="1"/>
  <c r="O31" i="5"/>
  <c r="T31" i="5" s="1"/>
  <c r="O32" i="5"/>
  <c r="T32" i="5" s="1"/>
  <c r="O33" i="5"/>
  <c r="T33" i="5" s="1"/>
  <c r="O34" i="5"/>
  <c r="T34" i="5" s="1"/>
  <c r="O35" i="5"/>
  <c r="T35" i="5" s="1"/>
  <c r="O36" i="5"/>
  <c r="T36" i="5" s="1"/>
  <c r="O37" i="5"/>
  <c r="T37" i="5" s="1"/>
  <c r="O38" i="5"/>
  <c r="T38" i="5" s="1"/>
  <c r="O39" i="5"/>
  <c r="T39" i="5" s="1"/>
  <c r="O40" i="5"/>
  <c r="T40" i="5" s="1"/>
  <c r="O41" i="5"/>
  <c r="T41" i="5" s="1"/>
  <c r="O42" i="5"/>
  <c r="T42" i="5" s="1"/>
  <c r="O43" i="5"/>
  <c r="T43" i="5" s="1"/>
  <c r="O44" i="5"/>
  <c r="T44" i="5" s="1"/>
  <c r="O45" i="5"/>
  <c r="T45" i="5" s="1"/>
  <c r="O46" i="5"/>
  <c r="T46" i="5" s="1"/>
  <c r="O47" i="5"/>
  <c r="T47" i="5" s="1"/>
  <c r="O48" i="5"/>
  <c r="T48" i="5" s="1"/>
  <c r="O49" i="5"/>
  <c r="T49" i="5" s="1"/>
  <c r="O50" i="5"/>
  <c r="T50" i="5" s="1"/>
  <c r="O51" i="5"/>
  <c r="T51" i="5" s="1"/>
  <c r="O52" i="5"/>
  <c r="T52" i="5" s="1"/>
  <c r="O53" i="5"/>
  <c r="T53" i="5" s="1"/>
  <c r="O54" i="5"/>
  <c r="T54" i="5" s="1"/>
  <c r="O55" i="5"/>
  <c r="T55" i="5" s="1"/>
  <c r="O2" i="5"/>
  <c r="T2" i="5" s="1"/>
  <c r="N3" i="5"/>
  <c r="N4" i="5"/>
  <c r="N5" i="5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36" i="5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51" i="5"/>
  <c r="N52" i="5"/>
  <c r="N53" i="5"/>
  <c r="N54" i="5"/>
  <c r="N55" i="5"/>
  <c r="N2" i="5"/>
  <c r="M3" i="5"/>
  <c r="M4" i="5"/>
  <c r="M5" i="5"/>
  <c r="M6" i="5"/>
  <c r="M7" i="5"/>
  <c r="M8" i="5"/>
  <c r="M9" i="5"/>
  <c r="M10" i="5"/>
  <c r="M11" i="5"/>
  <c r="M12" i="5"/>
  <c r="M13" i="5"/>
  <c r="M14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8" i="5"/>
  <c r="M39" i="5"/>
  <c r="M40" i="5"/>
  <c r="M41" i="5"/>
  <c r="M42" i="5"/>
  <c r="M43" i="5"/>
  <c r="M44" i="5"/>
  <c r="M45" i="5"/>
  <c r="M46" i="5"/>
  <c r="M47" i="5"/>
  <c r="M48" i="5"/>
  <c r="M49" i="5"/>
  <c r="M50" i="5"/>
  <c r="M51" i="5"/>
  <c r="M52" i="5"/>
  <c r="M53" i="5"/>
  <c r="M54" i="5"/>
  <c r="M55" i="5"/>
  <c r="M2" i="5"/>
  <c r="L3" i="5"/>
  <c r="L4" i="5"/>
  <c r="L5" i="5"/>
  <c r="L6" i="5"/>
  <c r="L7" i="5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2" i="5"/>
  <c r="K3" i="5"/>
  <c r="K4" i="5"/>
  <c r="K5" i="5"/>
  <c r="K6" i="5"/>
  <c r="K7" i="5"/>
  <c r="K8" i="5"/>
  <c r="K9" i="5"/>
  <c r="K10" i="5"/>
  <c r="K11" i="5"/>
  <c r="K12" i="5"/>
  <c r="K13" i="5"/>
  <c r="K14" i="5"/>
  <c r="K15" i="5"/>
  <c r="K16" i="5"/>
  <c r="K17" i="5"/>
  <c r="K18" i="5"/>
  <c r="K19" i="5"/>
  <c r="K20" i="5"/>
  <c r="K21" i="5"/>
  <c r="K22" i="5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39" i="5"/>
  <c r="K40" i="5"/>
  <c r="K41" i="5"/>
  <c r="K42" i="5"/>
  <c r="K43" i="5"/>
  <c r="K44" i="5"/>
  <c r="K45" i="5"/>
  <c r="K46" i="5"/>
  <c r="K47" i="5"/>
  <c r="K48" i="5"/>
  <c r="K49" i="5"/>
  <c r="K50" i="5"/>
  <c r="K51" i="5"/>
  <c r="K52" i="5"/>
  <c r="K53" i="5"/>
  <c r="K54" i="5"/>
  <c r="K55" i="5"/>
  <c r="K2" i="5"/>
  <c r="Q3" i="4"/>
  <c r="Q4" i="4"/>
  <c r="Q5" i="4"/>
  <c r="Q6" i="4"/>
  <c r="Q7" i="4"/>
  <c r="Q8" i="4"/>
  <c r="Q9" i="4"/>
  <c r="Q10" i="4"/>
  <c r="Q11" i="4"/>
  <c r="Q12" i="4"/>
  <c r="Q13" i="4"/>
  <c r="Q14" i="4"/>
  <c r="Q15" i="4"/>
  <c r="Q16" i="4"/>
  <c r="Q17" i="4"/>
  <c r="Q18" i="4"/>
  <c r="Q19" i="4"/>
  <c r="Q20" i="4"/>
  <c r="Q21" i="4"/>
  <c r="Q22" i="4"/>
  <c r="Q23" i="4"/>
  <c r="Q24" i="4"/>
  <c r="Q25" i="4"/>
  <c r="Q26" i="4"/>
  <c r="Q27" i="4"/>
  <c r="Q28" i="4"/>
  <c r="Q29" i="4"/>
  <c r="Q30" i="4"/>
  <c r="Q31" i="4"/>
  <c r="Q32" i="4"/>
  <c r="Q33" i="4"/>
  <c r="Q34" i="4"/>
  <c r="Q35" i="4"/>
  <c r="Q36" i="4"/>
  <c r="Q37" i="4"/>
  <c r="Q38" i="4"/>
  <c r="Q39" i="4"/>
  <c r="Q40" i="4"/>
  <c r="Q41" i="4"/>
  <c r="Q42" i="4"/>
  <c r="Q43" i="4"/>
  <c r="Q44" i="4"/>
  <c r="Q45" i="4"/>
  <c r="Q46" i="4"/>
  <c r="Q47" i="4"/>
  <c r="Q48" i="4"/>
  <c r="Q49" i="4"/>
  <c r="Q50" i="4"/>
  <c r="Q51" i="4"/>
  <c r="Q52" i="4"/>
  <c r="Q53" i="4"/>
  <c r="Q54" i="4"/>
  <c r="Q55" i="4"/>
  <c r="Q2" i="4"/>
  <c r="P3" i="19"/>
  <c r="Q3" i="19" s="1"/>
  <c r="P4" i="19"/>
  <c r="Q4" i="19" s="1"/>
  <c r="P5" i="19"/>
  <c r="Q5" i="19" s="1"/>
  <c r="P6" i="19"/>
  <c r="Q6" i="19" s="1"/>
  <c r="P7" i="19"/>
  <c r="Q7" i="19" s="1"/>
  <c r="P8" i="19"/>
  <c r="Q8" i="19" s="1"/>
  <c r="P9" i="19"/>
  <c r="Q9" i="19" s="1"/>
  <c r="P10" i="19"/>
  <c r="Q10" i="19" s="1"/>
  <c r="P11" i="19"/>
  <c r="Q11" i="19" s="1"/>
  <c r="P12" i="19"/>
  <c r="Q12" i="19" s="1"/>
  <c r="P13" i="19"/>
  <c r="Q13" i="19" s="1"/>
  <c r="P14" i="19"/>
  <c r="Q14" i="19" s="1"/>
  <c r="P15" i="19"/>
  <c r="Q15" i="19" s="1"/>
  <c r="P16" i="19"/>
  <c r="Q16" i="19" s="1"/>
  <c r="P17" i="19"/>
  <c r="Q17" i="19" s="1"/>
  <c r="P18" i="19"/>
  <c r="Q18" i="19" s="1"/>
  <c r="P19" i="19"/>
  <c r="Q19" i="19" s="1"/>
  <c r="P20" i="19"/>
  <c r="Q20" i="19" s="1"/>
  <c r="P21" i="19"/>
  <c r="Q21" i="19" s="1"/>
  <c r="P22" i="19"/>
  <c r="Q22" i="19" s="1"/>
  <c r="P23" i="19"/>
  <c r="Q23" i="19" s="1"/>
  <c r="P24" i="19"/>
  <c r="Q24" i="19" s="1"/>
  <c r="P25" i="19"/>
  <c r="Q25" i="19" s="1"/>
  <c r="P26" i="19"/>
  <c r="Q26" i="19" s="1"/>
  <c r="P27" i="19"/>
  <c r="Q27" i="19" s="1"/>
  <c r="P28" i="19"/>
  <c r="Q28" i="19" s="1"/>
  <c r="P29" i="19"/>
  <c r="Q29" i="19" s="1"/>
  <c r="P30" i="19"/>
  <c r="Q30" i="19" s="1"/>
  <c r="P31" i="19"/>
  <c r="Q31" i="19" s="1"/>
  <c r="P32" i="19"/>
  <c r="Q32" i="19" s="1"/>
  <c r="P33" i="19"/>
  <c r="Q33" i="19" s="1"/>
  <c r="P34" i="19"/>
  <c r="Q34" i="19" s="1"/>
  <c r="P35" i="19"/>
  <c r="Q35" i="19" s="1"/>
  <c r="P36" i="19"/>
  <c r="Q36" i="19" s="1"/>
  <c r="P37" i="19"/>
  <c r="Q37" i="19" s="1"/>
  <c r="P38" i="19"/>
  <c r="Q38" i="19" s="1"/>
  <c r="P39" i="19"/>
  <c r="Q39" i="19" s="1"/>
  <c r="P40" i="19"/>
  <c r="Q40" i="19" s="1"/>
  <c r="P41" i="19"/>
  <c r="Q41" i="19" s="1"/>
  <c r="P42" i="19"/>
  <c r="Q42" i="19" s="1"/>
  <c r="P43" i="19"/>
  <c r="Q43" i="19" s="1"/>
  <c r="P44" i="19"/>
  <c r="Q44" i="19" s="1"/>
  <c r="P45" i="19"/>
  <c r="Q45" i="19" s="1"/>
  <c r="P46" i="19"/>
  <c r="Q46" i="19" s="1"/>
  <c r="P47" i="19"/>
  <c r="Q47" i="19" s="1"/>
  <c r="P48" i="19"/>
  <c r="Q48" i="19" s="1"/>
  <c r="P49" i="19"/>
  <c r="Q49" i="19" s="1"/>
  <c r="P50" i="19"/>
  <c r="Q50" i="19" s="1"/>
  <c r="P51" i="19"/>
  <c r="Q51" i="19" s="1"/>
  <c r="P52" i="19"/>
  <c r="Q52" i="19" s="1"/>
  <c r="P53" i="19"/>
  <c r="Q53" i="19" s="1"/>
  <c r="P54" i="19"/>
  <c r="Q54" i="19" s="1"/>
  <c r="P55" i="19"/>
  <c r="Q55" i="19" s="1"/>
  <c r="P2" i="19"/>
  <c r="Q2" i="19" s="1"/>
  <c r="J3" i="4"/>
  <c r="O3" i="4" s="1"/>
  <c r="K3" i="4"/>
  <c r="L3" i="4"/>
  <c r="M3" i="4"/>
  <c r="N3" i="4"/>
  <c r="S3" i="4" s="1"/>
  <c r="J4" i="4"/>
  <c r="O4" i="4" s="1"/>
  <c r="K4" i="4"/>
  <c r="L4" i="4"/>
  <c r="M4" i="4"/>
  <c r="N4" i="4"/>
  <c r="S4" i="4" s="1"/>
  <c r="J5" i="4"/>
  <c r="O5" i="4" s="1"/>
  <c r="K5" i="4"/>
  <c r="L5" i="4"/>
  <c r="M5" i="4"/>
  <c r="N5" i="4"/>
  <c r="S5" i="4" s="1"/>
  <c r="J6" i="4"/>
  <c r="O6" i="4" s="1"/>
  <c r="K6" i="4"/>
  <c r="L6" i="4"/>
  <c r="M6" i="4"/>
  <c r="N6" i="4"/>
  <c r="S6" i="4" s="1"/>
  <c r="J7" i="4"/>
  <c r="O7" i="4" s="1"/>
  <c r="K7" i="4"/>
  <c r="L7" i="4"/>
  <c r="M7" i="4"/>
  <c r="N7" i="4"/>
  <c r="S7" i="4" s="1"/>
  <c r="J8" i="4"/>
  <c r="O8" i="4" s="1"/>
  <c r="K8" i="4"/>
  <c r="L8" i="4"/>
  <c r="M8" i="4"/>
  <c r="N8" i="4"/>
  <c r="S8" i="4" s="1"/>
  <c r="J9" i="4"/>
  <c r="O9" i="4" s="1"/>
  <c r="K9" i="4"/>
  <c r="L9" i="4"/>
  <c r="M9" i="4"/>
  <c r="N9" i="4"/>
  <c r="S9" i="4" s="1"/>
  <c r="J10" i="4"/>
  <c r="O10" i="4" s="1"/>
  <c r="K10" i="4"/>
  <c r="L10" i="4"/>
  <c r="M10" i="4"/>
  <c r="N10" i="4"/>
  <c r="S10" i="4" s="1"/>
  <c r="J11" i="4"/>
  <c r="O11" i="4" s="1"/>
  <c r="K11" i="4"/>
  <c r="L11" i="4"/>
  <c r="M11" i="4"/>
  <c r="N11" i="4"/>
  <c r="S11" i="4" s="1"/>
  <c r="J12" i="4"/>
  <c r="O12" i="4" s="1"/>
  <c r="K12" i="4"/>
  <c r="L12" i="4"/>
  <c r="M12" i="4"/>
  <c r="N12" i="4"/>
  <c r="S12" i="4" s="1"/>
  <c r="J13" i="4"/>
  <c r="O13" i="4" s="1"/>
  <c r="K13" i="4"/>
  <c r="L13" i="4"/>
  <c r="M13" i="4"/>
  <c r="N13" i="4"/>
  <c r="S13" i="4" s="1"/>
  <c r="J14" i="4"/>
  <c r="O14" i="4" s="1"/>
  <c r="K14" i="4"/>
  <c r="L14" i="4"/>
  <c r="M14" i="4"/>
  <c r="N14" i="4"/>
  <c r="S14" i="4" s="1"/>
  <c r="J15" i="4"/>
  <c r="O15" i="4" s="1"/>
  <c r="K15" i="4"/>
  <c r="L15" i="4"/>
  <c r="M15" i="4"/>
  <c r="N15" i="4"/>
  <c r="S15" i="4" s="1"/>
  <c r="J16" i="4"/>
  <c r="O16" i="4" s="1"/>
  <c r="K16" i="4"/>
  <c r="L16" i="4"/>
  <c r="M16" i="4"/>
  <c r="N16" i="4"/>
  <c r="S16" i="4" s="1"/>
  <c r="J17" i="4"/>
  <c r="O17" i="4" s="1"/>
  <c r="K17" i="4"/>
  <c r="L17" i="4"/>
  <c r="M17" i="4"/>
  <c r="N17" i="4"/>
  <c r="S17" i="4" s="1"/>
  <c r="J18" i="4"/>
  <c r="O18" i="4" s="1"/>
  <c r="K18" i="4"/>
  <c r="L18" i="4"/>
  <c r="M18" i="4"/>
  <c r="N18" i="4"/>
  <c r="S18" i="4" s="1"/>
  <c r="J19" i="4"/>
  <c r="O19" i="4" s="1"/>
  <c r="K19" i="4"/>
  <c r="L19" i="4"/>
  <c r="M19" i="4"/>
  <c r="N19" i="4"/>
  <c r="S19" i="4" s="1"/>
  <c r="J20" i="4"/>
  <c r="O20" i="4" s="1"/>
  <c r="K20" i="4"/>
  <c r="L20" i="4"/>
  <c r="M20" i="4"/>
  <c r="N20" i="4"/>
  <c r="S20" i="4" s="1"/>
  <c r="J21" i="4"/>
  <c r="O21" i="4" s="1"/>
  <c r="K21" i="4"/>
  <c r="L21" i="4"/>
  <c r="M21" i="4"/>
  <c r="N21" i="4"/>
  <c r="S21" i="4" s="1"/>
  <c r="J22" i="4"/>
  <c r="O22" i="4" s="1"/>
  <c r="K22" i="4"/>
  <c r="L22" i="4"/>
  <c r="M22" i="4"/>
  <c r="N22" i="4"/>
  <c r="S22" i="4" s="1"/>
  <c r="J23" i="4"/>
  <c r="O23" i="4" s="1"/>
  <c r="K23" i="4"/>
  <c r="L23" i="4"/>
  <c r="M23" i="4"/>
  <c r="N23" i="4"/>
  <c r="S23" i="4" s="1"/>
  <c r="J24" i="4"/>
  <c r="O24" i="4" s="1"/>
  <c r="K24" i="4"/>
  <c r="L24" i="4"/>
  <c r="M24" i="4"/>
  <c r="N24" i="4"/>
  <c r="S24" i="4" s="1"/>
  <c r="J25" i="4"/>
  <c r="O25" i="4" s="1"/>
  <c r="K25" i="4"/>
  <c r="L25" i="4"/>
  <c r="M25" i="4"/>
  <c r="N25" i="4"/>
  <c r="S25" i="4" s="1"/>
  <c r="J26" i="4"/>
  <c r="O26" i="4" s="1"/>
  <c r="K26" i="4"/>
  <c r="L26" i="4"/>
  <c r="M26" i="4"/>
  <c r="N26" i="4"/>
  <c r="S26" i="4" s="1"/>
  <c r="J27" i="4"/>
  <c r="O27" i="4" s="1"/>
  <c r="K27" i="4"/>
  <c r="L27" i="4"/>
  <c r="M27" i="4"/>
  <c r="N27" i="4"/>
  <c r="S27" i="4" s="1"/>
  <c r="J28" i="4"/>
  <c r="O28" i="4" s="1"/>
  <c r="K28" i="4"/>
  <c r="L28" i="4"/>
  <c r="M28" i="4"/>
  <c r="N28" i="4"/>
  <c r="S28" i="4" s="1"/>
  <c r="J29" i="4"/>
  <c r="O29" i="4" s="1"/>
  <c r="K29" i="4"/>
  <c r="L29" i="4"/>
  <c r="M29" i="4"/>
  <c r="N29" i="4"/>
  <c r="S29" i="4" s="1"/>
  <c r="J30" i="4"/>
  <c r="O30" i="4" s="1"/>
  <c r="K30" i="4"/>
  <c r="L30" i="4"/>
  <c r="M30" i="4"/>
  <c r="N30" i="4"/>
  <c r="S30" i="4" s="1"/>
  <c r="J31" i="4"/>
  <c r="O31" i="4" s="1"/>
  <c r="K31" i="4"/>
  <c r="L31" i="4"/>
  <c r="M31" i="4"/>
  <c r="N31" i="4"/>
  <c r="S31" i="4" s="1"/>
  <c r="J32" i="4"/>
  <c r="O32" i="4" s="1"/>
  <c r="K32" i="4"/>
  <c r="L32" i="4"/>
  <c r="M32" i="4"/>
  <c r="N32" i="4"/>
  <c r="S32" i="4" s="1"/>
  <c r="J33" i="4"/>
  <c r="O33" i="4" s="1"/>
  <c r="K33" i="4"/>
  <c r="L33" i="4"/>
  <c r="M33" i="4"/>
  <c r="N33" i="4"/>
  <c r="S33" i="4" s="1"/>
  <c r="J34" i="4"/>
  <c r="O34" i="4" s="1"/>
  <c r="K34" i="4"/>
  <c r="L34" i="4"/>
  <c r="M34" i="4"/>
  <c r="N34" i="4"/>
  <c r="S34" i="4" s="1"/>
  <c r="J35" i="4"/>
  <c r="O35" i="4" s="1"/>
  <c r="K35" i="4"/>
  <c r="L35" i="4"/>
  <c r="M35" i="4"/>
  <c r="N35" i="4"/>
  <c r="S35" i="4" s="1"/>
  <c r="J36" i="4"/>
  <c r="O36" i="4" s="1"/>
  <c r="K36" i="4"/>
  <c r="L36" i="4"/>
  <c r="M36" i="4"/>
  <c r="N36" i="4"/>
  <c r="S36" i="4" s="1"/>
  <c r="J37" i="4"/>
  <c r="O37" i="4" s="1"/>
  <c r="K37" i="4"/>
  <c r="L37" i="4"/>
  <c r="M37" i="4"/>
  <c r="N37" i="4"/>
  <c r="S37" i="4" s="1"/>
  <c r="J38" i="4"/>
  <c r="O38" i="4" s="1"/>
  <c r="K38" i="4"/>
  <c r="L38" i="4"/>
  <c r="M38" i="4"/>
  <c r="N38" i="4"/>
  <c r="S38" i="4" s="1"/>
  <c r="J39" i="4"/>
  <c r="O39" i="4" s="1"/>
  <c r="K39" i="4"/>
  <c r="L39" i="4"/>
  <c r="M39" i="4"/>
  <c r="N39" i="4"/>
  <c r="S39" i="4" s="1"/>
  <c r="J40" i="4"/>
  <c r="O40" i="4" s="1"/>
  <c r="K40" i="4"/>
  <c r="L40" i="4"/>
  <c r="M40" i="4"/>
  <c r="N40" i="4"/>
  <c r="S40" i="4" s="1"/>
  <c r="J41" i="4"/>
  <c r="O41" i="4" s="1"/>
  <c r="K41" i="4"/>
  <c r="L41" i="4"/>
  <c r="M41" i="4"/>
  <c r="N41" i="4"/>
  <c r="S41" i="4" s="1"/>
  <c r="J42" i="4"/>
  <c r="O42" i="4" s="1"/>
  <c r="K42" i="4"/>
  <c r="L42" i="4"/>
  <c r="M42" i="4"/>
  <c r="N42" i="4"/>
  <c r="S42" i="4" s="1"/>
  <c r="J43" i="4"/>
  <c r="O43" i="4" s="1"/>
  <c r="K43" i="4"/>
  <c r="L43" i="4"/>
  <c r="M43" i="4"/>
  <c r="N43" i="4"/>
  <c r="S43" i="4" s="1"/>
  <c r="J44" i="4"/>
  <c r="O44" i="4" s="1"/>
  <c r="K44" i="4"/>
  <c r="L44" i="4"/>
  <c r="M44" i="4"/>
  <c r="N44" i="4"/>
  <c r="S44" i="4" s="1"/>
  <c r="J45" i="4"/>
  <c r="O45" i="4" s="1"/>
  <c r="K45" i="4"/>
  <c r="L45" i="4"/>
  <c r="M45" i="4"/>
  <c r="N45" i="4"/>
  <c r="S45" i="4" s="1"/>
  <c r="J46" i="4"/>
  <c r="O46" i="4" s="1"/>
  <c r="K46" i="4"/>
  <c r="L46" i="4"/>
  <c r="M46" i="4"/>
  <c r="N46" i="4"/>
  <c r="S46" i="4" s="1"/>
  <c r="J47" i="4"/>
  <c r="O47" i="4" s="1"/>
  <c r="K47" i="4"/>
  <c r="L47" i="4"/>
  <c r="M47" i="4"/>
  <c r="N47" i="4"/>
  <c r="S47" i="4" s="1"/>
  <c r="J48" i="4"/>
  <c r="O48" i="4" s="1"/>
  <c r="K48" i="4"/>
  <c r="L48" i="4"/>
  <c r="M48" i="4"/>
  <c r="N48" i="4"/>
  <c r="S48" i="4" s="1"/>
  <c r="J49" i="4"/>
  <c r="O49" i="4" s="1"/>
  <c r="K49" i="4"/>
  <c r="L49" i="4"/>
  <c r="M49" i="4"/>
  <c r="N49" i="4"/>
  <c r="S49" i="4" s="1"/>
  <c r="J50" i="4"/>
  <c r="O50" i="4" s="1"/>
  <c r="K50" i="4"/>
  <c r="L50" i="4"/>
  <c r="M50" i="4"/>
  <c r="N50" i="4"/>
  <c r="S50" i="4" s="1"/>
  <c r="J51" i="4"/>
  <c r="O51" i="4" s="1"/>
  <c r="K51" i="4"/>
  <c r="L51" i="4"/>
  <c r="M51" i="4"/>
  <c r="N51" i="4"/>
  <c r="S51" i="4" s="1"/>
  <c r="J52" i="4"/>
  <c r="O52" i="4" s="1"/>
  <c r="K52" i="4"/>
  <c r="L52" i="4"/>
  <c r="M52" i="4"/>
  <c r="N52" i="4"/>
  <c r="S52" i="4" s="1"/>
  <c r="J53" i="4"/>
  <c r="O53" i="4" s="1"/>
  <c r="K53" i="4"/>
  <c r="L53" i="4"/>
  <c r="M53" i="4"/>
  <c r="N53" i="4"/>
  <c r="S53" i="4" s="1"/>
  <c r="J54" i="4"/>
  <c r="O54" i="4" s="1"/>
  <c r="K54" i="4"/>
  <c r="L54" i="4"/>
  <c r="M54" i="4"/>
  <c r="N54" i="4"/>
  <c r="S54" i="4" s="1"/>
  <c r="J55" i="4"/>
  <c r="O55" i="4" s="1"/>
  <c r="K55" i="4"/>
  <c r="L55" i="4"/>
  <c r="M55" i="4"/>
  <c r="N55" i="4"/>
  <c r="S55" i="4" s="1"/>
  <c r="N2" i="4"/>
  <c r="S2" i="4" s="1"/>
  <c r="M2" i="4"/>
  <c r="L2" i="4"/>
  <c r="K2" i="4"/>
  <c r="J2" i="4"/>
  <c r="O2" i="4" s="1"/>
  <c r="M55" i="19"/>
  <c r="R55" i="19" s="1"/>
  <c r="S55" i="19" s="1"/>
  <c r="L55" i="19"/>
  <c r="K55" i="19"/>
  <c r="J55" i="19"/>
  <c r="I55" i="19"/>
  <c r="N55" i="19" s="1"/>
  <c r="P115" i="1" s="1"/>
  <c r="M54" i="19"/>
  <c r="R54" i="19" s="1"/>
  <c r="S54" i="19" s="1"/>
  <c r="L54" i="19"/>
  <c r="K54" i="19"/>
  <c r="J54" i="19"/>
  <c r="I54" i="19"/>
  <c r="N54" i="19" s="1"/>
  <c r="P114" i="1" s="1"/>
  <c r="M53" i="19"/>
  <c r="R53" i="19" s="1"/>
  <c r="S53" i="19" s="1"/>
  <c r="L53" i="19"/>
  <c r="K53" i="19"/>
  <c r="J53" i="19"/>
  <c r="I53" i="19"/>
  <c r="N53" i="19" s="1"/>
  <c r="P113" i="1" s="1"/>
  <c r="M52" i="19"/>
  <c r="R52" i="19" s="1"/>
  <c r="S52" i="19" s="1"/>
  <c r="L52" i="19"/>
  <c r="K52" i="19"/>
  <c r="J52" i="19"/>
  <c r="I52" i="19"/>
  <c r="N52" i="19" s="1"/>
  <c r="P112" i="1" s="1"/>
  <c r="M51" i="19"/>
  <c r="R51" i="19" s="1"/>
  <c r="S51" i="19" s="1"/>
  <c r="L51" i="19"/>
  <c r="K51" i="19"/>
  <c r="J51" i="19"/>
  <c r="I51" i="19"/>
  <c r="N51" i="19" s="1"/>
  <c r="P111" i="1" s="1"/>
  <c r="M50" i="19"/>
  <c r="R50" i="19" s="1"/>
  <c r="S50" i="19" s="1"/>
  <c r="L50" i="19"/>
  <c r="K50" i="19"/>
  <c r="J50" i="19"/>
  <c r="I50" i="19"/>
  <c r="N50" i="19" s="1"/>
  <c r="P110" i="1" s="1"/>
  <c r="M49" i="19"/>
  <c r="R49" i="19" s="1"/>
  <c r="S49" i="19" s="1"/>
  <c r="L49" i="19"/>
  <c r="K49" i="19"/>
  <c r="J49" i="19"/>
  <c r="I49" i="19"/>
  <c r="N49" i="19" s="1"/>
  <c r="P109" i="1" s="1"/>
  <c r="M48" i="19"/>
  <c r="R48" i="19" s="1"/>
  <c r="S48" i="19" s="1"/>
  <c r="L48" i="19"/>
  <c r="K48" i="19"/>
  <c r="J48" i="19"/>
  <c r="I48" i="19"/>
  <c r="N48" i="19" s="1"/>
  <c r="P108" i="1" s="1"/>
  <c r="M47" i="19"/>
  <c r="R47" i="19" s="1"/>
  <c r="S47" i="19" s="1"/>
  <c r="L47" i="19"/>
  <c r="K47" i="19"/>
  <c r="J47" i="19"/>
  <c r="I47" i="19"/>
  <c r="N47" i="19" s="1"/>
  <c r="P107" i="1" s="1"/>
  <c r="M46" i="19"/>
  <c r="R46" i="19" s="1"/>
  <c r="S46" i="19" s="1"/>
  <c r="L46" i="19"/>
  <c r="K46" i="19"/>
  <c r="J46" i="19"/>
  <c r="I46" i="19"/>
  <c r="N46" i="19" s="1"/>
  <c r="P106" i="1" s="1"/>
  <c r="M45" i="19"/>
  <c r="R45" i="19" s="1"/>
  <c r="S45" i="19" s="1"/>
  <c r="L45" i="19"/>
  <c r="K45" i="19"/>
  <c r="J45" i="19"/>
  <c r="I45" i="19"/>
  <c r="N45" i="19" s="1"/>
  <c r="P105" i="1" s="1"/>
  <c r="M44" i="19"/>
  <c r="R44" i="19" s="1"/>
  <c r="S44" i="19" s="1"/>
  <c r="L44" i="19"/>
  <c r="K44" i="19"/>
  <c r="J44" i="19"/>
  <c r="I44" i="19"/>
  <c r="N44" i="19" s="1"/>
  <c r="P104" i="1" s="1"/>
  <c r="M43" i="19"/>
  <c r="R43" i="19" s="1"/>
  <c r="S43" i="19" s="1"/>
  <c r="L43" i="19"/>
  <c r="K43" i="19"/>
  <c r="J43" i="19"/>
  <c r="I43" i="19"/>
  <c r="N43" i="19" s="1"/>
  <c r="P103" i="1" s="1"/>
  <c r="M42" i="19"/>
  <c r="R42" i="19" s="1"/>
  <c r="S42" i="19" s="1"/>
  <c r="L42" i="19"/>
  <c r="K42" i="19"/>
  <c r="J42" i="19"/>
  <c r="I42" i="19"/>
  <c r="N42" i="19" s="1"/>
  <c r="P102" i="1" s="1"/>
  <c r="M41" i="19"/>
  <c r="R41" i="19" s="1"/>
  <c r="S41" i="19" s="1"/>
  <c r="L41" i="19"/>
  <c r="K41" i="19"/>
  <c r="J41" i="19"/>
  <c r="I41" i="19"/>
  <c r="N41" i="19" s="1"/>
  <c r="P101" i="1" s="1"/>
  <c r="M40" i="19"/>
  <c r="R40" i="19" s="1"/>
  <c r="S40" i="19" s="1"/>
  <c r="L40" i="19"/>
  <c r="K40" i="19"/>
  <c r="J40" i="19"/>
  <c r="I40" i="19"/>
  <c r="N40" i="19" s="1"/>
  <c r="P100" i="1" s="1"/>
  <c r="M39" i="19"/>
  <c r="R39" i="19" s="1"/>
  <c r="S39" i="19" s="1"/>
  <c r="L39" i="19"/>
  <c r="K39" i="19"/>
  <c r="J39" i="19"/>
  <c r="I39" i="19"/>
  <c r="N39" i="19" s="1"/>
  <c r="P99" i="1" s="1"/>
  <c r="M38" i="19"/>
  <c r="R38" i="19" s="1"/>
  <c r="S38" i="19" s="1"/>
  <c r="L38" i="19"/>
  <c r="K38" i="19"/>
  <c r="J38" i="19"/>
  <c r="I38" i="19"/>
  <c r="N38" i="19" s="1"/>
  <c r="P98" i="1" s="1"/>
  <c r="M37" i="19"/>
  <c r="R37" i="19" s="1"/>
  <c r="S37" i="19" s="1"/>
  <c r="L37" i="19"/>
  <c r="K37" i="19"/>
  <c r="J37" i="19"/>
  <c r="I37" i="19"/>
  <c r="N37" i="19" s="1"/>
  <c r="P97" i="1" s="1"/>
  <c r="M36" i="19"/>
  <c r="R36" i="19" s="1"/>
  <c r="S36" i="19" s="1"/>
  <c r="L36" i="19"/>
  <c r="K36" i="19"/>
  <c r="J36" i="19"/>
  <c r="I36" i="19"/>
  <c r="N36" i="19" s="1"/>
  <c r="P96" i="1" s="1"/>
  <c r="M35" i="19"/>
  <c r="R35" i="19" s="1"/>
  <c r="S35" i="19" s="1"/>
  <c r="L35" i="19"/>
  <c r="K35" i="19"/>
  <c r="J35" i="19"/>
  <c r="I35" i="19"/>
  <c r="N35" i="19" s="1"/>
  <c r="P95" i="1" s="1"/>
  <c r="M34" i="19"/>
  <c r="R34" i="19" s="1"/>
  <c r="S34" i="19" s="1"/>
  <c r="L34" i="19"/>
  <c r="K34" i="19"/>
  <c r="J34" i="19"/>
  <c r="I34" i="19"/>
  <c r="N34" i="19" s="1"/>
  <c r="P94" i="1" s="1"/>
  <c r="M33" i="19"/>
  <c r="R33" i="19" s="1"/>
  <c r="S33" i="19" s="1"/>
  <c r="L33" i="19"/>
  <c r="K33" i="19"/>
  <c r="J33" i="19"/>
  <c r="I33" i="19"/>
  <c r="N33" i="19" s="1"/>
  <c r="P93" i="1" s="1"/>
  <c r="M32" i="19"/>
  <c r="R32" i="19" s="1"/>
  <c r="S32" i="19" s="1"/>
  <c r="L32" i="19"/>
  <c r="K32" i="19"/>
  <c r="J32" i="19"/>
  <c r="I32" i="19"/>
  <c r="N32" i="19" s="1"/>
  <c r="P92" i="1" s="1"/>
  <c r="M31" i="19"/>
  <c r="R31" i="19" s="1"/>
  <c r="S31" i="19" s="1"/>
  <c r="L31" i="19"/>
  <c r="K31" i="19"/>
  <c r="J31" i="19"/>
  <c r="I31" i="19"/>
  <c r="N31" i="19" s="1"/>
  <c r="P91" i="1" s="1"/>
  <c r="M30" i="19"/>
  <c r="R30" i="19" s="1"/>
  <c r="S30" i="19" s="1"/>
  <c r="L30" i="19"/>
  <c r="K30" i="19"/>
  <c r="J30" i="19"/>
  <c r="I30" i="19"/>
  <c r="N30" i="19" s="1"/>
  <c r="P90" i="1" s="1"/>
  <c r="M29" i="19"/>
  <c r="R29" i="19" s="1"/>
  <c r="S29" i="19" s="1"/>
  <c r="L29" i="19"/>
  <c r="K29" i="19"/>
  <c r="J29" i="19"/>
  <c r="I29" i="19"/>
  <c r="N29" i="19" s="1"/>
  <c r="P89" i="1" s="1"/>
  <c r="M28" i="19"/>
  <c r="R28" i="19" s="1"/>
  <c r="S28" i="19" s="1"/>
  <c r="L28" i="19"/>
  <c r="K28" i="19"/>
  <c r="J28" i="19"/>
  <c r="I28" i="19"/>
  <c r="N28" i="19" s="1"/>
  <c r="P88" i="1" s="1"/>
  <c r="M27" i="19"/>
  <c r="R27" i="19" s="1"/>
  <c r="S27" i="19" s="1"/>
  <c r="L27" i="19"/>
  <c r="K27" i="19"/>
  <c r="J27" i="19"/>
  <c r="I27" i="19"/>
  <c r="N27" i="19" s="1"/>
  <c r="P87" i="1" s="1"/>
  <c r="M26" i="19"/>
  <c r="R26" i="19" s="1"/>
  <c r="S26" i="19" s="1"/>
  <c r="L26" i="19"/>
  <c r="K26" i="19"/>
  <c r="J26" i="19"/>
  <c r="I26" i="19"/>
  <c r="N26" i="19" s="1"/>
  <c r="P86" i="1" s="1"/>
  <c r="M25" i="19"/>
  <c r="R25" i="19" s="1"/>
  <c r="S25" i="19" s="1"/>
  <c r="L25" i="19"/>
  <c r="K25" i="19"/>
  <c r="J25" i="19"/>
  <c r="I25" i="19"/>
  <c r="N25" i="19" s="1"/>
  <c r="P85" i="1" s="1"/>
  <c r="M24" i="19"/>
  <c r="R24" i="19" s="1"/>
  <c r="S24" i="19" s="1"/>
  <c r="L24" i="19"/>
  <c r="K24" i="19"/>
  <c r="J24" i="19"/>
  <c r="I24" i="19"/>
  <c r="N24" i="19" s="1"/>
  <c r="P84" i="1" s="1"/>
  <c r="M23" i="19"/>
  <c r="R23" i="19" s="1"/>
  <c r="S23" i="19" s="1"/>
  <c r="L23" i="19"/>
  <c r="K23" i="19"/>
  <c r="J23" i="19"/>
  <c r="I23" i="19"/>
  <c r="N23" i="19" s="1"/>
  <c r="P83" i="1" s="1"/>
  <c r="M22" i="19"/>
  <c r="R22" i="19" s="1"/>
  <c r="S22" i="19" s="1"/>
  <c r="L22" i="19"/>
  <c r="K22" i="19"/>
  <c r="J22" i="19"/>
  <c r="I22" i="19"/>
  <c r="N22" i="19" s="1"/>
  <c r="P82" i="1" s="1"/>
  <c r="M21" i="19"/>
  <c r="R21" i="19" s="1"/>
  <c r="S21" i="19" s="1"/>
  <c r="L21" i="19"/>
  <c r="K21" i="19"/>
  <c r="J21" i="19"/>
  <c r="I21" i="19"/>
  <c r="N21" i="19" s="1"/>
  <c r="P81" i="1" s="1"/>
  <c r="M20" i="19"/>
  <c r="R20" i="19" s="1"/>
  <c r="S20" i="19" s="1"/>
  <c r="L20" i="19"/>
  <c r="K20" i="19"/>
  <c r="J20" i="19"/>
  <c r="I20" i="19"/>
  <c r="N20" i="19" s="1"/>
  <c r="P80" i="1" s="1"/>
  <c r="M19" i="19"/>
  <c r="R19" i="19" s="1"/>
  <c r="S19" i="19" s="1"/>
  <c r="L19" i="19"/>
  <c r="K19" i="19"/>
  <c r="J19" i="19"/>
  <c r="I19" i="19"/>
  <c r="N19" i="19" s="1"/>
  <c r="P79" i="1" s="1"/>
  <c r="M18" i="19"/>
  <c r="R18" i="19" s="1"/>
  <c r="S18" i="19" s="1"/>
  <c r="L18" i="19"/>
  <c r="K18" i="19"/>
  <c r="J18" i="19"/>
  <c r="I18" i="19"/>
  <c r="N18" i="19" s="1"/>
  <c r="P78" i="1" s="1"/>
  <c r="M17" i="19"/>
  <c r="R17" i="19" s="1"/>
  <c r="S17" i="19" s="1"/>
  <c r="L17" i="19"/>
  <c r="K17" i="19"/>
  <c r="J17" i="19"/>
  <c r="I17" i="19"/>
  <c r="N17" i="19" s="1"/>
  <c r="P77" i="1" s="1"/>
  <c r="M16" i="19"/>
  <c r="R16" i="19" s="1"/>
  <c r="S16" i="19" s="1"/>
  <c r="L16" i="19"/>
  <c r="K16" i="19"/>
  <c r="J16" i="19"/>
  <c r="I16" i="19"/>
  <c r="N16" i="19" s="1"/>
  <c r="P76" i="1" s="1"/>
  <c r="M15" i="19"/>
  <c r="R15" i="19" s="1"/>
  <c r="S15" i="19" s="1"/>
  <c r="L15" i="19"/>
  <c r="K15" i="19"/>
  <c r="J15" i="19"/>
  <c r="I15" i="19"/>
  <c r="N15" i="19" s="1"/>
  <c r="P75" i="1" s="1"/>
  <c r="M14" i="19"/>
  <c r="R14" i="19" s="1"/>
  <c r="S14" i="19" s="1"/>
  <c r="L14" i="19"/>
  <c r="K14" i="19"/>
  <c r="J14" i="19"/>
  <c r="I14" i="19"/>
  <c r="N14" i="19" s="1"/>
  <c r="P74" i="1" s="1"/>
  <c r="M13" i="19"/>
  <c r="R13" i="19" s="1"/>
  <c r="S13" i="19" s="1"/>
  <c r="L13" i="19"/>
  <c r="K13" i="19"/>
  <c r="J13" i="19"/>
  <c r="I13" i="19"/>
  <c r="N13" i="19" s="1"/>
  <c r="P73" i="1" s="1"/>
  <c r="M12" i="19"/>
  <c r="R12" i="19" s="1"/>
  <c r="S12" i="19" s="1"/>
  <c r="L12" i="19"/>
  <c r="K12" i="19"/>
  <c r="J12" i="19"/>
  <c r="I12" i="19"/>
  <c r="N12" i="19" s="1"/>
  <c r="P72" i="1" s="1"/>
  <c r="M11" i="19"/>
  <c r="R11" i="19" s="1"/>
  <c r="S11" i="19" s="1"/>
  <c r="L11" i="19"/>
  <c r="K11" i="19"/>
  <c r="J11" i="19"/>
  <c r="I11" i="19"/>
  <c r="N11" i="19" s="1"/>
  <c r="P71" i="1" s="1"/>
  <c r="M10" i="19"/>
  <c r="R10" i="19" s="1"/>
  <c r="S10" i="19" s="1"/>
  <c r="L10" i="19"/>
  <c r="K10" i="19"/>
  <c r="J10" i="19"/>
  <c r="I10" i="19"/>
  <c r="N10" i="19" s="1"/>
  <c r="P70" i="1" s="1"/>
  <c r="M9" i="19"/>
  <c r="R9" i="19" s="1"/>
  <c r="S9" i="19" s="1"/>
  <c r="L9" i="19"/>
  <c r="K9" i="19"/>
  <c r="J9" i="19"/>
  <c r="I9" i="19"/>
  <c r="N9" i="19" s="1"/>
  <c r="P69" i="1" s="1"/>
  <c r="M8" i="19"/>
  <c r="R8" i="19" s="1"/>
  <c r="S8" i="19" s="1"/>
  <c r="L8" i="19"/>
  <c r="K8" i="19"/>
  <c r="J8" i="19"/>
  <c r="I8" i="19"/>
  <c r="N8" i="19" s="1"/>
  <c r="P68" i="1" s="1"/>
  <c r="M7" i="19"/>
  <c r="R7" i="19" s="1"/>
  <c r="S7" i="19" s="1"/>
  <c r="L7" i="19"/>
  <c r="K7" i="19"/>
  <c r="J7" i="19"/>
  <c r="I7" i="19"/>
  <c r="N7" i="19" s="1"/>
  <c r="P67" i="1" s="1"/>
  <c r="M6" i="19"/>
  <c r="R6" i="19" s="1"/>
  <c r="S6" i="19" s="1"/>
  <c r="L6" i="19"/>
  <c r="K6" i="19"/>
  <c r="J6" i="19"/>
  <c r="I6" i="19"/>
  <c r="N6" i="19" s="1"/>
  <c r="P66" i="1" s="1"/>
  <c r="M5" i="19"/>
  <c r="R5" i="19" s="1"/>
  <c r="S5" i="19" s="1"/>
  <c r="L5" i="19"/>
  <c r="K5" i="19"/>
  <c r="J5" i="19"/>
  <c r="I5" i="19"/>
  <c r="N5" i="19" s="1"/>
  <c r="P65" i="1" s="1"/>
  <c r="M4" i="19"/>
  <c r="R4" i="19" s="1"/>
  <c r="S4" i="19" s="1"/>
  <c r="L4" i="19"/>
  <c r="K4" i="19"/>
  <c r="J4" i="19"/>
  <c r="I4" i="19"/>
  <c r="N4" i="19" s="1"/>
  <c r="P64" i="1" s="1"/>
  <c r="M3" i="19"/>
  <c r="R3" i="19" s="1"/>
  <c r="S3" i="19" s="1"/>
  <c r="L3" i="19"/>
  <c r="K3" i="19"/>
  <c r="J3" i="19"/>
  <c r="I3" i="19"/>
  <c r="N3" i="19" s="1"/>
  <c r="P63" i="1" s="1"/>
  <c r="M2" i="19"/>
  <c r="R2" i="19" s="1"/>
  <c r="S2" i="19" s="1"/>
  <c r="L2" i="19"/>
  <c r="K2" i="19"/>
  <c r="J2" i="19"/>
  <c r="I2" i="19"/>
  <c r="N2" i="19" s="1"/>
  <c r="P62" i="1" s="1"/>
  <c r="P55" i="18"/>
  <c r="Q55" i="18" s="1"/>
  <c r="M55" i="18"/>
  <c r="R55" i="18" s="1"/>
  <c r="S55" i="18" s="1"/>
  <c r="L55" i="18"/>
  <c r="K55" i="18"/>
  <c r="J55" i="18"/>
  <c r="I55" i="18"/>
  <c r="N55" i="18" s="1"/>
  <c r="F115" i="1" s="1"/>
  <c r="P54" i="18"/>
  <c r="Q54" i="18" s="1"/>
  <c r="M54" i="18"/>
  <c r="R54" i="18" s="1"/>
  <c r="S54" i="18" s="1"/>
  <c r="L54" i="18"/>
  <c r="K54" i="18"/>
  <c r="J54" i="18"/>
  <c r="I54" i="18"/>
  <c r="N54" i="18" s="1"/>
  <c r="F114" i="1" s="1"/>
  <c r="P53" i="18"/>
  <c r="Q53" i="18" s="1"/>
  <c r="M53" i="18"/>
  <c r="R53" i="18" s="1"/>
  <c r="S53" i="18" s="1"/>
  <c r="L53" i="18"/>
  <c r="K53" i="18"/>
  <c r="J53" i="18"/>
  <c r="I53" i="18"/>
  <c r="N53" i="18" s="1"/>
  <c r="F113" i="1" s="1"/>
  <c r="P52" i="18"/>
  <c r="Q52" i="18" s="1"/>
  <c r="M52" i="18"/>
  <c r="R52" i="18" s="1"/>
  <c r="S52" i="18" s="1"/>
  <c r="L52" i="18"/>
  <c r="K52" i="18"/>
  <c r="J52" i="18"/>
  <c r="I52" i="18"/>
  <c r="N52" i="18" s="1"/>
  <c r="F112" i="1" s="1"/>
  <c r="P51" i="18"/>
  <c r="Q51" i="18" s="1"/>
  <c r="M51" i="18"/>
  <c r="R51" i="18" s="1"/>
  <c r="S51" i="18" s="1"/>
  <c r="L51" i="18"/>
  <c r="K51" i="18"/>
  <c r="J51" i="18"/>
  <c r="I51" i="18"/>
  <c r="N51" i="18" s="1"/>
  <c r="F111" i="1" s="1"/>
  <c r="P50" i="18"/>
  <c r="Q50" i="18" s="1"/>
  <c r="M50" i="18"/>
  <c r="R50" i="18" s="1"/>
  <c r="S50" i="18" s="1"/>
  <c r="L50" i="18"/>
  <c r="K50" i="18"/>
  <c r="J50" i="18"/>
  <c r="I50" i="18"/>
  <c r="N50" i="18" s="1"/>
  <c r="F110" i="1" s="1"/>
  <c r="P49" i="18"/>
  <c r="Q49" i="18" s="1"/>
  <c r="M49" i="18"/>
  <c r="R49" i="18" s="1"/>
  <c r="S49" i="18" s="1"/>
  <c r="L49" i="18"/>
  <c r="K49" i="18"/>
  <c r="J49" i="18"/>
  <c r="I49" i="18"/>
  <c r="N49" i="18" s="1"/>
  <c r="F109" i="1" s="1"/>
  <c r="P48" i="18"/>
  <c r="Q48" i="18" s="1"/>
  <c r="M48" i="18"/>
  <c r="R48" i="18" s="1"/>
  <c r="S48" i="18" s="1"/>
  <c r="L48" i="18"/>
  <c r="K48" i="18"/>
  <c r="J48" i="18"/>
  <c r="I48" i="18"/>
  <c r="N48" i="18" s="1"/>
  <c r="F108" i="1" s="1"/>
  <c r="P47" i="18"/>
  <c r="Q47" i="18" s="1"/>
  <c r="M47" i="18"/>
  <c r="R47" i="18" s="1"/>
  <c r="S47" i="18" s="1"/>
  <c r="L47" i="18"/>
  <c r="K47" i="18"/>
  <c r="J47" i="18"/>
  <c r="I47" i="18"/>
  <c r="N47" i="18" s="1"/>
  <c r="F107" i="1" s="1"/>
  <c r="P46" i="18"/>
  <c r="Q46" i="18" s="1"/>
  <c r="M46" i="18"/>
  <c r="R46" i="18" s="1"/>
  <c r="S46" i="18" s="1"/>
  <c r="L46" i="18"/>
  <c r="K46" i="18"/>
  <c r="J46" i="18"/>
  <c r="I46" i="18"/>
  <c r="N46" i="18" s="1"/>
  <c r="F106" i="1" s="1"/>
  <c r="P45" i="18"/>
  <c r="Q45" i="18" s="1"/>
  <c r="M45" i="18"/>
  <c r="R45" i="18" s="1"/>
  <c r="S45" i="18" s="1"/>
  <c r="L45" i="18"/>
  <c r="K45" i="18"/>
  <c r="J45" i="18"/>
  <c r="I45" i="18"/>
  <c r="N45" i="18" s="1"/>
  <c r="F105" i="1" s="1"/>
  <c r="P44" i="18"/>
  <c r="Q44" i="18" s="1"/>
  <c r="M44" i="18"/>
  <c r="R44" i="18" s="1"/>
  <c r="S44" i="18" s="1"/>
  <c r="L44" i="18"/>
  <c r="K44" i="18"/>
  <c r="J44" i="18"/>
  <c r="I44" i="18"/>
  <c r="N44" i="18" s="1"/>
  <c r="F104" i="1" s="1"/>
  <c r="P43" i="18"/>
  <c r="Q43" i="18" s="1"/>
  <c r="M43" i="18"/>
  <c r="R43" i="18" s="1"/>
  <c r="S43" i="18" s="1"/>
  <c r="L43" i="18"/>
  <c r="K43" i="18"/>
  <c r="J43" i="18"/>
  <c r="I43" i="18"/>
  <c r="N43" i="18" s="1"/>
  <c r="F103" i="1" s="1"/>
  <c r="P42" i="18"/>
  <c r="Q42" i="18" s="1"/>
  <c r="M42" i="18"/>
  <c r="R42" i="18" s="1"/>
  <c r="S42" i="18" s="1"/>
  <c r="L42" i="18"/>
  <c r="K42" i="18"/>
  <c r="J42" i="18"/>
  <c r="I42" i="18"/>
  <c r="N42" i="18" s="1"/>
  <c r="F102" i="1" s="1"/>
  <c r="P41" i="18"/>
  <c r="Q41" i="18" s="1"/>
  <c r="M41" i="18"/>
  <c r="R41" i="18" s="1"/>
  <c r="S41" i="18" s="1"/>
  <c r="L41" i="18"/>
  <c r="K41" i="18"/>
  <c r="J41" i="18"/>
  <c r="I41" i="18"/>
  <c r="N41" i="18" s="1"/>
  <c r="F101" i="1" s="1"/>
  <c r="P40" i="18"/>
  <c r="Q40" i="18" s="1"/>
  <c r="M40" i="18"/>
  <c r="R40" i="18" s="1"/>
  <c r="S40" i="18" s="1"/>
  <c r="L40" i="18"/>
  <c r="K40" i="18"/>
  <c r="J40" i="18"/>
  <c r="I40" i="18"/>
  <c r="N40" i="18" s="1"/>
  <c r="F100" i="1" s="1"/>
  <c r="P39" i="18"/>
  <c r="Q39" i="18" s="1"/>
  <c r="M39" i="18"/>
  <c r="R39" i="18" s="1"/>
  <c r="S39" i="18" s="1"/>
  <c r="L39" i="18"/>
  <c r="K39" i="18"/>
  <c r="J39" i="18"/>
  <c r="I39" i="18"/>
  <c r="N39" i="18" s="1"/>
  <c r="F99" i="1" s="1"/>
  <c r="P38" i="18"/>
  <c r="Q38" i="18" s="1"/>
  <c r="M38" i="18"/>
  <c r="R38" i="18" s="1"/>
  <c r="S38" i="18" s="1"/>
  <c r="L38" i="18"/>
  <c r="K38" i="18"/>
  <c r="J38" i="18"/>
  <c r="I38" i="18"/>
  <c r="N38" i="18" s="1"/>
  <c r="F98" i="1" s="1"/>
  <c r="P37" i="18"/>
  <c r="Q37" i="18" s="1"/>
  <c r="M37" i="18"/>
  <c r="R37" i="18" s="1"/>
  <c r="S37" i="18" s="1"/>
  <c r="L37" i="18"/>
  <c r="K37" i="18"/>
  <c r="J37" i="18"/>
  <c r="I37" i="18"/>
  <c r="N37" i="18" s="1"/>
  <c r="F97" i="1" s="1"/>
  <c r="P36" i="18"/>
  <c r="Q36" i="18" s="1"/>
  <c r="M36" i="18"/>
  <c r="R36" i="18" s="1"/>
  <c r="S36" i="18" s="1"/>
  <c r="L36" i="18"/>
  <c r="K36" i="18"/>
  <c r="J36" i="18"/>
  <c r="I36" i="18"/>
  <c r="N36" i="18" s="1"/>
  <c r="F96" i="1" s="1"/>
  <c r="P35" i="18"/>
  <c r="Q35" i="18" s="1"/>
  <c r="M35" i="18"/>
  <c r="R35" i="18" s="1"/>
  <c r="S35" i="18" s="1"/>
  <c r="L35" i="18"/>
  <c r="K35" i="18"/>
  <c r="J35" i="18"/>
  <c r="I35" i="18"/>
  <c r="N35" i="18" s="1"/>
  <c r="F95" i="1" s="1"/>
  <c r="P34" i="18"/>
  <c r="Q34" i="18" s="1"/>
  <c r="M34" i="18"/>
  <c r="R34" i="18" s="1"/>
  <c r="S34" i="18" s="1"/>
  <c r="L34" i="18"/>
  <c r="K34" i="18"/>
  <c r="J34" i="18"/>
  <c r="I34" i="18"/>
  <c r="N34" i="18" s="1"/>
  <c r="F94" i="1" s="1"/>
  <c r="P33" i="18"/>
  <c r="Q33" i="18" s="1"/>
  <c r="M33" i="18"/>
  <c r="R33" i="18" s="1"/>
  <c r="S33" i="18" s="1"/>
  <c r="L33" i="18"/>
  <c r="K33" i="18"/>
  <c r="J33" i="18"/>
  <c r="I33" i="18"/>
  <c r="N33" i="18" s="1"/>
  <c r="F93" i="1" s="1"/>
  <c r="P32" i="18"/>
  <c r="Q32" i="18" s="1"/>
  <c r="M32" i="18"/>
  <c r="R32" i="18" s="1"/>
  <c r="S32" i="18" s="1"/>
  <c r="L32" i="18"/>
  <c r="K32" i="18"/>
  <c r="J32" i="18"/>
  <c r="I32" i="18"/>
  <c r="N32" i="18" s="1"/>
  <c r="F92" i="1" s="1"/>
  <c r="P31" i="18"/>
  <c r="Q31" i="18" s="1"/>
  <c r="M31" i="18"/>
  <c r="R31" i="18" s="1"/>
  <c r="S31" i="18" s="1"/>
  <c r="L31" i="18"/>
  <c r="K31" i="18"/>
  <c r="J31" i="18"/>
  <c r="I31" i="18"/>
  <c r="N31" i="18" s="1"/>
  <c r="F91" i="1" s="1"/>
  <c r="P30" i="18"/>
  <c r="Q30" i="18" s="1"/>
  <c r="M30" i="18"/>
  <c r="R30" i="18" s="1"/>
  <c r="S30" i="18" s="1"/>
  <c r="L30" i="18"/>
  <c r="K30" i="18"/>
  <c r="J30" i="18"/>
  <c r="I30" i="18"/>
  <c r="N30" i="18" s="1"/>
  <c r="F90" i="1" s="1"/>
  <c r="P29" i="18"/>
  <c r="Q29" i="18" s="1"/>
  <c r="M29" i="18"/>
  <c r="R29" i="18" s="1"/>
  <c r="S29" i="18" s="1"/>
  <c r="L29" i="18"/>
  <c r="K29" i="18"/>
  <c r="J29" i="18"/>
  <c r="I29" i="18"/>
  <c r="N29" i="18" s="1"/>
  <c r="F89" i="1" s="1"/>
  <c r="P28" i="18"/>
  <c r="Q28" i="18" s="1"/>
  <c r="M28" i="18"/>
  <c r="R28" i="18" s="1"/>
  <c r="S28" i="18" s="1"/>
  <c r="L28" i="18"/>
  <c r="K28" i="18"/>
  <c r="J28" i="18"/>
  <c r="I28" i="18"/>
  <c r="N28" i="18" s="1"/>
  <c r="F88" i="1" s="1"/>
  <c r="P27" i="18"/>
  <c r="Q27" i="18" s="1"/>
  <c r="M27" i="18"/>
  <c r="R27" i="18" s="1"/>
  <c r="S27" i="18" s="1"/>
  <c r="L27" i="18"/>
  <c r="K27" i="18"/>
  <c r="J27" i="18"/>
  <c r="I27" i="18"/>
  <c r="N27" i="18" s="1"/>
  <c r="F87" i="1" s="1"/>
  <c r="P26" i="18"/>
  <c r="Q26" i="18" s="1"/>
  <c r="M26" i="18"/>
  <c r="R26" i="18" s="1"/>
  <c r="S26" i="18" s="1"/>
  <c r="L26" i="18"/>
  <c r="K26" i="18"/>
  <c r="J26" i="18"/>
  <c r="I26" i="18"/>
  <c r="N26" i="18" s="1"/>
  <c r="F86" i="1" s="1"/>
  <c r="P25" i="18"/>
  <c r="Q25" i="18" s="1"/>
  <c r="M25" i="18"/>
  <c r="R25" i="18" s="1"/>
  <c r="S25" i="18" s="1"/>
  <c r="L25" i="18"/>
  <c r="K25" i="18"/>
  <c r="J25" i="18"/>
  <c r="I25" i="18"/>
  <c r="N25" i="18" s="1"/>
  <c r="F85" i="1" s="1"/>
  <c r="P24" i="18"/>
  <c r="Q24" i="18" s="1"/>
  <c r="M24" i="18"/>
  <c r="R24" i="18" s="1"/>
  <c r="S24" i="18" s="1"/>
  <c r="L24" i="18"/>
  <c r="K24" i="18"/>
  <c r="J24" i="18"/>
  <c r="I24" i="18"/>
  <c r="N24" i="18" s="1"/>
  <c r="F84" i="1" s="1"/>
  <c r="P23" i="18"/>
  <c r="Q23" i="18" s="1"/>
  <c r="M23" i="18"/>
  <c r="R23" i="18" s="1"/>
  <c r="S23" i="18" s="1"/>
  <c r="L23" i="18"/>
  <c r="K23" i="18"/>
  <c r="J23" i="18"/>
  <c r="I23" i="18"/>
  <c r="N23" i="18" s="1"/>
  <c r="F83" i="1" s="1"/>
  <c r="P22" i="18"/>
  <c r="Q22" i="18" s="1"/>
  <c r="M22" i="18"/>
  <c r="R22" i="18" s="1"/>
  <c r="S22" i="18" s="1"/>
  <c r="L22" i="18"/>
  <c r="K22" i="18"/>
  <c r="J22" i="18"/>
  <c r="I22" i="18"/>
  <c r="N22" i="18" s="1"/>
  <c r="F82" i="1" s="1"/>
  <c r="P21" i="18"/>
  <c r="Q21" i="18" s="1"/>
  <c r="M21" i="18"/>
  <c r="R21" i="18" s="1"/>
  <c r="S21" i="18" s="1"/>
  <c r="L21" i="18"/>
  <c r="K21" i="18"/>
  <c r="J21" i="18"/>
  <c r="I21" i="18"/>
  <c r="N21" i="18" s="1"/>
  <c r="F81" i="1" s="1"/>
  <c r="P20" i="18"/>
  <c r="Q20" i="18" s="1"/>
  <c r="M20" i="18"/>
  <c r="R20" i="18" s="1"/>
  <c r="S20" i="18" s="1"/>
  <c r="L20" i="18"/>
  <c r="K20" i="18"/>
  <c r="J20" i="18"/>
  <c r="I20" i="18"/>
  <c r="N20" i="18" s="1"/>
  <c r="F80" i="1" s="1"/>
  <c r="P19" i="18"/>
  <c r="Q19" i="18" s="1"/>
  <c r="M19" i="18"/>
  <c r="R19" i="18" s="1"/>
  <c r="S19" i="18" s="1"/>
  <c r="L19" i="18"/>
  <c r="K19" i="18"/>
  <c r="J19" i="18"/>
  <c r="I19" i="18"/>
  <c r="N19" i="18" s="1"/>
  <c r="F79" i="1" s="1"/>
  <c r="P18" i="18"/>
  <c r="Q18" i="18" s="1"/>
  <c r="M18" i="18"/>
  <c r="R18" i="18" s="1"/>
  <c r="S18" i="18" s="1"/>
  <c r="L18" i="18"/>
  <c r="K18" i="18"/>
  <c r="J18" i="18"/>
  <c r="I18" i="18"/>
  <c r="N18" i="18" s="1"/>
  <c r="F78" i="1" s="1"/>
  <c r="P17" i="18"/>
  <c r="Q17" i="18" s="1"/>
  <c r="M17" i="18"/>
  <c r="R17" i="18" s="1"/>
  <c r="S17" i="18" s="1"/>
  <c r="L17" i="18"/>
  <c r="K17" i="18"/>
  <c r="J17" i="18"/>
  <c r="I17" i="18"/>
  <c r="N17" i="18" s="1"/>
  <c r="F77" i="1" s="1"/>
  <c r="P16" i="18"/>
  <c r="Q16" i="18" s="1"/>
  <c r="M16" i="18"/>
  <c r="R16" i="18" s="1"/>
  <c r="S16" i="18" s="1"/>
  <c r="L16" i="18"/>
  <c r="K16" i="18"/>
  <c r="J16" i="18"/>
  <c r="I16" i="18"/>
  <c r="N16" i="18" s="1"/>
  <c r="F76" i="1" s="1"/>
  <c r="P15" i="18"/>
  <c r="Q15" i="18" s="1"/>
  <c r="M15" i="18"/>
  <c r="R15" i="18" s="1"/>
  <c r="S15" i="18" s="1"/>
  <c r="L15" i="18"/>
  <c r="K15" i="18"/>
  <c r="J15" i="18"/>
  <c r="I15" i="18"/>
  <c r="N15" i="18" s="1"/>
  <c r="F75" i="1" s="1"/>
  <c r="P14" i="18"/>
  <c r="Q14" i="18" s="1"/>
  <c r="M14" i="18"/>
  <c r="R14" i="18" s="1"/>
  <c r="S14" i="18" s="1"/>
  <c r="L14" i="18"/>
  <c r="K14" i="18"/>
  <c r="J14" i="18"/>
  <c r="I14" i="18"/>
  <c r="N14" i="18" s="1"/>
  <c r="F74" i="1" s="1"/>
  <c r="P13" i="18"/>
  <c r="Q13" i="18" s="1"/>
  <c r="M13" i="18"/>
  <c r="R13" i="18" s="1"/>
  <c r="S13" i="18" s="1"/>
  <c r="L13" i="18"/>
  <c r="K13" i="18"/>
  <c r="J13" i="18"/>
  <c r="I13" i="18"/>
  <c r="N13" i="18" s="1"/>
  <c r="F73" i="1" s="1"/>
  <c r="P12" i="18"/>
  <c r="Q12" i="18" s="1"/>
  <c r="M12" i="18"/>
  <c r="R12" i="18" s="1"/>
  <c r="S12" i="18" s="1"/>
  <c r="L12" i="18"/>
  <c r="K12" i="18"/>
  <c r="J12" i="18"/>
  <c r="I12" i="18"/>
  <c r="N12" i="18" s="1"/>
  <c r="F72" i="1" s="1"/>
  <c r="P11" i="18"/>
  <c r="Q11" i="18" s="1"/>
  <c r="M11" i="18"/>
  <c r="R11" i="18" s="1"/>
  <c r="S11" i="18" s="1"/>
  <c r="L11" i="18"/>
  <c r="K11" i="18"/>
  <c r="J11" i="18"/>
  <c r="I11" i="18"/>
  <c r="N11" i="18" s="1"/>
  <c r="F71" i="1" s="1"/>
  <c r="P10" i="18"/>
  <c r="Q10" i="18" s="1"/>
  <c r="M10" i="18"/>
  <c r="R10" i="18" s="1"/>
  <c r="S10" i="18" s="1"/>
  <c r="L10" i="18"/>
  <c r="K10" i="18"/>
  <c r="J10" i="18"/>
  <c r="I10" i="18"/>
  <c r="N10" i="18" s="1"/>
  <c r="F70" i="1" s="1"/>
  <c r="P9" i="18"/>
  <c r="Q9" i="18" s="1"/>
  <c r="M9" i="18"/>
  <c r="R9" i="18" s="1"/>
  <c r="S9" i="18" s="1"/>
  <c r="L9" i="18"/>
  <c r="K9" i="18"/>
  <c r="J9" i="18"/>
  <c r="I9" i="18"/>
  <c r="N9" i="18" s="1"/>
  <c r="F69" i="1" s="1"/>
  <c r="P8" i="18"/>
  <c r="Q8" i="18" s="1"/>
  <c r="M8" i="18"/>
  <c r="R8" i="18" s="1"/>
  <c r="S8" i="18" s="1"/>
  <c r="L8" i="18"/>
  <c r="K8" i="18"/>
  <c r="J8" i="18"/>
  <c r="I8" i="18"/>
  <c r="N8" i="18" s="1"/>
  <c r="F68" i="1" s="1"/>
  <c r="P7" i="18"/>
  <c r="Q7" i="18" s="1"/>
  <c r="M7" i="18"/>
  <c r="R7" i="18" s="1"/>
  <c r="S7" i="18" s="1"/>
  <c r="L7" i="18"/>
  <c r="K7" i="18"/>
  <c r="J7" i="18"/>
  <c r="I7" i="18"/>
  <c r="N7" i="18" s="1"/>
  <c r="F67" i="1" s="1"/>
  <c r="P6" i="18"/>
  <c r="Q6" i="18" s="1"/>
  <c r="M6" i="18"/>
  <c r="R6" i="18" s="1"/>
  <c r="S6" i="18" s="1"/>
  <c r="L6" i="18"/>
  <c r="K6" i="18"/>
  <c r="J6" i="18"/>
  <c r="I6" i="18"/>
  <c r="N6" i="18" s="1"/>
  <c r="F66" i="1" s="1"/>
  <c r="P5" i="18"/>
  <c r="Q5" i="18" s="1"/>
  <c r="M5" i="18"/>
  <c r="R5" i="18" s="1"/>
  <c r="S5" i="18" s="1"/>
  <c r="L5" i="18"/>
  <c r="K5" i="18"/>
  <c r="J5" i="18"/>
  <c r="I5" i="18"/>
  <c r="N5" i="18" s="1"/>
  <c r="F65" i="1" s="1"/>
  <c r="P4" i="18"/>
  <c r="Q4" i="18" s="1"/>
  <c r="M4" i="18"/>
  <c r="R4" i="18" s="1"/>
  <c r="S4" i="18" s="1"/>
  <c r="L4" i="18"/>
  <c r="K4" i="18"/>
  <c r="J4" i="18"/>
  <c r="I4" i="18"/>
  <c r="N4" i="18" s="1"/>
  <c r="F64" i="1" s="1"/>
  <c r="P3" i="18"/>
  <c r="Q3" i="18" s="1"/>
  <c r="M3" i="18"/>
  <c r="R3" i="18" s="1"/>
  <c r="S3" i="18" s="1"/>
  <c r="L3" i="18"/>
  <c r="K3" i="18"/>
  <c r="J3" i="18"/>
  <c r="I3" i="18"/>
  <c r="N3" i="18" s="1"/>
  <c r="F63" i="1" s="1"/>
  <c r="P2" i="18"/>
  <c r="Q2" i="18" s="1"/>
  <c r="M2" i="18"/>
  <c r="R2" i="18" s="1"/>
  <c r="S2" i="18" s="1"/>
  <c r="L2" i="18"/>
  <c r="K2" i="18"/>
  <c r="J2" i="18"/>
  <c r="I2" i="18"/>
  <c r="N2" i="18" s="1"/>
  <c r="F62" i="1" s="1"/>
  <c r="Q3" i="3"/>
  <c r="Q4" i="3"/>
  <c r="Q5" i="3"/>
  <c r="Q6" i="3"/>
  <c r="Q7" i="3"/>
  <c r="Q8" i="3"/>
  <c r="Q9" i="3"/>
  <c r="Q10" i="3"/>
  <c r="Q11" i="3"/>
  <c r="Q12" i="3"/>
  <c r="Q13" i="3"/>
  <c r="Q14" i="3"/>
  <c r="Q15" i="3"/>
  <c r="Q16" i="3"/>
  <c r="Q17" i="3"/>
  <c r="Q18" i="3"/>
  <c r="Q19" i="3"/>
  <c r="Q20" i="3"/>
  <c r="Q21" i="3"/>
  <c r="Q22" i="3"/>
  <c r="Q23" i="3"/>
  <c r="Q24" i="3"/>
  <c r="Q25" i="3"/>
  <c r="Q26" i="3"/>
  <c r="Q27" i="3"/>
  <c r="Q28" i="3"/>
  <c r="Q29" i="3"/>
  <c r="Q30" i="3"/>
  <c r="Q31" i="3"/>
  <c r="Q32" i="3"/>
  <c r="Q33" i="3"/>
  <c r="Q34" i="3"/>
  <c r="Q35" i="3"/>
  <c r="Q36" i="3"/>
  <c r="Q37" i="3"/>
  <c r="Q38" i="3"/>
  <c r="Q39" i="3"/>
  <c r="Q40" i="3"/>
  <c r="Q41" i="3"/>
  <c r="Q42" i="3"/>
  <c r="Q43" i="3"/>
  <c r="Q44" i="3"/>
  <c r="Q45" i="3"/>
  <c r="Q46" i="3"/>
  <c r="Q47" i="3"/>
  <c r="Q48" i="3"/>
  <c r="Q49" i="3"/>
  <c r="Q50" i="3"/>
  <c r="Q51" i="3"/>
  <c r="Q52" i="3"/>
  <c r="Q53" i="3"/>
  <c r="Q54" i="3"/>
  <c r="Q55" i="3"/>
  <c r="Q2" i="3"/>
  <c r="N3" i="3"/>
  <c r="S3" i="3" s="1"/>
  <c r="N4" i="3"/>
  <c r="S4" i="3" s="1"/>
  <c r="N5" i="3"/>
  <c r="S5" i="3" s="1"/>
  <c r="N6" i="3"/>
  <c r="S6" i="3" s="1"/>
  <c r="N7" i="3"/>
  <c r="S7" i="3" s="1"/>
  <c r="N8" i="3"/>
  <c r="S8" i="3" s="1"/>
  <c r="N9" i="3"/>
  <c r="S9" i="3" s="1"/>
  <c r="N10" i="3"/>
  <c r="S10" i="3" s="1"/>
  <c r="N11" i="3"/>
  <c r="S11" i="3" s="1"/>
  <c r="N12" i="3"/>
  <c r="S12" i="3" s="1"/>
  <c r="N13" i="3"/>
  <c r="S13" i="3" s="1"/>
  <c r="N14" i="3"/>
  <c r="S14" i="3" s="1"/>
  <c r="N15" i="3"/>
  <c r="S15" i="3" s="1"/>
  <c r="N16" i="3"/>
  <c r="S16" i="3" s="1"/>
  <c r="N17" i="3"/>
  <c r="S17" i="3" s="1"/>
  <c r="N18" i="3"/>
  <c r="S18" i="3" s="1"/>
  <c r="N19" i="3"/>
  <c r="S19" i="3" s="1"/>
  <c r="N20" i="3"/>
  <c r="S20" i="3" s="1"/>
  <c r="N21" i="3"/>
  <c r="S21" i="3" s="1"/>
  <c r="N22" i="3"/>
  <c r="S22" i="3" s="1"/>
  <c r="N23" i="3"/>
  <c r="S23" i="3" s="1"/>
  <c r="N24" i="3"/>
  <c r="S24" i="3" s="1"/>
  <c r="N25" i="3"/>
  <c r="S25" i="3" s="1"/>
  <c r="N26" i="3"/>
  <c r="S26" i="3" s="1"/>
  <c r="N27" i="3"/>
  <c r="S27" i="3" s="1"/>
  <c r="N28" i="3"/>
  <c r="S28" i="3" s="1"/>
  <c r="N29" i="3"/>
  <c r="S29" i="3" s="1"/>
  <c r="N30" i="3"/>
  <c r="S30" i="3" s="1"/>
  <c r="N31" i="3"/>
  <c r="S31" i="3" s="1"/>
  <c r="N32" i="3"/>
  <c r="S32" i="3" s="1"/>
  <c r="N33" i="3"/>
  <c r="S33" i="3" s="1"/>
  <c r="N34" i="3"/>
  <c r="S34" i="3" s="1"/>
  <c r="N35" i="3"/>
  <c r="S35" i="3" s="1"/>
  <c r="N36" i="3"/>
  <c r="S36" i="3" s="1"/>
  <c r="N37" i="3"/>
  <c r="S37" i="3" s="1"/>
  <c r="N38" i="3"/>
  <c r="S38" i="3" s="1"/>
  <c r="N39" i="3"/>
  <c r="S39" i="3" s="1"/>
  <c r="N40" i="3"/>
  <c r="S40" i="3" s="1"/>
  <c r="N41" i="3"/>
  <c r="S41" i="3" s="1"/>
  <c r="N42" i="3"/>
  <c r="S42" i="3" s="1"/>
  <c r="N43" i="3"/>
  <c r="S43" i="3" s="1"/>
  <c r="N44" i="3"/>
  <c r="S44" i="3" s="1"/>
  <c r="N45" i="3"/>
  <c r="S45" i="3" s="1"/>
  <c r="N46" i="3"/>
  <c r="S46" i="3" s="1"/>
  <c r="N47" i="3"/>
  <c r="S47" i="3" s="1"/>
  <c r="N48" i="3"/>
  <c r="S48" i="3" s="1"/>
  <c r="N49" i="3"/>
  <c r="S49" i="3" s="1"/>
  <c r="N50" i="3"/>
  <c r="S50" i="3" s="1"/>
  <c r="N51" i="3"/>
  <c r="S51" i="3" s="1"/>
  <c r="N52" i="3"/>
  <c r="S52" i="3" s="1"/>
  <c r="N53" i="3"/>
  <c r="S53" i="3" s="1"/>
  <c r="N54" i="3"/>
  <c r="S54" i="3" s="1"/>
  <c r="N55" i="3"/>
  <c r="S55" i="3" s="1"/>
  <c r="N2" i="3"/>
  <c r="S2" i="3" s="1"/>
  <c r="M3" i="3"/>
  <c r="M4" i="3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2" i="3"/>
  <c r="L3" i="3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2" i="3"/>
  <c r="K3" i="3"/>
  <c r="K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2" i="3"/>
  <c r="J3" i="3"/>
  <c r="O3" i="3" s="1"/>
  <c r="J4" i="3"/>
  <c r="O4" i="3" s="1"/>
  <c r="J5" i="3"/>
  <c r="O5" i="3" s="1"/>
  <c r="J6" i="3"/>
  <c r="O6" i="3" s="1"/>
  <c r="J7" i="3"/>
  <c r="O7" i="3" s="1"/>
  <c r="J8" i="3"/>
  <c r="O8" i="3" s="1"/>
  <c r="J9" i="3"/>
  <c r="O9" i="3" s="1"/>
  <c r="J10" i="3"/>
  <c r="O10" i="3" s="1"/>
  <c r="J11" i="3"/>
  <c r="O11" i="3" s="1"/>
  <c r="J12" i="3"/>
  <c r="O12" i="3" s="1"/>
  <c r="J13" i="3"/>
  <c r="O13" i="3" s="1"/>
  <c r="J14" i="3"/>
  <c r="O14" i="3" s="1"/>
  <c r="J15" i="3"/>
  <c r="O15" i="3" s="1"/>
  <c r="J16" i="3"/>
  <c r="O16" i="3" s="1"/>
  <c r="J17" i="3"/>
  <c r="O17" i="3" s="1"/>
  <c r="J18" i="3"/>
  <c r="O18" i="3" s="1"/>
  <c r="J19" i="3"/>
  <c r="O19" i="3" s="1"/>
  <c r="J20" i="3"/>
  <c r="O20" i="3" s="1"/>
  <c r="J21" i="3"/>
  <c r="O21" i="3" s="1"/>
  <c r="J22" i="3"/>
  <c r="O22" i="3" s="1"/>
  <c r="J23" i="3"/>
  <c r="O23" i="3" s="1"/>
  <c r="J24" i="3"/>
  <c r="O24" i="3" s="1"/>
  <c r="J25" i="3"/>
  <c r="O25" i="3" s="1"/>
  <c r="J26" i="3"/>
  <c r="O26" i="3" s="1"/>
  <c r="J27" i="3"/>
  <c r="O27" i="3" s="1"/>
  <c r="J28" i="3"/>
  <c r="O28" i="3" s="1"/>
  <c r="J29" i="3"/>
  <c r="O29" i="3" s="1"/>
  <c r="J30" i="3"/>
  <c r="O30" i="3" s="1"/>
  <c r="J31" i="3"/>
  <c r="O31" i="3" s="1"/>
  <c r="J32" i="3"/>
  <c r="O32" i="3" s="1"/>
  <c r="J33" i="3"/>
  <c r="O33" i="3" s="1"/>
  <c r="J34" i="3"/>
  <c r="O34" i="3" s="1"/>
  <c r="J35" i="3"/>
  <c r="O35" i="3" s="1"/>
  <c r="J36" i="3"/>
  <c r="O36" i="3" s="1"/>
  <c r="J37" i="3"/>
  <c r="O37" i="3" s="1"/>
  <c r="J38" i="3"/>
  <c r="O38" i="3" s="1"/>
  <c r="J39" i="3"/>
  <c r="O39" i="3" s="1"/>
  <c r="J40" i="3"/>
  <c r="O40" i="3" s="1"/>
  <c r="J41" i="3"/>
  <c r="O41" i="3" s="1"/>
  <c r="J42" i="3"/>
  <c r="O42" i="3" s="1"/>
  <c r="J43" i="3"/>
  <c r="O43" i="3" s="1"/>
  <c r="J44" i="3"/>
  <c r="O44" i="3" s="1"/>
  <c r="J45" i="3"/>
  <c r="O45" i="3" s="1"/>
  <c r="J46" i="3"/>
  <c r="O46" i="3" s="1"/>
  <c r="J47" i="3"/>
  <c r="O47" i="3" s="1"/>
  <c r="J48" i="3"/>
  <c r="O48" i="3" s="1"/>
  <c r="J49" i="3"/>
  <c r="O49" i="3" s="1"/>
  <c r="J50" i="3"/>
  <c r="O50" i="3" s="1"/>
  <c r="J51" i="3"/>
  <c r="O51" i="3" s="1"/>
  <c r="J52" i="3"/>
  <c r="O52" i="3" s="1"/>
  <c r="J53" i="3"/>
  <c r="O53" i="3" s="1"/>
  <c r="J54" i="3"/>
  <c r="O54" i="3" s="1"/>
  <c r="J55" i="3"/>
  <c r="O55" i="3" s="1"/>
  <c r="J2" i="3"/>
  <c r="R16" i="20" l="1"/>
  <c r="R12" i="20"/>
  <c r="R42" i="20"/>
  <c r="R38" i="20"/>
  <c r="Q20" i="20"/>
  <c r="R20" i="20" s="1"/>
  <c r="R34" i="20"/>
  <c r="R19" i="20"/>
  <c r="Q33" i="20"/>
  <c r="R33" i="20" s="1"/>
  <c r="R40" i="20"/>
  <c r="Q50" i="20"/>
  <c r="R50" i="20" s="1"/>
  <c r="Q10" i="20"/>
  <c r="R10" i="20" s="1"/>
  <c r="Q31" i="20"/>
  <c r="R31" i="20" s="1"/>
  <c r="R32" i="20"/>
  <c r="R17" i="20"/>
  <c r="R13" i="20"/>
  <c r="Q46" i="20"/>
  <c r="R46" i="20" s="1"/>
  <c r="R53" i="20"/>
  <c r="R30" i="20"/>
  <c r="R15" i="20"/>
  <c r="R41" i="20"/>
  <c r="R37" i="20"/>
  <c r="R18" i="20"/>
  <c r="R14" i="20"/>
  <c r="Q11" i="20"/>
  <c r="R11" i="20" s="1"/>
  <c r="R55" i="20"/>
  <c r="Q8" i="20"/>
  <c r="R8" i="20" s="1"/>
  <c r="R51" i="20"/>
  <c r="Q45" i="20"/>
  <c r="R45" i="20" s="1"/>
  <c r="Q25" i="20"/>
  <c r="R25" i="20" s="1"/>
  <c r="R54" i="20"/>
  <c r="R35" i="20"/>
  <c r="R5" i="20"/>
  <c r="Q44" i="20"/>
  <c r="R44" i="20" s="1"/>
  <c r="Q24" i="20"/>
  <c r="R24" i="20" s="1"/>
  <c r="Q48" i="20"/>
  <c r="R48" i="20" s="1"/>
  <c r="R21" i="20"/>
  <c r="R39" i="20"/>
  <c r="R28" i="20"/>
  <c r="Q43" i="20"/>
  <c r="R43" i="20" s="1"/>
  <c r="Q23" i="20"/>
  <c r="R23" i="20" s="1"/>
  <c r="Q3" i="20"/>
  <c r="R3" i="20" s="1"/>
  <c r="Q2" i="20"/>
  <c r="R2" i="20" s="1"/>
  <c r="P6" i="20"/>
  <c r="R4" i="20"/>
  <c r="O2" i="3" l="1"/>
  <c r="P55" i="17"/>
  <c r="Q55" i="17" s="1"/>
  <c r="M55" i="17"/>
  <c r="R55" i="17" s="1"/>
  <c r="S55" i="17" s="1"/>
  <c r="L55" i="17"/>
  <c r="K55" i="17"/>
  <c r="J55" i="17"/>
  <c r="I55" i="17"/>
  <c r="N55" i="17" s="1"/>
  <c r="F60" i="1" s="1"/>
  <c r="P54" i="17"/>
  <c r="Q54" i="17" s="1"/>
  <c r="M54" i="17"/>
  <c r="R54" i="17" s="1"/>
  <c r="S54" i="17" s="1"/>
  <c r="L54" i="17"/>
  <c r="K54" i="17"/>
  <c r="J54" i="17"/>
  <c r="I54" i="17"/>
  <c r="N54" i="17" s="1"/>
  <c r="F59" i="1" s="1"/>
  <c r="P53" i="17"/>
  <c r="Q53" i="17" s="1"/>
  <c r="M53" i="17"/>
  <c r="R53" i="17" s="1"/>
  <c r="S53" i="17" s="1"/>
  <c r="L53" i="17"/>
  <c r="K53" i="17"/>
  <c r="J53" i="17"/>
  <c r="I53" i="17"/>
  <c r="N53" i="17" s="1"/>
  <c r="F58" i="1" s="1"/>
  <c r="P52" i="17"/>
  <c r="Q52" i="17" s="1"/>
  <c r="M52" i="17"/>
  <c r="R52" i="17" s="1"/>
  <c r="S52" i="17" s="1"/>
  <c r="L52" i="17"/>
  <c r="K52" i="17"/>
  <c r="J52" i="17"/>
  <c r="I52" i="17"/>
  <c r="N52" i="17" s="1"/>
  <c r="F57" i="1" s="1"/>
  <c r="P51" i="17"/>
  <c r="Q51" i="17" s="1"/>
  <c r="M51" i="17"/>
  <c r="R51" i="17" s="1"/>
  <c r="S51" i="17" s="1"/>
  <c r="L51" i="17"/>
  <c r="K51" i="17"/>
  <c r="J51" i="17"/>
  <c r="I51" i="17"/>
  <c r="N51" i="17" s="1"/>
  <c r="F56" i="1" s="1"/>
  <c r="P50" i="17"/>
  <c r="Q50" i="17" s="1"/>
  <c r="M50" i="17"/>
  <c r="R50" i="17" s="1"/>
  <c r="S50" i="17" s="1"/>
  <c r="L50" i="17"/>
  <c r="K50" i="17"/>
  <c r="J50" i="17"/>
  <c r="I50" i="17"/>
  <c r="N50" i="17" s="1"/>
  <c r="F55" i="1" s="1"/>
  <c r="P49" i="17"/>
  <c r="Q49" i="17" s="1"/>
  <c r="M49" i="17"/>
  <c r="R49" i="17" s="1"/>
  <c r="S49" i="17" s="1"/>
  <c r="L49" i="17"/>
  <c r="K49" i="17"/>
  <c r="J49" i="17"/>
  <c r="I49" i="17"/>
  <c r="N49" i="17" s="1"/>
  <c r="F54" i="1" s="1"/>
  <c r="P48" i="17"/>
  <c r="Q48" i="17" s="1"/>
  <c r="M48" i="17"/>
  <c r="R48" i="17" s="1"/>
  <c r="S48" i="17" s="1"/>
  <c r="L48" i="17"/>
  <c r="K48" i="17"/>
  <c r="J48" i="17"/>
  <c r="I48" i="17"/>
  <c r="N48" i="17" s="1"/>
  <c r="F53" i="1" s="1"/>
  <c r="P47" i="17"/>
  <c r="Q47" i="17" s="1"/>
  <c r="M47" i="17"/>
  <c r="R47" i="17" s="1"/>
  <c r="S47" i="17" s="1"/>
  <c r="L47" i="17"/>
  <c r="K47" i="17"/>
  <c r="J47" i="17"/>
  <c r="I47" i="17"/>
  <c r="N47" i="17" s="1"/>
  <c r="F52" i="1" s="1"/>
  <c r="P46" i="17"/>
  <c r="Q46" i="17" s="1"/>
  <c r="M46" i="17"/>
  <c r="R46" i="17" s="1"/>
  <c r="S46" i="17" s="1"/>
  <c r="L46" i="17"/>
  <c r="K46" i="17"/>
  <c r="J46" i="17"/>
  <c r="I46" i="17"/>
  <c r="N46" i="17" s="1"/>
  <c r="F51" i="1" s="1"/>
  <c r="P45" i="17"/>
  <c r="Q45" i="17" s="1"/>
  <c r="M45" i="17"/>
  <c r="R45" i="17" s="1"/>
  <c r="S45" i="17" s="1"/>
  <c r="L45" i="17"/>
  <c r="K45" i="17"/>
  <c r="J45" i="17"/>
  <c r="I45" i="17"/>
  <c r="N45" i="17" s="1"/>
  <c r="F50" i="1" s="1"/>
  <c r="P44" i="17"/>
  <c r="Q44" i="17" s="1"/>
  <c r="M44" i="17"/>
  <c r="R44" i="17" s="1"/>
  <c r="S44" i="17" s="1"/>
  <c r="L44" i="17"/>
  <c r="K44" i="17"/>
  <c r="J44" i="17"/>
  <c r="I44" i="17"/>
  <c r="N44" i="17" s="1"/>
  <c r="F49" i="1" s="1"/>
  <c r="P43" i="17"/>
  <c r="Q43" i="17" s="1"/>
  <c r="M43" i="17"/>
  <c r="R43" i="17" s="1"/>
  <c r="S43" i="17" s="1"/>
  <c r="L43" i="17"/>
  <c r="K43" i="17"/>
  <c r="J43" i="17"/>
  <c r="I43" i="17"/>
  <c r="N43" i="17" s="1"/>
  <c r="F48" i="1" s="1"/>
  <c r="P42" i="17"/>
  <c r="Q42" i="17" s="1"/>
  <c r="M42" i="17"/>
  <c r="R42" i="17" s="1"/>
  <c r="S42" i="17" s="1"/>
  <c r="L42" i="17"/>
  <c r="K42" i="17"/>
  <c r="J42" i="17"/>
  <c r="I42" i="17"/>
  <c r="N42" i="17" s="1"/>
  <c r="F47" i="1" s="1"/>
  <c r="P41" i="17"/>
  <c r="Q41" i="17" s="1"/>
  <c r="M41" i="17"/>
  <c r="R41" i="17" s="1"/>
  <c r="S41" i="17" s="1"/>
  <c r="L41" i="17"/>
  <c r="K41" i="17"/>
  <c r="J41" i="17"/>
  <c r="I41" i="17"/>
  <c r="N41" i="17" s="1"/>
  <c r="F46" i="1" s="1"/>
  <c r="P40" i="17"/>
  <c r="Q40" i="17" s="1"/>
  <c r="M40" i="17"/>
  <c r="R40" i="17" s="1"/>
  <c r="S40" i="17" s="1"/>
  <c r="L40" i="17"/>
  <c r="K40" i="17"/>
  <c r="J40" i="17"/>
  <c r="I40" i="17"/>
  <c r="N40" i="17" s="1"/>
  <c r="F45" i="1" s="1"/>
  <c r="P39" i="17"/>
  <c r="Q39" i="17" s="1"/>
  <c r="M39" i="17"/>
  <c r="R39" i="17" s="1"/>
  <c r="S39" i="17" s="1"/>
  <c r="L39" i="17"/>
  <c r="K39" i="17"/>
  <c r="J39" i="17"/>
  <c r="I39" i="17"/>
  <c r="N39" i="17" s="1"/>
  <c r="F44" i="1" s="1"/>
  <c r="P38" i="17"/>
  <c r="Q38" i="17" s="1"/>
  <c r="M38" i="17"/>
  <c r="R38" i="17" s="1"/>
  <c r="S38" i="17" s="1"/>
  <c r="L38" i="17"/>
  <c r="K38" i="17"/>
  <c r="J38" i="17"/>
  <c r="I38" i="17"/>
  <c r="N38" i="17" s="1"/>
  <c r="F43" i="1" s="1"/>
  <c r="P37" i="17"/>
  <c r="Q37" i="17" s="1"/>
  <c r="M37" i="17"/>
  <c r="R37" i="17" s="1"/>
  <c r="S37" i="17" s="1"/>
  <c r="L37" i="17"/>
  <c r="K37" i="17"/>
  <c r="J37" i="17"/>
  <c r="I37" i="17"/>
  <c r="N37" i="17" s="1"/>
  <c r="F42" i="1" s="1"/>
  <c r="P36" i="17"/>
  <c r="Q36" i="17" s="1"/>
  <c r="M36" i="17"/>
  <c r="R36" i="17" s="1"/>
  <c r="S36" i="17" s="1"/>
  <c r="L36" i="17"/>
  <c r="K36" i="17"/>
  <c r="J36" i="17"/>
  <c r="I36" i="17"/>
  <c r="N36" i="17" s="1"/>
  <c r="F41" i="1" s="1"/>
  <c r="P35" i="17"/>
  <c r="Q35" i="17" s="1"/>
  <c r="M35" i="17"/>
  <c r="R35" i="17" s="1"/>
  <c r="S35" i="17" s="1"/>
  <c r="L35" i="17"/>
  <c r="K35" i="17"/>
  <c r="J35" i="17"/>
  <c r="I35" i="17"/>
  <c r="N35" i="17" s="1"/>
  <c r="F40" i="1" s="1"/>
  <c r="P34" i="17"/>
  <c r="Q34" i="17" s="1"/>
  <c r="M34" i="17"/>
  <c r="R34" i="17" s="1"/>
  <c r="S34" i="17" s="1"/>
  <c r="L34" i="17"/>
  <c r="K34" i="17"/>
  <c r="J34" i="17"/>
  <c r="I34" i="17"/>
  <c r="N34" i="17" s="1"/>
  <c r="F39" i="1" s="1"/>
  <c r="P33" i="17"/>
  <c r="Q33" i="17" s="1"/>
  <c r="M33" i="17"/>
  <c r="R33" i="17" s="1"/>
  <c r="S33" i="17" s="1"/>
  <c r="L33" i="17"/>
  <c r="K33" i="17"/>
  <c r="J33" i="17"/>
  <c r="I33" i="17"/>
  <c r="N33" i="17" s="1"/>
  <c r="F38" i="1" s="1"/>
  <c r="P32" i="17"/>
  <c r="Q32" i="17" s="1"/>
  <c r="M32" i="17"/>
  <c r="R32" i="17" s="1"/>
  <c r="S32" i="17" s="1"/>
  <c r="L32" i="17"/>
  <c r="K32" i="17"/>
  <c r="J32" i="17"/>
  <c r="I32" i="17"/>
  <c r="N32" i="17" s="1"/>
  <c r="F37" i="1" s="1"/>
  <c r="P31" i="17"/>
  <c r="Q31" i="17" s="1"/>
  <c r="M31" i="17"/>
  <c r="R31" i="17" s="1"/>
  <c r="S31" i="17" s="1"/>
  <c r="L31" i="17"/>
  <c r="K31" i="17"/>
  <c r="J31" i="17"/>
  <c r="I31" i="17"/>
  <c r="N31" i="17" s="1"/>
  <c r="F36" i="1" s="1"/>
  <c r="P30" i="17"/>
  <c r="Q30" i="17" s="1"/>
  <c r="M30" i="17"/>
  <c r="R30" i="17" s="1"/>
  <c r="S30" i="17" s="1"/>
  <c r="L30" i="17"/>
  <c r="K30" i="17"/>
  <c r="J30" i="17"/>
  <c r="I30" i="17"/>
  <c r="N30" i="17" s="1"/>
  <c r="F35" i="1" s="1"/>
  <c r="P29" i="17"/>
  <c r="Q29" i="17" s="1"/>
  <c r="M29" i="17"/>
  <c r="R29" i="17" s="1"/>
  <c r="S29" i="17" s="1"/>
  <c r="L29" i="17"/>
  <c r="K29" i="17"/>
  <c r="J29" i="17"/>
  <c r="I29" i="17"/>
  <c r="N29" i="17" s="1"/>
  <c r="F34" i="1" s="1"/>
  <c r="P28" i="17"/>
  <c r="Q28" i="17" s="1"/>
  <c r="M28" i="17"/>
  <c r="R28" i="17" s="1"/>
  <c r="S28" i="17" s="1"/>
  <c r="L28" i="17"/>
  <c r="K28" i="17"/>
  <c r="J28" i="17"/>
  <c r="I28" i="17"/>
  <c r="N28" i="17" s="1"/>
  <c r="F33" i="1" s="1"/>
  <c r="P27" i="17"/>
  <c r="Q27" i="17" s="1"/>
  <c r="M27" i="17"/>
  <c r="R27" i="17" s="1"/>
  <c r="S27" i="17" s="1"/>
  <c r="L27" i="17"/>
  <c r="K27" i="17"/>
  <c r="J27" i="17"/>
  <c r="I27" i="17"/>
  <c r="N27" i="17" s="1"/>
  <c r="F32" i="1" s="1"/>
  <c r="P26" i="17"/>
  <c r="Q26" i="17" s="1"/>
  <c r="M26" i="17"/>
  <c r="R26" i="17" s="1"/>
  <c r="S26" i="17" s="1"/>
  <c r="L26" i="17"/>
  <c r="K26" i="17"/>
  <c r="J26" i="17"/>
  <c r="I26" i="17"/>
  <c r="N26" i="17" s="1"/>
  <c r="F31" i="1" s="1"/>
  <c r="P25" i="17"/>
  <c r="Q25" i="17" s="1"/>
  <c r="M25" i="17"/>
  <c r="R25" i="17" s="1"/>
  <c r="S25" i="17" s="1"/>
  <c r="L25" i="17"/>
  <c r="K25" i="17"/>
  <c r="J25" i="17"/>
  <c r="I25" i="17"/>
  <c r="N25" i="17" s="1"/>
  <c r="F30" i="1" s="1"/>
  <c r="P24" i="17"/>
  <c r="Q24" i="17" s="1"/>
  <c r="M24" i="17"/>
  <c r="R24" i="17" s="1"/>
  <c r="S24" i="17" s="1"/>
  <c r="L24" i="17"/>
  <c r="K24" i="17"/>
  <c r="J24" i="17"/>
  <c r="I24" i="17"/>
  <c r="N24" i="17" s="1"/>
  <c r="F29" i="1" s="1"/>
  <c r="P23" i="17"/>
  <c r="Q23" i="17" s="1"/>
  <c r="M23" i="17"/>
  <c r="R23" i="17" s="1"/>
  <c r="S23" i="17" s="1"/>
  <c r="L23" i="17"/>
  <c r="K23" i="17"/>
  <c r="J23" i="17"/>
  <c r="I23" i="17"/>
  <c r="N23" i="17" s="1"/>
  <c r="F28" i="1" s="1"/>
  <c r="P22" i="17"/>
  <c r="Q22" i="17" s="1"/>
  <c r="M22" i="17"/>
  <c r="R22" i="17" s="1"/>
  <c r="S22" i="17" s="1"/>
  <c r="L22" i="17"/>
  <c r="K22" i="17"/>
  <c r="J22" i="17"/>
  <c r="I22" i="17"/>
  <c r="N22" i="17" s="1"/>
  <c r="F27" i="1" s="1"/>
  <c r="P21" i="17"/>
  <c r="Q21" i="17" s="1"/>
  <c r="M21" i="17"/>
  <c r="R21" i="17" s="1"/>
  <c r="S21" i="17" s="1"/>
  <c r="L21" i="17"/>
  <c r="K21" i="17"/>
  <c r="J21" i="17"/>
  <c r="I21" i="17"/>
  <c r="N21" i="17" s="1"/>
  <c r="F26" i="1" s="1"/>
  <c r="P20" i="17"/>
  <c r="Q20" i="17" s="1"/>
  <c r="M20" i="17"/>
  <c r="R20" i="17" s="1"/>
  <c r="S20" i="17" s="1"/>
  <c r="L20" i="17"/>
  <c r="K20" i="17"/>
  <c r="J20" i="17"/>
  <c r="I20" i="17"/>
  <c r="N20" i="17" s="1"/>
  <c r="F25" i="1" s="1"/>
  <c r="P19" i="17"/>
  <c r="Q19" i="17" s="1"/>
  <c r="M19" i="17"/>
  <c r="R19" i="17" s="1"/>
  <c r="S19" i="17" s="1"/>
  <c r="L19" i="17"/>
  <c r="K19" i="17"/>
  <c r="J19" i="17"/>
  <c r="I19" i="17"/>
  <c r="N19" i="17" s="1"/>
  <c r="F24" i="1" s="1"/>
  <c r="P18" i="17"/>
  <c r="Q18" i="17" s="1"/>
  <c r="M18" i="17"/>
  <c r="R18" i="17" s="1"/>
  <c r="S18" i="17" s="1"/>
  <c r="L18" i="17"/>
  <c r="K18" i="17"/>
  <c r="J18" i="17"/>
  <c r="I18" i="17"/>
  <c r="N18" i="17" s="1"/>
  <c r="F23" i="1" s="1"/>
  <c r="P17" i="17"/>
  <c r="Q17" i="17" s="1"/>
  <c r="M17" i="17"/>
  <c r="R17" i="17" s="1"/>
  <c r="S17" i="17" s="1"/>
  <c r="L17" i="17"/>
  <c r="K17" i="17"/>
  <c r="J17" i="17"/>
  <c r="I17" i="17"/>
  <c r="N17" i="17" s="1"/>
  <c r="F22" i="1" s="1"/>
  <c r="P16" i="17"/>
  <c r="Q16" i="17" s="1"/>
  <c r="M16" i="17"/>
  <c r="R16" i="17" s="1"/>
  <c r="S16" i="17" s="1"/>
  <c r="L16" i="17"/>
  <c r="K16" i="17"/>
  <c r="J16" i="17"/>
  <c r="I16" i="17"/>
  <c r="N16" i="17" s="1"/>
  <c r="F21" i="1" s="1"/>
  <c r="P15" i="17"/>
  <c r="Q15" i="17" s="1"/>
  <c r="M15" i="17"/>
  <c r="R15" i="17" s="1"/>
  <c r="S15" i="17" s="1"/>
  <c r="L15" i="17"/>
  <c r="K15" i="17"/>
  <c r="J15" i="17"/>
  <c r="I15" i="17"/>
  <c r="N15" i="17" s="1"/>
  <c r="F20" i="1" s="1"/>
  <c r="P14" i="17"/>
  <c r="Q14" i="17" s="1"/>
  <c r="M14" i="17"/>
  <c r="R14" i="17" s="1"/>
  <c r="S14" i="17" s="1"/>
  <c r="L14" i="17"/>
  <c r="K14" i="17"/>
  <c r="J14" i="17"/>
  <c r="I14" i="17"/>
  <c r="N14" i="17" s="1"/>
  <c r="F19" i="1" s="1"/>
  <c r="P13" i="17"/>
  <c r="Q13" i="17" s="1"/>
  <c r="M13" i="17"/>
  <c r="R13" i="17" s="1"/>
  <c r="S13" i="17" s="1"/>
  <c r="L13" i="17"/>
  <c r="K13" i="17"/>
  <c r="J13" i="17"/>
  <c r="I13" i="17"/>
  <c r="N13" i="17" s="1"/>
  <c r="F18" i="1" s="1"/>
  <c r="P12" i="17"/>
  <c r="Q12" i="17" s="1"/>
  <c r="M12" i="17"/>
  <c r="R12" i="17" s="1"/>
  <c r="S12" i="17" s="1"/>
  <c r="L12" i="17"/>
  <c r="K12" i="17"/>
  <c r="J12" i="17"/>
  <c r="I12" i="17"/>
  <c r="N12" i="17" s="1"/>
  <c r="F17" i="1" s="1"/>
  <c r="P11" i="17"/>
  <c r="Q11" i="17" s="1"/>
  <c r="M11" i="17"/>
  <c r="R11" i="17" s="1"/>
  <c r="S11" i="17" s="1"/>
  <c r="L11" i="17"/>
  <c r="K11" i="17"/>
  <c r="J11" i="17"/>
  <c r="I11" i="17"/>
  <c r="N11" i="17" s="1"/>
  <c r="F16" i="1" s="1"/>
  <c r="P10" i="17"/>
  <c r="Q10" i="17" s="1"/>
  <c r="M10" i="17"/>
  <c r="R10" i="17" s="1"/>
  <c r="S10" i="17" s="1"/>
  <c r="L10" i="17"/>
  <c r="K10" i="17"/>
  <c r="J10" i="17"/>
  <c r="I10" i="17"/>
  <c r="N10" i="17" s="1"/>
  <c r="F15" i="1" s="1"/>
  <c r="P9" i="17"/>
  <c r="Q9" i="17" s="1"/>
  <c r="M9" i="17"/>
  <c r="R9" i="17" s="1"/>
  <c r="S9" i="17" s="1"/>
  <c r="L9" i="17"/>
  <c r="K9" i="17"/>
  <c r="J9" i="17"/>
  <c r="I9" i="17"/>
  <c r="N9" i="17" s="1"/>
  <c r="F14" i="1" s="1"/>
  <c r="P8" i="17"/>
  <c r="Q8" i="17" s="1"/>
  <c r="M8" i="17"/>
  <c r="R8" i="17" s="1"/>
  <c r="S8" i="17" s="1"/>
  <c r="L8" i="17"/>
  <c r="K8" i="17"/>
  <c r="J8" i="17"/>
  <c r="I8" i="17"/>
  <c r="N8" i="17" s="1"/>
  <c r="F13" i="1" s="1"/>
  <c r="P7" i="17"/>
  <c r="Q7" i="17" s="1"/>
  <c r="M7" i="17"/>
  <c r="R7" i="17" s="1"/>
  <c r="S7" i="17" s="1"/>
  <c r="L7" i="17"/>
  <c r="K7" i="17"/>
  <c r="J7" i="17"/>
  <c r="I7" i="17"/>
  <c r="N7" i="17" s="1"/>
  <c r="F12" i="1" s="1"/>
  <c r="P6" i="17"/>
  <c r="Q6" i="17" s="1"/>
  <c r="M6" i="17"/>
  <c r="R6" i="17" s="1"/>
  <c r="S6" i="17" s="1"/>
  <c r="L6" i="17"/>
  <c r="K6" i="17"/>
  <c r="J6" i="17"/>
  <c r="I6" i="17"/>
  <c r="N6" i="17" s="1"/>
  <c r="F11" i="1" s="1"/>
  <c r="P5" i="17"/>
  <c r="Q5" i="17" s="1"/>
  <c r="M5" i="17"/>
  <c r="R5" i="17" s="1"/>
  <c r="S5" i="17" s="1"/>
  <c r="L5" i="17"/>
  <c r="K5" i="17"/>
  <c r="J5" i="17"/>
  <c r="I5" i="17"/>
  <c r="N5" i="17" s="1"/>
  <c r="F10" i="1" s="1"/>
  <c r="P4" i="17"/>
  <c r="Q4" i="17" s="1"/>
  <c r="M4" i="17"/>
  <c r="R4" i="17" s="1"/>
  <c r="S4" i="17" s="1"/>
  <c r="L4" i="17"/>
  <c r="K4" i="17"/>
  <c r="J4" i="17"/>
  <c r="I4" i="17"/>
  <c r="N4" i="17" s="1"/>
  <c r="F9" i="1" s="1"/>
  <c r="P3" i="17"/>
  <c r="Q3" i="17" s="1"/>
  <c r="M3" i="17"/>
  <c r="R3" i="17" s="1"/>
  <c r="S3" i="17" s="1"/>
  <c r="L3" i="17"/>
  <c r="K3" i="17"/>
  <c r="J3" i="17"/>
  <c r="I3" i="17"/>
  <c r="N3" i="17" s="1"/>
  <c r="F8" i="1" s="1"/>
  <c r="P2" i="17"/>
  <c r="Q2" i="17" s="1"/>
  <c r="M2" i="17"/>
  <c r="R2" i="17" s="1"/>
  <c r="S2" i="17" s="1"/>
  <c r="L2" i="17"/>
  <c r="K2" i="17"/>
  <c r="J2" i="17"/>
  <c r="N2" i="17"/>
  <c r="F7" i="1" s="1"/>
  <c r="P55" i="16"/>
  <c r="Q55" i="16" s="1"/>
  <c r="M55" i="16"/>
  <c r="R55" i="16" s="1"/>
  <c r="S55" i="16" s="1"/>
  <c r="L55" i="16"/>
  <c r="K55" i="16"/>
  <c r="J55" i="16"/>
  <c r="I55" i="16"/>
  <c r="N55" i="16" s="1"/>
  <c r="K60" i="1" s="1"/>
  <c r="P54" i="16"/>
  <c r="Q54" i="16" s="1"/>
  <c r="M54" i="16"/>
  <c r="R54" i="16" s="1"/>
  <c r="S54" i="16" s="1"/>
  <c r="L54" i="16"/>
  <c r="K54" i="16"/>
  <c r="J54" i="16"/>
  <c r="I54" i="16"/>
  <c r="N54" i="16" s="1"/>
  <c r="K59" i="1" s="1"/>
  <c r="P53" i="16"/>
  <c r="Q53" i="16" s="1"/>
  <c r="M53" i="16"/>
  <c r="R53" i="16" s="1"/>
  <c r="S53" i="16" s="1"/>
  <c r="L53" i="16"/>
  <c r="K53" i="16"/>
  <c r="J53" i="16"/>
  <c r="I53" i="16"/>
  <c r="N53" i="16" s="1"/>
  <c r="K58" i="1" s="1"/>
  <c r="P52" i="16"/>
  <c r="Q52" i="16" s="1"/>
  <c r="M52" i="16"/>
  <c r="R52" i="16" s="1"/>
  <c r="S52" i="16" s="1"/>
  <c r="L52" i="16"/>
  <c r="K52" i="16"/>
  <c r="J52" i="16"/>
  <c r="I52" i="16"/>
  <c r="N52" i="16" s="1"/>
  <c r="K57" i="1" s="1"/>
  <c r="P51" i="16"/>
  <c r="Q51" i="16" s="1"/>
  <c r="M51" i="16"/>
  <c r="R51" i="16" s="1"/>
  <c r="S51" i="16" s="1"/>
  <c r="L51" i="16"/>
  <c r="K51" i="16"/>
  <c r="J51" i="16"/>
  <c r="I51" i="16"/>
  <c r="N51" i="16" s="1"/>
  <c r="K56" i="1" s="1"/>
  <c r="P50" i="16"/>
  <c r="Q50" i="16" s="1"/>
  <c r="M50" i="16"/>
  <c r="R50" i="16" s="1"/>
  <c r="S50" i="16" s="1"/>
  <c r="L50" i="16"/>
  <c r="K50" i="16"/>
  <c r="J50" i="16"/>
  <c r="I50" i="16"/>
  <c r="N50" i="16" s="1"/>
  <c r="K55" i="1" s="1"/>
  <c r="P49" i="16"/>
  <c r="Q49" i="16" s="1"/>
  <c r="M49" i="16"/>
  <c r="R49" i="16" s="1"/>
  <c r="S49" i="16" s="1"/>
  <c r="L49" i="16"/>
  <c r="K49" i="16"/>
  <c r="J49" i="16"/>
  <c r="I49" i="16"/>
  <c r="N49" i="16" s="1"/>
  <c r="K54" i="1" s="1"/>
  <c r="P48" i="16"/>
  <c r="Q48" i="16" s="1"/>
  <c r="M48" i="16"/>
  <c r="R48" i="16" s="1"/>
  <c r="S48" i="16" s="1"/>
  <c r="L48" i="16"/>
  <c r="K48" i="16"/>
  <c r="J48" i="16"/>
  <c r="I48" i="16"/>
  <c r="N48" i="16" s="1"/>
  <c r="K53" i="1" s="1"/>
  <c r="P47" i="16"/>
  <c r="Q47" i="16" s="1"/>
  <c r="M47" i="16"/>
  <c r="R47" i="16" s="1"/>
  <c r="S47" i="16" s="1"/>
  <c r="L47" i="16"/>
  <c r="K47" i="16"/>
  <c r="J47" i="16"/>
  <c r="I47" i="16"/>
  <c r="N47" i="16" s="1"/>
  <c r="K52" i="1" s="1"/>
  <c r="P46" i="16"/>
  <c r="Q46" i="16" s="1"/>
  <c r="M46" i="16"/>
  <c r="R46" i="16" s="1"/>
  <c r="S46" i="16" s="1"/>
  <c r="L46" i="16"/>
  <c r="K46" i="16"/>
  <c r="J46" i="16"/>
  <c r="I46" i="16"/>
  <c r="N46" i="16" s="1"/>
  <c r="K51" i="1" s="1"/>
  <c r="P45" i="16"/>
  <c r="Q45" i="16" s="1"/>
  <c r="M45" i="16"/>
  <c r="R45" i="16" s="1"/>
  <c r="S45" i="16" s="1"/>
  <c r="L45" i="16"/>
  <c r="K45" i="16"/>
  <c r="J45" i="16"/>
  <c r="I45" i="16"/>
  <c r="N45" i="16" s="1"/>
  <c r="K50" i="1" s="1"/>
  <c r="P44" i="16"/>
  <c r="Q44" i="16" s="1"/>
  <c r="M44" i="16"/>
  <c r="R44" i="16" s="1"/>
  <c r="S44" i="16" s="1"/>
  <c r="L44" i="16"/>
  <c r="K44" i="16"/>
  <c r="J44" i="16"/>
  <c r="I44" i="16"/>
  <c r="N44" i="16" s="1"/>
  <c r="K49" i="1" s="1"/>
  <c r="P43" i="16"/>
  <c r="Q43" i="16" s="1"/>
  <c r="M43" i="16"/>
  <c r="R43" i="16" s="1"/>
  <c r="S43" i="16" s="1"/>
  <c r="L43" i="16"/>
  <c r="K43" i="16"/>
  <c r="J43" i="16"/>
  <c r="I43" i="16"/>
  <c r="N43" i="16" s="1"/>
  <c r="K48" i="1" s="1"/>
  <c r="P42" i="16"/>
  <c r="Q42" i="16" s="1"/>
  <c r="M42" i="16"/>
  <c r="R42" i="16" s="1"/>
  <c r="S42" i="16" s="1"/>
  <c r="L42" i="16"/>
  <c r="K42" i="16"/>
  <c r="J42" i="16"/>
  <c r="I42" i="16"/>
  <c r="N42" i="16" s="1"/>
  <c r="K47" i="1" s="1"/>
  <c r="P41" i="16"/>
  <c r="Q41" i="16" s="1"/>
  <c r="M41" i="16"/>
  <c r="R41" i="16" s="1"/>
  <c r="S41" i="16" s="1"/>
  <c r="L41" i="16"/>
  <c r="K41" i="16"/>
  <c r="J41" i="16"/>
  <c r="I41" i="16"/>
  <c r="N41" i="16" s="1"/>
  <c r="K46" i="1" s="1"/>
  <c r="P40" i="16"/>
  <c r="Q40" i="16" s="1"/>
  <c r="M40" i="16"/>
  <c r="R40" i="16" s="1"/>
  <c r="S40" i="16" s="1"/>
  <c r="L40" i="16"/>
  <c r="K40" i="16"/>
  <c r="J40" i="16"/>
  <c r="I40" i="16"/>
  <c r="N40" i="16" s="1"/>
  <c r="K45" i="1" s="1"/>
  <c r="P39" i="16"/>
  <c r="Q39" i="16" s="1"/>
  <c r="M39" i="16"/>
  <c r="R39" i="16" s="1"/>
  <c r="S39" i="16" s="1"/>
  <c r="L39" i="16"/>
  <c r="K39" i="16"/>
  <c r="J39" i="16"/>
  <c r="I39" i="16"/>
  <c r="N39" i="16" s="1"/>
  <c r="K44" i="1" s="1"/>
  <c r="P38" i="16"/>
  <c r="Q38" i="16" s="1"/>
  <c r="M38" i="16"/>
  <c r="R38" i="16" s="1"/>
  <c r="S38" i="16" s="1"/>
  <c r="L38" i="16"/>
  <c r="K38" i="16"/>
  <c r="J38" i="16"/>
  <c r="I38" i="16"/>
  <c r="N38" i="16" s="1"/>
  <c r="K43" i="1" s="1"/>
  <c r="P37" i="16"/>
  <c r="Q37" i="16" s="1"/>
  <c r="M37" i="16"/>
  <c r="R37" i="16" s="1"/>
  <c r="S37" i="16" s="1"/>
  <c r="L37" i="16"/>
  <c r="K37" i="16"/>
  <c r="J37" i="16"/>
  <c r="I37" i="16"/>
  <c r="N37" i="16" s="1"/>
  <c r="K42" i="1" s="1"/>
  <c r="P36" i="16"/>
  <c r="Q36" i="16" s="1"/>
  <c r="M36" i="16"/>
  <c r="R36" i="16" s="1"/>
  <c r="S36" i="16" s="1"/>
  <c r="L36" i="16"/>
  <c r="K36" i="16"/>
  <c r="J36" i="16"/>
  <c r="I36" i="16"/>
  <c r="N36" i="16" s="1"/>
  <c r="K41" i="1" s="1"/>
  <c r="P35" i="16"/>
  <c r="Q35" i="16" s="1"/>
  <c r="M35" i="16"/>
  <c r="R35" i="16" s="1"/>
  <c r="S35" i="16" s="1"/>
  <c r="L35" i="16"/>
  <c r="K35" i="16"/>
  <c r="J35" i="16"/>
  <c r="I35" i="16"/>
  <c r="N35" i="16" s="1"/>
  <c r="K40" i="1" s="1"/>
  <c r="P34" i="16"/>
  <c r="Q34" i="16" s="1"/>
  <c r="M34" i="16"/>
  <c r="R34" i="16" s="1"/>
  <c r="S34" i="16" s="1"/>
  <c r="L34" i="16"/>
  <c r="K34" i="16"/>
  <c r="J34" i="16"/>
  <c r="I34" i="16"/>
  <c r="N34" i="16" s="1"/>
  <c r="K39" i="1" s="1"/>
  <c r="P33" i="16"/>
  <c r="Q33" i="16" s="1"/>
  <c r="M33" i="16"/>
  <c r="R33" i="16" s="1"/>
  <c r="S33" i="16" s="1"/>
  <c r="L33" i="16"/>
  <c r="K33" i="16"/>
  <c r="J33" i="16"/>
  <c r="I33" i="16"/>
  <c r="N33" i="16" s="1"/>
  <c r="K38" i="1" s="1"/>
  <c r="P32" i="16"/>
  <c r="Q32" i="16" s="1"/>
  <c r="M32" i="16"/>
  <c r="R32" i="16" s="1"/>
  <c r="S32" i="16" s="1"/>
  <c r="L32" i="16"/>
  <c r="K32" i="16"/>
  <c r="J32" i="16"/>
  <c r="I32" i="16"/>
  <c r="N32" i="16" s="1"/>
  <c r="K37" i="1" s="1"/>
  <c r="P31" i="16"/>
  <c r="Q31" i="16" s="1"/>
  <c r="M31" i="16"/>
  <c r="R31" i="16" s="1"/>
  <c r="S31" i="16" s="1"/>
  <c r="L31" i="16"/>
  <c r="K31" i="16"/>
  <c r="J31" i="16"/>
  <c r="I31" i="16"/>
  <c r="N31" i="16" s="1"/>
  <c r="K36" i="1" s="1"/>
  <c r="P30" i="16"/>
  <c r="Q30" i="16" s="1"/>
  <c r="M30" i="16"/>
  <c r="R30" i="16" s="1"/>
  <c r="S30" i="16" s="1"/>
  <c r="L30" i="16"/>
  <c r="K30" i="16"/>
  <c r="J30" i="16"/>
  <c r="I30" i="16"/>
  <c r="N30" i="16" s="1"/>
  <c r="K35" i="1" s="1"/>
  <c r="P29" i="16"/>
  <c r="Q29" i="16" s="1"/>
  <c r="M29" i="16"/>
  <c r="R29" i="16" s="1"/>
  <c r="S29" i="16" s="1"/>
  <c r="L29" i="16"/>
  <c r="K29" i="16"/>
  <c r="J29" i="16"/>
  <c r="I29" i="16"/>
  <c r="N29" i="16" s="1"/>
  <c r="K34" i="1" s="1"/>
  <c r="P28" i="16"/>
  <c r="Q28" i="16" s="1"/>
  <c r="M28" i="16"/>
  <c r="R28" i="16" s="1"/>
  <c r="S28" i="16" s="1"/>
  <c r="L28" i="16"/>
  <c r="K28" i="16"/>
  <c r="J28" i="16"/>
  <c r="I28" i="16"/>
  <c r="N28" i="16" s="1"/>
  <c r="K33" i="1" s="1"/>
  <c r="P27" i="16"/>
  <c r="Q27" i="16" s="1"/>
  <c r="M27" i="16"/>
  <c r="R27" i="16" s="1"/>
  <c r="S27" i="16" s="1"/>
  <c r="L27" i="16"/>
  <c r="K27" i="16"/>
  <c r="J27" i="16"/>
  <c r="I27" i="16"/>
  <c r="N27" i="16" s="1"/>
  <c r="K32" i="1" s="1"/>
  <c r="P26" i="16"/>
  <c r="Q26" i="16" s="1"/>
  <c r="M26" i="16"/>
  <c r="R26" i="16" s="1"/>
  <c r="S26" i="16" s="1"/>
  <c r="L26" i="16"/>
  <c r="K26" i="16"/>
  <c r="J26" i="16"/>
  <c r="I26" i="16"/>
  <c r="N26" i="16" s="1"/>
  <c r="K31" i="1" s="1"/>
  <c r="P25" i="16"/>
  <c r="Q25" i="16" s="1"/>
  <c r="M25" i="16"/>
  <c r="R25" i="16" s="1"/>
  <c r="S25" i="16" s="1"/>
  <c r="L25" i="16"/>
  <c r="K25" i="16"/>
  <c r="J25" i="16"/>
  <c r="I25" i="16"/>
  <c r="N25" i="16" s="1"/>
  <c r="K30" i="1" s="1"/>
  <c r="P24" i="16"/>
  <c r="Q24" i="16" s="1"/>
  <c r="M24" i="16"/>
  <c r="R24" i="16" s="1"/>
  <c r="S24" i="16" s="1"/>
  <c r="L24" i="16"/>
  <c r="K24" i="16"/>
  <c r="J24" i="16"/>
  <c r="I24" i="16"/>
  <c r="N24" i="16" s="1"/>
  <c r="K29" i="1" s="1"/>
  <c r="P23" i="16"/>
  <c r="Q23" i="16" s="1"/>
  <c r="M23" i="16"/>
  <c r="R23" i="16" s="1"/>
  <c r="S23" i="16" s="1"/>
  <c r="L23" i="16"/>
  <c r="K23" i="16"/>
  <c r="J23" i="16"/>
  <c r="I23" i="16"/>
  <c r="N23" i="16" s="1"/>
  <c r="K28" i="1" s="1"/>
  <c r="P22" i="16"/>
  <c r="Q22" i="16" s="1"/>
  <c r="M22" i="16"/>
  <c r="R22" i="16" s="1"/>
  <c r="S22" i="16" s="1"/>
  <c r="L22" i="16"/>
  <c r="K22" i="16"/>
  <c r="J22" i="16"/>
  <c r="I22" i="16"/>
  <c r="N22" i="16" s="1"/>
  <c r="K27" i="1" s="1"/>
  <c r="P21" i="16"/>
  <c r="Q21" i="16" s="1"/>
  <c r="M21" i="16"/>
  <c r="R21" i="16" s="1"/>
  <c r="S21" i="16" s="1"/>
  <c r="L21" i="16"/>
  <c r="K21" i="16"/>
  <c r="J21" i="16"/>
  <c r="I21" i="16"/>
  <c r="N21" i="16" s="1"/>
  <c r="K26" i="1" s="1"/>
  <c r="P20" i="16"/>
  <c r="Q20" i="16" s="1"/>
  <c r="M20" i="16"/>
  <c r="R20" i="16" s="1"/>
  <c r="S20" i="16" s="1"/>
  <c r="L20" i="16"/>
  <c r="K20" i="16"/>
  <c r="J20" i="16"/>
  <c r="I20" i="16"/>
  <c r="N20" i="16" s="1"/>
  <c r="K25" i="1" s="1"/>
  <c r="P19" i="16"/>
  <c r="Q19" i="16" s="1"/>
  <c r="M19" i="16"/>
  <c r="R19" i="16" s="1"/>
  <c r="S19" i="16" s="1"/>
  <c r="L19" i="16"/>
  <c r="K19" i="16"/>
  <c r="J19" i="16"/>
  <c r="I19" i="16"/>
  <c r="N19" i="16" s="1"/>
  <c r="K24" i="1" s="1"/>
  <c r="P18" i="16"/>
  <c r="Q18" i="16" s="1"/>
  <c r="M18" i="16"/>
  <c r="R18" i="16" s="1"/>
  <c r="S18" i="16" s="1"/>
  <c r="L18" i="16"/>
  <c r="K18" i="16"/>
  <c r="J18" i="16"/>
  <c r="I18" i="16"/>
  <c r="N18" i="16" s="1"/>
  <c r="K23" i="1" s="1"/>
  <c r="P17" i="16"/>
  <c r="Q17" i="16" s="1"/>
  <c r="M17" i="16"/>
  <c r="R17" i="16" s="1"/>
  <c r="S17" i="16" s="1"/>
  <c r="L17" i="16"/>
  <c r="K17" i="16"/>
  <c r="J17" i="16"/>
  <c r="I17" i="16"/>
  <c r="N17" i="16" s="1"/>
  <c r="K22" i="1" s="1"/>
  <c r="P16" i="16"/>
  <c r="Q16" i="16" s="1"/>
  <c r="M16" i="16"/>
  <c r="R16" i="16" s="1"/>
  <c r="S16" i="16" s="1"/>
  <c r="L16" i="16"/>
  <c r="K16" i="16"/>
  <c r="J16" i="16"/>
  <c r="I16" i="16"/>
  <c r="N16" i="16" s="1"/>
  <c r="K21" i="1" s="1"/>
  <c r="P15" i="16"/>
  <c r="Q15" i="16" s="1"/>
  <c r="M15" i="16"/>
  <c r="R15" i="16" s="1"/>
  <c r="S15" i="16" s="1"/>
  <c r="L15" i="16"/>
  <c r="K15" i="16"/>
  <c r="J15" i="16"/>
  <c r="I15" i="16"/>
  <c r="N15" i="16" s="1"/>
  <c r="K20" i="1" s="1"/>
  <c r="P14" i="16"/>
  <c r="Q14" i="16" s="1"/>
  <c r="M14" i="16"/>
  <c r="R14" i="16" s="1"/>
  <c r="S14" i="16" s="1"/>
  <c r="L14" i="16"/>
  <c r="K14" i="16"/>
  <c r="J14" i="16"/>
  <c r="I14" i="16"/>
  <c r="N14" i="16" s="1"/>
  <c r="K19" i="1" s="1"/>
  <c r="P13" i="16"/>
  <c r="Q13" i="16" s="1"/>
  <c r="M13" i="16"/>
  <c r="R13" i="16" s="1"/>
  <c r="S13" i="16" s="1"/>
  <c r="L13" i="16"/>
  <c r="K13" i="16"/>
  <c r="J13" i="16"/>
  <c r="I13" i="16"/>
  <c r="N13" i="16" s="1"/>
  <c r="K18" i="1" s="1"/>
  <c r="P12" i="16"/>
  <c r="Q12" i="16" s="1"/>
  <c r="M12" i="16"/>
  <c r="R12" i="16" s="1"/>
  <c r="S12" i="16" s="1"/>
  <c r="L12" i="16"/>
  <c r="K12" i="16"/>
  <c r="J12" i="16"/>
  <c r="I12" i="16"/>
  <c r="N12" i="16" s="1"/>
  <c r="K17" i="1" s="1"/>
  <c r="P11" i="16"/>
  <c r="Q11" i="16" s="1"/>
  <c r="M11" i="16"/>
  <c r="R11" i="16" s="1"/>
  <c r="S11" i="16" s="1"/>
  <c r="L11" i="16"/>
  <c r="K11" i="16"/>
  <c r="J11" i="16"/>
  <c r="I11" i="16"/>
  <c r="N11" i="16" s="1"/>
  <c r="K16" i="1" s="1"/>
  <c r="P10" i="16"/>
  <c r="Q10" i="16" s="1"/>
  <c r="M10" i="16"/>
  <c r="R10" i="16" s="1"/>
  <c r="S10" i="16" s="1"/>
  <c r="L10" i="16"/>
  <c r="K10" i="16"/>
  <c r="J10" i="16"/>
  <c r="I10" i="16"/>
  <c r="N10" i="16" s="1"/>
  <c r="K15" i="1" s="1"/>
  <c r="P9" i="16"/>
  <c r="Q9" i="16" s="1"/>
  <c r="M9" i="16"/>
  <c r="R9" i="16" s="1"/>
  <c r="S9" i="16" s="1"/>
  <c r="L9" i="16"/>
  <c r="K9" i="16"/>
  <c r="J9" i="16"/>
  <c r="I9" i="16"/>
  <c r="N9" i="16" s="1"/>
  <c r="K14" i="1" s="1"/>
  <c r="P8" i="16"/>
  <c r="Q8" i="16" s="1"/>
  <c r="M8" i="16"/>
  <c r="R8" i="16" s="1"/>
  <c r="S8" i="16" s="1"/>
  <c r="L8" i="16"/>
  <c r="K8" i="16"/>
  <c r="J8" i="16"/>
  <c r="I8" i="16"/>
  <c r="N8" i="16" s="1"/>
  <c r="K13" i="1" s="1"/>
  <c r="P7" i="16"/>
  <c r="Q7" i="16" s="1"/>
  <c r="M7" i="16"/>
  <c r="R7" i="16" s="1"/>
  <c r="S7" i="16" s="1"/>
  <c r="L7" i="16"/>
  <c r="K7" i="16"/>
  <c r="J7" i="16"/>
  <c r="I7" i="16"/>
  <c r="N7" i="16" s="1"/>
  <c r="K12" i="1" s="1"/>
  <c r="P6" i="16"/>
  <c r="Q6" i="16" s="1"/>
  <c r="M6" i="16"/>
  <c r="R6" i="16" s="1"/>
  <c r="S6" i="16" s="1"/>
  <c r="L6" i="16"/>
  <c r="K6" i="16"/>
  <c r="J6" i="16"/>
  <c r="I6" i="16"/>
  <c r="N6" i="16" s="1"/>
  <c r="K11" i="1" s="1"/>
  <c r="P5" i="16"/>
  <c r="Q5" i="16" s="1"/>
  <c r="M5" i="16"/>
  <c r="R5" i="16" s="1"/>
  <c r="S5" i="16" s="1"/>
  <c r="L5" i="16"/>
  <c r="K5" i="16"/>
  <c r="J5" i="16"/>
  <c r="I5" i="16"/>
  <c r="N5" i="16" s="1"/>
  <c r="K10" i="1" s="1"/>
  <c r="P4" i="16"/>
  <c r="Q4" i="16" s="1"/>
  <c r="M4" i="16"/>
  <c r="R4" i="16" s="1"/>
  <c r="S4" i="16" s="1"/>
  <c r="L4" i="16"/>
  <c r="K4" i="16"/>
  <c r="J4" i="16"/>
  <c r="I4" i="16"/>
  <c r="N4" i="16" s="1"/>
  <c r="K9" i="1" s="1"/>
  <c r="P3" i="16"/>
  <c r="Q3" i="16" s="1"/>
  <c r="M3" i="16"/>
  <c r="R3" i="16" s="1"/>
  <c r="S3" i="16" s="1"/>
  <c r="L3" i="16"/>
  <c r="K3" i="16"/>
  <c r="J3" i="16"/>
  <c r="I3" i="16"/>
  <c r="N3" i="16" s="1"/>
  <c r="K8" i="1" s="1"/>
  <c r="P2" i="16"/>
  <c r="Q2" i="16" s="1"/>
  <c r="M2" i="16"/>
  <c r="R2" i="16" s="1"/>
  <c r="S2" i="16" s="1"/>
  <c r="L2" i="16"/>
  <c r="K2" i="16"/>
  <c r="J2" i="16"/>
  <c r="I2" i="16"/>
  <c r="N2" i="16" s="1"/>
  <c r="K7" i="1" s="1"/>
  <c r="R28" i="15" l="1"/>
  <c r="T28" i="15"/>
  <c r="P32" i="2"/>
  <c r="R27" i="15"/>
  <c r="T27" i="15"/>
  <c r="P31" i="2"/>
  <c r="R26" i="15"/>
  <c r="T26" i="15"/>
  <c r="P30" i="2"/>
  <c r="R25" i="15"/>
  <c r="T25" i="15"/>
  <c r="P29" i="2"/>
  <c r="R24" i="15"/>
  <c r="T24" i="15"/>
  <c r="P28" i="2"/>
  <c r="R23" i="15"/>
  <c r="T23" i="15"/>
  <c r="P27" i="2"/>
  <c r="R22" i="15"/>
  <c r="T22" i="15"/>
  <c r="P26" i="2"/>
  <c r="R21" i="15"/>
  <c r="T21" i="15"/>
  <c r="P25" i="2"/>
  <c r="R20" i="15"/>
  <c r="T20" i="15"/>
  <c r="P24" i="2"/>
  <c r="R19" i="15"/>
  <c r="T19" i="15"/>
  <c r="P23" i="2"/>
  <c r="R18" i="15"/>
  <c r="T18" i="15"/>
  <c r="P22" i="2"/>
  <c r="R17" i="15"/>
  <c r="T17" i="15"/>
  <c r="P21" i="2"/>
  <c r="R16" i="15"/>
  <c r="T16" i="15"/>
  <c r="P20" i="2"/>
  <c r="R15" i="15"/>
  <c r="T15" i="15"/>
  <c r="P19" i="2"/>
  <c r="R14" i="15"/>
  <c r="T14" i="15"/>
  <c r="P18" i="2"/>
  <c r="R13" i="15"/>
  <c r="T13" i="15"/>
  <c r="P17" i="2"/>
  <c r="R12" i="15"/>
  <c r="T12" i="15"/>
  <c r="P16" i="2"/>
  <c r="R11" i="15"/>
  <c r="T11" i="15"/>
  <c r="P15" i="2"/>
  <c r="R10" i="15"/>
  <c r="T10" i="15"/>
  <c r="P14" i="2"/>
  <c r="R9" i="15"/>
  <c r="T9" i="15"/>
  <c r="P13" i="2"/>
  <c r="R8" i="15"/>
  <c r="T8" i="15"/>
  <c r="P12" i="2"/>
  <c r="R7" i="15"/>
  <c r="T7" i="15"/>
  <c r="P11" i="2"/>
  <c r="R6" i="15"/>
  <c r="T6" i="15"/>
  <c r="P10" i="2"/>
  <c r="R5" i="15"/>
  <c r="T5" i="15"/>
  <c r="P9" i="2"/>
  <c r="R4" i="15"/>
  <c r="T4" i="15"/>
  <c r="P8" i="2"/>
  <c r="R3" i="15"/>
  <c r="T3" i="15"/>
  <c r="P7" i="2"/>
  <c r="R2" i="15"/>
  <c r="T2" i="15"/>
  <c r="S55" i="14"/>
  <c r="P335" i="1"/>
  <c r="S54" i="14"/>
  <c r="P334" i="1"/>
  <c r="S53" i="14"/>
  <c r="P333" i="1"/>
  <c r="S52" i="14"/>
  <c r="P332" i="1"/>
  <c r="S51" i="14"/>
  <c r="P331" i="1"/>
  <c r="S50" i="14"/>
  <c r="P330" i="1"/>
  <c r="S49" i="14"/>
  <c r="P329" i="1"/>
  <c r="S48" i="14"/>
  <c r="P328" i="1"/>
  <c r="S47" i="14"/>
  <c r="P327" i="1"/>
  <c r="S46" i="14"/>
  <c r="P326" i="1"/>
  <c r="S45" i="14"/>
  <c r="P325" i="1"/>
  <c r="S44" i="14"/>
  <c r="P324" i="1"/>
  <c r="S43" i="14"/>
  <c r="P323" i="1"/>
  <c r="S42" i="14"/>
  <c r="P322" i="1"/>
  <c r="S41" i="14"/>
  <c r="P321" i="1"/>
  <c r="S40" i="14"/>
  <c r="P320" i="1"/>
  <c r="S39" i="14"/>
  <c r="P319" i="1"/>
  <c r="S38" i="14"/>
  <c r="P318" i="1"/>
  <c r="S37" i="14"/>
  <c r="P317" i="1"/>
  <c r="S36" i="14"/>
  <c r="P316" i="1"/>
  <c r="S35" i="14"/>
  <c r="P315" i="1"/>
  <c r="S34" i="14"/>
  <c r="P314" i="1"/>
  <c r="S33" i="14"/>
  <c r="P313" i="1"/>
  <c r="S32" i="14"/>
  <c r="P312" i="1"/>
  <c r="S31" i="14"/>
  <c r="P311" i="1"/>
  <c r="S30" i="14"/>
  <c r="P310" i="1"/>
  <c r="S29" i="14"/>
  <c r="P309" i="1"/>
  <c r="S28" i="14"/>
  <c r="P308" i="1"/>
  <c r="S27" i="14"/>
  <c r="P307" i="1"/>
  <c r="S26" i="14"/>
  <c r="P306" i="1"/>
  <c r="S25" i="14"/>
  <c r="P305" i="1"/>
  <c r="S24" i="14"/>
  <c r="P304" i="1"/>
  <c r="S23" i="14"/>
  <c r="P303" i="1"/>
  <c r="F22" i="14"/>
  <c r="R22" i="14" s="1"/>
  <c r="S21" i="14"/>
  <c r="P301" i="1"/>
  <c r="S20" i="14"/>
  <c r="P300" i="1"/>
  <c r="S19" i="14"/>
  <c r="P299" i="1"/>
  <c r="S18" i="14"/>
  <c r="P298" i="1"/>
  <c r="S17" i="14"/>
  <c r="P297" i="1"/>
  <c r="S16" i="14"/>
  <c r="P296" i="1"/>
  <c r="S15" i="14"/>
  <c r="P295" i="1"/>
  <c r="S14" i="14"/>
  <c r="P294" i="1"/>
  <c r="S13" i="14"/>
  <c r="P293" i="1"/>
  <c r="S12" i="14"/>
  <c r="P292" i="1"/>
  <c r="S11" i="14"/>
  <c r="P291" i="1"/>
  <c r="S10" i="14"/>
  <c r="P290" i="1"/>
  <c r="S9" i="14"/>
  <c r="S8" i="14"/>
  <c r="P288" i="1"/>
  <c r="S7" i="14"/>
  <c r="P287" i="1"/>
  <c r="S6" i="14"/>
  <c r="P286" i="1"/>
  <c r="S5" i="14"/>
  <c r="P285" i="1"/>
  <c r="S4" i="14"/>
  <c r="P284" i="1"/>
  <c r="S3" i="14"/>
  <c r="P283" i="1"/>
  <c r="S2" i="14"/>
  <c r="U2" i="14"/>
  <c r="P282" i="1"/>
  <c r="R54" i="13"/>
  <c r="T54" i="13"/>
  <c r="K334" i="1"/>
  <c r="R53" i="13"/>
  <c r="T53" i="13"/>
  <c r="K333" i="1"/>
  <c r="R52" i="13"/>
  <c r="T52" i="13"/>
  <c r="K332" i="1"/>
  <c r="R51" i="13"/>
  <c r="T51" i="13"/>
  <c r="K331" i="1"/>
  <c r="R49" i="13"/>
  <c r="T49" i="13"/>
  <c r="K329" i="1"/>
  <c r="R48" i="13"/>
  <c r="T48" i="13"/>
  <c r="K328" i="1"/>
  <c r="R45" i="13"/>
  <c r="T45" i="13"/>
  <c r="K325" i="1"/>
  <c r="R44" i="13"/>
  <c r="T44" i="13"/>
  <c r="K324" i="1"/>
  <c r="R43" i="13"/>
  <c r="T43" i="13"/>
  <c r="K323" i="1"/>
  <c r="R36" i="13"/>
  <c r="T36" i="13"/>
  <c r="K316" i="1"/>
  <c r="R34" i="13"/>
  <c r="T34" i="13"/>
  <c r="K314" i="1"/>
  <c r="R33" i="13"/>
  <c r="T33" i="13"/>
  <c r="K313" i="1"/>
  <c r="R32" i="13"/>
  <c r="T32" i="13"/>
  <c r="K312" i="1"/>
  <c r="R30" i="13"/>
  <c r="T30" i="13"/>
  <c r="K310" i="1"/>
  <c r="R28" i="13"/>
  <c r="T28" i="13"/>
  <c r="K308" i="1"/>
  <c r="R23" i="13"/>
  <c r="T23" i="13"/>
  <c r="K303" i="1"/>
  <c r="R9" i="13"/>
  <c r="T9" i="13"/>
  <c r="K289" i="1"/>
  <c r="R2" i="13"/>
  <c r="T2" i="13"/>
  <c r="K282" i="1"/>
  <c r="S55" i="12"/>
  <c r="U55" i="12"/>
  <c r="P280" i="1"/>
  <c r="S54" i="12"/>
  <c r="U54" i="12"/>
  <c r="P279" i="1"/>
  <c r="S53" i="12"/>
  <c r="U53" i="12"/>
  <c r="P278" i="1"/>
  <c r="S52" i="12"/>
  <c r="U52" i="12"/>
  <c r="P277" i="1"/>
  <c r="S51" i="12"/>
  <c r="U51" i="12"/>
  <c r="P276" i="1"/>
  <c r="S50" i="12"/>
  <c r="U50" i="12"/>
  <c r="P275" i="1"/>
  <c r="S49" i="12"/>
  <c r="U49" i="12"/>
  <c r="P274" i="1"/>
  <c r="S48" i="12"/>
  <c r="U48" i="12"/>
  <c r="P273" i="1"/>
  <c r="S47" i="12"/>
  <c r="U47" i="12"/>
  <c r="P272" i="1"/>
  <c r="S46" i="12"/>
  <c r="U46" i="12"/>
  <c r="P271" i="1"/>
  <c r="S45" i="12"/>
  <c r="U45" i="12"/>
  <c r="P270" i="1"/>
  <c r="S44" i="12"/>
  <c r="U44" i="12"/>
  <c r="P269" i="1"/>
  <c r="S43" i="12"/>
  <c r="U43" i="12"/>
  <c r="P268" i="1"/>
  <c r="S42" i="12"/>
  <c r="U42" i="12"/>
  <c r="P267" i="1"/>
  <c r="S41" i="12"/>
  <c r="U41" i="12"/>
  <c r="P266" i="1"/>
  <c r="S40" i="12"/>
  <c r="U40" i="12"/>
  <c r="P265" i="1"/>
  <c r="S39" i="12"/>
  <c r="U39" i="12"/>
  <c r="P264" i="1"/>
  <c r="S38" i="12"/>
  <c r="U38" i="12"/>
  <c r="P263" i="1"/>
  <c r="S37" i="12"/>
  <c r="U37" i="12"/>
  <c r="P262" i="1"/>
  <c r="S36" i="12"/>
  <c r="U36" i="12"/>
  <c r="P261" i="1"/>
  <c r="S35" i="12"/>
  <c r="U35" i="12"/>
  <c r="P260" i="1"/>
  <c r="S34" i="12"/>
  <c r="U34" i="12"/>
  <c r="P259" i="1"/>
  <c r="S33" i="12"/>
  <c r="U33" i="12"/>
  <c r="P258" i="1"/>
  <c r="S32" i="12"/>
  <c r="U32" i="12"/>
  <c r="P257" i="1"/>
  <c r="S31" i="12"/>
  <c r="U31" i="12"/>
  <c r="P256" i="1"/>
  <c r="S30" i="12"/>
  <c r="U30" i="12"/>
  <c r="P255" i="1"/>
  <c r="S29" i="12"/>
  <c r="U29" i="12"/>
  <c r="P254" i="1"/>
  <c r="S28" i="12"/>
  <c r="U28" i="12"/>
  <c r="P253" i="1"/>
  <c r="S27" i="12"/>
  <c r="U27" i="12"/>
  <c r="P252" i="1"/>
  <c r="S26" i="12"/>
  <c r="U26" i="12"/>
  <c r="P251" i="1"/>
  <c r="S25" i="12"/>
  <c r="U25" i="12"/>
  <c r="P250" i="1"/>
  <c r="S24" i="12"/>
  <c r="U24" i="12"/>
  <c r="P249" i="1"/>
  <c r="S23" i="12"/>
  <c r="U23" i="12"/>
  <c r="P248" i="1"/>
  <c r="S22" i="12"/>
  <c r="U22" i="12"/>
  <c r="P247" i="1"/>
  <c r="S21" i="12"/>
  <c r="U21" i="12"/>
  <c r="P246" i="1"/>
  <c r="S20" i="12"/>
  <c r="U20" i="12"/>
  <c r="P245" i="1"/>
  <c r="S19" i="12"/>
  <c r="U19" i="12"/>
  <c r="P244" i="1"/>
  <c r="S18" i="12"/>
  <c r="U18" i="12"/>
  <c r="P243" i="1"/>
  <c r="S17" i="12"/>
  <c r="U17" i="12"/>
  <c r="P242" i="1"/>
  <c r="S16" i="12"/>
  <c r="U16" i="12"/>
  <c r="P241" i="1"/>
  <c r="S15" i="12"/>
  <c r="U15" i="12"/>
  <c r="P240" i="1"/>
  <c r="S14" i="12"/>
  <c r="U14" i="12"/>
  <c r="P239" i="1"/>
  <c r="S13" i="12"/>
  <c r="U13" i="12"/>
  <c r="P238" i="1"/>
  <c r="S12" i="12"/>
  <c r="U12" i="12"/>
  <c r="P237" i="1"/>
  <c r="S11" i="12"/>
  <c r="U11" i="12"/>
  <c r="P236" i="1"/>
  <c r="S10" i="12"/>
  <c r="U10" i="12"/>
  <c r="P235" i="1"/>
  <c r="S9" i="12"/>
  <c r="U9" i="12"/>
  <c r="P234" i="1"/>
  <c r="S8" i="12"/>
  <c r="U8" i="12"/>
  <c r="P233" i="1"/>
  <c r="S7" i="12"/>
  <c r="U7" i="12"/>
  <c r="P232" i="1"/>
  <c r="S6" i="12"/>
  <c r="U6" i="12"/>
  <c r="P231" i="1"/>
  <c r="S5" i="12"/>
  <c r="U5" i="12"/>
  <c r="P230" i="1"/>
  <c r="S4" i="12"/>
  <c r="U4" i="12"/>
  <c r="P229" i="1"/>
  <c r="S3" i="12"/>
  <c r="U3" i="12"/>
  <c r="P228" i="1"/>
  <c r="S2" i="12"/>
  <c r="U2" i="12"/>
  <c r="P227" i="1"/>
  <c r="S55" i="11"/>
  <c r="U55" i="11"/>
  <c r="K280" i="1"/>
  <c r="S54" i="11"/>
  <c r="U54" i="11"/>
  <c r="K279" i="1"/>
  <c r="S53" i="11"/>
  <c r="U53" i="11"/>
  <c r="K278" i="1"/>
  <c r="S52" i="11"/>
  <c r="U52" i="11"/>
  <c r="K277" i="1"/>
  <c r="S51" i="11"/>
  <c r="U51" i="11"/>
  <c r="K276" i="1"/>
  <c r="S50" i="11"/>
  <c r="U50" i="11"/>
  <c r="K275" i="1"/>
  <c r="S49" i="11"/>
  <c r="U49" i="11"/>
  <c r="K274" i="1"/>
  <c r="S48" i="11"/>
  <c r="U48" i="11"/>
  <c r="K273" i="1"/>
  <c r="S47" i="11"/>
  <c r="U47" i="11"/>
  <c r="K272" i="1"/>
  <c r="S46" i="11"/>
  <c r="U46" i="11"/>
  <c r="K271" i="1"/>
  <c r="S45" i="11"/>
  <c r="U45" i="11"/>
  <c r="K270" i="1"/>
  <c r="S44" i="11"/>
  <c r="U44" i="11"/>
  <c r="K269" i="1"/>
  <c r="S43" i="11"/>
  <c r="U43" i="11"/>
  <c r="K268" i="1"/>
  <c r="S42" i="11"/>
  <c r="U42" i="11"/>
  <c r="K267" i="1"/>
  <c r="S41" i="11"/>
  <c r="U41" i="11"/>
  <c r="K266" i="1"/>
  <c r="S40" i="11"/>
  <c r="U40" i="11"/>
  <c r="K265" i="1"/>
  <c r="S39" i="11"/>
  <c r="U39" i="11"/>
  <c r="K264" i="1"/>
  <c r="S38" i="11"/>
  <c r="U38" i="11"/>
  <c r="K263" i="1"/>
  <c r="S37" i="11"/>
  <c r="U37" i="11"/>
  <c r="K262" i="1"/>
  <c r="S36" i="11"/>
  <c r="U36" i="11"/>
  <c r="K261" i="1"/>
  <c r="S35" i="11"/>
  <c r="U35" i="11"/>
  <c r="K260" i="1"/>
  <c r="S34" i="11"/>
  <c r="U34" i="11"/>
  <c r="K259" i="1"/>
  <c r="S33" i="11"/>
  <c r="U33" i="11"/>
  <c r="K258" i="1"/>
  <c r="S32" i="11"/>
  <c r="U32" i="11"/>
  <c r="K257" i="1"/>
  <c r="S31" i="11"/>
  <c r="U31" i="11"/>
  <c r="K256" i="1"/>
  <c r="S30" i="11"/>
  <c r="U30" i="11"/>
  <c r="K255" i="1"/>
  <c r="S29" i="11"/>
  <c r="U29" i="11"/>
  <c r="K254" i="1"/>
  <c r="S28" i="11"/>
  <c r="U28" i="11"/>
  <c r="K253" i="1"/>
  <c r="S27" i="11"/>
  <c r="U27" i="11"/>
  <c r="K252" i="1"/>
  <c r="S26" i="11"/>
  <c r="U26" i="11"/>
  <c r="K251" i="1"/>
  <c r="S25" i="11"/>
  <c r="U25" i="11"/>
  <c r="K250" i="1"/>
  <c r="S24" i="11"/>
  <c r="U24" i="11"/>
  <c r="K249" i="1"/>
  <c r="S23" i="11"/>
  <c r="U23" i="11"/>
  <c r="K248" i="1"/>
  <c r="S22" i="11"/>
  <c r="U22" i="11"/>
  <c r="K247" i="1"/>
  <c r="S21" i="11"/>
  <c r="U21" i="11"/>
  <c r="K246" i="1"/>
  <c r="S20" i="11"/>
  <c r="U20" i="11"/>
  <c r="K245" i="1"/>
  <c r="S19" i="11"/>
  <c r="U19" i="11"/>
  <c r="K244" i="1"/>
  <c r="S18" i="11"/>
  <c r="U18" i="11"/>
  <c r="K243" i="1"/>
  <c r="S17" i="11"/>
  <c r="U17" i="11"/>
  <c r="K242" i="1"/>
  <c r="S16" i="11"/>
  <c r="U16" i="11"/>
  <c r="K241" i="1"/>
  <c r="S15" i="11"/>
  <c r="U15" i="11"/>
  <c r="K240" i="1"/>
  <c r="S14" i="11"/>
  <c r="U14" i="11"/>
  <c r="K239" i="1"/>
  <c r="S13" i="11"/>
  <c r="U13" i="11"/>
  <c r="K238" i="1"/>
  <c r="S12" i="11"/>
  <c r="U12" i="11"/>
  <c r="K237" i="1"/>
  <c r="S11" i="11"/>
  <c r="U11" i="11"/>
  <c r="K236" i="1"/>
  <c r="S10" i="11"/>
  <c r="U10" i="11"/>
  <c r="K235" i="1"/>
  <c r="S9" i="11"/>
  <c r="U9" i="11"/>
  <c r="K234" i="1"/>
  <c r="S8" i="11"/>
  <c r="U8" i="11"/>
  <c r="K233" i="1"/>
  <c r="S7" i="11"/>
  <c r="U7" i="11"/>
  <c r="K232" i="1"/>
  <c r="F6" i="11"/>
  <c r="R6" i="11" s="1"/>
  <c r="S5" i="11"/>
  <c r="U5" i="11"/>
  <c r="K230" i="1"/>
  <c r="F4" i="11"/>
  <c r="R4" i="11" s="1"/>
  <c r="S3" i="11"/>
  <c r="U3" i="11"/>
  <c r="K228" i="1"/>
  <c r="S2" i="11"/>
  <c r="U2" i="11"/>
  <c r="K227" i="1"/>
  <c r="S55" i="10"/>
  <c r="U55" i="10"/>
  <c r="P225" i="1"/>
  <c r="S54" i="10"/>
  <c r="U54" i="10"/>
  <c r="P224" i="1"/>
  <c r="S53" i="10"/>
  <c r="U53" i="10"/>
  <c r="P223" i="1"/>
  <c r="S52" i="10"/>
  <c r="U52" i="10"/>
  <c r="P222" i="1"/>
  <c r="S51" i="10"/>
  <c r="U51" i="10"/>
  <c r="P221" i="1"/>
  <c r="S50" i="10"/>
  <c r="U50" i="10"/>
  <c r="P220" i="1"/>
  <c r="S49" i="10"/>
  <c r="U49" i="10"/>
  <c r="P219" i="1"/>
  <c r="S48" i="10"/>
  <c r="U48" i="10"/>
  <c r="P218" i="1"/>
  <c r="S47" i="10"/>
  <c r="U47" i="10"/>
  <c r="P217" i="1"/>
  <c r="S46" i="10"/>
  <c r="U46" i="10"/>
  <c r="P216" i="1"/>
  <c r="S45" i="10"/>
  <c r="U45" i="10"/>
  <c r="P215" i="1"/>
  <c r="S44" i="10"/>
  <c r="U44" i="10"/>
  <c r="P214" i="1"/>
  <c r="S43" i="10"/>
  <c r="U43" i="10"/>
  <c r="P213" i="1"/>
  <c r="S42" i="10"/>
  <c r="U42" i="10"/>
  <c r="P212" i="1"/>
  <c r="S41" i="10"/>
  <c r="U41" i="10"/>
  <c r="P211" i="1"/>
  <c r="S40" i="10"/>
  <c r="U40" i="10"/>
  <c r="P210" i="1"/>
  <c r="S39" i="10"/>
  <c r="U39" i="10"/>
  <c r="P209" i="1"/>
  <c r="S38" i="10"/>
  <c r="U38" i="10"/>
  <c r="P208" i="1"/>
  <c r="S37" i="10"/>
  <c r="U37" i="10"/>
  <c r="P207" i="1"/>
  <c r="S36" i="10"/>
  <c r="U36" i="10"/>
  <c r="P206" i="1"/>
  <c r="S35" i="10"/>
  <c r="U35" i="10"/>
  <c r="P205" i="1"/>
  <c r="S34" i="10"/>
  <c r="U34" i="10"/>
  <c r="P204" i="1"/>
  <c r="S33" i="10"/>
  <c r="U33" i="10"/>
  <c r="P203" i="1"/>
  <c r="S32" i="10"/>
  <c r="U32" i="10"/>
  <c r="P202" i="1"/>
  <c r="S31" i="10"/>
  <c r="U31" i="10"/>
  <c r="P201" i="1"/>
  <c r="S30" i="10"/>
  <c r="U30" i="10"/>
  <c r="P200" i="1"/>
  <c r="S29" i="10"/>
  <c r="U29" i="10"/>
  <c r="P199" i="1"/>
  <c r="S28" i="10"/>
  <c r="U28" i="10"/>
  <c r="P198" i="1"/>
  <c r="S27" i="10"/>
  <c r="U27" i="10"/>
  <c r="P197" i="1"/>
  <c r="S26" i="10"/>
  <c r="U26" i="10"/>
  <c r="P196" i="1"/>
  <c r="S25" i="10"/>
  <c r="U25" i="10"/>
  <c r="P195" i="1"/>
  <c r="S24" i="10"/>
  <c r="U24" i="10"/>
  <c r="P194" i="1"/>
  <c r="S23" i="10"/>
  <c r="U23" i="10"/>
  <c r="P193" i="1"/>
  <c r="S22" i="10"/>
  <c r="U22" i="10"/>
  <c r="P192" i="1"/>
  <c r="S21" i="10"/>
  <c r="U21" i="10"/>
  <c r="P191" i="1"/>
  <c r="S20" i="10"/>
  <c r="U20" i="10"/>
  <c r="P190" i="1"/>
  <c r="S19" i="10"/>
  <c r="U19" i="10"/>
  <c r="P189" i="1"/>
  <c r="S18" i="10"/>
  <c r="U18" i="10"/>
  <c r="P188" i="1"/>
  <c r="S17" i="10"/>
  <c r="U17" i="10"/>
  <c r="P187" i="1"/>
  <c r="S16" i="10"/>
  <c r="U16" i="10"/>
  <c r="P186" i="1"/>
  <c r="S15" i="10"/>
  <c r="U15" i="10"/>
  <c r="P185" i="1"/>
  <c r="S14" i="10"/>
  <c r="U14" i="10"/>
  <c r="P184" i="1"/>
  <c r="S13" i="10"/>
  <c r="U13" i="10"/>
  <c r="P183" i="1"/>
  <c r="S12" i="10"/>
  <c r="U12" i="10"/>
  <c r="P182" i="1"/>
  <c r="S11" i="10"/>
  <c r="U11" i="10"/>
  <c r="P181" i="1"/>
  <c r="S10" i="10"/>
  <c r="U10" i="10"/>
  <c r="P180" i="1"/>
  <c r="S9" i="10"/>
  <c r="U9" i="10"/>
  <c r="P179" i="1"/>
  <c r="S8" i="10"/>
  <c r="U8" i="10"/>
  <c r="P178" i="1"/>
  <c r="S7" i="10"/>
  <c r="U7" i="10"/>
  <c r="P177" i="1"/>
  <c r="S6" i="10"/>
  <c r="U6" i="10"/>
  <c r="P176" i="1"/>
  <c r="S5" i="10"/>
  <c r="U5" i="10"/>
  <c r="P175" i="1"/>
  <c r="S4" i="10"/>
  <c r="U4" i="10"/>
  <c r="P174" i="1"/>
  <c r="S3" i="10"/>
  <c r="U3" i="10"/>
  <c r="P173" i="1"/>
  <c r="S2" i="10"/>
  <c r="U2" i="10"/>
  <c r="P172" i="1"/>
  <c r="S55" i="9"/>
  <c r="U55" i="9"/>
  <c r="K225" i="1"/>
  <c r="S54" i="9"/>
  <c r="U54" i="9"/>
  <c r="K224" i="1"/>
  <c r="S53" i="9"/>
  <c r="U53" i="9"/>
  <c r="K223" i="1"/>
  <c r="S52" i="9"/>
  <c r="U52" i="9"/>
  <c r="K222" i="1"/>
  <c r="S51" i="9"/>
  <c r="U51" i="9"/>
  <c r="K221" i="1"/>
  <c r="S50" i="9"/>
  <c r="U50" i="9"/>
  <c r="K220" i="1"/>
  <c r="S49" i="9"/>
  <c r="U49" i="9"/>
  <c r="K219" i="1"/>
  <c r="S48" i="9"/>
  <c r="U48" i="9"/>
  <c r="K218" i="1"/>
  <c r="S47" i="9"/>
  <c r="U47" i="9"/>
  <c r="K217" i="1"/>
  <c r="S46" i="9"/>
  <c r="U46" i="9"/>
  <c r="K216" i="1"/>
  <c r="S45" i="9"/>
  <c r="U45" i="9"/>
  <c r="K215" i="1"/>
  <c r="S44" i="9"/>
  <c r="U44" i="9"/>
  <c r="K214" i="1"/>
  <c r="S43" i="9"/>
  <c r="U43" i="9"/>
  <c r="K213" i="1"/>
  <c r="S42" i="9"/>
  <c r="U42" i="9"/>
  <c r="K212" i="1"/>
  <c r="S41" i="9"/>
  <c r="U41" i="9"/>
  <c r="K211" i="1"/>
  <c r="S40" i="9"/>
  <c r="U40" i="9"/>
  <c r="K210" i="1"/>
  <c r="S39" i="9"/>
  <c r="U39" i="9"/>
  <c r="K209" i="1"/>
  <c r="S38" i="9"/>
  <c r="U38" i="9"/>
  <c r="K208" i="1"/>
  <c r="S37" i="9"/>
  <c r="U37" i="9"/>
  <c r="K207" i="1"/>
  <c r="S36" i="9"/>
  <c r="U36" i="9"/>
  <c r="K206" i="1"/>
  <c r="S35" i="9"/>
  <c r="U35" i="9"/>
  <c r="K205" i="1"/>
  <c r="S34" i="9"/>
  <c r="U34" i="9"/>
  <c r="K204" i="1"/>
  <c r="S33" i="9"/>
  <c r="U33" i="9"/>
  <c r="K203" i="1"/>
  <c r="S32" i="9"/>
  <c r="U32" i="9"/>
  <c r="K202" i="1"/>
  <c r="S31" i="9"/>
  <c r="U31" i="9"/>
  <c r="K201" i="1"/>
  <c r="S30" i="9"/>
  <c r="U30" i="9"/>
  <c r="K200" i="1"/>
  <c r="S29" i="9"/>
  <c r="U29" i="9"/>
  <c r="K199" i="1"/>
  <c r="S28" i="9"/>
  <c r="U28" i="9"/>
  <c r="K198" i="1"/>
  <c r="S27" i="9"/>
  <c r="U27" i="9"/>
  <c r="K197" i="1"/>
  <c r="S26" i="9"/>
  <c r="U26" i="9"/>
  <c r="K196" i="1"/>
  <c r="S25" i="9"/>
  <c r="U25" i="9"/>
  <c r="K195" i="1"/>
  <c r="S24" i="9"/>
  <c r="U24" i="9"/>
  <c r="K194" i="1"/>
  <c r="S23" i="9"/>
  <c r="U23" i="9"/>
  <c r="K193" i="1"/>
  <c r="S22" i="9"/>
  <c r="U22" i="9"/>
  <c r="K192" i="1"/>
  <c r="S21" i="9"/>
  <c r="U21" i="9"/>
  <c r="K191" i="1"/>
  <c r="S20" i="9"/>
  <c r="U20" i="9"/>
  <c r="K190" i="1"/>
  <c r="S19" i="9"/>
  <c r="U19" i="9"/>
  <c r="K189" i="1"/>
  <c r="S18" i="9"/>
  <c r="U18" i="9"/>
  <c r="K188" i="1"/>
  <c r="S17" i="9"/>
  <c r="U17" i="9"/>
  <c r="K187" i="1"/>
  <c r="S16" i="9"/>
  <c r="U16" i="9"/>
  <c r="K186" i="1"/>
  <c r="S15" i="9"/>
  <c r="U15" i="9"/>
  <c r="K185" i="1"/>
  <c r="S14" i="9"/>
  <c r="U14" i="9"/>
  <c r="K184" i="1"/>
  <c r="S13" i="9"/>
  <c r="U13" i="9"/>
  <c r="K183" i="1"/>
  <c r="S12" i="9"/>
  <c r="U12" i="9"/>
  <c r="K182" i="1"/>
  <c r="S11" i="9"/>
  <c r="U11" i="9"/>
  <c r="K181" i="1"/>
  <c r="S10" i="9"/>
  <c r="U10" i="9"/>
  <c r="K180" i="1"/>
  <c r="S9" i="9"/>
  <c r="U9" i="9"/>
  <c r="K179" i="1"/>
  <c r="S8" i="9"/>
  <c r="U8" i="9"/>
  <c r="K178" i="1"/>
  <c r="S7" i="9"/>
  <c r="U7" i="9"/>
  <c r="K177" i="1"/>
  <c r="S6" i="9"/>
  <c r="U6" i="9"/>
  <c r="K176" i="1"/>
  <c r="S5" i="9"/>
  <c r="U5" i="9"/>
  <c r="K175" i="1"/>
  <c r="S4" i="9"/>
  <c r="U4" i="9"/>
  <c r="K174" i="1"/>
  <c r="S3" i="9"/>
  <c r="U3" i="9"/>
  <c r="K173" i="1"/>
  <c r="S2" i="9"/>
  <c r="U2" i="9"/>
  <c r="K172" i="1"/>
  <c r="R55" i="8"/>
  <c r="T55" i="8"/>
  <c r="F225" i="1"/>
  <c r="R54" i="8"/>
  <c r="T54" i="8"/>
  <c r="F224" i="1"/>
  <c r="R53" i="8"/>
  <c r="T53" i="8"/>
  <c r="F223" i="1"/>
  <c r="R52" i="8"/>
  <c r="T52" i="8"/>
  <c r="F222" i="1"/>
  <c r="R51" i="8"/>
  <c r="T51" i="8"/>
  <c r="F221" i="1"/>
  <c r="R50" i="8"/>
  <c r="T50" i="8"/>
  <c r="F220" i="1"/>
  <c r="R49" i="8"/>
  <c r="T49" i="8"/>
  <c r="F219" i="1"/>
  <c r="R48" i="8"/>
  <c r="T48" i="8"/>
  <c r="F218" i="1"/>
  <c r="R47" i="8"/>
  <c r="T47" i="8"/>
  <c r="F217" i="1"/>
  <c r="R46" i="8"/>
  <c r="T46" i="8"/>
  <c r="F216" i="1"/>
  <c r="R45" i="8"/>
  <c r="T45" i="8"/>
  <c r="F215" i="1"/>
  <c r="R44" i="8"/>
  <c r="T44" i="8"/>
  <c r="F214" i="1"/>
  <c r="R43" i="8"/>
  <c r="T43" i="8"/>
  <c r="F213" i="1"/>
  <c r="R42" i="8"/>
  <c r="T42" i="8"/>
  <c r="F212" i="1"/>
  <c r="R41" i="8"/>
  <c r="T41" i="8"/>
  <c r="F211" i="1"/>
  <c r="R40" i="8"/>
  <c r="T40" i="8"/>
  <c r="F210" i="1"/>
  <c r="R39" i="8"/>
  <c r="T39" i="8"/>
  <c r="F209" i="1"/>
  <c r="R38" i="8"/>
  <c r="T38" i="8"/>
  <c r="F208" i="1"/>
  <c r="R37" i="8"/>
  <c r="T37" i="8"/>
  <c r="F207" i="1"/>
  <c r="R36" i="8"/>
  <c r="T36" i="8"/>
  <c r="F206" i="1"/>
  <c r="R35" i="8"/>
  <c r="T35" i="8"/>
  <c r="F205" i="1"/>
  <c r="R34" i="8"/>
  <c r="T34" i="8"/>
  <c r="F204" i="1"/>
  <c r="R33" i="8"/>
  <c r="T33" i="8"/>
  <c r="F203" i="1"/>
  <c r="R32" i="8"/>
  <c r="T32" i="8"/>
  <c r="F202" i="1"/>
  <c r="R31" i="8"/>
  <c r="T31" i="8"/>
  <c r="F201" i="1"/>
  <c r="R30" i="8"/>
  <c r="T30" i="8"/>
  <c r="F200" i="1"/>
  <c r="R29" i="8"/>
  <c r="T29" i="8"/>
  <c r="F199" i="1"/>
  <c r="R28" i="8"/>
  <c r="T28" i="8"/>
  <c r="F198" i="1"/>
  <c r="R27" i="8"/>
  <c r="T27" i="8"/>
  <c r="F197" i="1"/>
  <c r="R26" i="8"/>
  <c r="T26" i="8"/>
  <c r="F196" i="1"/>
  <c r="R25" i="8"/>
  <c r="T25" i="8"/>
  <c r="F195" i="1"/>
  <c r="R24" i="8"/>
  <c r="T24" i="8"/>
  <c r="F194" i="1"/>
  <c r="R23" i="8"/>
  <c r="T23" i="8"/>
  <c r="F193" i="1"/>
  <c r="R22" i="8"/>
  <c r="T22" i="8"/>
  <c r="F192" i="1"/>
  <c r="R21" i="8"/>
  <c r="T21" i="8"/>
  <c r="F191" i="1"/>
  <c r="R20" i="8"/>
  <c r="T20" i="8"/>
  <c r="F190" i="1"/>
  <c r="R19" i="8"/>
  <c r="T19" i="8"/>
  <c r="F189" i="1"/>
  <c r="R18" i="8"/>
  <c r="T18" i="8"/>
  <c r="F188" i="1"/>
  <c r="R17" i="8"/>
  <c r="T17" i="8"/>
  <c r="F187" i="1"/>
  <c r="R16" i="8"/>
  <c r="T16" i="8"/>
  <c r="F186" i="1"/>
  <c r="R15" i="8"/>
  <c r="T15" i="8"/>
  <c r="F185" i="1"/>
  <c r="R14" i="8"/>
  <c r="T14" i="8"/>
  <c r="F184" i="1"/>
  <c r="R13" i="8"/>
  <c r="T13" i="8"/>
  <c r="F183" i="1"/>
  <c r="R12" i="8"/>
  <c r="T12" i="8"/>
  <c r="F182" i="1"/>
  <c r="R11" i="8"/>
  <c r="T11" i="8"/>
  <c r="F181" i="1"/>
  <c r="R10" i="8"/>
  <c r="T10" i="8"/>
  <c r="F180" i="1"/>
  <c r="R9" i="8"/>
  <c r="T9" i="8"/>
  <c r="F179" i="1"/>
  <c r="R8" i="8"/>
  <c r="T8" i="8"/>
  <c r="F178" i="1"/>
  <c r="R7" i="8"/>
  <c r="T7" i="8"/>
  <c r="F177" i="1"/>
  <c r="R6" i="8"/>
  <c r="T6" i="8"/>
  <c r="F176" i="1"/>
  <c r="R5" i="8"/>
  <c r="T5" i="8"/>
  <c r="F175" i="1"/>
  <c r="R4" i="8"/>
  <c r="T4" i="8"/>
  <c r="F174" i="1"/>
  <c r="R3" i="8"/>
  <c r="T3" i="8"/>
  <c r="F173" i="1"/>
  <c r="R2" i="8"/>
  <c r="T2" i="8"/>
  <c r="F172" i="1"/>
  <c r="S55" i="7"/>
  <c r="U55" i="7"/>
  <c r="P55" i="7"/>
  <c r="P170" i="1" s="1"/>
  <c r="S54" i="7"/>
  <c r="U54" i="7"/>
  <c r="P54" i="7"/>
  <c r="P169" i="1" s="1"/>
  <c r="S53" i="7"/>
  <c r="U53" i="7"/>
  <c r="P53" i="7"/>
  <c r="P168" i="1" s="1"/>
  <c r="S52" i="7"/>
  <c r="U52" i="7"/>
  <c r="P52" i="7"/>
  <c r="P167" i="1" s="1"/>
  <c r="S51" i="7"/>
  <c r="U51" i="7"/>
  <c r="P51" i="7"/>
  <c r="P166" i="1" s="1"/>
  <c r="S50" i="7"/>
  <c r="U50" i="7"/>
  <c r="P50" i="7"/>
  <c r="P165" i="1" s="1"/>
  <c r="S49" i="7"/>
  <c r="U49" i="7"/>
  <c r="P49" i="7"/>
  <c r="P164" i="1" s="1"/>
  <c r="S48" i="7"/>
  <c r="U48" i="7"/>
  <c r="P48" i="7"/>
  <c r="P163" i="1" s="1"/>
  <c r="S47" i="7"/>
  <c r="U47" i="7"/>
  <c r="P47" i="7"/>
  <c r="P162" i="1" s="1"/>
  <c r="S46" i="7"/>
  <c r="U46" i="7"/>
  <c r="P46" i="7"/>
  <c r="P161" i="1" s="1"/>
  <c r="S45" i="7"/>
  <c r="U45" i="7"/>
  <c r="P45" i="7"/>
  <c r="P160" i="1" s="1"/>
  <c r="S44" i="7"/>
  <c r="U44" i="7"/>
  <c r="P44" i="7"/>
  <c r="P159" i="1" s="1"/>
  <c r="S43" i="7"/>
  <c r="U43" i="7"/>
  <c r="P43" i="7"/>
  <c r="P158" i="1" s="1"/>
  <c r="S42" i="7"/>
  <c r="U42" i="7"/>
  <c r="P42" i="7"/>
  <c r="P157" i="1" s="1"/>
  <c r="S41" i="7"/>
  <c r="U41" i="7"/>
  <c r="P41" i="7"/>
  <c r="P156" i="1" s="1"/>
  <c r="S40" i="7"/>
  <c r="U40" i="7"/>
  <c r="P40" i="7"/>
  <c r="P155" i="1" s="1"/>
  <c r="S39" i="7"/>
  <c r="U39" i="7"/>
  <c r="P39" i="7"/>
  <c r="P154" i="1" s="1"/>
  <c r="S38" i="7"/>
  <c r="U38" i="7"/>
  <c r="P38" i="7"/>
  <c r="P153" i="1" s="1"/>
  <c r="S37" i="7"/>
  <c r="U37" i="7"/>
  <c r="P37" i="7"/>
  <c r="P152" i="1" s="1"/>
  <c r="S36" i="7"/>
  <c r="U36" i="7"/>
  <c r="P36" i="7"/>
  <c r="P151" i="1" s="1"/>
  <c r="S35" i="7"/>
  <c r="U35" i="7"/>
  <c r="P35" i="7"/>
  <c r="P150" i="1" s="1"/>
  <c r="S34" i="7"/>
  <c r="U34" i="7"/>
  <c r="P34" i="7"/>
  <c r="P149" i="1" s="1"/>
  <c r="S33" i="7"/>
  <c r="U33" i="7"/>
  <c r="P33" i="7"/>
  <c r="P148" i="1" s="1"/>
  <c r="S32" i="7"/>
  <c r="U32" i="7"/>
  <c r="P32" i="7"/>
  <c r="P147" i="1" s="1"/>
  <c r="S31" i="7"/>
  <c r="U31" i="7"/>
  <c r="P31" i="7"/>
  <c r="P146" i="1" s="1"/>
  <c r="S30" i="7"/>
  <c r="U30" i="7"/>
  <c r="P30" i="7"/>
  <c r="P145" i="1" s="1"/>
  <c r="S29" i="7"/>
  <c r="U29" i="7"/>
  <c r="P29" i="7"/>
  <c r="P144" i="1" s="1"/>
  <c r="S28" i="7"/>
  <c r="U28" i="7"/>
  <c r="P28" i="7"/>
  <c r="P143" i="1" s="1"/>
  <c r="S27" i="7"/>
  <c r="U27" i="7"/>
  <c r="P27" i="7"/>
  <c r="P142" i="1" s="1"/>
  <c r="S26" i="7"/>
  <c r="U26" i="7"/>
  <c r="P26" i="7"/>
  <c r="P141" i="1" s="1"/>
  <c r="S25" i="7"/>
  <c r="U25" i="7"/>
  <c r="P25" i="7"/>
  <c r="P140" i="1" s="1"/>
  <c r="S24" i="7"/>
  <c r="U24" i="7"/>
  <c r="P24" i="7"/>
  <c r="P139" i="1" s="1"/>
  <c r="S23" i="7"/>
  <c r="U23" i="7"/>
  <c r="P23" i="7"/>
  <c r="P138" i="1" s="1"/>
  <c r="S22" i="7"/>
  <c r="U22" i="7"/>
  <c r="P22" i="7"/>
  <c r="P137" i="1" s="1"/>
  <c r="S21" i="7"/>
  <c r="U21" i="7"/>
  <c r="P21" i="7"/>
  <c r="P136" i="1" s="1"/>
  <c r="S20" i="7"/>
  <c r="U20" i="7"/>
  <c r="P20" i="7"/>
  <c r="P135" i="1" s="1"/>
  <c r="S19" i="7"/>
  <c r="U19" i="7"/>
  <c r="P19" i="7"/>
  <c r="P134" i="1" s="1"/>
  <c r="S18" i="7"/>
  <c r="U18" i="7"/>
  <c r="P18" i="7"/>
  <c r="P133" i="1" s="1"/>
  <c r="S17" i="7"/>
  <c r="U17" i="7"/>
  <c r="P17" i="7"/>
  <c r="P132" i="1" s="1"/>
  <c r="S16" i="7"/>
  <c r="U16" i="7"/>
  <c r="P16" i="7"/>
  <c r="P131" i="1" s="1"/>
  <c r="S15" i="7"/>
  <c r="U15" i="7"/>
  <c r="P15" i="7"/>
  <c r="P130" i="1" s="1"/>
  <c r="S14" i="7"/>
  <c r="U14" i="7"/>
  <c r="P14" i="7"/>
  <c r="P129" i="1" s="1"/>
  <c r="S13" i="7"/>
  <c r="U13" i="7"/>
  <c r="P13" i="7"/>
  <c r="P128" i="1" s="1"/>
  <c r="S12" i="7"/>
  <c r="U12" i="7"/>
  <c r="P12" i="7"/>
  <c r="P127" i="1" s="1"/>
  <c r="S11" i="7"/>
  <c r="U11" i="7"/>
  <c r="P11" i="7"/>
  <c r="P126" i="1" s="1"/>
  <c r="S10" i="7"/>
  <c r="U10" i="7"/>
  <c r="P10" i="7"/>
  <c r="P125" i="1" s="1"/>
  <c r="S9" i="7"/>
  <c r="U9" i="7"/>
  <c r="P9" i="7"/>
  <c r="P124" i="1" s="1"/>
  <c r="S8" i="7"/>
  <c r="U8" i="7"/>
  <c r="P8" i="7"/>
  <c r="P123" i="1" s="1"/>
  <c r="S7" i="7"/>
  <c r="U7" i="7"/>
  <c r="P7" i="7"/>
  <c r="P122" i="1" s="1"/>
  <c r="F6" i="7"/>
  <c r="S5" i="7"/>
  <c r="U5" i="7"/>
  <c r="P5" i="7"/>
  <c r="P120" i="1" s="1"/>
  <c r="F4" i="7"/>
  <c r="S3" i="7"/>
  <c r="U3" i="7"/>
  <c r="P3" i="7"/>
  <c r="P118" i="1" s="1"/>
  <c r="S2" i="7"/>
  <c r="U2" i="7"/>
  <c r="P117" i="1"/>
  <c r="T55" i="6"/>
  <c r="V55" i="6"/>
  <c r="K170" i="1"/>
  <c r="T54" i="6"/>
  <c r="V54" i="6"/>
  <c r="K169" i="1"/>
  <c r="T53" i="6"/>
  <c r="V53" i="6"/>
  <c r="K168" i="1"/>
  <c r="T52" i="6"/>
  <c r="V52" i="6"/>
  <c r="K167" i="1"/>
  <c r="T51" i="6"/>
  <c r="V51" i="6"/>
  <c r="K166" i="1"/>
  <c r="T50" i="6"/>
  <c r="V50" i="6"/>
  <c r="K165" i="1"/>
  <c r="T49" i="6"/>
  <c r="V49" i="6"/>
  <c r="K164" i="1"/>
  <c r="T48" i="6"/>
  <c r="V48" i="6"/>
  <c r="K163" i="1"/>
  <c r="T47" i="6"/>
  <c r="V47" i="6"/>
  <c r="K162" i="1"/>
  <c r="T46" i="6"/>
  <c r="V46" i="6"/>
  <c r="K161" i="1"/>
  <c r="F45" i="6"/>
  <c r="S45" i="6" s="1"/>
  <c r="T44" i="6"/>
  <c r="V44" i="6"/>
  <c r="K159" i="1"/>
  <c r="T43" i="6"/>
  <c r="V43" i="6"/>
  <c r="K158" i="1"/>
  <c r="T42" i="6"/>
  <c r="V42" i="6"/>
  <c r="K157" i="1"/>
  <c r="T41" i="6"/>
  <c r="V41" i="6"/>
  <c r="K156" i="1"/>
  <c r="T40" i="6"/>
  <c r="V40" i="6"/>
  <c r="K155" i="1"/>
  <c r="F39" i="6"/>
  <c r="S39" i="6" s="1"/>
  <c r="T38" i="6"/>
  <c r="V38" i="6"/>
  <c r="K153" i="1"/>
  <c r="T37" i="6"/>
  <c r="V37" i="6"/>
  <c r="K152" i="1"/>
  <c r="T36" i="6"/>
  <c r="V36" i="6"/>
  <c r="K151" i="1"/>
  <c r="T35" i="6"/>
  <c r="V35" i="6"/>
  <c r="K150" i="1"/>
  <c r="T34" i="6"/>
  <c r="V34" i="6"/>
  <c r="K149" i="1"/>
  <c r="T33" i="6"/>
  <c r="V33" i="6"/>
  <c r="K148" i="1"/>
  <c r="T32" i="6"/>
  <c r="V32" i="6"/>
  <c r="K147" i="1"/>
  <c r="T31" i="6"/>
  <c r="V31" i="6"/>
  <c r="K146" i="1"/>
  <c r="T30" i="6"/>
  <c r="V30" i="6"/>
  <c r="K145" i="1"/>
  <c r="T29" i="6"/>
  <c r="V29" i="6"/>
  <c r="K144" i="1"/>
  <c r="T28" i="6"/>
  <c r="V28" i="6"/>
  <c r="K143" i="1"/>
  <c r="T27" i="6"/>
  <c r="V27" i="6"/>
  <c r="K142" i="1"/>
  <c r="T26" i="6"/>
  <c r="V26" i="6"/>
  <c r="K141" i="1"/>
  <c r="T25" i="6"/>
  <c r="V25" i="6"/>
  <c r="K140" i="1"/>
  <c r="T24" i="6"/>
  <c r="V24" i="6"/>
  <c r="K139" i="1"/>
  <c r="T23" i="6"/>
  <c r="V23" i="6"/>
  <c r="K138" i="1"/>
  <c r="T22" i="6"/>
  <c r="V22" i="6"/>
  <c r="K137" i="1"/>
  <c r="T21" i="6"/>
  <c r="V21" i="6"/>
  <c r="K136" i="1"/>
  <c r="T20" i="6"/>
  <c r="V20" i="6"/>
  <c r="K135" i="1"/>
  <c r="T19" i="6"/>
  <c r="V19" i="6"/>
  <c r="K134" i="1"/>
  <c r="T18" i="6"/>
  <c r="V18" i="6"/>
  <c r="K133" i="1"/>
  <c r="T17" i="6"/>
  <c r="V17" i="6"/>
  <c r="K132" i="1"/>
  <c r="T16" i="6"/>
  <c r="V16" i="6"/>
  <c r="K131" i="1"/>
  <c r="T15" i="6"/>
  <c r="V15" i="6"/>
  <c r="K130" i="1"/>
  <c r="T14" i="6"/>
  <c r="V14" i="6"/>
  <c r="K129" i="1"/>
  <c r="T13" i="6"/>
  <c r="V13" i="6"/>
  <c r="K128" i="1"/>
  <c r="T12" i="6"/>
  <c r="V12" i="6"/>
  <c r="K127" i="1"/>
  <c r="T11" i="6"/>
  <c r="V11" i="6"/>
  <c r="K126" i="1"/>
  <c r="F10" i="6"/>
  <c r="S10" i="6" s="1"/>
  <c r="T9" i="6"/>
  <c r="V9" i="6"/>
  <c r="K124" i="1"/>
  <c r="F8" i="6"/>
  <c r="S8" i="6" s="1"/>
  <c r="T7" i="6"/>
  <c r="V7" i="6"/>
  <c r="K122" i="1"/>
  <c r="F6" i="6"/>
  <c r="S6" i="6" s="1"/>
  <c r="T5" i="6"/>
  <c r="V5" i="6"/>
  <c r="K120" i="1"/>
  <c r="F4" i="6"/>
  <c r="S4" i="6" s="1"/>
  <c r="T3" i="6"/>
  <c r="V3" i="6"/>
  <c r="K118" i="1"/>
  <c r="T2" i="6"/>
  <c r="V2" i="6"/>
  <c r="K117" i="1"/>
  <c r="S55" i="5"/>
  <c r="U55" i="5"/>
  <c r="P55" i="5"/>
  <c r="F170" i="1" s="1"/>
  <c r="S54" i="5"/>
  <c r="U54" i="5"/>
  <c r="P54" i="5"/>
  <c r="F169" i="1" s="1"/>
  <c r="S53" i="5"/>
  <c r="U53" i="5"/>
  <c r="P53" i="5"/>
  <c r="F168" i="1" s="1"/>
  <c r="S52" i="5"/>
  <c r="U52" i="5"/>
  <c r="P52" i="5"/>
  <c r="F167" i="1" s="1"/>
  <c r="S51" i="5"/>
  <c r="U51" i="5"/>
  <c r="P51" i="5"/>
  <c r="F166" i="1" s="1"/>
  <c r="S50" i="5"/>
  <c r="U50" i="5"/>
  <c r="P50" i="5"/>
  <c r="F165" i="1" s="1"/>
  <c r="S49" i="5"/>
  <c r="U49" i="5"/>
  <c r="P49" i="5"/>
  <c r="F164" i="1" s="1"/>
  <c r="S48" i="5"/>
  <c r="U48" i="5"/>
  <c r="P48" i="5"/>
  <c r="F163" i="1" s="1"/>
  <c r="S47" i="5"/>
  <c r="U47" i="5"/>
  <c r="P47" i="5"/>
  <c r="F162" i="1" s="1"/>
  <c r="S46" i="5"/>
  <c r="U46" i="5"/>
  <c r="P46" i="5"/>
  <c r="F161" i="1" s="1"/>
  <c r="S45" i="5"/>
  <c r="U45" i="5"/>
  <c r="P45" i="5"/>
  <c r="F160" i="1" s="1"/>
  <c r="S44" i="5"/>
  <c r="U44" i="5"/>
  <c r="P44" i="5"/>
  <c r="F159" i="1" s="1"/>
  <c r="S43" i="5"/>
  <c r="U43" i="5"/>
  <c r="P43" i="5"/>
  <c r="F158" i="1" s="1"/>
  <c r="S42" i="5"/>
  <c r="U42" i="5"/>
  <c r="P42" i="5"/>
  <c r="F157" i="1" s="1"/>
  <c r="S41" i="5"/>
  <c r="U41" i="5"/>
  <c r="P41" i="5"/>
  <c r="F156" i="1" s="1"/>
  <c r="S40" i="5"/>
  <c r="U40" i="5"/>
  <c r="P40" i="5"/>
  <c r="F155" i="1" s="1"/>
  <c r="S39" i="5"/>
  <c r="U39" i="5"/>
  <c r="P39" i="5"/>
  <c r="F154" i="1" s="1"/>
  <c r="S38" i="5"/>
  <c r="U38" i="5"/>
  <c r="P38" i="5"/>
  <c r="F153" i="1" s="1"/>
  <c r="S37" i="5"/>
  <c r="U37" i="5"/>
  <c r="P37" i="5"/>
  <c r="F152" i="1" s="1"/>
  <c r="S36" i="5"/>
  <c r="U36" i="5"/>
  <c r="P36" i="5"/>
  <c r="F151" i="1" s="1"/>
  <c r="S35" i="5"/>
  <c r="U35" i="5"/>
  <c r="P35" i="5"/>
  <c r="F150" i="1" s="1"/>
  <c r="S34" i="5"/>
  <c r="U34" i="5"/>
  <c r="P34" i="5"/>
  <c r="F149" i="1" s="1"/>
  <c r="S33" i="5"/>
  <c r="U33" i="5"/>
  <c r="P33" i="5"/>
  <c r="F148" i="1" s="1"/>
  <c r="S32" i="5"/>
  <c r="U32" i="5"/>
  <c r="P32" i="5"/>
  <c r="F147" i="1" s="1"/>
  <c r="S31" i="5"/>
  <c r="U31" i="5"/>
  <c r="P31" i="5"/>
  <c r="F146" i="1" s="1"/>
  <c r="S30" i="5"/>
  <c r="U30" i="5"/>
  <c r="P30" i="5"/>
  <c r="F145" i="1" s="1"/>
  <c r="S29" i="5"/>
  <c r="U29" i="5"/>
  <c r="P29" i="5"/>
  <c r="F144" i="1" s="1"/>
  <c r="S28" i="5"/>
  <c r="U28" i="5"/>
  <c r="P28" i="5"/>
  <c r="F143" i="1" s="1"/>
  <c r="S27" i="5"/>
  <c r="U27" i="5"/>
  <c r="P27" i="5"/>
  <c r="F142" i="1" s="1"/>
  <c r="S26" i="5"/>
  <c r="U26" i="5"/>
  <c r="P26" i="5"/>
  <c r="F141" i="1" s="1"/>
  <c r="S25" i="5"/>
  <c r="U25" i="5"/>
  <c r="P25" i="5"/>
  <c r="F140" i="1" s="1"/>
  <c r="S24" i="5"/>
  <c r="U24" i="5"/>
  <c r="P24" i="5"/>
  <c r="F139" i="1" s="1"/>
  <c r="S23" i="5"/>
  <c r="U23" i="5"/>
  <c r="P23" i="5"/>
  <c r="F138" i="1" s="1"/>
  <c r="S22" i="5"/>
  <c r="U22" i="5"/>
  <c r="P22" i="5"/>
  <c r="F137" i="1" s="1"/>
  <c r="S21" i="5"/>
  <c r="U21" i="5"/>
  <c r="P21" i="5"/>
  <c r="F136" i="1" s="1"/>
  <c r="S20" i="5"/>
  <c r="U20" i="5"/>
  <c r="P20" i="5"/>
  <c r="F135" i="1" s="1"/>
  <c r="S19" i="5"/>
  <c r="U19" i="5"/>
  <c r="P19" i="5"/>
  <c r="F134" i="1" s="1"/>
  <c r="S18" i="5"/>
  <c r="U18" i="5"/>
  <c r="P18" i="5"/>
  <c r="F133" i="1" s="1"/>
  <c r="S17" i="5"/>
  <c r="U17" i="5"/>
  <c r="P17" i="5"/>
  <c r="F132" i="1" s="1"/>
  <c r="S16" i="5"/>
  <c r="U16" i="5"/>
  <c r="P16" i="5"/>
  <c r="F131" i="1" s="1"/>
  <c r="S15" i="5"/>
  <c r="U15" i="5"/>
  <c r="P15" i="5"/>
  <c r="F130" i="1" s="1"/>
  <c r="S14" i="5"/>
  <c r="U14" i="5"/>
  <c r="P14" i="5"/>
  <c r="F129" i="1" s="1"/>
  <c r="S13" i="5"/>
  <c r="U13" i="5"/>
  <c r="P13" i="5"/>
  <c r="F128" i="1" s="1"/>
  <c r="S12" i="5"/>
  <c r="U12" i="5"/>
  <c r="P12" i="5"/>
  <c r="F127" i="1" s="1"/>
  <c r="S11" i="5"/>
  <c r="U11" i="5"/>
  <c r="P11" i="5"/>
  <c r="F126" i="1" s="1"/>
  <c r="S10" i="5"/>
  <c r="U10" i="5"/>
  <c r="P10" i="5"/>
  <c r="F125" i="1" s="1"/>
  <c r="S9" i="5"/>
  <c r="U9" i="5"/>
  <c r="P9" i="5"/>
  <c r="F124" i="1" s="1"/>
  <c r="S8" i="5"/>
  <c r="U8" i="5"/>
  <c r="P8" i="5"/>
  <c r="F123" i="1" s="1"/>
  <c r="S7" i="5"/>
  <c r="U7" i="5"/>
  <c r="P7" i="5"/>
  <c r="F122" i="1" s="1"/>
  <c r="S6" i="5"/>
  <c r="U6" i="5"/>
  <c r="P6" i="5"/>
  <c r="F121" i="1" s="1"/>
  <c r="S5" i="5"/>
  <c r="U5" i="5"/>
  <c r="P5" i="5"/>
  <c r="F120" i="1" s="1"/>
  <c r="S4" i="5"/>
  <c r="U4" i="5"/>
  <c r="P4" i="5"/>
  <c r="F119" i="1" s="1"/>
  <c r="S3" i="5"/>
  <c r="U3" i="5"/>
  <c r="P3" i="5"/>
  <c r="F118" i="1" s="1"/>
  <c r="S2" i="5"/>
  <c r="U2" i="5"/>
  <c r="P2" i="5"/>
  <c r="F117" i="1" s="1"/>
  <c r="R55" i="4"/>
  <c r="T55" i="4"/>
  <c r="K115" i="1"/>
  <c r="R54" i="4"/>
  <c r="T54" i="4"/>
  <c r="K114" i="1"/>
  <c r="R53" i="4"/>
  <c r="T53" i="4"/>
  <c r="K113" i="1"/>
  <c r="R52" i="4"/>
  <c r="T52" i="4"/>
  <c r="K112" i="1"/>
  <c r="R51" i="4"/>
  <c r="T51" i="4"/>
  <c r="K111" i="1"/>
  <c r="R50" i="4"/>
  <c r="T50" i="4"/>
  <c r="K110" i="1"/>
  <c r="R49" i="4"/>
  <c r="T49" i="4"/>
  <c r="K109" i="1"/>
  <c r="R48" i="4"/>
  <c r="T48" i="4"/>
  <c r="K108" i="1"/>
  <c r="R47" i="4"/>
  <c r="T47" i="4"/>
  <c r="K107" i="1"/>
  <c r="R46" i="4"/>
  <c r="T46" i="4"/>
  <c r="K106" i="1"/>
  <c r="R45" i="4"/>
  <c r="T45" i="4"/>
  <c r="K105" i="1"/>
  <c r="R44" i="4"/>
  <c r="T44" i="4"/>
  <c r="K104" i="1"/>
  <c r="R43" i="4"/>
  <c r="T43" i="4"/>
  <c r="K103" i="1"/>
  <c r="R42" i="4"/>
  <c r="T42" i="4"/>
  <c r="K102" i="1"/>
  <c r="R41" i="4"/>
  <c r="T41" i="4"/>
  <c r="K101" i="1"/>
  <c r="R40" i="4"/>
  <c r="T40" i="4"/>
  <c r="K100" i="1"/>
  <c r="R39" i="4"/>
  <c r="T39" i="4"/>
  <c r="K99" i="1"/>
  <c r="R38" i="4"/>
  <c r="T38" i="4"/>
  <c r="K98" i="1"/>
  <c r="R37" i="4"/>
  <c r="T37" i="4"/>
  <c r="K97" i="1"/>
  <c r="R36" i="4"/>
  <c r="T36" i="4"/>
  <c r="K96" i="1"/>
  <c r="R35" i="4"/>
  <c r="T35" i="4"/>
  <c r="K95" i="1"/>
  <c r="R34" i="4"/>
  <c r="T34" i="4"/>
  <c r="K94" i="1"/>
  <c r="R33" i="4"/>
  <c r="T33" i="4"/>
  <c r="K93" i="1"/>
  <c r="R32" i="4"/>
  <c r="T32" i="4"/>
  <c r="K92" i="1"/>
  <c r="R31" i="4"/>
  <c r="T31" i="4"/>
  <c r="K91" i="1"/>
  <c r="R30" i="4"/>
  <c r="T30" i="4"/>
  <c r="K90" i="1"/>
  <c r="R29" i="4"/>
  <c r="T29" i="4"/>
  <c r="K89" i="1"/>
  <c r="R28" i="4"/>
  <c r="T28" i="4"/>
  <c r="K88" i="1"/>
  <c r="R27" i="4"/>
  <c r="T27" i="4"/>
  <c r="K87" i="1"/>
  <c r="R26" i="4"/>
  <c r="T26" i="4"/>
  <c r="K86" i="1"/>
  <c r="R25" i="4"/>
  <c r="T25" i="4"/>
  <c r="K85" i="1"/>
  <c r="R24" i="4"/>
  <c r="T24" i="4"/>
  <c r="K84" i="1"/>
  <c r="R23" i="4"/>
  <c r="T23" i="4"/>
  <c r="K83" i="1"/>
  <c r="R22" i="4"/>
  <c r="T22" i="4"/>
  <c r="K82" i="1"/>
  <c r="R21" i="4"/>
  <c r="T21" i="4"/>
  <c r="K81" i="1"/>
  <c r="R20" i="4"/>
  <c r="T20" i="4"/>
  <c r="K80" i="1"/>
  <c r="R19" i="4"/>
  <c r="T19" i="4"/>
  <c r="K79" i="1"/>
  <c r="R18" i="4"/>
  <c r="T18" i="4"/>
  <c r="K78" i="1"/>
  <c r="R17" i="4"/>
  <c r="T17" i="4"/>
  <c r="K77" i="1"/>
  <c r="R16" i="4"/>
  <c r="T16" i="4"/>
  <c r="K76" i="1"/>
  <c r="R15" i="4"/>
  <c r="T15" i="4"/>
  <c r="K75" i="1"/>
  <c r="R14" i="4"/>
  <c r="T14" i="4"/>
  <c r="K74" i="1"/>
  <c r="R13" i="4"/>
  <c r="T13" i="4"/>
  <c r="K73" i="1"/>
  <c r="R12" i="4"/>
  <c r="T12" i="4"/>
  <c r="K72" i="1"/>
  <c r="R11" i="4"/>
  <c r="T11" i="4"/>
  <c r="K71" i="1"/>
  <c r="R10" i="4"/>
  <c r="T10" i="4"/>
  <c r="K70" i="1"/>
  <c r="R9" i="4"/>
  <c r="T9" i="4"/>
  <c r="K69" i="1"/>
  <c r="R8" i="4"/>
  <c r="T8" i="4"/>
  <c r="K68" i="1"/>
  <c r="R7" i="4"/>
  <c r="T7" i="4"/>
  <c r="K67" i="1"/>
  <c r="R6" i="4"/>
  <c r="T6" i="4"/>
  <c r="K66" i="1"/>
  <c r="R5" i="4"/>
  <c r="T5" i="4"/>
  <c r="K65" i="1"/>
  <c r="R4" i="4"/>
  <c r="T4" i="4"/>
  <c r="K64" i="1"/>
  <c r="R3" i="4"/>
  <c r="T3" i="4"/>
  <c r="K63" i="1"/>
  <c r="R2" i="4"/>
  <c r="T2" i="4"/>
  <c r="K62" i="1"/>
  <c r="R55" i="3"/>
  <c r="T55" i="3"/>
  <c r="P60" i="1"/>
  <c r="R54" i="3"/>
  <c r="T54" i="3"/>
  <c r="P59" i="1"/>
  <c r="R53" i="3"/>
  <c r="T53" i="3"/>
  <c r="P58" i="1"/>
  <c r="R52" i="3"/>
  <c r="T52" i="3"/>
  <c r="P57" i="1"/>
  <c r="R51" i="3"/>
  <c r="T51" i="3"/>
  <c r="P56" i="1"/>
  <c r="R50" i="3"/>
  <c r="T50" i="3"/>
  <c r="P55" i="1"/>
  <c r="R49" i="3"/>
  <c r="T49" i="3"/>
  <c r="P54" i="1"/>
  <c r="R48" i="3"/>
  <c r="T48" i="3"/>
  <c r="P53" i="1"/>
  <c r="R47" i="3"/>
  <c r="T47" i="3"/>
  <c r="P52" i="1"/>
  <c r="R46" i="3"/>
  <c r="T46" i="3"/>
  <c r="P51" i="1"/>
  <c r="R45" i="3"/>
  <c r="T45" i="3"/>
  <c r="P50" i="1"/>
  <c r="R44" i="3"/>
  <c r="T44" i="3"/>
  <c r="P49" i="1"/>
  <c r="R43" i="3"/>
  <c r="T43" i="3"/>
  <c r="P48" i="1"/>
  <c r="R42" i="3"/>
  <c r="T42" i="3"/>
  <c r="P47" i="1"/>
  <c r="R41" i="3"/>
  <c r="T41" i="3"/>
  <c r="P46" i="1"/>
  <c r="R40" i="3"/>
  <c r="T40" i="3"/>
  <c r="P45" i="1"/>
  <c r="R39" i="3"/>
  <c r="T39" i="3"/>
  <c r="P44" i="1"/>
  <c r="R38" i="3"/>
  <c r="T38" i="3"/>
  <c r="P43" i="1"/>
  <c r="R37" i="3"/>
  <c r="T37" i="3"/>
  <c r="P42" i="1"/>
  <c r="R36" i="3"/>
  <c r="T36" i="3"/>
  <c r="P41" i="1"/>
  <c r="R35" i="3"/>
  <c r="T35" i="3"/>
  <c r="P40" i="1"/>
  <c r="R34" i="3"/>
  <c r="T34" i="3"/>
  <c r="P39" i="1"/>
  <c r="R33" i="3"/>
  <c r="T33" i="3"/>
  <c r="P38" i="1"/>
  <c r="R32" i="3"/>
  <c r="T32" i="3"/>
  <c r="P37" i="1"/>
  <c r="R31" i="3"/>
  <c r="T31" i="3"/>
  <c r="P36" i="1"/>
  <c r="R30" i="3"/>
  <c r="T30" i="3"/>
  <c r="P35" i="1"/>
  <c r="R29" i="3"/>
  <c r="T29" i="3"/>
  <c r="P34" i="1"/>
  <c r="R28" i="3"/>
  <c r="T28" i="3"/>
  <c r="P33" i="1"/>
  <c r="R27" i="3"/>
  <c r="T27" i="3"/>
  <c r="P32" i="1"/>
  <c r="R26" i="3"/>
  <c r="T26" i="3"/>
  <c r="P31" i="1"/>
  <c r="R25" i="3"/>
  <c r="T25" i="3"/>
  <c r="P30" i="1"/>
  <c r="R24" i="3"/>
  <c r="T24" i="3"/>
  <c r="P29" i="1"/>
  <c r="R23" i="3"/>
  <c r="T23" i="3"/>
  <c r="P28" i="1"/>
  <c r="R22" i="3"/>
  <c r="T22" i="3"/>
  <c r="P27" i="1"/>
  <c r="R21" i="3"/>
  <c r="T21" i="3"/>
  <c r="P26" i="1"/>
  <c r="R20" i="3"/>
  <c r="T20" i="3"/>
  <c r="P25" i="1"/>
  <c r="R19" i="3"/>
  <c r="T19" i="3"/>
  <c r="P24" i="1"/>
  <c r="R18" i="3"/>
  <c r="T18" i="3"/>
  <c r="P23" i="1"/>
  <c r="R17" i="3"/>
  <c r="T17" i="3"/>
  <c r="P22" i="1"/>
  <c r="R16" i="3"/>
  <c r="T16" i="3"/>
  <c r="P21" i="1"/>
  <c r="R15" i="3"/>
  <c r="T15" i="3"/>
  <c r="P20" i="1"/>
  <c r="R14" i="3"/>
  <c r="T14" i="3"/>
  <c r="P19" i="1"/>
  <c r="R13" i="3"/>
  <c r="T13" i="3"/>
  <c r="P18" i="1"/>
  <c r="R12" i="3"/>
  <c r="T12" i="3"/>
  <c r="P17" i="1"/>
  <c r="R11" i="3"/>
  <c r="T11" i="3"/>
  <c r="P16" i="1"/>
  <c r="R10" i="3"/>
  <c r="T10" i="3"/>
  <c r="P15" i="1"/>
  <c r="R9" i="3"/>
  <c r="T9" i="3"/>
  <c r="P14" i="1"/>
  <c r="R8" i="3"/>
  <c r="T8" i="3"/>
  <c r="P13" i="1"/>
  <c r="R7" i="3"/>
  <c r="T7" i="3"/>
  <c r="P12" i="1"/>
  <c r="R6" i="3"/>
  <c r="T6" i="3"/>
  <c r="P11" i="1"/>
  <c r="R5" i="3"/>
  <c r="T5" i="3"/>
  <c r="P10" i="1"/>
  <c r="R4" i="3"/>
  <c r="T4" i="3"/>
  <c r="P9" i="1"/>
  <c r="R3" i="3"/>
  <c r="T3" i="3"/>
  <c r="P8" i="1"/>
  <c r="R2" i="3"/>
  <c r="T2" i="3"/>
  <c r="P7" i="1"/>
  <c r="O33" i="2"/>
  <c r="N33" i="2"/>
  <c r="M33" i="2"/>
  <c r="L33" i="2"/>
  <c r="J33" i="2"/>
  <c r="I33" i="2"/>
  <c r="H33" i="2"/>
  <c r="G33" i="2"/>
  <c r="E33" i="2"/>
  <c r="D33" i="2"/>
  <c r="C33" i="2"/>
  <c r="B33" i="2"/>
  <c r="O336" i="1"/>
  <c r="N336" i="1"/>
  <c r="M336" i="1"/>
  <c r="L336" i="1"/>
  <c r="J336" i="1"/>
  <c r="I336" i="1"/>
  <c r="H336" i="1"/>
  <c r="G336" i="1"/>
  <c r="E336" i="1"/>
  <c r="D336" i="1"/>
  <c r="C336" i="1"/>
  <c r="B336" i="1"/>
  <c r="P289" i="1"/>
  <c r="K22" i="14" l="1"/>
  <c r="P22" i="14" s="1"/>
  <c r="P302" i="1" s="1"/>
  <c r="N22" i="14"/>
  <c r="L22" i="14"/>
  <c r="M22" i="14"/>
  <c r="O22" i="14"/>
  <c r="T12" i="14"/>
  <c r="U12" i="14" s="1"/>
  <c r="T23" i="14"/>
  <c r="U23" i="14" s="1"/>
  <c r="T33" i="14"/>
  <c r="U33" i="14" s="1"/>
  <c r="T43" i="14"/>
  <c r="U43" i="14" s="1"/>
  <c r="T53" i="14"/>
  <c r="U53" i="14" s="1"/>
  <c r="T30" i="14"/>
  <c r="U30" i="14" s="1"/>
  <c r="T40" i="14"/>
  <c r="U40" i="14" s="1"/>
  <c r="T50" i="14"/>
  <c r="U50" i="14" s="1"/>
  <c r="T6" i="14"/>
  <c r="U6" i="14" s="1"/>
  <c r="T16" i="14"/>
  <c r="U16" i="14" s="1"/>
  <c r="T27" i="14"/>
  <c r="U27" i="14" s="1"/>
  <c r="T37" i="14"/>
  <c r="U37" i="14" s="1"/>
  <c r="T47" i="14"/>
  <c r="U47" i="14" s="1"/>
  <c r="T3" i="14"/>
  <c r="U3" i="14" s="1"/>
  <c r="T13" i="14"/>
  <c r="U13" i="14" s="1"/>
  <c r="T24" i="14"/>
  <c r="U24" i="14" s="1"/>
  <c r="T34" i="14"/>
  <c r="U34" i="14" s="1"/>
  <c r="T44" i="14"/>
  <c r="U44" i="14" s="1"/>
  <c r="T54" i="14"/>
  <c r="U54" i="14" s="1"/>
  <c r="T10" i="14"/>
  <c r="U10" i="14" s="1"/>
  <c r="T20" i="14"/>
  <c r="U20" i="14" s="1"/>
  <c r="T31" i="14"/>
  <c r="U31" i="14" s="1"/>
  <c r="T41" i="14"/>
  <c r="U41" i="14" s="1"/>
  <c r="T51" i="14"/>
  <c r="U51" i="14" s="1"/>
  <c r="T19" i="14"/>
  <c r="U19" i="14" s="1"/>
  <c r="T7" i="14"/>
  <c r="U7" i="14" s="1"/>
  <c r="T17" i="14"/>
  <c r="U17" i="14" s="1"/>
  <c r="T28" i="14"/>
  <c r="U28" i="14" s="1"/>
  <c r="T38" i="14"/>
  <c r="U38" i="14" s="1"/>
  <c r="T48" i="14"/>
  <c r="U48" i="14" s="1"/>
  <c r="T4" i="14"/>
  <c r="U4" i="14" s="1"/>
  <c r="T14" i="14"/>
  <c r="U14" i="14" s="1"/>
  <c r="T25" i="14"/>
  <c r="U25" i="14" s="1"/>
  <c r="T35" i="14"/>
  <c r="U35" i="14" s="1"/>
  <c r="T45" i="14"/>
  <c r="U45" i="14" s="1"/>
  <c r="T55" i="14"/>
  <c r="U55" i="14" s="1"/>
  <c r="T11" i="14"/>
  <c r="U11" i="14" s="1"/>
  <c r="T21" i="14"/>
  <c r="U21" i="14" s="1"/>
  <c r="T32" i="14"/>
  <c r="U32" i="14" s="1"/>
  <c r="T42" i="14"/>
  <c r="U42" i="14" s="1"/>
  <c r="T52" i="14"/>
  <c r="U52" i="14" s="1"/>
  <c r="T8" i="14"/>
  <c r="U8" i="14" s="1"/>
  <c r="T18" i="14"/>
  <c r="U18" i="14" s="1"/>
  <c r="T29" i="14"/>
  <c r="U29" i="14" s="1"/>
  <c r="T39" i="14"/>
  <c r="U39" i="14" s="1"/>
  <c r="T49" i="14"/>
  <c r="U49" i="14" s="1"/>
  <c r="T5" i="14"/>
  <c r="U5" i="14" s="1"/>
  <c r="T15" i="14"/>
  <c r="U15" i="14" s="1"/>
  <c r="T9" i="14"/>
  <c r="U9" i="14" s="1"/>
  <c r="T26" i="14"/>
  <c r="U26" i="14" s="1"/>
  <c r="T36" i="14"/>
  <c r="U36" i="14" s="1"/>
  <c r="T46" i="14"/>
  <c r="U46" i="14" s="1"/>
  <c r="M6" i="11"/>
  <c r="N6" i="11"/>
  <c r="O6" i="11"/>
  <c r="T6" i="11" s="1"/>
  <c r="U6" i="11" s="1"/>
  <c r="K6" i="11"/>
  <c r="P6" i="11" s="1"/>
  <c r="K231" i="1" s="1"/>
  <c r="L6" i="11"/>
  <c r="K4" i="11"/>
  <c r="P4" i="11" s="1"/>
  <c r="L4" i="11"/>
  <c r="M4" i="11"/>
  <c r="N4" i="11"/>
  <c r="O4" i="11"/>
  <c r="T4" i="11" s="1"/>
  <c r="U4" i="11" s="1"/>
  <c r="S6" i="11"/>
  <c r="S4" i="11"/>
  <c r="K229" i="1"/>
  <c r="O4" i="7"/>
  <c r="T4" i="7" s="1"/>
  <c r="U4" i="7" s="1"/>
  <c r="R4" i="7"/>
  <c r="S4" i="7" s="1"/>
  <c r="O6" i="7"/>
  <c r="T6" i="7" s="1"/>
  <c r="U6" i="7" s="1"/>
  <c r="R6" i="7"/>
  <c r="S6" i="7" s="1"/>
  <c r="M4" i="7"/>
  <c r="N4" i="7"/>
  <c r="M6" i="7"/>
  <c r="N6" i="7"/>
  <c r="K4" i="7"/>
  <c r="P4" i="7" s="1"/>
  <c r="P119" i="1" s="1"/>
  <c r="L4" i="7"/>
  <c r="K6" i="7"/>
  <c r="P6" i="7" s="1"/>
  <c r="P121" i="1" s="1"/>
  <c r="L6" i="7"/>
  <c r="N6" i="6"/>
  <c r="O6" i="6"/>
  <c r="P6" i="6"/>
  <c r="U6" i="6" s="1"/>
  <c r="V6" i="6" s="1"/>
  <c r="L6" i="6"/>
  <c r="Q6" i="6" s="1"/>
  <c r="K121" i="1" s="1"/>
  <c r="M6" i="6"/>
  <c r="M10" i="6"/>
  <c r="N10" i="6"/>
  <c r="O10" i="6"/>
  <c r="P10" i="6"/>
  <c r="L10" i="6"/>
  <c r="Q10" i="6" s="1"/>
  <c r="K125" i="1" s="1"/>
  <c r="L45" i="6"/>
  <c r="Q45" i="6" s="1"/>
  <c r="K160" i="1" s="1"/>
  <c r="M45" i="6"/>
  <c r="N45" i="6"/>
  <c r="P45" i="6"/>
  <c r="O45" i="6"/>
  <c r="P39" i="6"/>
  <c r="N39" i="6"/>
  <c r="O39" i="6"/>
  <c r="M39" i="6"/>
  <c r="L39" i="6"/>
  <c r="Q39" i="6" s="1"/>
  <c r="K154" i="1" s="1"/>
  <c r="L4" i="6"/>
  <c r="Q4" i="6" s="1"/>
  <c r="K119" i="1" s="1"/>
  <c r="M4" i="6"/>
  <c r="N4" i="6"/>
  <c r="O4" i="6"/>
  <c r="P4" i="6"/>
  <c r="U4" i="6" s="1"/>
  <c r="V4" i="6" s="1"/>
  <c r="O8" i="6"/>
  <c r="N8" i="6"/>
  <c r="P8" i="6"/>
  <c r="L8" i="6"/>
  <c r="Q8" i="6" s="1"/>
  <c r="K123" i="1" s="1"/>
  <c r="M8" i="6"/>
  <c r="F336" i="1"/>
  <c r="F33" i="2"/>
  <c r="K33" i="2"/>
  <c r="P33" i="2"/>
  <c r="T4" i="6"/>
  <c r="T6" i="6"/>
  <c r="T8" i="6"/>
  <c r="T10" i="6"/>
  <c r="T39" i="6"/>
  <c r="T45" i="6"/>
  <c r="R3" i="13"/>
  <c r="T3" i="13"/>
  <c r="K283" i="1"/>
  <c r="R4" i="13"/>
  <c r="T4" i="13"/>
  <c r="K284" i="1"/>
  <c r="R5" i="13"/>
  <c r="T5" i="13"/>
  <c r="K285" i="1"/>
  <c r="R6" i="13"/>
  <c r="T6" i="13"/>
  <c r="K286" i="1"/>
  <c r="R7" i="13"/>
  <c r="T7" i="13"/>
  <c r="K287" i="1"/>
  <c r="R8" i="13"/>
  <c r="T8" i="13"/>
  <c r="K288" i="1"/>
  <c r="R10" i="13"/>
  <c r="T10" i="13"/>
  <c r="K290" i="1"/>
  <c r="R11" i="13"/>
  <c r="T11" i="13"/>
  <c r="K291" i="1"/>
  <c r="R12" i="13"/>
  <c r="T12" i="13"/>
  <c r="K292" i="1"/>
  <c r="R13" i="13"/>
  <c r="T13" i="13"/>
  <c r="K293" i="1"/>
  <c r="R14" i="13"/>
  <c r="T14" i="13"/>
  <c r="K294" i="1"/>
  <c r="R15" i="13"/>
  <c r="T15" i="13"/>
  <c r="K295" i="1"/>
  <c r="R16" i="13"/>
  <c r="T16" i="13"/>
  <c r="K296" i="1"/>
  <c r="R17" i="13"/>
  <c r="T17" i="13"/>
  <c r="K297" i="1"/>
  <c r="R18" i="13"/>
  <c r="T18" i="13"/>
  <c r="K298" i="1"/>
  <c r="R19" i="13"/>
  <c r="T19" i="13"/>
  <c r="K299" i="1"/>
  <c r="R20" i="13"/>
  <c r="T20" i="13"/>
  <c r="K300" i="1"/>
  <c r="R21" i="13"/>
  <c r="T21" i="13"/>
  <c r="K301" i="1"/>
  <c r="R22" i="13"/>
  <c r="T22" i="13"/>
  <c r="K302" i="1"/>
  <c r="R24" i="13"/>
  <c r="T24" i="13"/>
  <c r="K304" i="1"/>
  <c r="R25" i="13"/>
  <c r="T25" i="13"/>
  <c r="K305" i="1"/>
  <c r="R26" i="13"/>
  <c r="T26" i="13"/>
  <c r="K306" i="1"/>
  <c r="R27" i="13"/>
  <c r="T27" i="13"/>
  <c r="K307" i="1"/>
  <c r="R29" i="13"/>
  <c r="T29" i="13"/>
  <c r="K309" i="1"/>
  <c r="R31" i="13"/>
  <c r="T31" i="13"/>
  <c r="K311" i="1"/>
  <c r="R35" i="13"/>
  <c r="T35" i="13"/>
  <c r="K315" i="1"/>
  <c r="R37" i="13"/>
  <c r="T37" i="13"/>
  <c r="K317" i="1"/>
  <c r="R38" i="13"/>
  <c r="T38" i="13"/>
  <c r="K318" i="1"/>
  <c r="R39" i="13"/>
  <c r="T39" i="13"/>
  <c r="K319" i="1"/>
  <c r="R40" i="13"/>
  <c r="T40" i="13"/>
  <c r="K320" i="1"/>
  <c r="R41" i="13"/>
  <c r="T41" i="13"/>
  <c r="K321" i="1"/>
  <c r="R42" i="13"/>
  <c r="T42" i="13"/>
  <c r="K322" i="1"/>
  <c r="R46" i="13"/>
  <c r="T46" i="13"/>
  <c r="K326" i="1"/>
  <c r="R47" i="13"/>
  <c r="T47" i="13"/>
  <c r="K327" i="1"/>
  <c r="R50" i="13"/>
  <c r="T50" i="13"/>
  <c r="K330" i="1"/>
  <c r="R55" i="13"/>
  <c r="T55" i="13"/>
  <c r="K335" i="1"/>
  <c r="S22" i="14"/>
  <c r="T22" i="14" l="1"/>
  <c r="U22" i="14" s="1"/>
  <c r="U10" i="6"/>
  <c r="V10" i="6" s="1"/>
  <c r="U39" i="6"/>
  <c r="V39" i="6" s="1"/>
  <c r="U45" i="6"/>
  <c r="V45" i="6" s="1"/>
  <c r="U8" i="6"/>
  <c r="V8" i="6" s="1"/>
  <c r="P336" i="1"/>
  <c r="K336" i="1"/>
</calcChain>
</file>

<file path=xl/sharedStrings.xml><?xml version="1.0" encoding="utf-8"?>
<sst xmlns="http://schemas.openxmlformats.org/spreadsheetml/2006/main" count="1840" uniqueCount="133">
  <si>
    <t>ESTUDIO DE MERCADO</t>
  </si>
  <si>
    <t xml:space="preserve">OBJETO: CONTRATAR EL SERVICIO DE MANTENIMIENTO PREVENTIVO Y CORRECTIVO INCLUIDO REPUESTOS PARA EL PARQUE AUTOMOTOR </t>
  </si>
  <si>
    <t>DESCRIPCIÓN</t>
  </si>
  <si>
    <t>CATEGORIA A ( 0 - 5 AÑOS DE ANTIGÜEDAD)
TOTAL PROPUESTA  INCLUIDO MANO DE OBRA, REPUESTOS E IMPUESTOS</t>
  </si>
  <si>
    <t>CATEGORÍA B ( 6 - 10 AÑOS DE ANTIGÜEDAD)
TOTAL PROPUESTA  INCLUIDO MANO DE OBRA, REPUESTOS E IMPUESTOS</t>
  </si>
  <si>
    <t>CATEGORÍA C ( &gt;11 AÑOS DE ANTIGÜEDAD)
TOTAL PROPUESTA  INCLUIDO MANO DE OBRA, REPUESTOS E IMPUESTOS</t>
  </si>
  <si>
    <t>DESCRIPCION DE REPUESTOS INCLUYENDO MANO DE OBRA ( A TODO COSTO)</t>
  </si>
  <si>
    <t>REPUESTOS</t>
  </si>
  <si>
    <t>MANO DE OBRA</t>
  </si>
  <si>
    <t>VALOR TOTAL REPUESTOS MAS MANO DE OBRA</t>
  </si>
  <si>
    <t>REFERENCIA</t>
  </si>
  <si>
    <t>VALOR UNIT</t>
  </si>
  <si>
    <t>TEMPARIO (tiempo total estimado)</t>
  </si>
  <si>
    <t>VALOR TOTAL MANO DE OBRA</t>
  </si>
  <si>
    <t>AUTOMÓVIL</t>
  </si>
  <si>
    <t>BATERÍA 12V X1</t>
  </si>
  <si>
    <t>ACEITE MOTOR (EXCEPTO IVA)</t>
  </si>
  <si>
    <t>MONTAJE LLANTA X 1</t>
  </si>
  <si>
    <t>N/A</t>
  </si>
  <si>
    <t>ALINEACIÓN DIRECCIÓN X2 LLANTAS</t>
  </si>
  <si>
    <t>BALANCEO LLANTAS X1 LLANTA</t>
  </si>
  <si>
    <t>PASTILLAS DE FRENO DELANTERAS</t>
  </si>
  <si>
    <t>RECTIFICADORA DE DISCO X UNIDAD</t>
  </si>
  <si>
    <t>MUÑECOS DE SUSPENSIÓN X 1</t>
  </si>
  <si>
    <t>BRAZO AXIAL X1</t>
  </si>
  <si>
    <t>FILTRO DE AIRE MOTOR</t>
  </si>
  <si>
    <t>FILTRO DE COMBUSTIBLE</t>
  </si>
  <si>
    <t>FILTRO DE ACEITE</t>
  </si>
  <si>
    <t>FILTRO DE HABITÁCULO</t>
  </si>
  <si>
    <t>DESPINCHE LLANTA CON TACO X1</t>
  </si>
  <si>
    <t>DESPINCHE CON PARCHE CON TACO X1</t>
  </si>
  <si>
    <t>RECTIFICACIÓN DE DISCOS DE FRENO X1</t>
  </si>
  <si>
    <t>RECTIFICACIÓN DE CAMPANAS X1</t>
  </si>
  <si>
    <t>EMPAQUE TAPÓN</t>
  </si>
  <si>
    <t>ACEITE PARA CAJA (EXCEPTO IVA)</t>
  </si>
  <si>
    <t>ACEITE TRANSMISIÓN (EXECENTO IVA)</t>
  </si>
  <si>
    <t>DISCO DE FRENO DELANTERO X2</t>
  </si>
  <si>
    <t>CAMPANA DE FRENO TRASERO X2</t>
  </si>
  <si>
    <t>PASTILLAS TRASERAS</t>
  </si>
  <si>
    <t>BANDAS DE FRENO</t>
  </si>
  <si>
    <t>GUAYA FRENO DE MANO</t>
  </si>
  <si>
    <t>LIQUIDO FRENO X1 PINTA</t>
  </si>
  <si>
    <t>BOMBA DE FRENOS</t>
  </si>
  <si>
    <t>KIT EMBRAGUE (PRENSA-DISCO-BALINERA)</t>
  </si>
  <si>
    <t>BOMBA PRINCIPAL DE EMBRAGUE</t>
  </si>
  <si>
    <t>BOMBA AUX DE EMBRAGUE</t>
  </si>
  <si>
    <t>KIT DE REPARTICIÓN COMPLETO (CADENA O CORREA SEGÚN APLIQUE ESPECIFICAR COMPONENTES)</t>
  </si>
  <si>
    <t>CORREA DE ACCESORIOS</t>
  </si>
  <si>
    <t>BUJÍAS JUEGO</t>
  </si>
  <si>
    <t>LIMPIADOR CUERPO ACELERACIÓN</t>
  </si>
  <si>
    <t>AMORTIGUADOR DELANTERO X1</t>
  </si>
  <si>
    <t>AMORTIGUADOR TRASERO X1</t>
  </si>
  <si>
    <t>RODAMIENTO DELANTERO X1</t>
  </si>
  <si>
    <t>RODAMIENTO TRASERO X1</t>
  </si>
  <si>
    <t>REPARACIÓN CAJA DIRECCIÓN CON REPUESTOS</t>
  </si>
  <si>
    <t>REPARACIÓN BOMBA DIRECCIÓN CON REPUESTOS</t>
  </si>
  <si>
    <t>RADIADOR CON MANGUERAS</t>
  </si>
  <si>
    <t>TERMOSTATO</t>
  </si>
  <si>
    <t>LIQUIDO REFRIGERANTE (GALÓN)</t>
  </si>
  <si>
    <t>PLUMILLAS DELANTERAS X2</t>
  </si>
  <si>
    <t>PLUMILLA TRASERA X1</t>
  </si>
  <si>
    <t>COMPRESOR A/A Y MANGUERAS</t>
  </si>
  <si>
    <t>RADIADOR A/A</t>
  </si>
  <si>
    <t>FILTRO A/A</t>
  </si>
  <si>
    <t>RECARGA A/A CON GAS</t>
  </si>
  <si>
    <t>BOMBA DE COMBUSTIBLE</t>
  </si>
  <si>
    <t>VULCANIZADO LLANTA X1</t>
  </si>
  <si>
    <t>CATALIZADOR SEGÚN TIPO DE COMBUSTIBLE</t>
  </si>
  <si>
    <t xml:space="preserve">PULIDA DE FAROLAS </t>
  </si>
  <si>
    <t>BUSETA</t>
  </si>
  <si>
    <t>CAMIONETA</t>
  </si>
  <si>
    <t>CAMPERO</t>
  </si>
  <si>
    <t>MICROBUS</t>
  </si>
  <si>
    <t>UTILITARIO</t>
  </si>
  <si>
    <t>TOTAL</t>
  </si>
  <si>
    <r>
      <rPr>
        <b/>
        <sz val="11"/>
        <color theme="1"/>
        <rFont val="Arial"/>
        <family val="2"/>
      </rPr>
      <t xml:space="preserve">Nota: </t>
    </r>
    <r>
      <rPr>
        <sz val="11"/>
        <color theme="1"/>
        <rFont val="Arial"/>
        <family val="2"/>
      </rPr>
      <t xml:space="preserve">El valor del servicio de la revisión técnico-mecánica, deberá ser cobrado de acuerdo a lo establecido en la Resolución No. 20213040063835 del Ministerio de Transporte, “Por la cual se modifica el artículo 1 de la Resolución 3318 de 2015, que establece las condiciones, características de seguridad y rangos de precios al usuario para los servicios prestados por los Centros de Diagnóstico Automotor”.
En dicha resolución se modifica el artículo 1 de la Resolución 3318 de 2015, quedando de la siguiente manera:
</t>
    </r>
    <r>
      <rPr>
        <b/>
        <sz val="11"/>
        <color theme="1"/>
        <rFont val="Arial"/>
        <family val="2"/>
      </rPr>
      <t>Artículo 1</t>
    </r>
    <r>
      <rPr>
        <sz val="11"/>
        <color theme="1"/>
        <rFont val="Arial"/>
        <family val="2"/>
      </rPr>
      <t xml:space="preserve">. Rango de precios al usuario de los Centros de Diagnóstico Automotor.
Los Centros de Diagnóstico Automotor ofrecerán sus servicios a los usuarios dentro del rango de precios expresado en Unidades de Valor Tributario (UVT).
Adicionalmente, se precisa que no podrá superarse el valor máximo estipulado en la citada resolución. </t>
    </r>
  </si>
  <si>
    <t>ESTUDIO DE MERCADO SERVICIOS AUTOLLANOS</t>
  </si>
  <si>
    <r>
      <rPr>
        <sz val="10"/>
        <color theme="1"/>
        <rFont val="Arial"/>
        <family val="2"/>
      </rPr>
      <t>ACEITE MOTOR</t>
    </r>
    <r>
      <rPr>
        <sz val="10"/>
        <color theme="1"/>
        <rFont val="Arial Narrow"/>
        <family val="2"/>
      </rPr>
      <t xml:space="preserve"> (EXCENTO IVA)</t>
    </r>
  </si>
  <si>
    <t>FILTRO ACEITE</t>
  </si>
  <si>
    <t>FILTRO AIRE</t>
  </si>
  <si>
    <t>FILTRO GASOLINA</t>
  </si>
  <si>
    <t>EMPAQUE TAPON</t>
  </si>
  <si>
    <t>DISCO DE FRENO DELANTERO</t>
  </si>
  <si>
    <t>CAMPANA DE FRENO  TRASERO</t>
  </si>
  <si>
    <t>BANDAS  FRENO TRASERO</t>
  </si>
  <si>
    <t xml:space="preserve">GUAYA FRENO </t>
  </si>
  <si>
    <t>GUAYA EMBRAGUE</t>
  </si>
  <si>
    <t>GUAYA CHOKE</t>
  </si>
  <si>
    <t xml:space="preserve">KIT DE ARRASTRE (CADENA, PIÑONES) </t>
  </si>
  <si>
    <t xml:space="preserve">KIT DE CARBURADOR </t>
  </si>
  <si>
    <t>KIT DE EMBRAGUE (DISCOS)</t>
  </si>
  <si>
    <t xml:space="preserve">BOMBILLO FAROLA </t>
  </si>
  <si>
    <t>BOMBILLO STOP</t>
  </si>
  <si>
    <t>BOMBILLO DIRECCIONAL</t>
  </si>
  <si>
    <t xml:space="preserve">SINCRONIZACION </t>
  </si>
  <si>
    <t>BUJIA</t>
  </si>
  <si>
    <t xml:space="preserve">REVISION SISTEMA ELECTRICO </t>
  </si>
  <si>
    <t xml:space="preserve">ENGRASE Y TENSION CADENA </t>
  </si>
  <si>
    <t xml:space="preserve">DESPINCHE CON TACO </t>
  </si>
  <si>
    <t>REVISION CUNAS DIRECCION</t>
  </si>
  <si>
    <t>REVISION RODAMIENTOS RUEDAS</t>
  </si>
  <si>
    <t>REVISION PITO</t>
  </si>
  <si>
    <t xml:space="preserve">ITEM </t>
  </si>
  <si>
    <t>DESCRIPCION</t>
  </si>
  <si>
    <t>Cotización 1 AUTOLLANOS</t>
  </si>
  <si>
    <t>Cotización 2 MERCADO ARLOS</t>
  </si>
  <si>
    <t>MÍNIMOS</t>
  </si>
  <si>
    <t>MÁXIMOS</t>
  </si>
  <si>
    <t>MEDIA GEOMÉTRICA</t>
  </si>
  <si>
    <t>MEDIANA</t>
  </si>
  <si>
    <t>PROMEDIO</t>
  </si>
  <si>
    <t>Precio Comercial 2026</t>
  </si>
  <si>
    <t>Desviación Estandar</t>
  </si>
  <si>
    <t>Interpretación en Análisis de Mercado</t>
  </si>
  <si>
    <t>Coeficiente de variación</t>
  </si>
  <si>
    <t>Interpretación Clave en Precios</t>
  </si>
  <si>
    <t>Cotización 3 DISTRIREPUESTOS</t>
  </si>
  <si>
    <t>Cotización 4 COMPAÑÍA FRENOS Y SERVICIOS 1A</t>
  </si>
  <si>
    <t xml:space="preserve">Cotización 2 AREIZA PRIMOS S.A.S. </t>
  </si>
  <si>
    <t>Cotización 3 MERCADO ARLOS</t>
  </si>
  <si>
    <t>Cotización 4 BUCARAMANGA</t>
  </si>
  <si>
    <t>Cotización 1 COMPAÑÍA FRENOS Y SERVICIOS 1A</t>
  </si>
  <si>
    <t>Cotización 3 BUCARAMANGA</t>
  </si>
  <si>
    <t>ACEITE MOTOR (EXCENTO IVA)</t>
  </si>
  <si>
    <t>Cotización 1 JAKO IMPORTACIONES</t>
  </si>
  <si>
    <t>Cotización 3 JAKO IMPORTACIONES</t>
  </si>
  <si>
    <t>Cotización 2 VOLTACAR</t>
  </si>
  <si>
    <t>Cotización 4 VOLTACAR</t>
  </si>
  <si>
    <t>Cotización 5 JAKO IMPORTACIONES</t>
  </si>
  <si>
    <t>Cotización 6 VOLTACAR</t>
  </si>
  <si>
    <t>Cotización 4 JAKO IMPORTACIONES</t>
  </si>
  <si>
    <t>Cotización 5 VOLTACAR</t>
  </si>
  <si>
    <t>Cotización 2 JAKO IMPORTACIONES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</si>
</sst>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\ * #,##0.00_-;\-&quot;$&quot;\ * #,##0.00_-;_-&quot;$&quot;\ * &quot;-&quot;??_-;_-@"/>
    <numFmt numFmtId="165" formatCode="_-&quot;$&quot;\ * #,##0_-;\-&quot;$&quot;\ * #,##0_-;_-&quot;$&quot;\ * &quot;-&quot;_-;_-@"/>
    <numFmt numFmtId="166" formatCode="_-* #,##0.00_-;\-* #,##0.00_-;_-* &quot;-&quot;??_-;_-@"/>
    <numFmt numFmtId="167" formatCode="&quot;$&quot;\ #,##0"/>
  </numFmts>
  <fonts count="19" x14ac:knownFonts="1">
    <font>
      <sz val="11"/>
      <color theme="1"/>
      <name val="Calibri"/>
      <scheme val="minor"/>
    </font>
    <font>
      <b/>
      <sz val="11"/>
      <color theme="1"/>
      <name val="Arial Narrow"/>
      <family val="2"/>
    </font>
    <font>
      <sz val="11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2"/>
      <color theme="1"/>
      <name val="Arial"/>
      <family val="2"/>
    </font>
    <font>
      <b/>
      <sz val="12"/>
      <color theme="1"/>
      <name val="Calibri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</font>
    <font>
      <b/>
      <sz val="9"/>
      <color theme="1"/>
      <name val="Arial Narrow"/>
      <family val="2"/>
    </font>
    <font>
      <b/>
      <sz val="10"/>
      <color rgb="FF000000"/>
      <name val="Arial Narrow"/>
      <family val="2"/>
    </font>
    <font>
      <b/>
      <sz val="9"/>
      <color theme="0"/>
      <name val="Arial Narrow"/>
      <family val="2"/>
    </font>
    <font>
      <sz val="9"/>
      <color theme="1"/>
      <name val="Arial Narrow"/>
      <family val="2"/>
    </font>
    <font>
      <sz val="9"/>
      <color rgb="FF000000"/>
      <name val="Arial Narrow"/>
      <family val="2"/>
    </font>
    <font>
      <sz val="10"/>
      <color rgb="FF000000"/>
      <name val="Arial Narrow"/>
      <family val="2"/>
    </font>
    <font>
      <sz val="8"/>
      <color theme="1"/>
      <name val="Arial Narrow"/>
      <family val="2"/>
    </font>
    <font>
      <sz val="10"/>
      <color theme="1"/>
      <name val="Arial Narrow"/>
      <family val="2"/>
    </font>
  </fonts>
  <fills count="16">
    <fill>
      <patternFill patternType="none"/>
    </fill>
    <fill>
      <patternFill patternType="gray125"/>
    </fill>
    <fill>
      <patternFill patternType="solid">
        <fgColor rgb="FFA8D08D"/>
        <bgColor rgb="FFA8D08D"/>
      </patternFill>
    </fill>
    <fill>
      <patternFill patternType="solid">
        <fgColor rgb="FFBFBFBF"/>
        <bgColor rgb="FFBFBFBF"/>
      </patternFill>
    </fill>
    <fill>
      <patternFill patternType="solid">
        <fgColor rgb="FF00B0F0"/>
        <bgColor rgb="FF00B0F0"/>
      </patternFill>
    </fill>
    <fill>
      <patternFill patternType="solid">
        <fgColor rgb="FFD0CECE"/>
        <bgColor rgb="FFD0CECE"/>
      </patternFill>
    </fill>
    <fill>
      <patternFill patternType="solid">
        <fgColor theme="0"/>
        <bgColor theme="0"/>
      </patternFill>
    </fill>
    <fill>
      <patternFill patternType="solid">
        <fgColor rgb="FFFEE6F8"/>
        <bgColor rgb="FFFEE6F8"/>
      </patternFill>
    </fill>
    <fill>
      <patternFill patternType="solid">
        <fgColor rgb="FFD9E2F3"/>
        <bgColor rgb="FFD9E2F3"/>
      </patternFill>
    </fill>
    <fill>
      <patternFill patternType="solid">
        <fgColor rgb="FFFBE4D5"/>
        <bgColor rgb="FFFBE4D5"/>
      </patternFill>
    </fill>
    <fill>
      <patternFill patternType="solid">
        <fgColor rgb="FFECECEC"/>
        <bgColor rgb="FFECECEC"/>
      </patternFill>
    </fill>
    <fill>
      <patternFill patternType="solid">
        <fgColor rgb="FFFEF2CB"/>
        <bgColor rgb="FFFEF2CB"/>
      </patternFill>
    </fill>
    <fill>
      <patternFill patternType="solid">
        <fgColor rgb="FFDEEAF6"/>
        <bgColor rgb="FFDEEAF6"/>
      </patternFill>
    </fill>
    <fill>
      <patternFill patternType="solid">
        <fgColor rgb="FFE2EFD9"/>
        <bgColor rgb="FFE2EFD9"/>
      </patternFill>
    </fill>
    <fill>
      <patternFill patternType="solid">
        <fgColor rgb="FFFFC000"/>
        <bgColor rgb="FFFFC000"/>
      </patternFill>
    </fill>
    <fill>
      <patternFill patternType="solid">
        <fgColor rgb="FF7F7F7F"/>
        <bgColor rgb="FF7F7F7F"/>
      </patternFill>
    </fill>
  </fills>
  <borders count="3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7" xfId="0" applyFont="1" applyBorder="1" applyAlignment="1">
      <alignment horizontal="center" vertical="center" wrapText="1"/>
    </xf>
    <xf numFmtId="164" fontId="3" fillId="4" borderId="14" xfId="0" applyNumberFormat="1" applyFont="1" applyFill="1" applyBorder="1" applyAlignment="1">
      <alignment horizontal="center" vertical="center" wrapText="1"/>
    </xf>
    <xf numFmtId="0" fontId="4" fillId="0" borderId="7" xfId="0" applyFont="1" applyBorder="1" applyAlignment="1">
      <alignment wrapText="1"/>
    </xf>
    <xf numFmtId="0" fontId="4" fillId="0" borderId="14" xfId="0" applyFont="1" applyBorder="1"/>
    <xf numFmtId="164" fontId="4" fillId="0" borderId="14" xfId="0" applyNumberFormat="1" applyFont="1" applyBorder="1"/>
    <xf numFmtId="164" fontId="5" fillId="0" borderId="14" xfId="0" applyNumberFormat="1" applyFont="1" applyBorder="1"/>
    <xf numFmtId="164" fontId="5" fillId="0" borderId="17" xfId="0" applyNumberFormat="1" applyFont="1" applyBorder="1"/>
    <xf numFmtId="0" fontId="4" fillId="0" borderId="14" xfId="0" applyFont="1" applyBorder="1" applyAlignment="1">
      <alignment horizontal="center" vertical="center"/>
    </xf>
    <xf numFmtId="164" fontId="4" fillId="0" borderId="14" xfId="0" applyNumberFormat="1" applyFont="1" applyBorder="1" applyAlignment="1">
      <alignment horizontal="center" vertical="center"/>
    </xf>
    <xf numFmtId="164" fontId="6" fillId="0" borderId="14" xfId="0" applyNumberFormat="1" applyFont="1" applyBorder="1" applyAlignment="1">
      <alignment horizontal="center" vertical="center"/>
    </xf>
    <xf numFmtId="164" fontId="6" fillId="0" borderId="14" xfId="0" applyNumberFormat="1" applyFont="1" applyBorder="1"/>
    <xf numFmtId="0" fontId="6" fillId="0" borderId="14" xfId="0" applyFont="1" applyBorder="1"/>
    <xf numFmtId="0" fontId="7" fillId="0" borderId="4" xfId="0" applyFont="1" applyBorder="1" applyAlignment="1">
      <alignment wrapText="1"/>
    </xf>
    <xf numFmtId="0" fontId="8" fillId="0" borderId="14" xfId="0" applyFont="1" applyBorder="1"/>
    <xf numFmtId="164" fontId="8" fillId="0" borderId="14" xfId="0" applyNumberFormat="1" applyFont="1" applyBorder="1"/>
    <xf numFmtId="164" fontId="7" fillId="0" borderId="14" xfId="0" applyNumberFormat="1" applyFont="1" applyBorder="1"/>
    <xf numFmtId="164" fontId="7" fillId="0" borderId="17" xfId="0" applyNumberFormat="1" applyFont="1" applyBorder="1"/>
    <xf numFmtId="0" fontId="8" fillId="0" borderId="0" xfId="0" applyFont="1"/>
    <xf numFmtId="0" fontId="1" fillId="0" borderId="4" xfId="0" applyFont="1" applyBorder="1" applyAlignment="1">
      <alignment horizontal="center" vertical="center" wrapText="1"/>
    </xf>
    <xf numFmtId="164" fontId="3" fillId="4" borderId="7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wrapText="1"/>
    </xf>
    <xf numFmtId="0" fontId="4" fillId="0" borderId="7" xfId="0" applyFont="1" applyBorder="1"/>
    <xf numFmtId="0" fontId="4" fillId="0" borderId="7" xfId="0" applyFont="1" applyBorder="1" applyAlignment="1">
      <alignment horizontal="center" vertical="center"/>
    </xf>
    <xf numFmtId="0" fontId="6" fillId="0" borderId="7" xfId="0" applyFont="1" applyBorder="1"/>
    <xf numFmtId="0" fontId="6" fillId="0" borderId="27" xfId="0" applyFont="1" applyBorder="1"/>
    <xf numFmtId="164" fontId="6" fillId="0" borderId="28" xfId="0" applyNumberFormat="1" applyFont="1" applyBorder="1"/>
    <xf numFmtId="0" fontId="6" fillId="0" borderId="28" xfId="0" applyFont="1" applyBorder="1"/>
    <xf numFmtId="0" fontId="9" fillId="0" borderId="4" xfId="0" applyFont="1" applyBorder="1" applyAlignment="1">
      <alignment wrapText="1"/>
    </xf>
    <xf numFmtId="0" fontId="10" fillId="0" borderId="27" xfId="0" applyFont="1" applyBorder="1"/>
    <xf numFmtId="164" fontId="10" fillId="0" borderId="28" xfId="0" applyNumberFormat="1" applyFont="1" applyBorder="1"/>
    <xf numFmtId="0" fontId="10" fillId="0" borderId="28" xfId="0" applyFont="1" applyBorder="1"/>
    <xf numFmtId="164" fontId="9" fillId="0" borderId="29" xfId="0" applyNumberFormat="1" applyFont="1" applyBorder="1"/>
    <xf numFmtId="0" fontId="11" fillId="7" borderId="14" xfId="0" applyFont="1" applyFill="1" applyBorder="1" applyAlignment="1">
      <alignment horizontal="center" vertical="center" wrapText="1"/>
    </xf>
    <xf numFmtId="0" fontId="11" fillId="8" borderId="14" xfId="0" applyFont="1" applyFill="1" applyBorder="1" applyAlignment="1">
      <alignment horizontal="center" vertical="center" wrapText="1"/>
    </xf>
    <xf numFmtId="0" fontId="11" fillId="9" borderId="14" xfId="0" applyFont="1" applyFill="1" applyBorder="1" applyAlignment="1">
      <alignment horizontal="center" vertical="center" wrapText="1"/>
    </xf>
    <xf numFmtId="0" fontId="11" fillId="10" borderId="14" xfId="0" applyFont="1" applyFill="1" applyBorder="1" applyAlignment="1">
      <alignment horizontal="center" vertical="center" wrapText="1"/>
    </xf>
    <xf numFmtId="165" fontId="11" fillId="11" borderId="14" xfId="0" applyNumberFormat="1" applyFont="1" applyFill="1" applyBorder="1" applyAlignment="1">
      <alignment horizontal="center" vertical="center" wrapText="1"/>
    </xf>
    <xf numFmtId="165" fontId="11" fillId="12" borderId="14" xfId="0" applyNumberFormat="1" applyFont="1" applyFill="1" applyBorder="1" applyAlignment="1">
      <alignment horizontal="center" vertical="center" wrapText="1"/>
    </xf>
    <xf numFmtId="165" fontId="11" fillId="13" borderId="14" xfId="0" applyNumberFormat="1" applyFont="1" applyFill="1" applyBorder="1" applyAlignment="1">
      <alignment horizontal="center" vertical="center" wrapText="1"/>
    </xf>
    <xf numFmtId="0" fontId="12" fillId="14" borderId="14" xfId="0" applyFont="1" applyFill="1" applyBorder="1" applyAlignment="1">
      <alignment horizontal="center" vertical="center" wrapText="1"/>
    </xf>
    <xf numFmtId="0" fontId="13" fillId="15" borderId="14" xfId="0" applyFont="1" applyFill="1" applyBorder="1" applyAlignment="1">
      <alignment horizontal="center" vertical="center" wrapText="1"/>
    </xf>
    <xf numFmtId="1" fontId="14" fillId="0" borderId="14" xfId="0" applyNumberFormat="1" applyFont="1" applyBorder="1" applyAlignment="1">
      <alignment horizontal="center" vertical="center" shrinkToFit="1"/>
    </xf>
    <xf numFmtId="0" fontId="14" fillId="0" borderId="14" xfId="0" applyFont="1" applyBorder="1" applyAlignment="1">
      <alignment horizontal="left" vertical="center"/>
    </xf>
    <xf numFmtId="164" fontId="14" fillId="12" borderId="14" xfId="0" applyNumberFormat="1" applyFont="1" applyFill="1" applyBorder="1" applyAlignment="1">
      <alignment horizontal="center" vertical="center" shrinkToFit="1"/>
    </xf>
    <xf numFmtId="164" fontId="14" fillId="0" borderId="14" xfId="0" applyNumberFormat="1" applyFont="1" applyBorder="1" applyAlignment="1">
      <alignment horizontal="center" vertical="center" shrinkToFit="1"/>
    </xf>
    <xf numFmtId="166" fontId="15" fillId="0" borderId="0" xfId="0" applyNumberFormat="1" applyFont="1" applyAlignment="1">
      <alignment horizontal="left" vertical="center"/>
    </xf>
    <xf numFmtId="0" fontId="16" fillId="0" borderId="0" xfId="0" applyFont="1"/>
    <xf numFmtId="10" fontId="15" fillId="0" borderId="0" xfId="0" applyNumberFormat="1" applyFont="1" applyAlignment="1">
      <alignment horizontal="center"/>
    </xf>
    <xf numFmtId="0" fontId="17" fillId="0" borderId="0" xfId="0" applyFont="1" applyAlignment="1">
      <alignment horizontal="left" vertical="center"/>
    </xf>
    <xf numFmtId="166" fontId="6" fillId="0" borderId="0" xfId="0" applyNumberFormat="1" applyFont="1"/>
    <xf numFmtId="0" fontId="17" fillId="0" borderId="0" xfId="0" applyFont="1" applyAlignment="1">
      <alignment horizontal="left"/>
    </xf>
    <xf numFmtId="167" fontId="17" fillId="0" borderId="0" xfId="0" applyNumberFormat="1" applyFont="1" applyAlignment="1">
      <alignment horizontal="right" vertical="center"/>
    </xf>
    <xf numFmtId="0" fontId="5" fillId="6" borderId="25" xfId="0" applyFont="1" applyFill="1" applyBorder="1" applyAlignment="1">
      <alignment horizontal="center" vertical="top" wrapText="1"/>
    </xf>
    <xf numFmtId="0" fontId="2" fillId="0" borderId="18" xfId="0" applyFont="1" applyBorder="1"/>
    <xf numFmtId="0" fontId="2" fillId="0" borderId="19" xfId="0" applyFont="1" applyBorder="1"/>
    <xf numFmtId="0" fontId="2" fillId="0" borderId="20" xfId="0" applyFont="1" applyBorder="1"/>
    <xf numFmtId="0" fontId="0" fillId="0" borderId="0" xfId="0"/>
    <xf numFmtId="0" fontId="2" fillId="0" borderId="21" xfId="0" applyFont="1" applyBorder="1"/>
    <xf numFmtId="0" fontId="2" fillId="0" borderId="22" xfId="0" applyFont="1" applyBorder="1"/>
    <xf numFmtId="0" fontId="2" fillId="0" borderId="23" xfId="0" applyFont="1" applyBorder="1"/>
    <xf numFmtId="0" fontId="2" fillId="0" borderId="24" xfId="0" applyFont="1" applyBorder="1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1" fillId="0" borderId="4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164" fontId="1" fillId="2" borderId="8" xfId="0" applyNumberFormat="1" applyFont="1" applyFill="1" applyBorder="1" applyAlignment="1">
      <alignment horizontal="center" vertical="center" wrapText="1"/>
    </xf>
    <xf numFmtId="0" fontId="2" fillId="0" borderId="9" xfId="0" applyFont="1" applyBorder="1"/>
    <xf numFmtId="0" fontId="3" fillId="3" borderId="10" xfId="0" applyFont="1" applyFill="1" applyBorder="1" applyAlignment="1">
      <alignment horizontal="center" vertical="center" wrapText="1"/>
    </xf>
    <xf numFmtId="0" fontId="2" fillId="0" borderId="13" xfId="0" applyFont="1" applyBorder="1"/>
    <xf numFmtId="0" fontId="3" fillId="4" borderId="8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3" fillId="4" borderId="12" xfId="0" applyFont="1" applyFill="1" applyBorder="1" applyAlignment="1">
      <alignment horizontal="center" vertical="center" wrapText="1"/>
    </xf>
    <xf numFmtId="0" fontId="2" fillId="0" borderId="16" xfId="0" applyFont="1" applyBorder="1"/>
    <xf numFmtId="0" fontId="3" fillId="5" borderId="4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2" fillId="0" borderId="15" xfId="0" applyFont="1" applyBorder="1"/>
    <xf numFmtId="164" fontId="1" fillId="2" borderId="1" xfId="0" applyNumberFormat="1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2" fillId="0" borderId="26" xfId="0" applyFont="1" applyBorder="1"/>
  </cellXfs>
  <cellStyles count="1">
    <cellStyle name="Normal" xfId="0" builtinId="0"/>
  </cellStyles>
  <dxfs count="42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customschemas.google.com/relationships/workbookmetadata" Target="metadata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419100</xdr:colOff>
      <xdr:row>341</xdr:row>
      <xdr:rowOff>180975</xdr:rowOff>
    </xdr:from>
    <xdr:ext cx="4905375" cy="11334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1733550</xdr:colOff>
      <xdr:row>39</xdr:row>
      <xdr:rowOff>47625</xdr:rowOff>
    </xdr:from>
    <xdr:ext cx="4905375" cy="1133475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zoomScale="70" zoomScaleNormal="70" workbookViewId="0">
      <selection activeCell="Y21" sqref="Y21"/>
    </sheetView>
  </sheetViews>
  <sheetFormatPr baseColWidth="10" defaultColWidth="14.42578125" defaultRowHeight="15" customHeight="1" x14ac:dyDescent="0.25"/>
  <cols>
    <col min="1" max="1" width="50.28515625" customWidth="1"/>
    <col min="2" max="2" width="11.28515625" hidden="1" customWidth="1"/>
    <col min="3" max="3" width="15.5703125" hidden="1" customWidth="1"/>
    <col min="4" max="4" width="11.28515625" hidden="1" customWidth="1"/>
    <col min="5" max="5" width="14.5703125" hidden="1" customWidth="1"/>
    <col min="6" max="6" width="46.5703125" customWidth="1"/>
    <col min="7" max="7" width="11.28515625" hidden="1" customWidth="1"/>
    <col min="8" max="8" width="14.5703125" hidden="1" customWidth="1"/>
    <col min="9" max="9" width="11.28515625" hidden="1" customWidth="1"/>
    <col min="10" max="10" width="15.5703125" hidden="1" customWidth="1"/>
    <col min="11" max="11" width="46.5703125" customWidth="1"/>
    <col min="12" max="12" width="11.28515625" hidden="1" customWidth="1"/>
    <col min="13" max="13" width="16.7109375" hidden="1" customWidth="1"/>
    <col min="14" max="14" width="11.28515625" hidden="1" customWidth="1"/>
    <col min="15" max="15" width="15.5703125" hidden="1" customWidth="1"/>
    <col min="16" max="16" width="46.5703125" customWidth="1"/>
    <col min="17" max="26" width="10.7109375" customWidth="1"/>
  </cols>
  <sheetData>
    <row r="1" spans="1:16" ht="16.5" x14ac:dyDescent="0.3">
      <c r="A1" s="62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4"/>
    </row>
    <row r="2" spans="1:16" ht="16.5" x14ac:dyDescent="0.3">
      <c r="A2" s="65" t="s">
        <v>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7"/>
    </row>
    <row r="3" spans="1:16" ht="16.5" x14ac:dyDescent="0.25">
      <c r="A3" s="1" t="s">
        <v>2</v>
      </c>
      <c r="B3" s="68" t="s">
        <v>3</v>
      </c>
      <c r="C3" s="66"/>
      <c r="D3" s="66"/>
      <c r="E3" s="66"/>
      <c r="F3" s="69"/>
      <c r="G3" s="68" t="s">
        <v>4</v>
      </c>
      <c r="H3" s="66"/>
      <c r="I3" s="66"/>
      <c r="J3" s="66"/>
      <c r="K3" s="69"/>
      <c r="L3" s="68" t="s">
        <v>5</v>
      </c>
      <c r="M3" s="66"/>
      <c r="N3" s="66"/>
      <c r="O3" s="66"/>
      <c r="P3" s="67"/>
    </row>
    <row r="4" spans="1:16" x14ac:dyDescent="0.25">
      <c r="A4" s="70" t="s">
        <v>6</v>
      </c>
      <c r="B4" s="72" t="s">
        <v>7</v>
      </c>
      <c r="C4" s="69"/>
      <c r="D4" s="72" t="s">
        <v>8</v>
      </c>
      <c r="E4" s="69"/>
      <c r="F4" s="78" t="s">
        <v>9</v>
      </c>
      <c r="G4" s="72" t="s">
        <v>7</v>
      </c>
      <c r="H4" s="69"/>
      <c r="I4" s="72" t="s">
        <v>8</v>
      </c>
      <c r="J4" s="69"/>
      <c r="K4" s="78" t="s">
        <v>9</v>
      </c>
      <c r="L4" s="72" t="s">
        <v>7</v>
      </c>
      <c r="M4" s="69"/>
      <c r="N4" s="72" t="s">
        <v>8</v>
      </c>
      <c r="O4" s="69"/>
      <c r="P4" s="75" t="s">
        <v>9</v>
      </c>
    </row>
    <row r="5" spans="1:16" ht="51" x14ac:dyDescent="0.25">
      <c r="A5" s="71"/>
      <c r="B5" s="2" t="s">
        <v>10</v>
      </c>
      <c r="C5" s="2" t="s">
        <v>11</v>
      </c>
      <c r="D5" s="2" t="s">
        <v>12</v>
      </c>
      <c r="E5" s="2" t="s">
        <v>13</v>
      </c>
      <c r="F5" s="79"/>
      <c r="G5" s="2" t="s">
        <v>10</v>
      </c>
      <c r="H5" s="2" t="s">
        <v>11</v>
      </c>
      <c r="I5" s="2" t="s">
        <v>12</v>
      </c>
      <c r="J5" s="2" t="s">
        <v>13</v>
      </c>
      <c r="K5" s="79"/>
      <c r="L5" s="2" t="s">
        <v>10</v>
      </c>
      <c r="M5" s="2" t="s">
        <v>11</v>
      </c>
      <c r="N5" s="2" t="s">
        <v>12</v>
      </c>
      <c r="O5" s="2" t="s">
        <v>13</v>
      </c>
      <c r="P5" s="76"/>
    </row>
    <row r="6" spans="1:16" x14ac:dyDescent="0.25">
      <c r="A6" s="77" t="s">
        <v>14</v>
      </c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7"/>
    </row>
    <row r="7" spans="1:16" x14ac:dyDescent="0.25">
      <c r="A7" s="3" t="s">
        <v>15</v>
      </c>
      <c r="B7" s="4"/>
      <c r="C7" s="5"/>
      <c r="D7" s="4"/>
      <c r="E7" s="6"/>
      <c r="F7" s="6">
        <f>+'AUT-CAT. A (0-5 AÑOS)'!N2</f>
        <v>1109000</v>
      </c>
      <c r="G7" s="4"/>
      <c r="H7" s="5"/>
      <c r="I7" s="4"/>
      <c r="J7" s="6"/>
      <c r="K7" s="6">
        <f>+'AUT-CAT. B (6-10 AÑOS)'!N2</f>
        <v>1124193</v>
      </c>
      <c r="L7" s="4"/>
      <c r="M7" s="5"/>
      <c r="N7" s="4"/>
      <c r="O7" s="6"/>
      <c r="P7" s="7">
        <f>+'AUT-CAT. C (&gt;11 AÑOS)'!O2</f>
        <v>943497</v>
      </c>
    </row>
    <row r="8" spans="1:16" x14ac:dyDescent="0.25">
      <c r="A8" s="3" t="s">
        <v>16</v>
      </c>
      <c r="B8" s="4"/>
      <c r="C8" s="5"/>
      <c r="D8" s="4"/>
      <c r="E8" s="6"/>
      <c r="F8" s="6">
        <f>+'AUT-CAT. A (0-5 AÑOS)'!N3</f>
        <v>103872</v>
      </c>
      <c r="G8" s="4"/>
      <c r="H8" s="5"/>
      <c r="I8" s="4"/>
      <c r="J8" s="6"/>
      <c r="K8" s="6">
        <f>+'AUT-CAT. B (6-10 AÑOS)'!N3</f>
        <v>105295</v>
      </c>
      <c r="L8" s="4"/>
      <c r="M8" s="5"/>
      <c r="N8" s="4"/>
      <c r="O8" s="6"/>
      <c r="P8" s="7">
        <f>+'AUT-CAT. C (&gt;11 AÑOS)'!O3</f>
        <v>119453</v>
      </c>
    </row>
    <row r="9" spans="1:16" x14ac:dyDescent="0.25">
      <c r="A9" s="3" t="s">
        <v>17</v>
      </c>
      <c r="B9" s="8" t="s">
        <v>18</v>
      </c>
      <c r="C9" s="9" t="s">
        <v>18</v>
      </c>
      <c r="D9" s="8"/>
      <c r="E9" s="10"/>
      <c r="F9" s="6">
        <f>+'AUT-CAT. A (0-5 AÑOS)'!N4</f>
        <v>90000</v>
      </c>
      <c r="G9" s="8"/>
      <c r="H9" s="9"/>
      <c r="I9" s="8"/>
      <c r="J9" s="10"/>
      <c r="K9" s="6">
        <f>+'AUT-CAT. B (6-10 AÑOS)'!N4</f>
        <v>93000</v>
      </c>
      <c r="L9" s="8"/>
      <c r="M9" s="9"/>
      <c r="N9" s="4"/>
      <c r="O9" s="11"/>
      <c r="P9" s="7">
        <f>+'AUT-CAT. C (&gt;11 AÑOS)'!O4</f>
        <v>93000</v>
      </c>
    </row>
    <row r="10" spans="1:16" x14ac:dyDescent="0.25">
      <c r="A10" s="3" t="s">
        <v>19</v>
      </c>
      <c r="B10" s="8" t="s">
        <v>18</v>
      </c>
      <c r="C10" s="9" t="s">
        <v>18</v>
      </c>
      <c r="D10" s="8"/>
      <c r="E10" s="10"/>
      <c r="F10" s="6">
        <f>+'AUT-CAT. A (0-5 AÑOS)'!N5</f>
        <v>180000</v>
      </c>
      <c r="G10" s="8"/>
      <c r="H10" s="9"/>
      <c r="I10" s="8"/>
      <c r="J10" s="10"/>
      <c r="K10" s="6">
        <f>+'AUT-CAT. B (6-10 AÑOS)'!N5</f>
        <v>186000</v>
      </c>
      <c r="L10" s="8"/>
      <c r="M10" s="9"/>
      <c r="N10" s="4"/>
      <c r="O10" s="11"/>
      <c r="P10" s="7">
        <f>+'AUT-CAT. C (&gt;11 AÑOS)'!O5</f>
        <v>186000</v>
      </c>
    </row>
    <row r="11" spans="1:16" x14ac:dyDescent="0.25">
      <c r="A11" s="3" t="s">
        <v>20</v>
      </c>
      <c r="B11" s="4"/>
      <c r="C11" s="5"/>
      <c r="D11" s="4"/>
      <c r="E11" s="11"/>
      <c r="F11" s="6">
        <f>+'AUT-CAT. A (0-5 AÑOS)'!N6</f>
        <v>113000</v>
      </c>
      <c r="G11" s="4"/>
      <c r="H11" s="5"/>
      <c r="I11" s="4"/>
      <c r="J11" s="11"/>
      <c r="K11" s="6">
        <f>+'AUT-CAT. B (6-10 AÑOS)'!N6</f>
        <v>114548</v>
      </c>
      <c r="L11" s="4"/>
      <c r="M11" s="5"/>
      <c r="N11" s="4"/>
      <c r="O11" s="11"/>
      <c r="P11" s="7">
        <f>+'AUT-CAT. C (&gt;11 AÑOS)'!O6</f>
        <v>44495</v>
      </c>
    </row>
    <row r="12" spans="1:16" x14ac:dyDescent="0.25">
      <c r="A12" s="3" t="s">
        <v>21</v>
      </c>
      <c r="B12" s="4"/>
      <c r="C12" s="5"/>
      <c r="D12" s="4"/>
      <c r="E12" s="11"/>
      <c r="F12" s="6">
        <f>+'AUT-CAT. A (0-5 AÑOS)'!N7</f>
        <v>585000</v>
      </c>
      <c r="G12" s="4"/>
      <c r="H12" s="5"/>
      <c r="I12" s="4"/>
      <c r="J12" s="11"/>
      <c r="K12" s="6">
        <f>+'AUT-CAT. B (6-10 AÑOS)'!N7</f>
        <v>593015</v>
      </c>
      <c r="L12" s="4"/>
      <c r="M12" s="5"/>
      <c r="N12" s="4"/>
      <c r="O12" s="11"/>
      <c r="P12" s="7">
        <f>+'AUT-CAT. C (&gt;11 AÑOS)'!O7</f>
        <v>335000</v>
      </c>
    </row>
    <row r="13" spans="1:16" x14ac:dyDescent="0.25">
      <c r="A13" s="3" t="s">
        <v>22</v>
      </c>
      <c r="B13" s="4"/>
      <c r="C13" s="5"/>
      <c r="D13" s="4"/>
      <c r="E13" s="11"/>
      <c r="F13" s="6">
        <f>+'AUT-CAT. A (0-5 AÑOS)'!N8</f>
        <v>289000</v>
      </c>
      <c r="G13" s="4"/>
      <c r="H13" s="5"/>
      <c r="I13" s="4"/>
      <c r="J13" s="11"/>
      <c r="K13" s="6">
        <f>+'AUT-CAT. B (6-10 AÑOS)'!N8</f>
        <v>292959</v>
      </c>
      <c r="L13" s="4"/>
      <c r="M13" s="5"/>
      <c r="N13" s="4"/>
      <c r="O13" s="11"/>
      <c r="P13" s="7">
        <f>+'AUT-CAT. C (&gt;11 AÑOS)'!O8</f>
        <v>80000</v>
      </c>
    </row>
    <row r="14" spans="1:16" x14ac:dyDescent="0.25">
      <c r="A14" s="3" t="s">
        <v>23</v>
      </c>
      <c r="B14" s="4"/>
      <c r="C14" s="5"/>
      <c r="D14" s="4"/>
      <c r="E14" s="11"/>
      <c r="F14" s="6">
        <f>+'AUT-CAT. A (0-5 AÑOS)'!N9</f>
        <v>240000</v>
      </c>
      <c r="G14" s="4"/>
      <c r="H14" s="5"/>
      <c r="I14" s="4"/>
      <c r="J14" s="11"/>
      <c r="K14" s="6">
        <f>+'AUT-CAT. B (6-10 AÑOS)'!N9</f>
        <v>243288</v>
      </c>
      <c r="L14" s="4"/>
      <c r="M14" s="5"/>
      <c r="N14" s="4"/>
      <c r="O14" s="11"/>
      <c r="P14" s="7">
        <f>+'AUT-CAT. C (&gt;11 AÑOS)'!O9</f>
        <v>270000</v>
      </c>
    </row>
    <row r="15" spans="1:16" x14ac:dyDescent="0.25">
      <c r="A15" s="3" t="s">
        <v>24</v>
      </c>
      <c r="B15" s="4"/>
      <c r="C15" s="5"/>
      <c r="D15" s="4"/>
      <c r="E15" s="11"/>
      <c r="F15" s="6">
        <f>+'AUT-CAT. A (0-5 AÑOS)'!N10</f>
        <v>450000</v>
      </c>
      <c r="G15" s="4"/>
      <c r="H15" s="5"/>
      <c r="I15" s="4"/>
      <c r="J15" s="11"/>
      <c r="K15" s="6">
        <f>+'AUT-CAT. B (6-10 AÑOS)'!N10</f>
        <v>456165</v>
      </c>
      <c r="L15" s="4"/>
      <c r="M15" s="5"/>
      <c r="N15" s="4"/>
      <c r="O15" s="11"/>
      <c r="P15" s="7">
        <f>+'AUT-CAT. C (&gt;11 AÑOS)'!O10</f>
        <v>260000</v>
      </c>
    </row>
    <row r="16" spans="1:16" x14ac:dyDescent="0.25">
      <c r="A16" s="3" t="s">
        <v>25</v>
      </c>
      <c r="B16" s="4"/>
      <c r="C16" s="5"/>
      <c r="D16" s="4"/>
      <c r="E16" s="11"/>
      <c r="F16" s="6">
        <f>+'AUT-CAT. A (0-5 AÑOS)'!N11</f>
        <v>144000</v>
      </c>
      <c r="G16" s="4"/>
      <c r="H16" s="5"/>
      <c r="I16" s="4"/>
      <c r="J16" s="11"/>
      <c r="K16" s="6">
        <f>+'AUT-CAT. B (6-10 AÑOS)'!N11</f>
        <v>145973</v>
      </c>
      <c r="L16" s="4"/>
      <c r="M16" s="5"/>
      <c r="N16" s="4"/>
      <c r="O16" s="11"/>
      <c r="P16" s="7">
        <f>+'AUT-CAT. C (&gt;11 AÑOS)'!O11</f>
        <v>165600</v>
      </c>
    </row>
    <row r="17" spans="1:16" x14ac:dyDescent="0.25">
      <c r="A17" s="3" t="s">
        <v>26</v>
      </c>
      <c r="B17" s="4"/>
      <c r="C17" s="5"/>
      <c r="D17" s="4"/>
      <c r="E17" s="11"/>
      <c r="F17" s="6">
        <f>+'AUT-CAT. A (0-5 AÑOS)'!N12</f>
        <v>203000</v>
      </c>
      <c r="G17" s="4"/>
      <c r="H17" s="5"/>
      <c r="I17" s="4"/>
      <c r="J17" s="11"/>
      <c r="K17" s="6">
        <f>+'AUT-CAT. B (6-10 AÑOS)'!N12</f>
        <v>205781</v>
      </c>
      <c r="L17" s="4"/>
      <c r="M17" s="5"/>
      <c r="N17" s="4"/>
      <c r="O17" s="11"/>
      <c r="P17" s="7">
        <f>+'AUT-CAT. C (&gt;11 AÑOS)'!O12</f>
        <v>233450</v>
      </c>
    </row>
    <row r="18" spans="1:16" x14ac:dyDescent="0.25">
      <c r="A18" s="3" t="s">
        <v>27</v>
      </c>
      <c r="B18" s="4"/>
      <c r="C18" s="5"/>
      <c r="D18" s="4"/>
      <c r="E18" s="11"/>
      <c r="F18" s="6">
        <f>+'AUT-CAT. A (0-5 AÑOS)'!N13</f>
        <v>116000</v>
      </c>
      <c r="G18" s="4"/>
      <c r="H18" s="5"/>
      <c r="I18" s="4"/>
      <c r="J18" s="11"/>
      <c r="K18" s="6">
        <f>+'AUT-CAT. B (6-10 AÑOS)'!N13</f>
        <v>117589</v>
      </c>
      <c r="L18" s="4"/>
      <c r="M18" s="5"/>
      <c r="N18" s="4"/>
      <c r="O18" s="11"/>
      <c r="P18" s="7">
        <f>+'AUT-CAT. C (&gt;11 AÑOS)'!O13</f>
        <v>133400</v>
      </c>
    </row>
    <row r="19" spans="1:16" x14ac:dyDescent="0.25">
      <c r="A19" s="3" t="s">
        <v>28</v>
      </c>
      <c r="B19" s="4"/>
      <c r="C19" s="5"/>
      <c r="D19" s="4"/>
      <c r="E19" s="11"/>
      <c r="F19" s="6">
        <f>+'AUT-CAT. A (0-5 AÑOS)'!N14</f>
        <v>150000</v>
      </c>
      <c r="G19" s="4"/>
      <c r="H19" s="5"/>
      <c r="I19" s="4"/>
      <c r="J19" s="11"/>
      <c r="K19" s="6">
        <f>+'AUT-CAT. B (6-10 AÑOS)'!N14</f>
        <v>152055</v>
      </c>
      <c r="L19" s="4"/>
      <c r="M19" s="5"/>
      <c r="N19" s="4"/>
      <c r="O19" s="11"/>
      <c r="P19" s="7">
        <f>+'AUT-CAT. C (&gt;11 AÑOS)'!O14</f>
        <v>160000</v>
      </c>
    </row>
    <row r="20" spans="1:16" x14ac:dyDescent="0.25">
      <c r="A20" s="3" t="s">
        <v>29</v>
      </c>
      <c r="B20" s="4"/>
      <c r="C20" s="5"/>
      <c r="D20" s="4"/>
      <c r="E20" s="11"/>
      <c r="F20" s="6">
        <f>+'AUT-CAT. A (0-5 AÑOS)'!N15</f>
        <v>70000</v>
      </c>
      <c r="G20" s="4"/>
      <c r="H20" s="5"/>
      <c r="I20" s="4"/>
      <c r="J20" s="11"/>
      <c r="K20" s="6">
        <f>+'AUT-CAT. B (6-10 AÑOS)'!N15</f>
        <v>70959</v>
      </c>
      <c r="L20" s="4"/>
      <c r="M20" s="5"/>
      <c r="N20" s="4"/>
      <c r="O20" s="11"/>
      <c r="P20" s="7">
        <f>+'AUT-CAT. C (&gt;11 AÑOS)'!O15</f>
        <v>70000</v>
      </c>
    </row>
    <row r="21" spans="1:16" ht="15.75" customHeight="1" x14ac:dyDescent="0.25">
      <c r="A21" s="3" t="s">
        <v>30</v>
      </c>
      <c r="B21" s="12"/>
      <c r="C21" s="11"/>
      <c r="D21" s="12"/>
      <c r="E21" s="11"/>
      <c r="F21" s="6">
        <f>+'AUT-CAT. A (0-5 AÑOS)'!N16</f>
        <v>75000</v>
      </c>
      <c r="G21" s="12"/>
      <c r="H21" s="11"/>
      <c r="I21" s="12"/>
      <c r="J21" s="11"/>
      <c r="K21" s="6">
        <f>+'AUT-CAT. B (6-10 AÑOS)'!N16</f>
        <v>76028</v>
      </c>
      <c r="L21" s="12"/>
      <c r="M21" s="11"/>
      <c r="N21" s="12"/>
      <c r="O21" s="11"/>
      <c r="P21" s="7">
        <f>+'AUT-CAT. C (&gt;11 AÑOS)'!O16</f>
        <v>50000</v>
      </c>
    </row>
    <row r="22" spans="1:16" ht="15.75" customHeight="1" x14ac:dyDescent="0.25">
      <c r="A22" s="3" t="s">
        <v>31</v>
      </c>
      <c r="B22" s="12"/>
      <c r="C22" s="11"/>
      <c r="D22" s="12"/>
      <c r="E22" s="11"/>
      <c r="F22" s="6">
        <f>+'AUT-CAT. A (0-5 AÑOS)'!N17</f>
        <v>282000</v>
      </c>
      <c r="G22" s="12"/>
      <c r="H22" s="11"/>
      <c r="I22" s="12"/>
      <c r="J22" s="11"/>
      <c r="K22" s="6">
        <f>+'AUT-CAT. B (6-10 AÑOS)'!N17</f>
        <v>285863</v>
      </c>
      <c r="L22" s="12"/>
      <c r="M22" s="11"/>
      <c r="N22" s="12"/>
      <c r="O22" s="11"/>
      <c r="P22" s="7">
        <f>+'AUT-CAT. C (&gt;11 AÑOS)'!O17</f>
        <v>80000</v>
      </c>
    </row>
    <row r="23" spans="1:16" ht="15.75" customHeight="1" x14ac:dyDescent="0.25">
      <c r="A23" s="3" t="s">
        <v>32</v>
      </c>
      <c r="B23" s="12"/>
      <c r="C23" s="11"/>
      <c r="D23" s="12"/>
      <c r="E23" s="11"/>
      <c r="F23" s="6">
        <f>+'AUT-CAT. A (0-5 AÑOS)'!N18</f>
        <v>286000</v>
      </c>
      <c r="G23" s="12"/>
      <c r="H23" s="11"/>
      <c r="I23" s="12"/>
      <c r="J23" s="11"/>
      <c r="K23" s="6">
        <f>+'AUT-CAT. B (6-10 AÑOS)'!N18</f>
        <v>289918</v>
      </c>
      <c r="L23" s="12"/>
      <c r="M23" s="11"/>
      <c r="N23" s="12"/>
      <c r="O23" s="11"/>
      <c r="P23" s="7">
        <f>+'AUT-CAT. C (&gt;11 AÑOS)'!O18</f>
        <v>80000</v>
      </c>
    </row>
    <row r="24" spans="1:16" ht="15.75" customHeight="1" x14ac:dyDescent="0.25">
      <c r="A24" s="3" t="s">
        <v>33</v>
      </c>
      <c r="B24" s="12"/>
      <c r="C24" s="11"/>
      <c r="D24" s="12"/>
      <c r="E24" s="11"/>
      <c r="F24" s="6">
        <f>+'AUT-CAT. A (0-5 AÑOS)'!N19</f>
        <v>180000</v>
      </c>
      <c r="G24" s="12"/>
      <c r="H24" s="11"/>
      <c r="I24" s="12"/>
      <c r="J24" s="11"/>
      <c r="K24" s="6">
        <f>+'AUT-CAT. B (6-10 AÑOS)'!N19</f>
        <v>182466</v>
      </c>
      <c r="L24" s="12"/>
      <c r="M24" s="11"/>
      <c r="N24" s="12"/>
      <c r="O24" s="11"/>
      <c r="P24" s="7">
        <f>+'AUT-CAT. C (&gt;11 AÑOS)'!O19</f>
        <v>55000</v>
      </c>
    </row>
    <row r="25" spans="1:16" ht="15.75" customHeight="1" x14ac:dyDescent="0.25">
      <c r="A25" s="3" t="s">
        <v>34</v>
      </c>
      <c r="B25" s="12"/>
      <c r="C25" s="11"/>
      <c r="D25" s="12"/>
      <c r="E25" s="11"/>
      <c r="F25" s="6">
        <f>+'AUT-CAT. A (0-5 AÑOS)'!N20</f>
        <v>102000</v>
      </c>
      <c r="G25" s="12"/>
      <c r="H25" s="11"/>
      <c r="I25" s="12"/>
      <c r="J25" s="11"/>
      <c r="K25" s="6">
        <f>+'AUT-CAT. B (6-10 AÑOS)'!N20</f>
        <v>103397</v>
      </c>
      <c r="L25" s="12"/>
      <c r="M25" s="11"/>
      <c r="N25" s="12"/>
      <c r="O25" s="11"/>
      <c r="P25" s="7">
        <f>+'AUT-CAT. C (&gt;11 AÑOS)'!O20</f>
        <v>117300</v>
      </c>
    </row>
    <row r="26" spans="1:16" ht="15.75" customHeight="1" x14ac:dyDescent="0.25">
      <c r="A26" s="3" t="s">
        <v>35</v>
      </c>
      <c r="B26" s="12"/>
      <c r="C26" s="11"/>
      <c r="D26" s="12"/>
      <c r="E26" s="11"/>
      <c r="F26" s="6">
        <f>+'AUT-CAT. A (0-5 AÑOS)'!N21</f>
        <v>101000</v>
      </c>
      <c r="G26" s="12"/>
      <c r="H26" s="11"/>
      <c r="I26" s="12"/>
      <c r="J26" s="11"/>
      <c r="K26" s="6">
        <f>+'AUT-CAT. B (6-10 AÑOS)'!N21</f>
        <v>102384</v>
      </c>
      <c r="L26" s="12"/>
      <c r="M26" s="11"/>
      <c r="N26" s="12"/>
      <c r="O26" s="11"/>
      <c r="P26" s="7">
        <f>+'AUT-CAT. C (&gt;11 AÑOS)'!O21</f>
        <v>116150</v>
      </c>
    </row>
    <row r="27" spans="1:16" ht="15.75" customHeight="1" x14ac:dyDescent="0.25">
      <c r="A27" s="3" t="s">
        <v>36</v>
      </c>
      <c r="B27" s="12"/>
      <c r="C27" s="11"/>
      <c r="D27" s="12"/>
      <c r="E27" s="11"/>
      <c r="F27" s="6">
        <f>+'AUT-CAT. A (0-5 AÑOS)'!N22</f>
        <v>1106000</v>
      </c>
      <c r="G27" s="12"/>
      <c r="H27" s="11"/>
      <c r="I27" s="12"/>
      <c r="J27" s="11"/>
      <c r="K27" s="6">
        <f>+'AUT-CAT. B (6-10 AÑOS)'!N22</f>
        <v>1121152</v>
      </c>
      <c r="L27" s="12"/>
      <c r="M27" s="11"/>
      <c r="N27" s="12"/>
      <c r="O27" s="11"/>
      <c r="P27" s="7">
        <f>+'AUT-CAT. C (&gt;11 AÑOS)'!O22</f>
        <v>570000</v>
      </c>
    </row>
    <row r="28" spans="1:16" ht="15.75" customHeight="1" x14ac:dyDescent="0.25">
      <c r="A28" s="3" t="s">
        <v>37</v>
      </c>
      <c r="B28" s="12"/>
      <c r="C28" s="11"/>
      <c r="D28" s="12"/>
      <c r="E28" s="11"/>
      <c r="F28" s="6">
        <f>+'AUT-CAT. A (0-5 AÑOS)'!N23</f>
        <v>1181000</v>
      </c>
      <c r="G28" s="12"/>
      <c r="H28" s="11"/>
      <c r="I28" s="12"/>
      <c r="J28" s="11"/>
      <c r="K28" s="6">
        <f>+'AUT-CAT. B (6-10 AÑOS)'!N23</f>
        <v>1197180</v>
      </c>
      <c r="L28" s="12"/>
      <c r="M28" s="11"/>
      <c r="N28" s="12"/>
      <c r="O28" s="11"/>
      <c r="P28" s="7">
        <f>+'AUT-CAT. C (&gt;11 AÑOS)'!O23</f>
        <v>510000</v>
      </c>
    </row>
    <row r="29" spans="1:16" ht="15.75" customHeight="1" x14ac:dyDescent="0.25">
      <c r="A29" s="3" t="s">
        <v>21</v>
      </c>
      <c r="B29" s="12"/>
      <c r="C29" s="11"/>
      <c r="D29" s="12"/>
      <c r="E29" s="11"/>
      <c r="F29" s="6">
        <f>+'AUT-CAT. A (0-5 AÑOS)'!N24</f>
        <v>581000</v>
      </c>
      <c r="G29" s="12"/>
      <c r="H29" s="11"/>
      <c r="I29" s="12"/>
      <c r="J29" s="11"/>
      <c r="K29" s="6">
        <f>+'AUT-CAT. B (6-10 AÑOS)'!N24</f>
        <v>588960</v>
      </c>
      <c r="L29" s="12"/>
      <c r="M29" s="11"/>
      <c r="N29" s="12"/>
      <c r="O29" s="11"/>
      <c r="P29" s="7">
        <f>+'AUT-CAT. C (&gt;11 AÑOS)'!O24</f>
        <v>668150</v>
      </c>
    </row>
    <row r="30" spans="1:16" ht="15.75" customHeight="1" x14ac:dyDescent="0.25">
      <c r="A30" s="3" t="s">
        <v>38</v>
      </c>
      <c r="B30" s="12"/>
      <c r="C30" s="11"/>
      <c r="D30" s="12"/>
      <c r="E30" s="11"/>
      <c r="F30" s="6">
        <f>+'AUT-CAT. A (0-5 AÑOS)'!N25</f>
        <v>473000</v>
      </c>
      <c r="G30" s="12"/>
      <c r="H30" s="11"/>
      <c r="I30" s="12"/>
      <c r="J30" s="11"/>
      <c r="K30" s="6">
        <f>+'AUT-CAT. B (6-10 AÑOS)'!N25</f>
        <v>479480</v>
      </c>
      <c r="L30" s="12"/>
      <c r="M30" s="11"/>
      <c r="N30" s="12"/>
      <c r="O30" s="11"/>
      <c r="P30" s="7">
        <f>+'AUT-CAT. C (&gt;11 AÑOS)'!O25</f>
        <v>543950</v>
      </c>
    </row>
    <row r="31" spans="1:16" ht="15.75" customHeight="1" x14ac:dyDescent="0.25">
      <c r="A31" s="3" t="s">
        <v>39</v>
      </c>
      <c r="B31" s="12"/>
      <c r="C31" s="11"/>
      <c r="D31" s="12"/>
      <c r="E31" s="11"/>
      <c r="F31" s="6">
        <f>+'AUT-CAT. A (0-5 AÑOS)'!N26</f>
        <v>943000</v>
      </c>
      <c r="G31" s="12"/>
      <c r="H31" s="11"/>
      <c r="I31" s="12"/>
      <c r="J31" s="11"/>
      <c r="K31" s="6">
        <f>+'AUT-CAT. B (6-10 AÑOS)'!N26</f>
        <v>955919</v>
      </c>
      <c r="L31" s="12"/>
      <c r="M31" s="11"/>
      <c r="N31" s="12"/>
      <c r="O31" s="11"/>
      <c r="P31" s="7">
        <f>+'AUT-CAT. C (&gt;11 AÑOS)'!O26</f>
        <v>500000</v>
      </c>
    </row>
    <row r="32" spans="1:16" ht="15.75" customHeight="1" x14ac:dyDescent="0.25">
      <c r="A32" s="3" t="s">
        <v>40</v>
      </c>
      <c r="B32" s="12"/>
      <c r="C32" s="11"/>
      <c r="D32" s="12"/>
      <c r="E32" s="11"/>
      <c r="F32" s="6">
        <f>+'AUT-CAT. A (0-5 AÑOS)'!N27</f>
        <v>451000</v>
      </c>
      <c r="G32" s="12"/>
      <c r="H32" s="11"/>
      <c r="I32" s="12"/>
      <c r="J32" s="11"/>
      <c r="K32" s="6">
        <f>+'AUT-CAT. B (6-10 AÑOS)'!N27</f>
        <v>457179</v>
      </c>
      <c r="L32" s="12"/>
      <c r="M32" s="11"/>
      <c r="N32" s="12"/>
      <c r="O32" s="11"/>
      <c r="P32" s="7">
        <f>+'AUT-CAT. C (&gt;11 AÑOS)'!O27</f>
        <v>518650</v>
      </c>
    </row>
    <row r="33" spans="1:16" ht="15.75" customHeight="1" x14ac:dyDescent="0.25">
      <c r="A33" s="3" t="s">
        <v>41</v>
      </c>
      <c r="B33" s="12"/>
      <c r="C33" s="11"/>
      <c r="D33" s="12"/>
      <c r="E33" s="11"/>
      <c r="F33" s="6">
        <f>+'AUT-CAT. A (0-5 AÑOS)'!N28</f>
        <v>210000</v>
      </c>
      <c r="G33" s="12"/>
      <c r="H33" s="11"/>
      <c r="I33" s="12"/>
      <c r="J33" s="11"/>
      <c r="K33" s="6">
        <f>+'AUT-CAT. B (6-10 AÑOS)'!N28</f>
        <v>212877</v>
      </c>
      <c r="L33" s="12"/>
      <c r="M33" s="11"/>
      <c r="N33" s="12"/>
      <c r="O33" s="11"/>
      <c r="P33" s="7">
        <f>+'AUT-CAT. C (&gt;11 AÑOS)'!O28</f>
        <v>85000</v>
      </c>
    </row>
    <row r="34" spans="1:16" ht="15.75" customHeight="1" x14ac:dyDescent="0.25">
      <c r="A34" s="3" t="s">
        <v>42</v>
      </c>
      <c r="B34" s="12"/>
      <c r="C34" s="11"/>
      <c r="D34" s="12"/>
      <c r="E34" s="11"/>
      <c r="F34" s="6">
        <f>+'AUT-CAT. A (0-5 AÑOS)'!N29</f>
        <v>1555000</v>
      </c>
      <c r="G34" s="12"/>
      <c r="H34" s="11"/>
      <c r="I34" s="12"/>
      <c r="J34" s="11"/>
      <c r="K34" s="6">
        <f>+'AUT-CAT. B (6-10 AÑOS)'!N29</f>
        <v>1576304</v>
      </c>
      <c r="L34" s="12"/>
      <c r="M34" s="11"/>
      <c r="N34" s="12"/>
      <c r="O34" s="11"/>
      <c r="P34" s="7">
        <f>+'AUT-CAT. C (&gt;11 AÑOS)'!O29</f>
        <v>1490000</v>
      </c>
    </row>
    <row r="35" spans="1:16" ht="15.75" customHeight="1" x14ac:dyDescent="0.25">
      <c r="A35" s="3" t="s">
        <v>43</v>
      </c>
      <c r="B35" s="12"/>
      <c r="C35" s="11"/>
      <c r="D35" s="12"/>
      <c r="E35" s="11"/>
      <c r="F35" s="6">
        <f>+'AUT-CAT. A (0-5 AÑOS)'!N30</f>
        <v>1669000</v>
      </c>
      <c r="G35" s="12"/>
      <c r="H35" s="11"/>
      <c r="I35" s="12"/>
      <c r="J35" s="11"/>
      <c r="K35" s="6">
        <f>+'AUT-CAT. B (6-10 AÑOS)'!N30</f>
        <v>1691865</v>
      </c>
      <c r="L35" s="12"/>
      <c r="M35" s="11"/>
      <c r="N35" s="12"/>
      <c r="O35" s="11"/>
      <c r="P35" s="7">
        <f>+'AUT-CAT. C (&gt;11 AÑOS)'!O30</f>
        <v>1919350</v>
      </c>
    </row>
    <row r="36" spans="1:16" ht="15.75" customHeight="1" x14ac:dyDescent="0.25">
      <c r="A36" s="3" t="s">
        <v>44</v>
      </c>
      <c r="B36" s="12"/>
      <c r="C36" s="11"/>
      <c r="D36" s="12"/>
      <c r="E36" s="11"/>
      <c r="F36" s="6">
        <f>+'AUT-CAT. A (0-5 AÑOS)'!N31</f>
        <v>1151000</v>
      </c>
      <c r="G36" s="12"/>
      <c r="H36" s="11"/>
      <c r="I36" s="12"/>
      <c r="J36" s="11"/>
      <c r="K36" s="6">
        <f>+'AUT-CAT. B (6-10 AÑOS)'!N31</f>
        <v>1166769</v>
      </c>
      <c r="L36" s="12"/>
      <c r="M36" s="11"/>
      <c r="N36" s="12"/>
      <c r="O36" s="11"/>
      <c r="P36" s="7">
        <f>+'AUT-CAT. C (&gt;11 AÑOS)'!O31</f>
        <v>830000</v>
      </c>
    </row>
    <row r="37" spans="1:16" ht="15.75" customHeight="1" x14ac:dyDescent="0.25">
      <c r="A37" s="3" t="s">
        <v>45</v>
      </c>
      <c r="B37" s="12"/>
      <c r="C37" s="11"/>
      <c r="D37" s="12"/>
      <c r="E37" s="11"/>
      <c r="F37" s="6">
        <f>+'AUT-CAT. A (0-5 AÑOS)'!N32</f>
        <v>1104000</v>
      </c>
      <c r="G37" s="12"/>
      <c r="H37" s="11"/>
      <c r="I37" s="12"/>
      <c r="J37" s="11"/>
      <c r="K37" s="6">
        <f>+'AUT-CAT. B (6-10 AÑOS)'!N32</f>
        <v>1119125</v>
      </c>
      <c r="L37" s="12"/>
      <c r="M37" s="11"/>
      <c r="N37" s="12"/>
      <c r="O37" s="11"/>
      <c r="P37" s="7">
        <f>+'AUT-CAT. C (&gt;11 AÑOS)'!O32</f>
        <v>1030000</v>
      </c>
    </row>
    <row r="38" spans="1:16" ht="15.75" customHeight="1" x14ac:dyDescent="0.25">
      <c r="A38" s="3" t="s">
        <v>46</v>
      </c>
      <c r="B38" s="12"/>
      <c r="C38" s="11"/>
      <c r="D38" s="12"/>
      <c r="E38" s="11"/>
      <c r="F38" s="6">
        <f>+'AUT-CAT. A (0-5 AÑOS)'!N33</f>
        <v>1856000</v>
      </c>
      <c r="G38" s="12"/>
      <c r="H38" s="11"/>
      <c r="I38" s="12"/>
      <c r="J38" s="11"/>
      <c r="K38" s="6">
        <f>+'AUT-CAT. B (6-10 AÑOS)'!N33</f>
        <v>1881427</v>
      </c>
      <c r="L38" s="12"/>
      <c r="M38" s="11"/>
      <c r="N38" s="12"/>
      <c r="O38" s="11"/>
      <c r="P38" s="7">
        <f>+'AUT-CAT. C (&gt;11 AÑOS)'!O33</f>
        <v>2134400</v>
      </c>
    </row>
    <row r="39" spans="1:16" ht="15.75" customHeight="1" x14ac:dyDescent="0.25">
      <c r="A39" s="3" t="s">
        <v>47</v>
      </c>
      <c r="B39" s="12"/>
      <c r="C39" s="11"/>
      <c r="D39" s="12"/>
      <c r="E39" s="11"/>
      <c r="F39" s="6">
        <f>+'AUT-CAT. A (0-5 AÑOS)'!N34</f>
        <v>421000</v>
      </c>
      <c r="G39" s="12"/>
      <c r="H39" s="11"/>
      <c r="I39" s="12"/>
      <c r="J39" s="11"/>
      <c r="K39" s="6">
        <f>+'AUT-CAT. B (6-10 AÑOS)'!N34</f>
        <v>426768</v>
      </c>
      <c r="L39" s="12"/>
      <c r="M39" s="11"/>
      <c r="N39" s="12"/>
      <c r="O39" s="11"/>
      <c r="P39" s="7">
        <f>+'AUT-CAT. C (&gt;11 AÑOS)'!O34</f>
        <v>440000</v>
      </c>
    </row>
    <row r="40" spans="1:16" ht="15.75" customHeight="1" x14ac:dyDescent="0.25">
      <c r="A40" s="3" t="s">
        <v>48</v>
      </c>
      <c r="B40" s="12"/>
      <c r="C40" s="11"/>
      <c r="D40" s="12"/>
      <c r="E40" s="11"/>
      <c r="F40" s="6">
        <f>+'AUT-CAT. A (0-5 AÑOS)'!N35</f>
        <v>520000</v>
      </c>
      <c r="G40" s="12"/>
      <c r="H40" s="11"/>
      <c r="I40" s="12"/>
      <c r="J40" s="11"/>
      <c r="K40" s="6">
        <f>+'AUT-CAT. B (6-10 AÑOS)'!N35</f>
        <v>527124</v>
      </c>
      <c r="L40" s="12"/>
      <c r="M40" s="11"/>
      <c r="N40" s="12"/>
      <c r="O40" s="11"/>
      <c r="P40" s="7">
        <f>+'AUT-CAT. C (&gt;11 AÑOS)'!O35</f>
        <v>450000</v>
      </c>
    </row>
    <row r="41" spans="1:16" ht="15.75" customHeight="1" x14ac:dyDescent="0.25">
      <c r="A41" s="3" t="s">
        <v>49</v>
      </c>
      <c r="B41" s="12"/>
      <c r="C41" s="11"/>
      <c r="D41" s="12"/>
      <c r="E41" s="11"/>
      <c r="F41" s="6">
        <f>+'AUT-CAT. A (0-5 AÑOS)'!N36</f>
        <v>86000</v>
      </c>
      <c r="G41" s="12"/>
      <c r="H41" s="11"/>
      <c r="I41" s="12"/>
      <c r="J41" s="11"/>
      <c r="K41" s="6">
        <f>+'AUT-CAT. B (6-10 AÑOS)'!N36</f>
        <v>87178</v>
      </c>
      <c r="L41" s="12"/>
      <c r="M41" s="11"/>
      <c r="N41" s="12"/>
      <c r="O41" s="11"/>
      <c r="P41" s="7">
        <f>+'AUT-CAT. C (&gt;11 AÑOS)'!O36</f>
        <v>60000</v>
      </c>
    </row>
    <row r="42" spans="1:16" ht="15.75" customHeight="1" x14ac:dyDescent="0.25">
      <c r="A42" s="3" t="s">
        <v>50</v>
      </c>
      <c r="B42" s="12"/>
      <c r="C42" s="11"/>
      <c r="D42" s="12"/>
      <c r="E42" s="11"/>
      <c r="F42" s="6">
        <f>+'AUT-CAT. A (0-5 AÑOS)'!N37</f>
        <v>696000</v>
      </c>
      <c r="G42" s="12"/>
      <c r="H42" s="11"/>
      <c r="I42" s="12"/>
      <c r="J42" s="11"/>
      <c r="K42" s="6">
        <f>+'AUT-CAT. B (6-10 AÑOS)'!N37</f>
        <v>705535</v>
      </c>
      <c r="L42" s="12"/>
      <c r="M42" s="11"/>
      <c r="N42" s="12"/>
      <c r="O42" s="11"/>
      <c r="P42" s="7">
        <f>+'AUT-CAT. C (&gt;11 AÑOS)'!O37</f>
        <v>540000</v>
      </c>
    </row>
    <row r="43" spans="1:16" ht="15.75" customHeight="1" x14ac:dyDescent="0.25">
      <c r="A43" s="3" t="s">
        <v>51</v>
      </c>
      <c r="B43" s="12"/>
      <c r="C43" s="11"/>
      <c r="D43" s="12"/>
      <c r="E43" s="11"/>
      <c r="F43" s="6">
        <f>+'AUT-CAT. A (0-5 AÑOS)'!N38</f>
        <v>712000</v>
      </c>
      <c r="G43" s="12"/>
      <c r="H43" s="11"/>
      <c r="I43" s="12"/>
      <c r="J43" s="11"/>
      <c r="K43" s="6">
        <f>+'AUT-CAT. B (6-10 AÑOS)'!N38</f>
        <v>721754</v>
      </c>
      <c r="L43" s="12"/>
      <c r="M43" s="11"/>
      <c r="N43" s="12"/>
      <c r="O43" s="11"/>
      <c r="P43" s="7">
        <f>+'AUT-CAT. C (&gt;11 AÑOS)'!O38</f>
        <v>480000</v>
      </c>
    </row>
    <row r="44" spans="1:16" ht="15.75" customHeight="1" x14ac:dyDescent="0.25">
      <c r="A44" s="3" t="s">
        <v>52</v>
      </c>
      <c r="B44" s="12"/>
      <c r="C44" s="11"/>
      <c r="D44" s="12"/>
      <c r="E44" s="11"/>
      <c r="F44" s="6">
        <f>+'AUT-CAT. A (0-5 AÑOS)'!N39</f>
        <v>572000</v>
      </c>
      <c r="G44" s="12"/>
      <c r="H44" s="11"/>
      <c r="I44" s="12"/>
      <c r="J44" s="11"/>
      <c r="K44" s="6">
        <f>+'AUT-CAT. B (6-10 AÑOS)'!N39</f>
        <v>579836</v>
      </c>
      <c r="L44" s="12"/>
      <c r="M44" s="11"/>
      <c r="N44" s="12"/>
      <c r="O44" s="11"/>
      <c r="P44" s="7">
        <f>+'AUT-CAT. C (&gt;11 AÑOS)'!O39</f>
        <v>500000</v>
      </c>
    </row>
    <row r="45" spans="1:16" ht="15.75" customHeight="1" x14ac:dyDescent="0.25">
      <c r="A45" s="3" t="s">
        <v>53</v>
      </c>
      <c r="B45" s="12"/>
      <c r="C45" s="11"/>
      <c r="D45" s="12"/>
      <c r="E45" s="11"/>
      <c r="F45" s="6">
        <f>+'AUT-CAT. A (0-5 AÑOS)'!N40</f>
        <v>595000</v>
      </c>
      <c r="G45" s="12"/>
      <c r="H45" s="11"/>
      <c r="I45" s="12"/>
      <c r="J45" s="11"/>
      <c r="K45" s="6">
        <f>+'AUT-CAT. B (6-10 AÑOS)'!N40</f>
        <v>603152</v>
      </c>
      <c r="L45" s="12"/>
      <c r="M45" s="11"/>
      <c r="N45" s="12"/>
      <c r="O45" s="11"/>
      <c r="P45" s="7">
        <f>+'AUT-CAT. C (&gt;11 AÑOS)'!O40</f>
        <v>500000</v>
      </c>
    </row>
    <row r="46" spans="1:16" ht="15.75" customHeight="1" x14ac:dyDescent="0.25">
      <c r="A46" s="3" t="s">
        <v>54</v>
      </c>
      <c r="B46" s="12"/>
      <c r="C46" s="11"/>
      <c r="D46" s="12"/>
      <c r="E46" s="11"/>
      <c r="F46" s="6">
        <f>+'AUT-CAT. A (0-5 AÑOS)'!N41</f>
        <v>2475000</v>
      </c>
      <c r="G46" s="12"/>
      <c r="H46" s="11"/>
      <c r="I46" s="12"/>
      <c r="J46" s="11"/>
      <c r="K46" s="6">
        <f>+'AUT-CAT. B (6-10 AÑOS)'!N41</f>
        <v>2508908</v>
      </c>
      <c r="L46" s="12"/>
      <c r="M46" s="11"/>
      <c r="N46" s="12"/>
      <c r="O46" s="11"/>
      <c r="P46" s="7">
        <f>+'AUT-CAT. C (&gt;11 AÑOS)'!O41</f>
        <v>1200000</v>
      </c>
    </row>
    <row r="47" spans="1:16" ht="15.75" customHeight="1" x14ac:dyDescent="0.25">
      <c r="A47" s="3" t="s">
        <v>55</v>
      </c>
      <c r="B47" s="12"/>
      <c r="C47" s="11"/>
      <c r="D47" s="12"/>
      <c r="E47" s="11"/>
      <c r="F47" s="6">
        <f>+'AUT-CAT. A (0-5 AÑOS)'!N42</f>
        <v>2969000</v>
      </c>
      <c r="G47" s="12"/>
      <c r="H47" s="11"/>
      <c r="I47" s="12"/>
      <c r="J47" s="11"/>
      <c r="K47" s="6">
        <f>+'AUT-CAT. B (6-10 AÑOS)'!N42</f>
        <v>3009675</v>
      </c>
      <c r="L47" s="12"/>
      <c r="M47" s="11"/>
      <c r="N47" s="12"/>
      <c r="O47" s="11"/>
      <c r="P47" s="7">
        <f>+'AUT-CAT. C (&gt;11 AÑOS)'!O42</f>
        <v>980000</v>
      </c>
    </row>
    <row r="48" spans="1:16" ht="15.75" customHeight="1" x14ac:dyDescent="0.25">
      <c r="A48" s="3" t="s">
        <v>56</v>
      </c>
      <c r="B48" s="12"/>
      <c r="C48" s="11"/>
      <c r="D48" s="12"/>
      <c r="E48" s="11"/>
      <c r="F48" s="6">
        <f>+'AUT-CAT. A (0-5 AÑOS)'!N43</f>
        <v>1439000</v>
      </c>
      <c r="G48" s="12"/>
      <c r="H48" s="11"/>
      <c r="I48" s="12"/>
      <c r="J48" s="11"/>
      <c r="K48" s="6">
        <f>+'AUT-CAT. B (6-10 AÑOS)'!N43</f>
        <v>1458714</v>
      </c>
      <c r="L48" s="12"/>
      <c r="M48" s="11"/>
      <c r="N48" s="12"/>
      <c r="O48" s="11"/>
      <c r="P48" s="7">
        <f>+'AUT-CAT. C (&gt;11 AÑOS)'!O43</f>
        <v>1654850</v>
      </c>
    </row>
    <row r="49" spans="1:16" ht="15.75" customHeight="1" x14ac:dyDescent="0.25">
      <c r="A49" s="3" t="s">
        <v>57</v>
      </c>
      <c r="B49" s="12"/>
      <c r="C49" s="11"/>
      <c r="D49" s="12"/>
      <c r="E49" s="11"/>
      <c r="F49" s="6">
        <f>+'AUT-CAT. A (0-5 AÑOS)'!N44</f>
        <v>965000</v>
      </c>
      <c r="G49" s="12"/>
      <c r="H49" s="11"/>
      <c r="I49" s="12"/>
      <c r="J49" s="11"/>
      <c r="K49" s="6">
        <f>+'AUT-CAT. B (6-10 AÑOS)'!N44</f>
        <v>978221</v>
      </c>
      <c r="L49" s="12"/>
      <c r="M49" s="11"/>
      <c r="N49" s="12"/>
      <c r="O49" s="11"/>
      <c r="P49" s="7">
        <f>+'AUT-CAT. C (&gt;11 AÑOS)'!O44</f>
        <v>710000</v>
      </c>
    </row>
    <row r="50" spans="1:16" ht="15.75" customHeight="1" x14ac:dyDescent="0.25">
      <c r="A50" s="3" t="s">
        <v>58</v>
      </c>
      <c r="B50" s="12"/>
      <c r="C50" s="11"/>
      <c r="D50" s="12"/>
      <c r="E50" s="11"/>
      <c r="F50" s="6">
        <f>+'AUT-CAT. A (0-5 AÑOS)'!N45</f>
        <v>246000</v>
      </c>
      <c r="G50" s="12"/>
      <c r="H50" s="11"/>
      <c r="I50" s="12"/>
      <c r="J50" s="11"/>
      <c r="K50" s="6">
        <f>+'AUT-CAT. B (6-10 AÑOS)'!N45</f>
        <v>249370</v>
      </c>
      <c r="L50" s="12"/>
      <c r="M50" s="11"/>
      <c r="N50" s="12"/>
      <c r="O50" s="11"/>
      <c r="P50" s="7">
        <f>+'AUT-CAT. C (&gt;11 AÑOS)'!O45</f>
        <v>282900</v>
      </c>
    </row>
    <row r="51" spans="1:16" ht="15.75" customHeight="1" x14ac:dyDescent="0.25">
      <c r="A51" s="3" t="s">
        <v>59</v>
      </c>
      <c r="B51" s="12"/>
      <c r="C51" s="11"/>
      <c r="D51" s="12"/>
      <c r="E51" s="11"/>
      <c r="F51" s="6">
        <f>+'AUT-CAT. A (0-5 AÑOS)'!N46</f>
        <v>240000</v>
      </c>
      <c r="G51" s="12"/>
      <c r="H51" s="11"/>
      <c r="I51" s="12"/>
      <c r="J51" s="11"/>
      <c r="K51" s="6">
        <f>+'AUT-CAT. B (6-10 AÑOS)'!N46</f>
        <v>243288</v>
      </c>
      <c r="L51" s="12"/>
      <c r="M51" s="11"/>
      <c r="N51" s="12"/>
      <c r="O51" s="11"/>
      <c r="P51" s="7">
        <f>+'AUT-CAT. C (&gt;11 AÑOS)'!O46</f>
        <v>180000</v>
      </c>
    </row>
    <row r="52" spans="1:16" ht="15.75" customHeight="1" x14ac:dyDescent="0.25">
      <c r="A52" s="3" t="s">
        <v>60</v>
      </c>
      <c r="B52" s="12"/>
      <c r="C52" s="11"/>
      <c r="D52" s="12"/>
      <c r="E52" s="11"/>
      <c r="F52" s="6">
        <f>+'AUT-CAT. A (0-5 AÑOS)'!N47</f>
        <v>157000</v>
      </c>
      <c r="G52" s="12"/>
      <c r="H52" s="11"/>
      <c r="I52" s="12"/>
      <c r="J52" s="11"/>
      <c r="K52" s="6">
        <f>+'AUT-CAT. B (6-10 AÑOS)'!N47</f>
        <v>159151</v>
      </c>
      <c r="L52" s="12"/>
      <c r="M52" s="11"/>
      <c r="N52" s="12"/>
      <c r="O52" s="11"/>
      <c r="P52" s="7">
        <f>+'AUT-CAT. C (&gt;11 AÑOS)'!O47</f>
        <v>160000</v>
      </c>
    </row>
    <row r="53" spans="1:16" ht="15.75" customHeight="1" x14ac:dyDescent="0.25">
      <c r="A53" s="3" t="s">
        <v>61</v>
      </c>
      <c r="B53" s="12"/>
      <c r="C53" s="11"/>
      <c r="D53" s="12"/>
      <c r="E53" s="11"/>
      <c r="F53" s="6">
        <f>+'AUT-CAT. A (0-5 AÑOS)'!N48</f>
        <v>2019000</v>
      </c>
      <c r="G53" s="12"/>
      <c r="H53" s="11"/>
      <c r="I53" s="12"/>
      <c r="J53" s="11"/>
      <c r="K53" s="6">
        <f>+'AUT-CAT. B (6-10 AÑOS)'!N48</f>
        <v>2046660</v>
      </c>
      <c r="L53" s="12"/>
      <c r="M53" s="11"/>
      <c r="N53" s="12"/>
      <c r="O53" s="11"/>
      <c r="P53" s="7">
        <f>+'AUT-CAT. C (&gt;11 AÑOS)'!O48</f>
        <v>2321850</v>
      </c>
    </row>
    <row r="54" spans="1:16" ht="15.75" customHeight="1" x14ac:dyDescent="0.25">
      <c r="A54" s="3" t="s">
        <v>62</v>
      </c>
      <c r="B54" s="12"/>
      <c r="C54" s="11"/>
      <c r="D54" s="12"/>
      <c r="E54" s="11"/>
      <c r="F54" s="6">
        <f>+'AUT-CAT. A (0-5 AÑOS)'!N49</f>
        <v>818000</v>
      </c>
      <c r="G54" s="12"/>
      <c r="H54" s="11"/>
      <c r="I54" s="12"/>
      <c r="J54" s="11"/>
      <c r="K54" s="6">
        <f>+'AUT-CAT. B (6-10 AÑOS)'!N49</f>
        <v>829207</v>
      </c>
      <c r="L54" s="12"/>
      <c r="M54" s="11"/>
      <c r="N54" s="12"/>
      <c r="O54" s="11"/>
      <c r="P54" s="7">
        <f>+'AUT-CAT. C (&gt;11 AÑOS)'!O49</f>
        <v>940700</v>
      </c>
    </row>
    <row r="55" spans="1:16" ht="15.75" customHeight="1" x14ac:dyDescent="0.25">
      <c r="A55" s="3" t="s">
        <v>63</v>
      </c>
      <c r="B55" s="12"/>
      <c r="C55" s="11"/>
      <c r="D55" s="12"/>
      <c r="E55" s="11"/>
      <c r="F55" s="6">
        <f>+'AUT-CAT. A (0-5 AÑOS)'!N50</f>
        <v>392000</v>
      </c>
      <c r="G55" s="12"/>
      <c r="H55" s="11"/>
      <c r="I55" s="12"/>
      <c r="J55" s="11"/>
      <c r="K55" s="6">
        <f>+'AUT-CAT. B (6-10 AÑOS)'!N50</f>
        <v>397370</v>
      </c>
      <c r="L55" s="12"/>
      <c r="M55" s="11"/>
      <c r="N55" s="12"/>
      <c r="O55" s="11"/>
      <c r="P55" s="7">
        <f>+'AUT-CAT. C (&gt;11 AÑOS)'!O50</f>
        <v>190000</v>
      </c>
    </row>
    <row r="56" spans="1:16" ht="15.75" customHeight="1" x14ac:dyDescent="0.25">
      <c r="A56" s="3" t="s">
        <v>64</v>
      </c>
      <c r="B56" s="12"/>
      <c r="C56" s="11"/>
      <c r="D56" s="12"/>
      <c r="E56" s="11"/>
      <c r="F56" s="6">
        <f>+'AUT-CAT. A (0-5 AÑOS)'!N51</f>
        <v>615000</v>
      </c>
      <c r="G56" s="12"/>
      <c r="H56" s="11"/>
      <c r="I56" s="12"/>
      <c r="J56" s="11"/>
      <c r="K56" s="6">
        <f>+'AUT-CAT. B (6-10 AÑOS)'!N51</f>
        <v>623426</v>
      </c>
      <c r="L56" s="12"/>
      <c r="M56" s="11"/>
      <c r="N56" s="12"/>
      <c r="O56" s="11"/>
      <c r="P56" s="7">
        <f>+'AUT-CAT. C (&gt;11 AÑOS)'!O51</f>
        <v>480000</v>
      </c>
    </row>
    <row r="57" spans="1:16" ht="15.75" customHeight="1" x14ac:dyDescent="0.25">
      <c r="A57" s="3" t="s">
        <v>65</v>
      </c>
      <c r="B57" s="12"/>
      <c r="C57" s="11"/>
      <c r="D57" s="12"/>
      <c r="E57" s="11"/>
      <c r="F57" s="6">
        <f>+'AUT-CAT. A (0-5 AÑOS)'!N52</f>
        <v>1097000</v>
      </c>
      <c r="G57" s="12"/>
      <c r="H57" s="11"/>
      <c r="I57" s="12"/>
      <c r="J57" s="11"/>
      <c r="K57" s="6">
        <f>+'AUT-CAT. B (6-10 AÑOS)'!N52</f>
        <v>1112029</v>
      </c>
      <c r="L57" s="12"/>
      <c r="M57" s="11"/>
      <c r="N57" s="12"/>
      <c r="O57" s="11"/>
      <c r="P57" s="7">
        <f>+'AUT-CAT. C (&gt;11 AÑOS)'!O52</f>
        <v>1200000</v>
      </c>
    </row>
    <row r="58" spans="1:16" ht="15.75" customHeight="1" x14ac:dyDescent="0.25">
      <c r="A58" s="3" t="s">
        <v>66</v>
      </c>
      <c r="B58" s="12"/>
      <c r="C58" s="11"/>
      <c r="D58" s="12"/>
      <c r="E58" s="11"/>
      <c r="F58" s="6">
        <f>+'AUT-CAT. A (0-5 AÑOS)'!N53</f>
        <v>291000</v>
      </c>
      <c r="G58" s="12"/>
      <c r="H58" s="11"/>
      <c r="I58" s="12"/>
      <c r="J58" s="11"/>
      <c r="K58" s="6">
        <f>+'AUT-CAT. B (6-10 AÑOS)'!N53</f>
        <v>294987</v>
      </c>
      <c r="L58" s="12"/>
      <c r="M58" s="11"/>
      <c r="N58" s="12"/>
      <c r="O58" s="11"/>
      <c r="P58" s="7">
        <f>+'AUT-CAT. C (&gt;11 AÑOS)'!O53</f>
        <v>80000</v>
      </c>
    </row>
    <row r="59" spans="1:16" ht="15.75" customHeight="1" x14ac:dyDescent="0.25">
      <c r="A59" s="3" t="s">
        <v>67</v>
      </c>
      <c r="B59" s="12"/>
      <c r="C59" s="11"/>
      <c r="D59" s="12"/>
      <c r="E59" s="11"/>
      <c r="F59" s="6">
        <f>+'AUT-CAT. A (0-5 AÑOS)'!N54</f>
        <v>1895000</v>
      </c>
      <c r="G59" s="12"/>
      <c r="H59" s="11"/>
      <c r="I59" s="12"/>
      <c r="J59" s="11"/>
      <c r="K59" s="6">
        <f>+'AUT-CAT. B (6-10 AÑOS)'!N54</f>
        <v>1920962</v>
      </c>
      <c r="L59" s="12"/>
      <c r="M59" s="11"/>
      <c r="N59" s="12"/>
      <c r="O59" s="11"/>
      <c r="P59" s="7">
        <f>+'AUT-CAT. C (&gt;11 AÑOS)'!O54</f>
        <v>2179250</v>
      </c>
    </row>
    <row r="60" spans="1:16" ht="15.75" customHeight="1" x14ac:dyDescent="0.25">
      <c r="A60" s="3" t="s">
        <v>68</v>
      </c>
      <c r="B60" s="12"/>
      <c r="C60" s="11"/>
      <c r="D60" s="12"/>
      <c r="E60" s="11"/>
      <c r="F60" s="6">
        <f>+'AUT-CAT. A (0-5 AÑOS)'!N55</f>
        <v>468000</v>
      </c>
      <c r="G60" s="12"/>
      <c r="H60" s="11"/>
      <c r="I60" s="12"/>
      <c r="J60" s="11"/>
      <c r="K60" s="6">
        <f>+'AUT-CAT. B (6-10 AÑOS)'!N55</f>
        <v>474412</v>
      </c>
      <c r="L60" s="12"/>
      <c r="M60" s="11"/>
      <c r="N60" s="12"/>
      <c r="O60" s="11"/>
      <c r="P60" s="7">
        <f>+'AUT-CAT. C (&gt;11 AÑOS)'!O55</f>
        <v>350000</v>
      </c>
    </row>
    <row r="61" spans="1:16" ht="15.75" customHeight="1" x14ac:dyDescent="0.25">
      <c r="A61" s="73" t="s">
        <v>69</v>
      </c>
      <c r="B61" s="66"/>
      <c r="C61" s="66"/>
      <c r="D61" s="66"/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7"/>
    </row>
    <row r="62" spans="1:16" ht="15.75" customHeight="1" x14ac:dyDescent="0.25">
      <c r="A62" s="3" t="s">
        <v>15</v>
      </c>
      <c r="B62" s="4"/>
      <c r="C62" s="5"/>
      <c r="D62" s="4"/>
      <c r="E62" s="6"/>
      <c r="F62" s="6">
        <f>+'BUSETA-CAT. A (0-6 AÑOS)'!N2</f>
        <v>1175540</v>
      </c>
      <c r="G62" s="4"/>
      <c r="H62" s="5"/>
      <c r="I62" s="4"/>
      <c r="J62" s="6"/>
      <c r="K62" s="6">
        <f>+'BUSETA-CAT. B (6-10 AÑOS)'!O2</f>
        <v>1166871.25</v>
      </c>
      <c r="L62" s="4"/>
      <c r="M62" s="5"/>
      <c r="N62" s="4"/>
      <c r="O62" s="6"/>
      <c r="P62" s="7">
        <f>+'BUSETA-CAT. C (&gt;11 AÑOS)'!N2</f>
        <v>1351871</v>
      </c>
    </row>
    <row r="63" spans="1:16" ht="15.75" customHeight="1" x14ac:dyDescent="0.25">
      <c r="A63" s="3" t="s">
        <v>16</v>
      </c>
      <c r="B63" s="4"/>
      <c r="C63" s="5"/>
      <c r="D63" s="4"/>
      <c r="E63" s="6"/>
      <c r="F63" s="6">
        <f>+'BUSETA-CAT. A (0-6 AÑOS)'!N3</f>
        <v>110104.32000000001</v>
      </c>
      <c r="G63" s="4"/>
      <c r="H63" s="5"/>
      <c r="I63" s="4"/>
      <c r="J63" s="6"/>
      <c r="K63" s="6">
        <f>+'BUSETA-CAT. B (6-10 AÑOS)'!O3</f>
        <v>111613</v>
      </c>
      <c r="L63" s="4"/>
      <c r="M63" s="5"/>
      <c r="N63" s="4"/>
      <c r="O63" s="6"/>
      <c r="P63" s="7">
        <f>+'BUSETA-CAT. C (&gt;11 AÑOS)'!N3</f>
        <v>126620</v>
      </c>
    </row>
    <row r="64" spans="1:16" ht="15.75" customHeight="1" x14ac:dyDescent="0.25">
      <c r="A64" s="3" t="s">
        <v>17</v>
      </c>
      <c r="B64" s="8" t="s">
        <v>18</v>
      </c>
      <c r="C64" s="9" t="s">
        <v>18</v>
      </c>
      <c r="D64" s="8"/>
      <c r="E64" s="10"/>
      <c r="F64" s="6">
        <f>+'BUSETA-CAT. A (0-6 AÑOS)'!N4</f>
        <v>90000</v>
      </c>
      <c r="G64" s="8"/>
      <c r="H64" s="9"/>
      <c r="I64" s="8"/>
      <c r="J64" s="11"/>
      <c r="K64" s="6">
        <f>+'BUSETA-CAT. B (6-10 AÑOS)'!O4</f>
        <v>93000</v>
      </c>
      <c r="L64" s="8"/>
      <c r="M64" s="11"/>
      <c r="N64" s="4"/>
      <c r="O64" s="11"/>
      <c r="P64" s="7">
        <f>+'BUSETA-CAT. C (&gt;11 AÑOS)'!N4</f>
        <v>93000</v>
      </c>
    </row>
    <row r="65" spans="1:16" ht="15.75" customHeight="1" x14ac:dyDescent="0.25">
      <c r="A65" s="3" t="s">
        <v>19</v>
      </c>
      <c r="B65" s="8" t="s">
        <v>18</v>
      </c>
      <c r="C65" s="9" t="s">
        <v>18</v>
      </c>
      <c r="D65" s="8"/>
      <c r="E65" s="10"/>
      <c r="F65" s="6">
        <f>+'BUSETA-CAT. A (0-6 AÑOS)'!N5</f>
        <v>180000</v>
      </c>
      <c r="G65" s="8"/>
      <c r="H65" s="9"/>
      <c r="I65" s="8"/>
      <c r="J65" s="11"/>
      <c r="K65" s="6">
        <f>+'BUSETA-CAT. B (6-10 AÑOS)'!O5</f>
        <v>186000</v>
      </c>
      <c r="L65" s="8"/>
      <c r="M65" s="9"/>
      <c r="N65" s="4"/>
      <c r="O65" s="11"/>
      <c r="P65" s="7">
        <f>+'BUSETA-CAT. C (&gt;11 AÑOS)'!N5</f>
        <v>186000</v>
      </c>
    </row>
    <row r="66" spans="1:16" ht="15.75" customHeight="1" x14ac:dyDescent="0.25">
      <c r="A66" s="3" t="s">
        <v>20</v>
      </c>
      <c r="B66" s="4"/>
      <c r="C66" s="5"/>
      <c r="D66" s="4"/>
      <c r="E66" s="11"/>
      <c r="F66" s="6">
        <f>+'BUSETA-CAT. A (0-6 AÑOS)'!N6</f>
        <v>119780</v>
      </c>
      <c r="G66" s="4"/>
      <c r="H66" s="5"/>
      <c r="I66" s="4"/>
      <c r="J66" s="11"/>
      <c r="K66" s="6">
        <f>+'BUSETA-CAT. B (6-10 AÑOS)'!O6</f>
        <v>55618.75</v>
      </c>
      <c r="L66" s="4"/>
      <c r="M66" s="5"/>
      <c r="N66" s="4"/>
      <c r="O66" s="11"/>
      <c r="P66" s="7">
        <f>+'BUSETA-CAT. C (&gt;11 AÑOS)'!N6</f>
        <v>137747</v>
      </c>
    </row>
    <row r="67" spans="1:16" ht="15.75" customHeight="1" x14ac:dyDescent="0.25">
      <c r="A67" s="3" t="s">
        <v>21</v>
      </c>
      <c r="B67" s="4"/>
      <c r="C67" s="5"/>
      <c r="D67" s="4"/>
      <c r="E67" s="11"/>
      <c r="F67" s="6">
        <f>+'BUSETA-CAT. A (0-6 AÑOS)'!N7</f>
        <v>620100</v>
      </c>
      <c r="G67" s="4"/>
      <c r="H67" s="5"/>
      <c r="I67" s="4"/>
      <c r="J67" s="11"/>
      <c r="K67" s="6">
        <f>+'BUSETA-CAT. B (6-10 AÑOS)'!O7</f>
        <v>401250</v>
      </c>
      <c r="L67" s="4"/>
      <c r="M67" s="5"/>
      <c r="N67" s="4"/>
      <c r="O67" s="11"/>
      <c r="P67" s="7">
        <f>+'BUSETA-CAT. C (&gt;11 AÑOS)'!N7</f>
        <v>713115</v>
      </c>
    </row>
    <row r="68" spans="1:16" ht="15.75" customHeight="1" x14ac:dyDescent="0.25">
      <c r="A68" s="3" t="s">
        <v>22</v>
      </c>
      <c r="B68" s="4"/>
      <c r="C68" s="5"/>
      <c r="D68" s="4"/>
      <c r="E68" s="11"/>
      <c r="F68" s="6">
        <f>+'BUSETA-CAT. A (0-6 AÑOS)'!N8</f>
        <v>306340</v>
      </c>
      <c r="G68" s="4"/>
      <c r="H68" s="5"/>
      <c r="I68" s="4"/>
      <c r="J68" s="11"/>
      <c r="K68" s="6">
        <f>+'BUSETA-CAT. B (6-10 AÑOS)'!O8</f>
        <v>100000</v>
      </c>
      <c r="L68" s="4"/>
      <c r="M68" s="5"/>
      <c r="N68" s="4"/>
      <c r="O68" s="11"/>
      <c r="P68" s="7">
        <f>+'BUSETA-CAT. C (&gt;11 AÑOS)'!N8</f>
        <v>352291</v>
      </c>
    </row>
    <row r="69" spans="1:16" ht="15.75" customHeight="1" x14ac:dyDescent="0.25">
      <c r="A69" s="3" t="s">
        <v>23</v>
      </c>
      <c r="B69" s="4"/>
      <c r="C69" s="5"/>
      <c r="D69" s="4"/>
      <c r="E69" s="11"/>
      <c r="F69" s="6">
        <f>+'BUSETA-CAT. A (0-6 AÑOS)'!N9</f>
        <v>254400</v>
      </c>
      <c r="G69" s="4"/>
      <c r="H69" s="5"/>
      <c r="I69" s="4"/>
      <c r="J69" s="11"/>
      <c r="K69" s="6">
        <f>+'BUSETA-CAT. B (6-10 AÑOS)'!O9</f>
        <v>257885</v>
      </c>
      <c r="L69" s="4"/>
      <c r="M69" s="5"/>
      <c r="N69" s="4"/>
      <c r="O69" s="11"/>
      <c r="P69" s="7">
        <f>+'BUSETA-CAT. C (&gt;11 AÑOS)'!N9</f>
        <v>292560</v>
      </c>
    </row>
    <row r="70" spans="1:16" ht="15.75" customHeight="1" x14ac:dyDescent="0.25">
      <c r="A70" s="3" t="s">
        <v>24</v>
      </c>
      <c r="B70" s="4"/>
      <c r="C70" s="5"/>
      <c r="D70" s="4"/>
      <c r="E70" s="11"/>
      <c r="F70" s="6">
        <f>+'BUSETA-CAT. A (0-6 AÑOS)'!N10</f>
        <v>477000</v>
      </c>
      <c r="G70" s="4"/>
      <c r="H70" s="5"/>
      <c r="I70" s="4"/>
      <c r="J70" s="11"/>
      <c r="K70" s="6">
        <f>+'BUSETA-CAT. B (6-10 AÑOS)'!O10</f>
        <v>325000</v>
      </c>
      <c r="L70" s="4"/>
      <c r="M70" s="5"/>
      <c r="N70" s="4"/>
      <c r="O70" s="11"/>
      <c r="P70" s="7">
        <f>+'BUSETA-CAT. C (&gt;11 AÑOS)'!N10</f>
        <v>548550</v>
      </c>
    </row>
    <row r="71" spans="1:16" ht="15.75" customHeight="1" x14ac:dyDescent="0.25">
      <c r="A71" s="3" t="s">
        <v>25</v>
      </c>
      <c r="B71" s="4"/>
      <c r="C71" s="5"/>
      <c r="D71" s="4"/>
      <c r="E71" s="11"/>
      <c r="F71" s="6">
        <f>+'BUSETA-CAT. A (0-6 AÑOS)'!N11</f>
        <v>152640</v>
      </c>
      <c r="G71" s="4"/>
      <c r="H71" s="5"/>
      <c r="I71" s="4"/>
      <c r="J71" s="11"/>
      <c r="K71" s="6">
        <f>+'BUSETA-CAT. B (6-10 AÑOS)'!O11</f>
        <v>154732</v>
      </c>
      <c r="L71" s="4"/>
      <c r="M71" s="5"/>
      <c r="N71" s="4"/>
      <c r="O71" s="11"/>
      <c r="P71" s="7">
        <f>+'BUSETA-CAT. C (&gt;11 AÑOS)'!N11</f>
        <v>175536</v>
      </c>
    </row>
    <row r="72" spans="1:16" ht="15.75" customHeight="1" x14ac:dyDescent="0.25">
      <c r="A72" s="3" t="s">
        <v>26</v>
      </c>
      <c r="B72" s="4"/>
      <c r="C72" s="5"/>
      <c r="D72" s="4"/>
      <c r="E72" s="11"/>
      <c r="F72" s="6">
        <f>+'BUSETA-CAT. A (0-6 AÑOS)'!N12</f>
        <v>215180</v>
      </c>
      <c r="G72" s="4"/>
      <c r="H72" s="5"/>
      <c r="I72" s="4"/>
      <c r="J72" s="11"/>
      <c r="K72" s="6">
        <f>+'BUSETA-CAT. B (6-10 AÑOS)'!O12</f>
        <v>218128</v>
      </c>
      <c r="L72" s="4"/>
      <c r="M72" s="5"/>
      <c r="N72" s="4"/>
      <c r="O72" s="11"/>
      <c r="P72" s="7">
        <f>+'BUSETA-CAT. C (&gt;11 AÑOS)'!N12</f>
        <v>247457</v>
      </c>
    </row>
    <row r="73" spans="1:16" ht="15.75" customHeight="1" x14ac:dyDescent="0.25">
      <c r="A73" s="3" t="s">
        <v>27</v>
      </c>
      <c r="B73" s="4"/>
      <c r="C73" s="5"/>
      <c r="D73" s="4"/>
      <c r="E73" s="11"/>
      <c r="F73" s="6">
        <f>+'BUSETA-CAT. A (0-6 AÑOS)'!N13</f>
        <v>122960</v>
      </c>
      <c r="G73" s="4"/>
      <c r="H73" s="5"/>
      <c r="I73" s="4"/>
      <c r="J73" s="11"/>
      <c r="K73" s="6">
        <f>+'BUSETA-CAT. B (6-10 AÑOS)'!O13</f>
        <v>124644</v>
      </c>
      <c r="L73" s="4"/>
      <c r="M73" s="5"/>
      <c r="N73" s="4"/>
      <c r="O73" s="11"/>
      <c r="P73" s="7">
        <f>+'BUSETA-CAT. C (&gt;11 AÑOS)'!N13</f>
        <v>141404</v>
      </c>
    </row>
    <row r="74" spans="1:16" ht="15.75" customHeight="1" x14ac:dyDescent="0.25">
      <c r="A74" s="3" t="s">
        <v>28</v>
      </c>
      <c r="B74" s="4"/>
      <c r="C74" s="5"/>
      <c r="D74" s="4"/>
      <c r="E74" s="11"/>
      <c r="F74" s="6">
        <f>+'BUSETA-CAT. A (0-6 AÑOS)'!N14</f>
        <v>159000</v>
      </c>
      <c r="G74" s="4"/>
      <c r="H74" s="5"/>
      <c r="I74" s="4"/>
      <c r="J74" s="11"/>
      <c r="K74" s="6">
        <f>+'BUSETA-CAT. B (6-10 AÑOS)'!O14</f>
        <v>161178</v>
      </c>
      <c r="L74" s="4"/>
      <c r="M74" s="5"/>
      <c r="N74" s="4"/>
      <c r="O74" s="11"/>
      <c r="P74" s="7">
        <f>+'BUSETA-CAT. C (&gt;11 AÑOS)'!N14</f>
        <v>182850</v>
      </c>
    </row>
    <row r="75" spans="1:16" ht="15.75" customHeight="1" x14ac:dyDescent="0.25">
      <c r="A75" s="3" t="s">
        <v>29</v>
      </c>
      <c r="B75" s="4"/>
      <c r="C75" s="5"/>
      <c r="D75" s="4"/>
      <c r="E75" s="11"/>
      <c r="F75" s="6">
        <f>+'BUSETA-CAT. A (0-6 AÑOS)'!N15</f>
        <v>74200</v>
      </c>
      <c r="G75" s="4"/>
      <c r="H75" s="5"/>
      <c r="I75" s="4"/>
      <c r="J75" s="11"/>
      <c r="K75" s="6">
        <f>+'BUSETA-CAT. B (6-10 AÑOS)'!O15</f>
        <v>75217</v>
      </c>
      <c r="L75" s="4"/>
      <c r="M75" s="5"/>
      <c r="N75" s="4"/>
      <c r="O75" s="11"/>
      <c r="P75" s="7">
        <f>+'BUSETA-CAT. C (&gt;11 AÑOS)'!N15</f>
        <v>85330</v>
      </c>
    </row>
    <row r="76" spans="1:16" ht="15.75" customHeight="1" x14ac:dyDescent="0.25">
      <c r="A76" s="3" t="s">
        <v>30</v>
      </c>
      <c r="B76" s="12"/>
      <c r="C76" s="11"/>
      <c r="D76" s="12"/>
      <c r="E76" s="11"/>
      <c r="F76" s="6">
        <f>+'BUSETA-CAT. A (0-6 AÑOS)'!N16</f>
        <v>79500</v>
      </c>
      <c r="G76" s="12"/>
      <c r="H76" s="11"/>
      <c r="I76" s="12"/>
      <c r="J76" s="11"/>
      <c r="K76" s="6">
        <f>+'BUSETA-CAT. B (6-10 AÑOS)'!O16</f>
        <v>62500</v>
      </c>
      <c r="L76" s="12"/>
      <c r="M76" s="11"/>
      <c r="N76" s="12"/>
      <c r="O76" s="11"/>
      <c r="P76" s="7">
        <f>+'BUSETA-CAT. C (&gt;11 AÑOS)'!N16</f>
        <v>91425</v>
      </c>
    </row>
    <row r="77" spans="1:16" ht="15.75" customHeight="1" x14ac:dyDescent="0.25">
      <c r="A77" s="3" t="s">
        <v>31</v>
      </c>
      <c r="B77" s="12"/>
      <c r="C77" s="11"/>
      <c r="D77" s="12"/>
      <c r="E77" s="11"/>
      <c r="F77" s="6">
        <f>+'BUSETA-CAT. A (0-6 AÑOS)'!N17</f>
        <v>298920</v>
      </c>
      <c r="G77" s="12"/>
      <c r="H77" s="11"/>
      <c r="I77" s="12"/>
      <c r="J77" s="11"/>
      <c r="K77" s="6">
        <f>+'BUSETA-CAT. B (6-10 AÑOS)'!O17</f>
        <v>100000</v>
      </c>
      <c r="L77" s="12"/>
      <c r="M77" s="11"/>
      <c r="N77" s="12"/>
      <c r="O77" s="11"/>
      <c r="P77" s="7">
        <f>+'BUSETA-CAT. C (&gt;11 AÑOS)'!N17</f>
        <v>343758</v>
      </c>
    </row>
    <row r="78" spans="1:16" ht="15.75" customHeight="1" x14ac:dyDescent="0.25">
      <c r="A78" s="3" t="s">
        <v>32</v>
      </c>
      <c r="B78" s="12"/>
      <c r="C78" s="11"/>
      <c r="D78" s="12"/>
      <c r="E78" s="11"/>
      <c r="F78" s="6">
        <f>+'BUSETA-CAT. A (0-6 AÑOS)'!N18</f>
        <v>303160</v>
      </c>
      <c r="G78" s="12"/>
      <c r="H78" s="11"/>
      <c r="I78" s="12"/>
      <c r="J78" s="11"/>
      <c r="K78" s="6">
        <f>+'BUSETA-CAT. B (6-10 AÑOS)'!O18</f>
        <v>100000</v>
      </c>
      <c r="L78" s="12"/>
      <c r="M78" s="11"/>
      <c r="N78" s="12"/>
      <c r="O78" s="11"/>
      <c r="P78" s="7">
        <f>+'BUSETA-CAT. C (&gt;11 AÑOS)'!N18</f>
        <v>348634</v>
      </c>
    </row>
    <row r="79" spans="1:16" ht="15.75" customHeight="1" x14ac:dyDescent="0.25">
      <c r="A79" s="3" t="s">
        <v>33</v>
      </c>
      <c r="B79" s="12"/>
      <c r="C79" s="11"/>
      <c r="D79" s="12"/>
      <c r="E79" s="11"/>
      <c r="F79" s="6">
        <f>+'BUSETA-CAT. A (0-6 AÑOS)'!N19</f>
        <v>190800</v>
      </c>
      <c r="G79" s="12"/>
      <c r="H79" s="11"/>
      <c r="I79" s="12"/>
      <c r="J79" s="11"/>
      <c r="K79" s="6">
        <f>+'BUSETA-CAT. B (6-10 AÑOS)'!O19</f>
        <v>63750</v>
      </c>
      <c r="L79" s="12"/>
      <c r="M79" s="11"/>
      <c r="N79" s="12"/>
      <c r="O79" s="11"/>
      <c r="P79" s="7">
        <f>+'BUSETA-CAT. C (&gt;11 AÑOS)'!N19</f>
        <v>219420</v>
      </c>
    </row>
    <row r="80" spans="1:16" ht="15.75" customHeight="1" x14ac:dyDescent="0.25">
      <c r="A80" s="3" t="s">
        <v>34</v>
      </c>
      <c r="B80" s="12"/>
      <c r="C80" s="11"/>
      <c r="D80" s="12"/>
      <c r="E80" s="11"/>
      <c r="F80" s="6">
        <f>+'BUSETA-CAT. A (0-6 AÑOS)'!N20</f>
        <v>108120</v>
      </c>
      <c r="G80" s="12"/>
      <c r="H80" s="11"/>
      <c r="I80" s="12"/>
      <c r="J80" s="11"/>
      <c r="K80" s="6">
        <f>+'BUSETA-CAT. B (6-10 AÑOS)'!O20</f>
        <v>109601</v>
      </c>
      <c r="L80" s="12"/>
      <c r="M80" s="11"/>
      <c r="N80" s="12"/>
      <c r="O80" s="11"/>
      <c r="P80" s="7">
        <f>+'BUSETA-CAT. C (&gt;11 AÑOS)'!N20</f>
        <v>124338</v>
      </c>
    </row>
    <row r="81" spans="1:16" ht="15.75" customHeight="1" x14ac:dyDescent="0.25">
      <c r="A81" s="3" t="s">
        <v>35</v>
      </c>
      <c r="B81" s="12"/>
      <c r="C81" s="11"/>
      <c r="D81" s="12"/>
      <c r="E81" s="11"/>
      <c r="F81" s="6">
        <f>+'BUSETA-CAT. A (0-6 AÑOS)'!N21</f>
        <v>107060</v>
      </c>
      <c r="G81" s="12"/>
      <c r="H81" s="11"/>
      <c r="I81" s="12"/>
      <c r="J81" s="11"/>
      <c r="K81" s="6">
        <f>+'BUSETA-CAT. B (6-10 AÑOS)'!O21</f>
        <v>108526</v>
      </c>
      <c r="L81" s="12"/>
      <c r="M81" s="11"/>
      <c r="N81" s="12"/>
      <c r="O81" s="11"/>
      <c r="P81" s="7">
        <f>+'BUSETA-CAT. C (&gt;11 AÑOS)'!N21</f>
        <v>123119</v>
      </c>
    </row>
    <row r="82" spans="1:16" ht="15.75" customHeight="1" x14ac:dyDescent="0.25">
      <c r="A82" s="3" t="s">
        <v>36</v>
      </c>
      <c r="B82" s="12"/>
      <c r="C82" s="11"/>
      <c r="D82" s="12"/>
      <c r="E82" s="11"/>
      <c r="F82" s="6">
        <f>+'BUSETA-CAT. A (0-6 AÑOS)'!N22</f>
        <v>1172360</v>
      </c>
      <c r="G82" s="12"/>
      <c r="H82" s="11"/>
      <c r="I82" s="12"/>
      <c r="J82" s="11"/>
      <c r="K82" s="6">
        <f>+'BUSETA-CAT. B (6-10 AÑOS)'!O22</f>
        <v>690000</v>
      </c>
      <c r="L82" s="12"/>
      <c r="M82" s="11"/>
      <c r="N82" s="12"/>
      <c r="O82" s="11"/>
      <c r="P82" s="7">
        <f>+'BUSETA-CAT. C (&gt;11 AÑOS)'!N22</f>
        <v>1348214</v>
      </c>
    </row>
    <row r="83" spans="1:16" ht="15.75" customHeight="1" x14ac:dyDescent="0.25">
      <c r="A83" s="3" t="s">
        <v>37</v>
      </c>
      <c r="B83" s="12"/>
      <c r="C83" s="11"/>
      <c r="D83" s="12"/>
      <c r="E83" s="11"/>
      <c r="F83" s="6">
        <f>+'BUSETA-CAT. A (0-6 AÑOS)'!N23</f>
        <v>1251860</v>
      </c>
      <c r="G83" s="12"/>
      <c r="H83" s="11"/>
      <c r="I83" s="12"/>
      <c r="J83" s="11"/>
      <c r="K83" s="6">
        <f>+'BUSETA-CAT. B (6-10 AÑOS)'!O23</f>
        <v>615000</v>
      </c>
      <c r="L83" s="12"/>
      <c r="M83" s="11"/>
      <c r="N83" s="12"/>
      <c r="O83" s="11"/>
      <c r="P83" s="7">
        <f>+'BUSETA-CAT. C (&gt;11 AÑOS)'!N23</f>
        <v>1439639</v>
      </c>
    </row>
    <row r="84" spans="1:16" ht="15.75" customHeight="1" x14ac:dyDescent="0.25">
      <c r="A84" s="3" t="s">
        <v>21</v>
      </c>
      <c r="B84" s="12"/>
      <c r="C84" s="11"/>
      <c r="D84" s="12"/>
      <c r="E84" s="11"/>
      <c r="F84" s="6">
        <f>+'BUSETA-CAT. A (0-6 AÑOS)'!N24</f>
        <v>615860</v>
      </c>
      <c r="G84" s="12"/>
      <c r="H84" s="11"/>
      <c r="I84" s="12"/>
      <c r="J84" s="11"/>
      <c r="K84" s="6">
        <f>+'BUSETA-CAT. B (6-10 AÑOS)'!O24</f>
        <v>624297</v>
      </c>
      <c r="L84" s="12"/>
      <c r="M84" s="11"/>
      <c r="N84" s="12"/>
      <c r="O84" s="11"/>
      <c r="P84" s="7">
        <f>+'BUSETA-CAT. C (&gt;11 AÑOS)'!N24</f>
        <v>708239</v>
      </c>
    </row>
    <row r="85" spans="1:16" ht="15.75" customHeight="1" x14ac:dyDescent="0.25">
      <c r="A85" s="3" t="s">
        <v>38</v>
      </c>
      <c r="B85" s="12"/>
      <c r="C85" s="11"/>
      <c r="D85" s="12"/>
      <c r="E85" s="11"/>
      <c r="F85" s="6">
        <f>+'BUSETA-CAT. A (0-6 AÑOS)'!N25</f>
        <v>501380</v>
      </c>
      <c r="G85" s="12"/>
      <c r="H85" s="11"/>
      <c r="I85" s="12"/>
      <c r="J85" s="11"/>
      <c r="K85" s="6">
        <f>+'BUSETA-CAT. B (6-10 AÑOS)'!O25</f>
        <v>508249</v>
      </c>
      <c r="L85" s="12"/>
      <c r="M85" s="11"/>
      <c r="N85" s="12"/>
      <c r="O85" s="11"/>
      <c r="P85" s="7">
        <f>+'BUSETA-CAT. C (&gt;11 AÑOS)'!N25</f>
        <v>576587</v>
      </c>
    </row>
    <row r="86" spans="1:16" ht="15.75" customHeight="1" x14ac:dyDescent="0.25">
      <c r="A86" s="3" t="s">
        <v>39</v>
      </c>
      <c r="B86" s="12"/>
      <c r="C86" s="11"/>
      <c r="D86" s="12"/>
      <c r="E86" s="11"/>
      <c r="F86" s="6">
        <f>+'BUSETA-CAT. A (0-6 AÑOS)'!N26</f>
        <v>999580</v>
      </c>
      <c r="G86" s="12"/>
      <c r="H86" s="11"/>
      <c r="I86" s="12"/>
      <c r="J86" s="11"/>
      <c r="K86" s="6">
        <f>+'BUSETA-CAT. B (6-10 AÑOS)'!O26</f>
        <v>595000</v>
      </c>
      <c r="L86" s="12"/>
      <c r="M86" s="11"/>
      <c r="N86" s="12"/>
      <c r="O86" s="11"/>
      <c r="P86" s="7">
        <f>+'BUSETA-CAT. C (&gt;11 AÑOS)'!N26</f>
        <v>1149517</v>
      </c>
    </row>
    <row r="87" spans="1:16" ht="15.75" customHeight="1" x14ac:dyDescent="0.25">
      <c r="A87" s="3" t="s">
        <v>40</v>
      </c>
      <c r="B87" s="12"/>
      <c r="C87" s="11"/>
      <c r="D87" s="12"/>
      <c r="E87" s="11"/>
      <c r="F87" s="6">
        <f>+'BUSETA-CAT. A (0-6 AÑOS)'!N27</f>
        <v>478060</v>
      </c>
      <c r="G87" s="12"/>
      <c r="H87" s="11"/>
      <c r="I87" s="12"/>
      <c r="J87" s="11"/>
      <c r="K87" s="6">
        <f>+'BUSETA-CAT. B (6-10 AÑOS)'!O27</f>
        <v>484609</v>
      </c>
      <c r="L87" s="12"/>
      <c r="M87" s="11"/>
      <c r="N87" s="12"/>
      <c r="O87" s="11"/>
      <c r="P87" s="7">
        <f>+'BUSETA-CAT. C (&gt;11 AÑOS)'!N27</f>
        <v>549769</v>
      </c>
    </row>
    <row r="88" spans="1:16" ht="15.75" customHeight="1" x14ac:dyDescent="0.25">
      <c r="A88" s="3" t="s">
        <v>41</v>
      </c>
      <c r="B88" s="12"/>
      <c r="C88" s="11"/>
      <c r="D88" s="12"/>
      <c r="E88" s="11"/>
      <c r="F88" s="6">
        <f>+'BUSETA-CAT. A (0-6 AÑOS)'!N28</f>
        <v>222600</v>
      </c>
      <c r="G88" s="12"/>
      <c r="H88" s="11"/>
      <c r="I88" s="12"/>
      <c r="J88" s="11"/>
      <c r="K88" s="6">
        <f>+'BUSETA-CAT. B (6-10 AÑOS)'!O28</f>
        <v>101250</v>
      </c>
      <c r="L88" s="12"/>
      <c r="M88" s="11"/>
      <c r="N88" s="12"/>
      <c r="O88" s="11"/>
      <c r="P88" s="7">
        <f>+'BUSETA-CAT. C (&gt;11 AÑOS)'!N28</f>
        <v>255990</v>
      </c>
    </row>
    <row r="89" spans="1:16" ht="15.75" customHeight="1" x14ac:dyDescent="0.25">
      <c r="A89" s="3" t="s">
        <v>42</v>
      </c>
      <c r="B89" s="12"/>
      <c r="C89" s="11"/>
      <c r="D89" s="12"/>
      <c r="E89" s="11"/>
      <c r="F89" s="6">
        <f>+'BUSETA-CAT. A (0-6 AÑOS)'!N29</f>
        <v>1648300</v>
      </c>
      <c r="G89" s="12"/>
      <c r="H89" s="11"/>
      <c r="I89" s="12"/>
      <c r="J89" s="11"/>
      <c r="K89" s="6">
        <f>+'BUSETA-CAT. B (6-10 AÑOS)'!O29</f>
        <v>1670882</v>
      </c>
      <c r="L89" s="12"/>
      <c r="M89" s="11"/>
      <c r="N89" s="12"/>
      <c r="O89" s="11"/>
      <c r="P89" s="7">
        <f>+'BUSETA-CAT. C (&gt;11 AÑOS)'!N29</f>
        <v>1895545</v>
      </c>
    </row>
    <row r="90" spans="1:16" ht="15.75" customHeight="1" x14ac:dyDescent="0.25">
      <c r="A90" s="3" t="s">
        <v>43</v>
      </c>
      <c r="B90" s="12"/>
      <c r="C90" s="11"/>
      <c r="D90" s="12"/>
      <c r="E90" s="11"/>
      <c r="F90" s="6">
        <f>+'BUSETA-CAT. A (0-6 AÑOS)'!N30</f>
        <v>1769140</v>
      </c>
      <c r="G90" s="12"/>
      <c r="H90" s="11"/>
      <c r="I90" s="12"/>
      <c r="J90" s="11"/>
      <c r="K90" s="6">
        <f>+'BUSETA-CAT. B (6-10 AÑOS)'!O30</f>
        <v>1793378</v>
      </c>
      <c r="L90" s="12"/>
      <c r="M90" s="11"/>
      <c r="N90" s="12"/>
      <c r="O90" s="11"/>
      <c r="P90" s="7">
        <f>+'BUSETA-CAT. C (&gt;11 AÑOS)'!N30</f>
        <v>2034511</v>
      </c>
    </row>
    <row r="91" spans="1:16" ht="15.75" customHeight="1" x14ac:dyDescent="0.25">
      <c r="A91" s="3" t="s">
        <v>44</v>
      </c>
      <c r="B91" s="12"/>
      <c r="C91" s="11"/>
      <c r="D91" s="12"/>
      <c r="E91" s="11"/>
      <c r="F91" s="6">
        <f>+'BUSETA-CAT. A (0-6 AÑOS)'!N31</f>
        <v>1220060</v>
      </c>
      <c r="G91" s="12"/>
      <c r="H91" s="11"/>
      <c r="I91" s="12"/>
      <c r="J91" s="11"/>
      <c r="K91" s="6">
        <f>+'BUSETA-CAT. B (6-10 AÑOS)'!O31</f>
        <v>992500</v>
      </c>
      <c r="L91" s="12"/>
      <c r="M91" s="11"/>
      <c r="N91" s="12"/>
      <c r="O91" s="11"/>
      <c r="P91" s="7">
        <f>+'BUSETA-CAT. C (&gt;11 AÑOS)'!N31</f>
        <v>1403069</v>
      </c>
    </row>
    <row r="92" spans="1:16" ht="15.75" customHeight="1" x14ac:dyDescent="0.25">
      <c r="A92" s="3" t="s">
        <v>45</v>
      </c>
      <c r="B92" s="12"/>
      <c r="C92" s="11"/>
      <c r="D92" s="12"/>
      <c r="E92" s="11"/>
      <c r="F92" s="6">
        <f>+'BUSETA-CAT. A (0-6 AÑOS)'!N32</f>
        <v>1170240</v>
      </c>
      <c r="G92" s="12"/>
      <c r="H92" s="11"/>
      <c r="I92" s="12"/>
      <c r="J92" s="11"/>
      <c r="K92" s="6">
        <f>+'BUSETA-CAT. B (6-10 AÑOS)'!O32</f>
        <v>1186273</v>
      </c>
      <c r="L92" s="12"/>
      <c r="M92" s="11"/>
      <c r="N92" s="12"/>
      <c r="O92" s="11"/>
      <c r="P92" s="7">
        <f>+'BUSETA-CAT. C (&gt;11 AÑOS)'!N32</f>
        <v>1345776</v>
      </c>
    </row>
    <row r="93" spans="1:16" ht="15.75" customHeight="1" x14ac:dyDescent="0.25">
      <c r="A93" s="3" t="s">
        <v>46</v>
      </c>
      <c r="B93" s="12"/>
      <c r="C93" s="11"/>
      <c r="D93" s="12"/>
      <c r="E93" s="11"/>
      <c r="F93" s="6">
        <f>+'BUSETA-CAT. A (0-6 AÑOS)'!N33</f>
        <v>1967360</v>
      </c>
      <c r="G93" s="12"/>
      <c r="H93" s="11"/>
      <c r="I93" s="12"/>
      <c r="J93" s="11"/>
      <c r="K93" s="6">
        <f>+'BUSETA-CAT. B (6-10 AÑOS)'!O33</f>
        <v>1994312</v>
      </c>
      <c r="L93" s="12"/>
      <c r="M93" s="11"/>
      <c r="N93" s="12"/>
      <c r="O93" s="11"/>
      <c r="P93" s="7">
        <f>+'BUSETA-CAT. C (&gt;11 AÑOS)'!N33</f>
        <v>2262464</v>
      </c>
    </row>
    <row r="94" spans="1:16" ht="15.75" customHeight="1" x14ac:dyDescent="0.25">
      <c r="A94" s="3" t="s">
        <v>47</v>
      </c>
      <c r="B94" s="12"/>
      <c r="C94" s="11"/>
      <c r="D94" s="12"/>
      <c r="E94" s="11"/>
      <c r="F94" s="6">
        <f>+'BUSETA-CAT. A (0-6 AÑOS)'!N34</f>
        <v>446260</v>
      </c>
      <c r="G94" s="12"/>
      <c r="H94" s="11"/>
      <c r="I94" s="12"/>
      <c r="J94" s="11"/>
      <c r="K94" s="6">
        <f>+'BUSETA-CAT. B (6-10 AÑOS)'!O34</f>
        <v>452373</v>
      </c>
      <c r="L94" s="12"/>
      <c r="M94" s="11"/>
      <c r="N94" s="12"/>
      <c r="O94" s="11"/>
      <c r="P94" s="7">
        <f>+'BUSETA-CAT. C (&gt;11 AÑOS)'!N34</f>
        <v>513199</v>
      </c>
    </row>
    <row r="95" spans="1:16" ht="15.75" customHeight="1" x14ac:dyDescent="0.25">
      <c r="A95" s="3" t="s">
        <v>48</v>
      </c>
      <c r="B95" s="12"/>
      <c r="C95" s="11"/>
      <c r="D95" s="12"/>
      <c r="E95" s="11"/>
      <c r="F95" s="6">
        <f>+'BUSETA-CAT. A (0-6 AÑOS)'!N35</f>
        <v>551200</v>
      </c>
      <c r="G95" s="12"/>
      <c r="H95" s="11"/>
      <c r="I95" s="12"/>
      <c r="J95" s="11"/>
      <c r="K95" s="6">
        <f>+'BUSETA-CAT. B (6-10 AÑOS)'!O35</f>
        <v>540000</v>
      </c>
      <c r="L95" s="12"/>
      <c r="M95" s="11"/>
      <c r="N95" s="12"/>
      <c r="O95" s="11"/>
      <c r="P95" s="7">
        <f>+'BUSETA-CAT. C (&gt;11 AÑOS)'!N35</f>
        <v>633880</v>
      </c>
    </row>
    <row r="96" spans="1:16" ht="15.75" customHeight="1" x14ac:dyDescent="0.25">
      <c r="A96" s="3" t="s">
        <v>49</v>
      </c>
      <c r="B96" s="12"/>
      <c r="C96" s="11"/>
      <c r="D96" s="12"/>
      <c r="E96" s="11"/>
      <c r="F96" s="6">
        <f>+'BUSETA-CAT. A (0-6 AÑOS)'!N36</f>
        <v>91160</v>
      </c>
      <c r="G96" s="12"/>
      <c r="H96" s="11"/>
      <c r="I96" s="12"/>
      <c r="J96" s="11"/>
      <c r="K96" s="6">
        <f>+'BUSETA-CAT. B (6-10 AÑOS)'!O36</f>
        <v>75000</v>
      </c>
      <c r="L96" s="12"/>
      <c r="M96" s="11"/>
      <c r="N96" s="12"/>
      <c r="O96" s="11"/>
      <c r="P96" s="7">
        <f>+'BUSETA-CAT. C (&gt;11 AÑOS)'!N36</f>
        <v>104834</v>
      </c>
    </row>
    <row r="97" spans="1:16" ht="15.75" customHeight="1" x14ac:dyDescent="0.25">
      <c r="A97" s="3" t="s">
        <v>50</v>
      </c>
      <c r="B97" s="12"/>
      <c r="C97" s="11"/>
      <c r="D97" s="12"/>
      <c r="E97" s="11"/>
      <c r="F97" s="6">
        <f>+'BUSETA-CAT. A (0-6 AÑOS)'!N37</f>
        <v>737760</v>
      </c>
      <c r="G97" s="12"/>
      <c r="H97" s="11"/>
      <c r="I97" s="12"/>
      <c r="J97" s="11"/>
      <c r="K97" s="6">
        <f>+'BUSETA-CAT. B (6-10 AÑOS)'!O37</f>
        <v>652500</v>
      </c>
      <c r="L97" s="12"/>
      <c r="M97" s="11"/>
      <c r="N97" s="12"/>
      <c r="O97" s="11"/>
      <c r="P97" s="7">
        <f>+'BUSETA-CAT. C (&gt;11 AÑOS)'!N37</f>
        <v>848424</v>
      </c>
    </row>
    <row r="98" spans="1:16" ht="15.75" customHeight="1" x14ac:dyDescent="0.25">
      <c r="A98" s="3" t="s">
        <v>51</v>
      </c>
      <c r="B98" s="12"/>
      <c r="C98" s="11"/>
      <c r="D98" s="12"/>
      <c r="E98" s="11"/>
      <c r="F98" s="6">
        <f>+'BUSETA-CAT. A (0-6 AÑOS)'!N38</f>
        <v>754720</v>
      </c>
      <c r="G98" s="12"/>
      <c r="H98" s="11"/>
      <c r="I98" s="12"/>
      <c r="J98" s="11"/>
      <c r="K98" s="6">
        <f>+'BUSETA-CAT. B (6-10 AÑOS)'!O38</f>
        <v>577500</v>
      </c>
      <c r="L98" s="12"/>
      <c r="M98" s="11"/>
      <c r="N98" s="12"/>
      <c r="O98" s="11"/>
      <c r="P98" s="7">
        <f>+'BUSETA-CAT. C (&gt;11 AÑOS)'!N38</f>
        <v>867928</v>
      </c>
    </row>
    <row r="99" spans="1:16" ht="15.75" customHeight="1" x14ac:dyDescent="0.25">
      <c r="A99" s="3" t="s">
        <v>52</v>
      </c>
      <c r="B99" s="12"/>
      <c r="C99" s="11"/>
      <c r="D99" s="12"/>
      <c r="E99" s="11"/>
      <c r="F99" s="6">
        <f>+'BUSETA-CAT. A (0-6 AÑOS)'!N39</f>
        <v>606320</v>
      </c>
      <c r="G99" s="12"/>
      <c r="H99" s="11"/>
      <c r="I99" s="12"/>
      <c r="J99" s="11"/>
      <c r="K99" s="6">
        <f>+'BUSETA-CAT. B (6-10 AÑOS)'!O39</f>
        <v>605000</v>
      </c>
      <c r="L99" s="12"/>
      <c r="M99" s="11"/>
      <c r="N99" s="12"/>
      <c r="O99" s="11"/>
      <c r="P99" s="7">
        <f>+'BUSETA-CAT. C (&gt;11 AÑOS)'!N39</f>
        <v>697268</v>
      </c>
    </row>
    <row r="100" spans="1:16" ht="15.75" customHeight="1" x14ac:dyDescent="0.25">
      <c r="A100" s="3" t="s">
        <v>53</v>
      </c>
      <c r="B100" s="12"/>
      <c r="C100" s="11"/>
      <c r="D100" s="12"/>
      <c r="E100" s="11"/>
      <c r="F100" s="6">
        <f>+'BUSETA-CAT. A (0-6 AÑOS)'!N40</f>
        <v>630700</v>
      </c>
      <c r="G100" s="12"/>
      <c r="H100" s="11"/>
      <c r="I100" s="12"/>
      <c r="J100" s="11"/>
      <c r="K100" s="6">
        <f>+'BUSETA-CAT. B (6-10 AÑOS)'!O40</f>
        <v>605000</v>
      </c>
      <c r="L100" s="12"/>
      <c r="M100" s="11"/>
      <c r="N100" s="12"/>
      <c r="O100" s="11"/>
      <c r="P100" s="7">
        <f>+'BUSETA-CAT. C (&gt;11 AÑOS)'!N40</f>
        <v>725305</v>
      </c>
    </row>
    <row r="101" spans="1:16" ht="15.75" customHeight="1" x14ac:dyDescent="0.25">
      <c r="A101" s="3" t="s">
        <v>54</v>
      </c>
      <c r="B101" s="12"/>
      <c r="C101" s="11"/>
      <c r="D101" s="12"/>
      <c r="E101" s="11"/>
      <c r="F101" s="6">
        <f>+'BUSETA-CAT. A (0-6 AÑOS)'!N41</f>
        <v>2623500</v>
      </c>
      <c r="G101" s="12"/>
      <c r="H101" s="11"/>
      <c r="I101" s="12"/>
      <c r="J101" s="11"/>
      <c r="K101" s="6">
        <f>+'BUSETA-CAT. B (6-10 AÑOS)'!O41</f>
        <v>1500000</v>
      </c>
      <c r="L101" s="12"/>
      <c r="M101" s="11"/>
      <c r="N101" s="12"/>
      <c r="O101" s="11"/>
      <c r="P101" s="7">
        <f>+'BUSETA-CAT. C (&gt;11 AÑOS)'!N41</f>
        <v>3017025</v>
      </c>
    </row>
    <row r="102" spans="1:16" ht="15.75" customHeight="1" x14ac:dyDescent="0.25">
      <c r="A102" s="3" t="s">
        <v>55</v>
      </c>
      <c r="B102" s="12"/>
      <c r="C102" s="11"/>
      <c r="D102" s="12"/>
      <c r="E102" s="11"/>
      <c r="F102" s="6">
        <f>+'BUSETA-CAT. A (0-6 AÑOS)'!N42</f>
        <v>3147140</v>
      </c>
      <c r="G102" s="12"/>
      <c r="H102" s="11"/>
      <c r="I102" s="12"/>
      <c r="J102" s="11"/>
      <c r="K102" s="6">
        <f>+'BUSETA-CAT. B (6-10 AÑOS)'!O42</f>
        <v>1225000</v>
      </c>
      <c r="L102" s="12"/>
      <c r="M102" s="11"/>
      <c r="N102" s="12"/>
      <c r="O102" s="11"/>
      <c r="P102" s="7">
        <f>+'BUSETA-CAT. C (&gt;11 AÑOS)'!N42</f>
        <v>3619211</v>
      </c>
    </row>
    <row r="103" spans="1:16" ht="15.75" customHeight="1" x14ac:dyDescent="0.25">
      <c r="A103" s="3" t="s">
        <v>56</v>
      </c>
      <c r="B103" s="12"/>
      <c r="C103" s="11"/>
      <c r="D103" s="12"/>
      <c r="E103" s="11"/>
      <c r="F103" s="6">
        <f>+'BUSETA-CAT. A (0-6 AÑOS)'!N43</f>
        <v>1525340</v>
      </c>
      <c r="G103" s="12"/>
      <c r="H103" s="11"/>
      <c r="I103" s="12"/>
      <c r="J103" s="11"/>
      <c r="K103" s="6">
        <f>+'BUSETA-CAT. B (6-10 AÑOS)'!O43</f>
        <v>1546238</v>
      </c>
      <c r="L103" s="12"/>
      <c r="M103" s="11"/>
      <c r="N103" s="12"/>
      <c r="O103" s="11"/>
      <c r="P103" s="7">
        <f>+'BUSETA-CAT. C (&gt;11 AÑOS)'!N43</f>
        <v>1754141</v>
      </c>
    </row>
    <row r="104" spans="1:16" ht="15.75" customHeight="1" x14ac:dyDescent="0.25">
      <c r="A104" s="3" t="s">
        <v>57</v>
      </c>
      <c r="B104" s="12"/>
      <c r="C104" s="11"/>
      <c r="D104" s="12"/>
      <c r="E104" s="11"/>
      <c r="F104" s="6">
        <f>+'BUSETA-CAT. A (0-6 AÑOS)'!N44</f>
        <v>1022900</v>
      </c>
      <c r="G104" s="12"/>
      <c r="H104" s="11"/>
      <c r="I104" s="12"/>
      <c r="J104" s="11"/>
      <c r="K104" s="6">
        <f>+'BUSETA-CAT. B (6-10 AÑOS)'!O44</f>
        <v>872500</v>
      </c>
      <c r="L104" s="12"/>
      <c r="M104" s="11"/>
      <c r="N104" s="12"/>
      <c r="O104" s="11"/>
      <c r="P104" s="7">
        <f>+'BUSETA-CAT. C (&gt;11 AÑOS)'!N44</f>
        <v>1176335</v>
      </c>
    </row>
    <row r="105" spans="1:16" ht="15.75" customHeight="1" x14ac:dyDescent="0.25">
      <c r="A105" s="3" t="s">
        <v>58</v>
      </c>
      <c r="B105" s="12"/>
      <c r="C105" s="11"/>
      <c r="D105" s="12"/>
      <c r="E105" s="11"/>
      <c r="F105" s="6">
        <f>+'BUSETA-CAT. A (0-6 AÑOS)'!N45</f>
        <v>260760</v>
      </c>
      <c r="G105" s="12"/>
      <c r="H105" s="11"/>
      <c r="I105" s="12"/>
      <c r="J105" s="11"/>
      <c r="K105" s="6">
        <f>+'BUSETA-CAT. B (6-10 AÑOS)'!O45</f>
        <v>264332</v>
      </c>
      <c r="L105" s="12"/>
      <c r="M105" s="11"/>
      <c r="N105" s="12"/>
      <c r="O105" s="11"/>
      <c r="P105" s="7">
        <f>+'BUSETA-CAT. C (&gt;11 AÑOS)'!N45</f>
        <v>299874</v>
      </c>
    </row>
    <row r="106" spans="1:16" ht="15.75" customHeight="1" x14ac:dyDescent="0.25">
      <c r="A106" s="3" t="s">
        <v>59</v>
      </c>
      <c r="B106" s="12"/>
      <c r="C106" s="11"/>
      <c r="D106" s="12"/>
      <c r="E106" s="11"/>
      <c r="F106" s="6">
        <f>+'BUSETA-CAT. A (0-6 AÑOS)'!N46</f>
        <v>254400</v>
      </c>
      <c r="G106" s="12"/>
      <c r="H106" s="11"/>
      <c r="I106" s="12"/>
      <c r="J106" s="11"/>
      <c r="K106" s="6">
        <f>+'BUSETA-CAT. B (6-10 AÑOS)'!O46</f>
        <v>220000</v>
      </c>
      <c r="L106" s="12"/>
      <c r="M106" s="11"/>
      <c r="N106" s="12"/>
      <c r="O106" s="11"/>
      <c r="P106" s="7">
        <f>+'BUSETA-CAT. C (&gt;11 AÑOS)'!N46</f>
        <v>292560</v>
      </c>
    </row>
    <row r="107" spans="1:16" ht="15.75" customHeight="1" x14ac:dyDescent="0.25">
      <c r="A107" s="3" t="s">
        <v>60</v>
      </c>
      <c r="B107" s="12"/>
      <c r="C107" s="11"/>
      <c r="D107" s="12"/>
      <c r="E107" s="11"/>
      <c r="F107" s="6">
        <f>+'BUSETA-CAT. A (0-6 AÑOS)'!N47</f>
        <v>166420</v>
      </c>
      <c r="G107" s="12"/>
      <c r="H107" s="11"/>
      <c r="I107" s="12"/>
      <c r="J107" s="11"/>
      <c r="K107" s="6">
        <f>+'BUSETA-CAT. B (6-10 AÑOS)'!O47</f>
        <v>168700</v>
      </c>
      <c r="L107" s="12"/>
      <c r="M107" s="11"/>
      <c r="N107" s="12"/>
      <c r="O107" s="11"/>
      <c r="P107" s="7">
        <f>+'BUSETA-CAT. C (&gt;11 AÑOS)'!N47</f>
        <v>191383</v>
      </c>
    </row>
    <row r="108" spans="1:16" ht="15.75" customHeight="1" x14ac:dyDescent="0.25">
      <c r="A108" s="3" t="s">
        <v>61</v>
      </c>
      <c r="B108" s="12"/>
      <c r="C108" s="11"/>
      <c r="D108" s="12"/>
      <c r="E108" s="11"/>
      <c r="F108" s="6">
        <f>+'BUSETA-CAT. A (0-6 AÑOS)'!N48</f>
        <v>2140140</v>
      </c>
      <c r="G108" s="12"/>
      <c r="H108" s="11"/>
      <c r="I108" s="12"/>
      <c r="J108" s="11"/>
      <c r="K108" s="6">
        <f>+'BUSETA-CAT. B (6-10 AÑOS)'!O48</f>
        <v>2169460</v>
      </c>
      <c r="L108" s="12"/>
      <c r="M108" s="11"/>
      <c r="N108" s="12"/>
      <c r="O108" s="11"/>
      <c r="P108" s="7">
        <f>+'BUSETA-CAT. C (&gt;11 AÑOS)'!N48</f>
        <v>2461161</v>
      </c>
    </row>
    <row r="109" spans="1:16" ht="15.75" customHeight="1" x14ac:dyDescent="0.25">
      <c r="A109" s="3" t="s">
        <v>62</v>
      </c>
      <c r="B109" s="12"/>
      <c r="C109" s="11"/>
      <c r="D109" s="12"/>
      <c r="E109" s="11"/>
      <c r="F109" s="6">
        <f>+'BUSETA-CAT. A (0-6 AÑOS)'!N49</f>
        <v>867080</v>
      </c>
      <c r="G109" s="12"/>
      <c r="H109" s="11"/>
      <c r="I109" s="12"/>
      <c r="J109" s="11"/>
      <c r="K109" s="6">
        <f>+'BUSETA-CAT. B (6-10 AÑOS)'!O49</f>
        <v>878959</v>
      </c>
      <c r="L109" s="12"/>
      <c r="M109" s="11"/>
      <c r="N109" s="12"/>
      <c r="O109" s="11"/>
      <c r="P109" s="7">
        <f>+'BUSETA-CAT. C (&gt;11 AÑOS)'!N49</f>
        <v>997142</v>
      </c>
    </row>
    <row r="110" spans="1:16" ht="15.75" customHeight="1" x14ac:dyDescent="0.25">
      <c r="A110" s="3" t="s">
        <v>63</v>
      </c>
      <c r="B110" s="12"/>
      <c r="C110" s="11"/>
      <c r="D110" s="12"/>
      <c r="E110" s="11"/>
      <c r="F110" s="6">
        <f>+'BUSETA-CAT. A (0-6 AÑOS)'!N50</f>
        <v>415520</v>
      </c>
      <c r="G110" s="12"/>
      <c r="H110" s="11"/>
      <c r="I110" s="12"/>
      <c r="J110" s="11"/>
      <c r="K110" s="6">
        <f>+'BUSETA-CAT. B (6-10 AÑOS)'!O50</f>
        <v>230000</v>
      </c>
      <c r="L110" s="12"/>
      <c r="M110" s="11"/>
      <c r="N110" s="12"/>
      <c r="O110" s="11"/>
      <c r="P110" s="7">
        <f>+'BUSETA-CAT. C (&gt;11 AÑOS)'!N50</f>
        <v>477848</v>
      </c>
    </row>
    <row r="111" spans="1:16" ht="15.75" customHeight="1" x14ac:dyDescent="0.25">
      <c r="A111" s="3" t="s">
        <v>64</v>
      </c>
      <c r="B111" s="12"/>
      <c r="C111" s="11"/>
      <c r="D111" s="12"/>
      <c r="E111" s="11"/>
      <c r="F111" s="6">
        <f>+'BUSETA-CAT. A (0-6 AÑOS)'!N51</f>
        <v>651900</v>
      </c>
      <c r="G111" s="12"/>
      <c r="H111" s="11"/>
      <c r="I111" s="12"/>
      <c r="J111" s="11"/>
      <c r="K111" s="6">
        <f>+'BUSETA-CAT. B (6-10 AÑOS)'!O51</f>
        <v>600000</v>
      </c>
      <c r="L111" s="12"/>
      <c r="M111" s="11"/>
      <c r="N111" s="12"/>
      <c r="O111" s="11"/>
      <c r="P111" s="7">
        <f>+'BUSETA-CAT. C (&gt;11 AÑOS)'!N51</f>
        <v>749685</v>
      </c>
    </row>
    <row r="112" spans="1:16" ht="15.75" customHeight="1" x14ac:dyDescent="0.25">
      <c r="A112" s="3" t="s">
        <v>65</v>
      </c>
      <c r="B112" s="12"/>
      <c r="C112" s="11"/>
      <c r="D112" s="12"/>
      <c r="E112" s="11"/>
      <c r="F112" s="6">
        <f>+'BUSETA-CAT. A (0-6 AÑOS)'!N52</f>
        <v>1162820</v>
      </c>
      <c r="G112" s="12"/>
      <c r="H112" s="11"/>
      <c r="I112" s="12"/>
      <c r="J112" s="11"/>
      <c r="K112" s="6">
        <f>+'BUSETA-CAT. B (6-10 AÑOS)'!O52</f>
        <v>1178751</v>
      </c>
      <c r="L112" s="12"/>
      <c r="M112" s="11"/>
      <c r="N112" s="12"/>
      <c r="O112" s="11"/>
      <c r="P112" s="7">
        <f>+'BUSETA-CAT. C (&gt;11 AÑOS)'!N52</f>
        <v>1337243</v>
      </c>
    </row>
    <row r="113" spans="1:16" ht="15.75" customHeight="1" x14ac:dyDescent="0.25">
      <c r="A113" s="3" t="s">
        <v>66</v>
      </c>
      <c r="B113" s="12"/>
      <c r="C113" s="11"/>
      <c r="D113" s="12"/>
      <c r="E113" s="11"/>
      <c r="F113" s="6">
        <f>+'BUSETA-CAT. A (0-6 AÑOS)'!N53</f>
        <v>308460</v>
      </c>
      <c r="G113" s="12"/>
      <c r="H113" s="11"/>
      <c r="I113" s="12"/>
      <c r="J113" s="11"/>
      <c r="K113" s="6">
        <f>+'BUSETA-CAT. B (6-10 AÑOS)'!O53</f>
        <v>100000</v>
      </c>
      <c r="L113" s="12"/>
      <c r="M113" s="11"/>
      <c r="N113" s="12"/>
      <c r="O113" s="11"/>
      <c r="P113" s="7">
        <f>+'BUSETA-CAT. C (&gt;11 AÑOS)'!N53</f>
        <v>354729</v>
      </c>
    </row>
    <row r="114" spans="1:16" ht="15.75" customHeight="1" x14ac:dyDescent="0.25">
      <c r="A114" s="3" t="s">
        <v>67</v>
      </c>
      <c r="B114" s="12"/>
      <c r="C114" s="11"/>
      <c r="D114" s="12"/>
      <c r="E114" s="11"/>
      <c r="F114" s="6">
        <f>+'BUSETA-CAT. A (0-6 AÑOS)'!N54</f>
        <v>2008700</v>
      </c>
      <c r="G114" s="12"/>
      <c r="H114" s="11"/>
      <c r="I114" s="12"/>
      <c r="J114" s="11"/>
      <c r="K114" s="6">
        <f>+'BUSETA-CAT. B (6-10 AÑOS)'!O54</f>
        <v>2036219</v>
      </c>
      <c r="L114" s="12"/>
      <c r="M114" s="11"/>
      <c r="N114" s="12"/>
      <c r="O114" s="11"/>
      <c r="P114" s="7">
        <f>+'BUSETA-CAT. C (&gt;11 AÑOS)'!N54</f>
        <v>2310005</v>
      </c>
    </row>
    <row r="115" spans="1:16" ht="15.75" customHeight="1" x14ac:dyDescent="0.25">
      <c r="A115" s="3" t="s">
        <v>68</v>
      </c>
      <c r="B115" s="12"/>
      <c r="C115" s="11"/>
      <c r="D115" s="12"/>
      <c r="E115" s="11"/>
      <c r="F115" s="6">
        <f>+'BUSETA-CAT. A (0-6 AÑOS)'!N55</f>
        <v>496080</v>
      </c>
      <c r="G115" s="12"/>
      <c r="H115" s="11"/>
      <c r="I115" s="12"/>
      <c r="J115" s="11"/>
      <c r="K115" s="6">
        <f>+'BUSETA-CAT. B (6-10 AÑOS)'!O55</f>
        <v>437500</v>
      </c>
      <c r="L115" s="12"/>
      <c r="M115" s="11"/>
      <c r="N115" s="12"/>
      <c r="O115" s="11"/>
      <c r="P115" s="7">
        <f>+'BUSETA-CAT. C (&gt;11 AÑOS)'!N55</f>
        <v>570492</v>
      </c>
    </row>
    <row r="116" spans="1:16" ht="15.75" customHeight="1" x14ac:dyDescent="0.25">
      <c r="A116" s="73" t="s">
        <v>70</v>
      </c>
      <c r="B116" s="66"/>
      <c r="C116" s="66"/>
      <c r="D116" s="66"/>
      <c r="E116" s="66"/>
      <c r="F116" s="66"/>
      <c r="G116" s="66"/>
      <c r="H116" s="66"/>
      <c r="I116" s="66"/>
      <c r="J116" s="66"/>
      <c r="K116" s="66"/>
      <c r="L116" s="66"/>
      <c r="M116" s="66"/>
      <c r="N116" s="66"/>
      <c r="O116" s="66"/>
      <c r="P116" s="67"/>
    </row>
    <row r="117" spans="1:16" ht="15.75" customHeight="1" x14ac:dyDescent="0.25">
      <c r="A117" s="3" t="s">
        <v>15</v>
      </c>
      <c r="B117" s="4"/>
      <c r="C117" s="5">
        <v>1049858.9750000001</v>
      </c>
      <c r="D117" s="4"/>
      <c r="E117" s="6">
        <v>48500</v>
      </c>
      <c r="F117" s="6">
        <f>+'CAMIONETA-CAT. A (0-5 AÑOS)'!P2</f>
        <v>1098358.9750000001</v>
      </c>
      <c r="G117" s="4"/>
      <c r="H117" s="5"/>
      <c r="I117" s="4"/>
      <c r="J117" s="6"/>
      <c r="K117" s="6">
        <f>+'CAMIONETA-CAT. B (6-10 AÑOS)'!Q2</f>
        <v>1093421.8400000001</v>
      </c>
      <c r="L117" s="4"/>
      <c r="M117" s="5"/>
      <c r="N117" s="4"/>
      <c r="O117" s="6"/>
      <c r="P117" s="7">
        <f>+'CAMIONETA-CAT. C (&gt;11 AÑOS)'!P2</f>
        <v>1053401.7480000001</v>
      </c>
    </row>
    <row r="118" spans="1:16" ht="15.75" customHeight="1" x14ac:dyDescent="0.25">
      <c r="A118" s="3" t="s">
        <v>16</v>
      </c>
      <c r="B118" s="4"/>
      <c r="C118" s="5">
        <v>681500</v>
      </c>
      <c r="D118" s="4"/>
      <c r="E118" s="6">
        <v>58200</v>
      </c>
      <c r="F118" s="6">
        <f>+'CAMIONETA-CAT. A (0-5 AÑOS)'!P3</f>
        <v>112181.75999999999</v>
      </c>
      <c r="G118" s="4"/>
      <c r="H118" s="5"/>
      <c r="I118" s="4"/>
      <c r="J118" s="6"/>
      <c r="K118" s="6">
        <f>+'CAMIONETA-CAT. B (6-10 AÑOS)'!Q3</f>
        <v>113719</v>
      </c>
      <c r="L118" s="4"/>
      <c r="M118" s="5"/>
      <c r="N118" s="4"/>
      <c r="O118" s="6"/>
      <c r="P118" s="7">
        <f>+'CAMIONETA-CAT. C (&gt;11 AÑOS)'!P3</f>
        <v>129009</v>
      </c>
    </row>
    <row r="119" spans="1:16" ht="15.75" customHeight="1" x14ac:dyDescent="0.25">
      <c r="A119" s="3" t="s">
        <v>17</v>
      </c>
      <c r="B119" s="8" t="s">
        <v>18</v>
      </c>
      <c r="C119" s="9" t="s">
        <v>18</v>
      </c>
      <c r="D119" s="4"/>
      <c r="E119" s="6" t="s">
        <v>18</v>
      </c>
      <c r="F119" s="6">
        <f>+'CAMIONETA-CAT. A (0-5 AÑOS)'!P4</f>
        <v>90000</v>
      </c>
      <c r="G119" s="8"/>
      <c r="H119" s="9"/>
      <c r="I119" s="8"/>
      <c r="J119" s="11"/>
      <c r="K119" s="6">
        <f>+'CAMIONETA-CAT. B (6-10 AÑOS)'!Q4</f>
        <v>64400</v>
      </c>
      <c r="L119" s="8"/>
      <c r="M119" s="9"/>
      <c r="N119" s="4"/>
      <c r="O119" s="11"/>
      <c r="P119" s="7">
        <f>+'CAMIONETA-CAT. C (&gt;11 AÑOS)'!P4</f>
        <v>38572.218999999997</v>
      </c>
    </row>
    <row r="120" spans="1:16" ht="15.75" customHeight="1" x14ac:dyDescent="0.25">
      <c r="A120" s="3" t="s">
        <v>19</v>
      </c>
      <c r="B120" s="8" t="s">
        <v>18</v>
      </c>
      <c r="C120" s="9" t="s">
        <v>18</v>
      </c>
      <c r="D120" s="4"/>
      <c r="E120" s="6" t="s">
        <v>18</v>
      </c>
      <c r="F120" s="6">
        <f>+'CAMIONETA-CAT. A (0-5 AÑOS)'!P5</f>
        <v>180000</v>
      </c>
      <c r="G120" s="8"/>
      <c r="H120" s="9"/>
      <c r="I120" s="8"/>
      <c r="J120" s="11"/>
      <c r="K120" s="6">
        <f>+'CAMIONETA-CAT. B (6-10 AÑOS)'!Q5</f>
        <v>154730.01599999997</v>
      </c>
      <c r="L120" s="8"/>
      <c r="M120" s="9"/>
      <c r="N120" s="4"/>
      <c r="O120" s="11"/>
      <c r="P120" s="7">
        <f>+'CAMIONETA-CAT. C (&gt;11 AÑOS)'!P5</f>
        <v>186000</v>
      </c>
    </row>
    <row r="121" spans="1:16" ht="15.75" customHeight="1" x14ac:dyDescent="0.25">
      <c r="A121" s="3" t="s">
        <v>20</v>
      </c>
      <c r="B121" s="4"/>
      <c r="C121" s="5">
        <v>52281.625</v>
      </c>
      <c r="D121" s="4"/>
      <c r="E121" s="6" t="s">
        <v>18</v>
      </c>
      <c r="F121" s="6">
        <f>+'CAMIONETA-CAT. A (0-5 AÑOS)'!P6</f>
        <v>122040</v>
      </c>
      <c r="G121" s="4"/>
      <c r="H121" s="5"/>
      <c r="I121" s="4"/>
      <c r="J121" s="11"/>
      <c r="K121" s="6">
        <f>+'CAMIONETA-CAT. B (6-10 AÑOS)'!Q6</f>
        <v>53697.364000000001</v>
      </c>
      <c r="L121" s="4"/>
      <c r="M121" s="5"/>
      <c r="N121" s="4"/>
      <c r="O121" s="11"/>
      <c r="P121" s="7">
        <f>+'CAMIONETA-CAT. C (&gt;11 AÑOS)'!P6</f>
        <v>35410.822999999997</v>
      </c>
    </row>
    <row r="122" spans="1:16" ht="15.75" customHeight="1" x14ac:dyDescent="0.25">
      <c r="A122" s="3" t="s">
        <v>21</v>
      </c>
      <c r="B122" s="4"/>
      <c r="C122" s="5">
        <v>311375</v>
      </c>
      <c r="D122" s="4"/>
      <c r="E122" s="6">
        <v>67900</v>
      </c>
      <c r="F122" s="6">
        <f>+'CAMIONETA-CAT. A (0-5 AÑOS)'!P7</f>
        <v>379275</v>
      </c>
      <c r="G122" s="4"/>
      <c r="H122" s="5"/>
      <c r="I122" s="4"/>
      <c r="J122" s="11"/>
      <c r="K122" s="6">
        <f>+'CAMIONETA-CAT. B (6-10 AÑOS)'!Q7</f>
        <v>401250</v>
      </c>
      <c r="L122" s="4"/>
      <c r="M122" s="5"/>
      <c r="N122" s="4"/>
      <c r="O122" s="11"/>
      <c r="P122" s="7">
        <f>+'CAMIONETA-CAT. C (&gt;11 AÑOS)'!P7</f>
        <v>381957.5</v>
      </c>
    </row>
    <row r="123" spans="1:16" ht="15.75" customHeight="1" x14ac:dyDescent="0.25">
      <c r="A123" s="3" t="s">
        <v>22</v>
      </c>
      <c r="B123" s="4"/>
      <c r="C123" s="5">
        <v>94000</v>
      </c>
      <c r="D123" s="4"/>
      <c r="E123" s="6" t="s">
        <v>18</v>
      </c>
      <c r="F123" s="6">
        <f>+'CAMIONETA-CAT. A (0-5 AÑOS)'!P8</f>
        <v>312120</v>
      </c>
      <c r="G123" s="4"/>
      <c r="H123" s="5"/>
      <c r="I123" s="4"/>
      <c r="J123" s="11"/>
      <c r="K123" s="6">
        <f>+'CAMIONETA-CAT. B (6-10 AÑOS)'!Q8</f>
        <v>100000</v>
      </c>
      <c r="L123" s="4"/>
      <c r="M123" s="5"/>
      <c r="N123" s="4"/>
      <c r="O123" s="11"/>
      <c r="P123" s="7">
        <f>+'CAMIONETA-CAT. C (&gt;11 AÑOS)'!P8</f>
        <v>95000</v>
      </c>
    </row>
    <row r="124" spans="1:16" ht="15.75" customHeight="1" x14ac:dyDescent="0.25">
      <c r="A124" s="3" t="s">
        <v>23</v>
      </c>
      <c r="B124" s="4"/>
      <c r="C124" s="5">
        <v>246750</v>
      </c>
      <c r="D124" s="4"/>
      <c r="E124" s="6">
        <v>58200</v>
      </c>
      <c r="F124" s="6">
        <f>+'CAMIONETA-CAT. A (0-5 AÑOS)'!P9</f>
        <v>259200</v>
      </c>
      <c r="G124" s="4"/>
      <c r="H124" s="5"/>
      <c r="I124" s="4"/>
      <c r="J124" s="11"/>
      <c r="K124" s="6">
        <f>+'CAMIONETA-CAT. B (6-10 AÑOS)'!Q9</f>
        <v>231840</v>
      </c>
      <c r="L124" s="4"/>
      <c r="M124" s="5"/>
      <c r="N124" s="4"/>
      <c r="O124" s="11"/>
      <c r="P124" s="7">
        <f>+'CAMIONETA-CAT. C (&gt;11 AÑOS)'!P9</f>
        <v>298080</v>
      </c>
    </row>
    <row r="125" spans="1:16" ht="15.75" customHeight="1" x14ac:dyDescent="0.25">
      <c r="A125" s="3" t="s">
        <v>24</v>
      </c>
      <c r="B125" s="4"/>
      <c r="C125" s="5">
        <v>305500</v>
      </c>
      <c r="D125" s="4"/>
      <c r="E125" s="6" t="s">
        <v>18</v>
      </c>
      <c r="F125" s="6">
        <f>+'CAMIONETA-CAT. A (0-5 AÑOS)'!P10</f>
        <v>142752</v>
      </c>
      <c r="G125" s="4"/>
      <c r="H125" s="5"/>
      <c r="I125" s="4"/>
      <c r="J125" s="11"/>
      <c r="K125" s="6">
        <f>+'CAMIONETA-CAT. B (6-10 AÑOS)'!Q10</f>
        <v>137954</v>
      </c>
      <c r="L125" s="4"/>
      <c r="M125" s="5"/>
      <c r="N125" s="4"/>
      <c r="O125" s="11"/>
      <c r="P125" s="7">
        <f>+'CAMIONETA-CAT. C (&gt;11 AÑOS)'!P10</f>
        <v>308750</v>
      </c>
    </row>
    <row r="126" spans="1:16" ht="15.75" customHeight="1" x14ac:dyDescent="0.25">
      <c r="A126" s="3" t="s">
        <v>25</v>
      </c>
      <c r="B126" s="4"/>
      <c r="C126" s="5">
        <v>258500</v>
      </c>
      <c r="D126" s="4"/>
      <c r="E126" s="6">
        <v>29100</v>
      </c>
      <c r="F126" s="6">
        <f>+'CAMIONETA-CAT. A (0-5 AÑOS)'!P11</f>
        <v>121505</v>
      </c>
      <c r="G126" s="4"/>
      <c r="H126" s="5"/>
      <c r="I126" s="4"/>
      <c r="J126" s="11"/>
      <c r="K126" s="6">
        <f>+'CAMIONETA-CAT. B (6-10 AÑOS)'!Q11</f>
        <v>116508</v>
      </c>
      <c r="L126" s="4"/>
      <c r="M126" s="5"/>
      <c r="N126" s="4"/>
      <c r="O126" s="11"/>
      <c r="P126" s="7">
        <f>+'CAMIONETA-CAT. C (&gt;11 AÑOS)'!P11</f>
        <v>178848</v>
      </c>
    </row>
    <row r="127" spans="1:16" ht="15.75" customHeight="1" x14ac:dyDescent="0.25">
      <c r="A127" s="3" t="s">
        <v>26</v>
      </c>
      <c r="B127" s="4"/>
      <c r="C127" s="5">
        <v>230000</v>
      </c>
      <c r="D127" s="4"/>
      <c r="E127" s="6" t="s">
        <v>18</v>
      </c>
      <c r="F127" s="6">
        <f>+'CAMIONETA-CAT. A (0-5 AÑOS)'!P12</f>
        <v>79190</v>
      </c>
      <c r="G127" s="4"/>
      <c r="H127" s="5"/>
      <c r="I127" s="4"/>
      <c r="J127" s="11"/>
      <c r="K127" s="6">
        <f>+'CAMIONETA-CAT. B (6-10 AÑOS)'!Q12</f>
        <v>76528</v>
      </c>
      <c r="L127" s="4"/>
      <c r="M127" s="5"/>
      <c r="N127" s="4"/>
      <c r="O127" s="11"/>
      <c r="P127" s="7">
        <f>+'CAMIONETA-CAT. C (&gt;11 AÑOS)'!P12</f>
        <v>200710.97200000001</v>
      </c>
    </row>
    <row r="128" spans="1:16" ht="15.75" customHeight="1" x14ac:dyDescent="0.25">
      <c r="A128" s="3" t="s">
        <v>27</v>
      </c>
      <c r="B128" s="4"/>
      <c r="C128" s="5">
        <v>211500</v>
      </c>
      <c r="D128" s="4"/>
      <c r="E128" s="6">
        <v>29100</v>
      </c>
      <c r="F128" s="6">
        <f>+'CAMIONETA-CAT. A (0-5 AÑOS)'!P13</f>
        <v>80859</v>
      </c>
      <c r="G128" s="4"/>
      <c r="H128" s="5"/>
      <c r="I128" s="4"/>
      <c r="J128" s="11"/>
      <c r="K128" s="6">
        <f>+'CAMIONETA-CAT. B (6-10 AÑOS)'!Q13</f>
        <v>126996</v>
      </c>
      <c r="L128" s="4"/>
      <c r="M128" s="5"/>
      <c r="N128" s="4"/>
      <c r="O128" s="11"/>
      <c r="P128" s="7">
        <f>+'CAMIONETA-CAT. C (&gt;11 AÑOS)'!P13</f>
        <v>58593.696000000004</v>
      </c>
    </row>
    <row r="129" spans="1:16" ht="15.75" customHeight="1" x14ac:dyDescent="0.25">
      <c r="A129" s="3" t="s">
        <v>28</v>
      </c>
      <c r="B129" s="4"/>
      <c r="C129" s="5">
        <v>188000</v>
      </c>
      <c r="D129" s="4"/>
      <c r="E129" s="6" t="s">
        <v>18</v>
      </c>
      <c r="F129" s="6">
        <f>+'CAMIONETA-CAT. A (0-5 AÑOS)'!P14</f>
        <v>78792</v>
      </c>
      <c r="G129" s="4"/>
      <c r="H129" s="5"/>
      <c r="I129" s="4"/>
      <c r="J129" s="11"/>
      <c r="K129" s="6">
        <f>+'CAMIONETA-CAT. B (6-10 AÑOS)'!Q14</f>
        <v>76475</v>
      </c>
      <c r="L129" s="4"/>
      <c r="M129" s="5"/>
      <c r="N129" s="4"/>
      <c r="O129" s="11"/>
      <c r="P129" s="7">
        <f>+'CAMIONETA-CAT. C (&gt;11 AÑOS)'!P14</f>
        <v>175782.37599999999</v>
      </c>
    </row>
    <row r="130" spans="1:16" ht="15.75" customHeight="1" x14ac:dyDescent="0.25">
      <c r="A130" s="3" t="s">
        <v>29</v>
      </c>
      <c r="B130" s="4"/>
      <c r="C130" s="5">
        <v>82250</v>
      </c>
      <c r="D130" s="4"/>
      <c r="E130" s="6" t="s">
        <v>18</v>
      </c>
      <c r="F130" s="6">
        <f>+'CAMIONETA-CAT. A (0-5 AÑOS)'!P15</f>
        <v>75600</v>
      </c>
      <c r="G130" s="4"/>
      <c r="H130" s="5"/>
      <c r="I130" s="4"/>
      <c r="J130" s="11"/>
      <c r="K130" s="6">
        <f>+'CAMIONETA-CAT. B (6-10 AÑOS)'!Q15</f>
        <v>64400</v>
      </c>
      <c r="L130" s="4"/>
      <c r="M130" s="5"/>
      <c r="N130" s="4"/>
      <c r="O130" s="11"/>
      <c r="P130" s="7">
        <f>+'CAMIONETA-CAT. C (&gt;11 AÑOS)'!P15</f>
        <v>48207.263999999996</v>
      </c>
    </row>
    <row r="131" spans="1:16" ht="15.75" customHeight="1" x14ac:dyDescent="0.25">
      <c r="A131" s="3" t="s">
        <v>30</v>
      </c>
      <c r="B131" s="12"/>
      <c r="C131" s="11">
        <v>58750</v>
      </c>
      <c r="D131" s="4"/>
      <c r="E131" s="6" t="s">
        <v>18</v>
      </c>
      <c r="F131" s="6">
        <f>+'CAMIONETA-CAT. A (0-5 AÑOS)'!P16</f>
        <v>81000</v>
      </c>
      <c r="G131" s="12"/>
      <c r="H131" s="11"/>
      <c r="I131" s="12"/>
      <c r="J131" s="11"/>
      <c r="K131" s="6">
        <f>+'CAMIONETA-CAT. B (6-10 AÑOS)'!Q16</f>
        <v>62500</v>
      </c>
      <c r="L131" s="12"/>
      <c r="M131" s="11"/>
      <c r="N131" s="12"/>
      <c r="O131" s="11"/>
      <c r="P131" s="7">
        <f>+'CAMIONETA-CAT. C (&gt;11 AÑOS)'!P16</f>
        <v>48207.263999999996</v>
      </c>
    </row>
    <row r="132" spans="1:16" ht="15.75" customHeight="1" x14ac:dyDescent="0.25">
      <c r="A132" s="3" t="s">
        <v>31</v>
      </c>
      <c r="B132" s="12"/>
      <c r="C132" s="11">
        <v>94000</v>
      </c>
      <c r="D132" s="4"/>
      <c r="E132" s="6" t="s">
        <v>18</v>
      </c>
      <c r="F132" s="6">
        <f>+'CAMIONETA-CAT. A (0-5 AÑOS)'!P17</f>
        <v>247896</v>
      </c>
      <c r="G132" s="12"/>
      <c r="H132" s="11"/>
      <c r="I132" s="12"/>
      <c r="J132" s="11"/>
      <c r="K132" s="6">
        <f>+'CAMIONETA-CAT. B (6-10 AÑOS)'!Q17</f>
        <v>100000</v>
      </c>
      <c r="L132" s="12"/>
      <c r="M132" s="11"/>
      <c r="N132" s="12"/>
      <c r="O132" s="11"/>
      <c r="P132" s="7">
        <f>+'CAMIONETA-CAT. C (&gt;11 AÑOS)'!P17</f>
        <v>95000</v>
      </c>
    </row>
    <row r="133" spans="1:16" ht="15.75" customHeight="1" x14ac:dyDescent="0.25">
      <c r="A133" s="3" t="s">
        <v>32</v>
      </c>
      <c r="B133" s="12"/>
      <c r="C133" s="11">
        <v>94000</v>
      </c>
      <c r="D133" s="4"/>
      <c r="E133" s="6" t="s">
        <v>18</v>
      </c>
      <c r="F133" s="6">
        <f>+'CAMIONETA-CAT. A (0-5 AÑOS)'!P18</f>
        <v>135602</v>
      </c>
      <c r="G133" s="12"/>
      <c r="H133" s="11"/>
      <c r="I133" s="12"/>
      <c r="J133" s="11"/>
      <c r="K133" s="6">
        <f>+'CAMIONETA-CAT. B (6-10 AÑOS)'!Q18</f>
        <v>100000</v>
      </c>
      <c r="L133" s="12"/>
      <c r="M133" s="11"/>
      <c r="N133" s="12"/>
      <c r="O133" s="11"/>
      <c r="P133" s="7">
        <f>+'CAMIONETA-CAT. C (&gt;11 AÑOS)'!P18</f>
        <v>95000</v>
      </c>
    </row>
    <row r="134" spans="1:16" ht="15.75" customHeight="1" x14ac:dyDescent="0.25">
      <c r="A134" s="3" t="s">
        <v>33</v>
      </c>
      <c r="B134" s="12"/>
      <c r="C134" s="11">
        <v>41125</v>
      </c>
      <c r="D134" s="4"/>
      <c r="E134" s="6">
        <v>19400</v>
      </c>
      <c r="F134" s="6">
        <f>+'CAMIONETA-CAT. A (0-5 AÑOS)'!P19</f>
        <v>60525</v>
      </c>
      <c r="G134" s="12"/>
      <c r="H134" s="11"/>
      <c r="I134" s="12"/>
      <c r="J134" s="11"/>
      <c r="K134" s="6">
        <f>+'CAMIONETA-CAT. B (6-10 AÑOS)'!Q19</f>
        <v>43945.271999999997</v>
      </c>
      <c r="L134" s="12"/>
      <c r="M134" s="11"/>
      <c r="N134" s="12"/>
      <c r="O134" s="11"/>
      <c r="P134" s="7">
        <f>+'CAMIONETA-CAT. C (&gt;11 AÑOS)'!P19</f>
        <v>60782.5</v>
      </c>
    </row>
    <row r="135" spans="1:16" ht="15.75" customHeight="1" x14ac:dyDescent="0.25">
      <c r="A135" s="3" t="s">
        <v>34</v>
      </c>
      <c r="B135" s="12"/>
      <c r="C135" s="11">
        <v>681500</v>
      </c>
      <c r="D135" s="4"/>
      <c r="E135" s="6">
        <v>252200</v>
      </c>
      <c r="F135" s="6">
        <f>+'CAMIONETA-CAT. A (0-5 AÑOS)'!P20</f>
        <v>110160</v>
      </c>
      <c r="G135" s="12"/>
      <c r="H135" s="11"/>
      <c r="I135" s="12"/>
      <c r="J135" s="11"/>
      <c r="K135" s="6">
        <f>+'CAMIONETA-CAT. B (6-10 AÑOS)'!Q20</f>
        <v>111669</v>
      </c>
      <c r="L135" s="12"/>
      <c r="M135" s="11"/>
      <c r="N135" s="12"/>
      <c r="O135" s="11"/>
      <c r="P135" s="7">
        <f>+'CAMIONETA-CAT. C (&gt;11 AÑOS)'!P20</f>
        <v>126684</v>
      </c>
    </row>
    <row r="136" spans="1:16" ht="15.75" customHeight="1" x14ac:dyDescent="0.25">
      <c r="A136" s="3" t="s">
        <v>35</v>
      </c>
      <c r="B136" s="12"/>
      <c r="C136" s="11">
        <v>681500</v>
      </c>
      <c r="D136" s="4"/>
      <c r="E136" s="6">
        <v>252200</v>
      </c>
      <c r="F136" s="6">
        <f>+'CAMIONETA-CAT. A (0-5 AÑOS)'!P21</f>
        <v>109080</v>
      </c>
      <c r="G136" s="12"/>
      <c r="H136" s="11"/>
      <c r="I136" s="12"/>
      <c r="J136" s="11"/>
      <c r="K136" s="6">
        <f>+'CAMIONETA-CAT. B (6-10 AÑOS)'!Q21</f>
        <v>110574</v>
      </c>
      <c r="L136" s="12"/>
      <c r="M136" s="11"/>
      <c r="N136" s="12"/>
      <c r="O136" s="11"/>
      <c r="P136" s="7">
        <f>+'CAMIONETA-CAT. C (&gt;11 AÑOS)'!P21</f>
        <v>125442</v>
      </c>
    </row>
    <row r="137" spans="1:16" ht="15.75" customHeight="1" x14ac:dyDescent="0.25">
      <c r="A137" s="3" t="s">
        <v>36</v>
      </c>
      <c r="B137" s="12"/>
      <c r="C137" s="11">
        <v>564000</v>
      </c>
      <c r="D137" s="4"/>
      <c r="E137" s="6">
        <v>87300</v>
      </c>
      <c r="F137" s="6">
        <f>+'CAMIONETA-CAT. A (0-5 AÑOS)'!P22</f>
        <v>651300</v>
      </c>
      <c r="G137" s="12"/>
      <c r="H137" s="11"/>
      <c r="I137" s="12"/>
      <c r="J137" s="11"/>
      <c r="K137" s="6">
        <f>+'CAMIONETA-CAT. B (6-10 AÑOS)'!Q22</f>
        <v>502475.848</v>
      </c>
      <c r="L137" s="12"/>
      <c r="M137" s="11"/>
      <c r="N137" s="12"/>
      <c r="O137" s="11"/>
      <c r="P137" s="7">
        <f>+'CAMIONETA-CAT. C (&gt;11 AÑOS)'!P22</f>
        <v>656490</v>
      </c>
    </row>
    <row r="138" spans="1:16" ht="15.75" customHeight="1" x14ac:dyDescent="0.25">
      <c r="A138" s="3" t="s">
        <v>37</v>
      </c>
      <c r="B138" s="12"/>
      <c r="C138" s="11">
        <v>493500</v>
      </c>
      <c r="D138" s="4"/>
      <c r="E138" s="6">
        <v>87300</v>
      </c>
      <c r="F138" s="6">
        <f>+'CAMIONETA-CAT. A (0-5 AÑOS)'!P23</f>
        <v>580800</v>
      </c>
      <c r="G138" s="12"/>
      <c r="H138" s="11"/>
      <c r="I138" s="12"/>
      <c r="J138" s="11"/>
      <c r="K138" s="6">
        <f>+'CAMIONETA-CAT. B (6-10 AÑOS)'!Q23</f>
        <v>615000</v>
      </c>
      <c r="L138" s="12"/>
      <c r="M138" s="11"/>
      <c r="N138" s="12"/>
      <c r="O138" s="11"/>
      <c r="P138" s="7">
        <f>+'CAMIONETA-CAT. C (&gt;11 AÑOS)'!P23</f>
        <v>585240</v>
      </c>
    </row>
    <row r="139" spans="1:16" ht="15.75" customHeight="1" x14ac:dyDescent="0.25">
      <c r="A139" s="3" t="s">
        <v>21</v>
      </c>
      <c r="B139" s="12"/>
      <c r="C139" s="11">
        <v>681500</v>
      </c>
      <c r="D139" s="4"/>
      <c r="E139" s="6">
        <v>116400</v>
      </c>
      <c r="F139" s="6">
        <f>+'CAMIONETA-CAT. A (0-5 AÑOS)'!P24</f>
        <v>626559</v>
      </c>
      <c r="G139" s="12"/>
      <c r="H139" s="11"/>
      <c r="I139" s="12"/>
      <c r="J139" s="11"/>
      <c r="K139" s="6">
        <f>+'CAMIONETA-CAT. B (6-10 AÑOS)'!Q24</f>
        <v>566399</v>
      </c>
      <c r="L139" s="12"/>
      <c r="M139" s="11"/>
      <c r="N139" s="12"/>
      <c r="O139" s="11"/>
      <c r="P139" s="7">
        <f>+'CAMIONETA-CAT. C (&gt;11 AÑOS)'!P24</f>
        <v>439459.16</v>
      </c>
    </row>
    <row r="140" spans="1:16" ht="15.75" customHeight="1" x14ac:dyDescent="0.25">
      <c r="A140" s="3" t="s">
        <v>38</v>
      </c>
      <c r="B140" s="12"/>
      <c r="C140" s="11">
        <v>658000</v>
      </c>
      <c r="D140" s="4"/>
      <c r="E140" s="6">
        <v>116400</v>
      </c>
      <c r="F140" s="6">
        <f>+'CAMIONETA-CAT. A (0-5 AÑOS)'!P25</f>
        <v>252929</v>
      </c>
      <c r="G140" s="12"/>
      <c r="H140" s="11"/>
      <c r="I140" s="12"/>
      <c r="J140" s="11"/>
      <c r="K140" s="6">
        <f>+'CAMIONETA-CAT. B (6-10 AÑOS)'!Q25</f>
        <v>245089</v>
      </c>
      <c r="L140" s="12"/>
      <c r="M140" s="11"/>
      <c r="N140" s="12"/>
      <c r="O140" s="11"/>
      <c r="P140" s="7">
        <f>+'CAMIONETA-CAT. C (&gt;11 AÑOS)'!P25</f>
        <v>439459.16</v>
      </c>
    </row>
    <row r="141" spans="1:16" ht="15.75" customHeight="1" x14ac:dyDescent="0.25">
      <c r="A141" s="3" t="s">
        <v>39</v>
      </c>
      <c r="B141" s="12"/>
      <c r="C141" s="11">
        <v>446500</v>
      </c>
      <c r="D141" s="4"/>
      <c r="E141" s="6">
        <v>116400</v>
      </c>
      <c r="F141" s="6">
        <f>+'CAMIONETA-CAT. A (0-5 AÑOS)'!P26</f>
        <v>562900</v>
      </c>
      <c r="G141" s="12"/>
      <c r="H141" s="11"/>
      <c r="I141" s="12"/>
      <c r="J141" s="11"/>
      <c r="K141" s="6">
        <f>+'CAMIONETA-CAT. B (6-10 AÑOS)'!Q26</f>
        <v>595000</v>
      </c>
      <c r="L141" s="12"/>
      <c r="M141" s="11"/>
      <c r="N141" s="12"/>
      <c r="O141" s="11"/>
      <c r="P141" s="7">
        <f>+'CAMIONETA-CAT. C (&gt;11 AÑOS)'!P26</f>
        <v>566570</v>
      </c>
    </row>
    <row r="142" spans="1:16" ht="15.75" customHeight="1" x14ac:dyDescent="0.25">
      <c r="A142" s="3" t="s">
        <v>40</v>
      </c>
      <c r="B142" s="12"/>
      <c r="C142" s="11">
        <v>564000</v>
      </c>
      <c r="D142" s="4"/>
      <c r="E142" s="6">
        <v>135800</v>
      </c>
      <c r="F142" s="6">
        <f>+'CAMIONETA-CAT. A (0-5 AÑOS)'!P27</f>
        <v>487080</v>
      </c>
      <c r="G142" s="12"/>
      <c r="H142" s="11"/>
      <c r="I142" s="12"/>
      <c r="J142" s="11"/>
      <c r="K142" s="6">
        <f>+'CAMIONETA-CAT. B (6-10 AÑOS)'!Q27</f>
        <v>493753</v>
      </c>
      <c r="L142" s="12"/>
      <c r="M142" s="11"/>
      <c r="N142" s="12"/>
      <c r="O142" s="11"/>
      <c r="P142" s="7">
        <f>+'CAMIONETA-CAT. C (&gt;11 AÑOS)'!P27</f>
        <v>429372.18800000002</v>
      </c>
    </row>
    <row r="143" spans="1:16" ht="15.75" customHeight="1" x14ac:dyDescent="0.25">
      <c r="A143" s="3" t="s">
        <v>41</v>
      </c>
      <c r="B143" s="12"/>
      <c r="C143" s="11">
        <v>76375</v>
      </c>
      <c r="D143" s="4"/>
      <c r="E143" s="6">
        <v>19400</v>
      </c>
      <c r="F143" s="6">
        <f>+'CAMIONETA-CAT. A (0-5 AÑOS)'!P28</f>
        <v>95775</v>
      </c>
      <c r="G143" s="12"/>
      <c r="H143" s="11"/>
      <c r="I143" s="12"/>
      <c r="J143" s="11"/>
      <c r="K143" s="6">
        <f>+'CAMIONETA-CAT. B (6-10 AÑOS)'!Q28</f>
        <v>101250</v>
      </c>
      <c r="L143" s="12"/>
      <c r="M143" s="11"/>
      <c r="N143" s="12"/>
      <c r="O143" s="11"/>
      <c r="P143" s="7">
        <f>+'CAMIONETA-CAT. C (&gt;11 AÑOS)'!P28</f>
        <v>43945.271999999997</v>
      </c>
    </row>
    <row r="144" spans="1:16" ht="15.75" customHeight="1" x14ac:dyDescent="0.25">
      <c r="A144" s="3" t="s">
        <v>42</v>
      </c>
      <c r="B144" s="12"/>
      <c r="C144" s="11">
        <v>1586250</v>
      </c>
      <c r="D144" s="4"/>
      <c r="E144" s="6">
        <v>135800</v>
      </c>
      <c r="F144" s="6">
        <f>+'CAMIONETA-CAT. A (0-5 AÑOS)'!P29</f>
        <v>994314</v>
      </c>
      <c r="G144" s="12"/>
      <c r="H144" s="11"/>
      <c r="I144" s="12"/>
      <c r="J144" s="11"/>
      <c r="K144" s="6">
        <f>+'CAMIONETA-CAT. B (6-10 AÑOS)'!Q29</f>
        <v>950405</v>
      </c>
      <c r="L144" s="12"/>
      <c r="M144" s="11"/>
      <c r="N144" s="12"/>
      <c r="O144" s="11"/>
      <c r="P144" s="7">
        <f>+'CAMIONETA-CAT. C (&gt;11 AÑOS)'!P29</f>
        <v>1629880.28</v>
      </c>
    </row>
    <row r="145" spans="1:16" ht="15.75" customHeight="1" x14ac:dyDescent="0.25">
      <c r="A145" s="3" t="s">
        <v>43</v>
      </c>
      <c r="B145" s="12"/>
      <c r="C145" s="11">
        <v>2761250</v>
      </c>
      <c r="D145" s="4"/>
      <c r="E145" s="6">
        <v>436500</v>
      </c>
      <c r="F145" s="6">
        <f>+'CAMIONETA-CAT. A (0-5 AÑOS)'!P30</f>
        <v>1802520</v>
      </c>
      <c r="G145" s="12"/>
      <c r="H145" s="11"/>
      <c r="I145" s="12"/>
      <c r="J145" s="11"/>
      <c r="K145" s="6">
        <f>+'CAMIONETA-CAT. B (6-10 AÑOS)'!Q30</f>
        <v>1827215</v>
      </c>
      <c r="L145" s="12"/>
      <c r="M145" s="11"/>
      <c r="N145" s="12"/>
      <c r="O145" s="11"/>
      <c r="P145" s="7">
        <f>+'CAMIONETA-CAT. C (&gt;11 AÑOS)'!P30</f>
        <v>2072898</v>
      </c>
    </row>
    <row r="146" spans="1:16" ht="15.75" customHeight="1" x14ac:dyDescent="0.25">
      <c r="A146" s="3" t="s">
        <v>44</v>
      </c>
      <c r="B146" s="12"/>
      <c r="C146" s="11">
        <v>763750</v>
      </c>
      <c r="D146" s="4"/>
      <c r="E146" s="6">
        <v>174600</v>
      </c>
      <c r="F146" s="6">
        <f>+'CAMIONETA-CAT. A (0-5 AÑOS)'!P31</f>
        <v>938350</v>
      </c>
      <c r="G146" s="12"/>
      <c r="H146" s="11"/>
      <c r="I146" s="12"/>
      <c r="J146" s="11"/>
      <c r="K146" s="6">
        <f>+'CAMIONETA-CAT. B (6-10 AÑOS)'!Q31</f>
        <v>992422</v>
      </c>
      <c r="L146" s="12"/>
      <c r="M146" s="11"/>
      <c r="N146" s="12"/>
      <c r="O146" s="11"/>
      <c r="P146" s="7">
        <f>+'CAMIONETA-CAT. C (&gt;11 AÑOS)'!P31</f>
        <v>944855</v>
      </c>
    </row>
    <row r="147" spans="1:16" ht="15.75" customHeight="1" x14ac:dyDescent="0.25">
      <c r="A147" s="3" t="s">
        <v>45</v>
      </c>
      <c r="B147" s="12"/>
      <c r="C147" s="11">
        <v>998750</v>
      </c>
      <c r="D147" s="4"/>
      <c r="E147" s="6">
        <v>174600</v>
      </c>
      <c r="F147" s="6">
        <f>+'CAMIONETA-CAT. A (0-5 AÑOS)'!P32</f>
        <v>397743</v>
      </c>
      <c r="G147" s="12"/>
      <c r="H147" s="11"/>
      <c r="I147" s="12"/>
      <c r="J147" s="11"/>
      <c r="K147" s="6">
        <f>+'CAMIONETA-CAT. B (6-10 AÑOS)'!Q32</f>
        <v>383431</v>
      </c>
      <c r="L147" s="12"/>
      <c r="M147" s="11"/>
      <c r="N147" s="12"/>
      <c r="O147" s="11"/>
      <c r="P147" s="7">
        <f>+'CAMIONETA-CAT. C (&gt;11 AÑOS)'!P32</f>
        <v>1053037.888</v>
      </c>
    </row>
    <row r="148" spans="1:16" ht="15.75" customHeight="1" x14ac:dyDescent="0.25">
      <c r="A148" s="3" t="s">
        <v>46</v>
      </c>
      <c r="B148" s="12"/>
      <c r="C148" s="11">
        <v>2173750</v>
      </c>
      <c r="D148" s="4"/>
      <c r="E148" s="6">
        <v>921500</v>
      </c>
      <c r="F148" s="6">
        <f>+'CAMIONETA-CAT. A (0-5 AÑOS)'!P33</f>
        <v>215521</v>
      </c>
      <c r="G148" s="12"/>
      <c r="H148" s="11"/>
      <c r="I148" s="12"/>
      <c r="J148" s="11"/>
      <c r="K148" s="6">
        <f>+'CAMIONETA-CAT. B (6-10 AÑOS)'!Q33</f>
        <v>198613</v>
      </c>
      <c r="L148" s="12"/>
      <c r="M148" s="11"/>
      <c r="N148" s="12"/>
      <c r="O148" s="11"/>
      <c r="P148" s="7">
        <f>+'CAMIONETA-CAT. C (&gt;11 AÑOS)'!P33</f>
        <v>2305152</v>
      </c>
    </row>
    <row r="149" spans="1:16" ht="15.75" customHeight="1" x14ac:dyDescent="0.25">
      <c r="A149" s="3" t="s">
        <v>47</v>
      </c>
      <c r="B149" s="12"/>
      <c r="C149" s="11">
        <v>423000</v>
      </c>
      <c r="D149" s="4"/>
      <c r="E149" s="6">
        <v>77600</v>
      </c>
      <c r="F149" s="6">
        <f>+'CAMIONETA-CAT. A (0-5 AÑOS)'!P34</f>
        <v>454680</v>
      </c>
      <c r="G149" s="12"/>
      <c r="H149" s="11"/>
      <c r="I149" s="12"/>
      <c r="J149" s="11"/>
      <c r="K149" s="6">
        <f>+'CAMIONETA-CAT. B (6-10 AÑOS)'!Q34</f>
        <v>311609.70400000003</v>
      </c>
      <c r="L149" s="12"/>
      <c r="M149" s="11"/>
      <c r="N149" s="12"/>
      <c r="O149" s="11"/>
      <c r="P149" s="7">
        <f>+'CAMIONETA-CAT. C (&gt;11 AÑOS)'!P34</f>
        <v>318136</v>
      </c>
    </row>
    <row r="150" spans="1:16" ht="15.75" customHeight="1" x14ac:dyDescent="0.25">
      <c r="A150" s="3" t="s">
        <v>48</v>
      </c>
      <c r="B150" s="12"/>
      <c r="C150" s="11">
        <v>423000</v>
      </c>
      <c r="D150" s="4"/>
      <c r="E150" s="6">
        <v>87300</v>
      </c>
      <c r="F150" s="6">
        <f>+'CAMIONETA-CAT. A (0-5 AÑOS)'!P35</f>
        <v>409422</v>
      </c>
      <c r="G150" s="12"/>
      <c r="H150" s="11"/>
      <c r="I150" s="12"/>
      <c r="J150" s="11"/>
      <c r="K150" s="6">
        <f>+'CAMIONETA-CAT. B (6-10 AÑOS)'!Q35</f>
        <v>493507.50400000002</v>
      </c>
      <c r="L150" s="12"/>
      <c r="M150" s="11"/>
      <c r="N150" s="12"/>
      <c r="O150" s="11"/>
      <c r="P150" s="7">
        <f>+'CAMIONETA-CAT. C (&gt;11 AÑOS)'!P35</f>
        <v>503021.96</v>
      </c>
    </row>
    <row r="151" spans="1:16" ht="15.75" customHeight="1" x14ac:dyDescent="0.25">
      <c r="A151" s="3" t="s">
        <v>49</v>
      </c>
      <c r="B151" s="12"/>
      <c r="C151" s="11">
        <v>70500</v>
      </c>
      <c r="D151" s="4"/>
      <c r="E151" s="6" t="s">
        <v>18</v>
      </c>
      <c r="F151" s="6">
        <f>+'CAMIONETA-CAT. A (0-5 AÑOS)'!P36</f>
        <v>92880</v>
      </c>
      <c r="G151" s="12"/>
      <c r="H151" s="11"/>
      <c r="I151" s="12"/>
      <c r="J151" s="11"/>
      <c r="K151" s="6">
        <f>+'CAMIONETA-CAT. B (6-10 AÑOS)'!Q36</f>
        <v>75000</v>
      </c>
      <c r="L151" s="12"/>
      <c r="M151" s="11"/>
      <c r="N151" s="12"/>
      <c r="O151" s="11"/>
      <c r="P151" s="7">
        <f>+'CAMIONETA-CAT. C (&gt;11 AÑOS)'!P36</f>
        <v>53439.12</v>
      </c>
    </row>
    <row r="152" spans="1:16" ht="15.75" customHeight="1" x14ac:dyDescent="0.25">
      <c r="A152" s="3" t="s">
        <v>50</v>
      </c>
      <c r="B152" s="12"/>
      <c r="C152" s="11">
        <v>528750</v>
      </c>
      <c r="D152" s="4"/>
      <c r="E152" s="6">
        <v>87300</v>
      </c>
      <c r="F152" s="6">
        <f>+'CAMIONETA-CAT. A (0-5 AÑOS)'!P37</f>
        <v>616050</v>
      </c>
      <c r="G152" s="12"/>
      <c r="H152" s="11"/>
      <c r="I152" s="12"/>
      <c r="J152" s="11"/>
      <c r="K152" s="6">
        <f>+'CAMIONETA-CAT. B (6-10 AÑOS)'!Q37</f>
        <v>652500</v>
      </c>
      <c r="L152" s="12"/>
      <c r="M152" s="11"/>
      <c r="N152" s="12"/>
      <c r="O152" s="11"/>
      <c r="P152" s="7">
        <f>+'CAMIONETA-CAT. C (&gt;11 AÑOS)'!P37</f>
        <v>620865</v>
      </c>
    </row>
    <row r="153" spans="1:16" ht="15.75" customHeight="1" x14ac:dyDescent="0.25">
      <c r="A153" s="3" t="s">
        <v>51</v>
      </c>
      <c r="B153" s="12"/>
      <c r="C153" s="11">
        <v>458250</v>
      </c>
      <c r="D153" s="4"/>
      <c r="E153" s="6">
        <v>87300</v>
      </c>
      <c r="F153" s="6">
        <f>+'CAMIONETA-CAT. A (0-5 AÑOS)'!P38</f>
        <v>545550</v>
      </c>
      <c r="G153" s="12"/>
      <c r="H153" s="11"/>
      <c r="I153" s="12"/>
      <c r="J153" s="11"/>
      <c r="K153" s="6">
        <f>+'CAMIONETA-CAT. B (6-10 AÑOS)'!Q38</f>
        <v>577500</v>
      </c>
      <c r="L153" s="12"/>
      <c r="M153" s="11"/>
      <c r="N153" s="12"/>
      <c r="O153" s="11"/>
      <c r="P153" s="7">
        <f>+'CAMIONETA-CAT. C (&gt;11 AÑOS)'!P38</f>
        <v>549615</v>
      </c>
    </row>
    <row r="154" spans="1:16" ht="15.75" customHeight="1" x14ac:dyDescent="0.25">
      <c r="A154" s="3" t="s">
        <v>52</v>
      </c>
      <c r="B154" s="12"/>
      <c r="C154" s="11">
        <v>493500</v>
      </c>
      <c r="D154" s="4"/>
      <c r="E154" s="6">
        <v>77600</v>
      </c>
      <c r="F154" s="6">
        <f>+'CAMIONETA-CAT. A (0-5 AÑOS)'!P39</f>
        <v>571100</v>
      </c>
      <c r="G154" s="12"/>
      <c r="H154" s="11"/>
      <c r="I154" s="12"/>
      <c r="J154" s="11"/>
      <c r="K154" s="6">
        <f>+'CAMIONETA-CAT. B (6-10 AÑOS)'!Q39</f>
        <v>539876.79200000002</v>
      </c>
      <c r="L154" s="12"/>
      <c r="M154" s="11"/>
      <c r="N154" s="12"/>
      <c r="O154" s="11"/>
      <c r="P154" s="7">
        <f>+'CAMIONETA-CAT. C (&gt;11 AÑOS)'!P39</f>
        <v>566914.48800000001</v>
      </c>
    </row>
    <row r="155" spans="1:16" ht="15.75" customHeight="1" x14ac:dyDescent="0.25">
      <c r="A155" s="3" t="s">
        <v>53</v>
      </c>
      <c r="B155" s="12"/>
      <c r="C155" s="11">
        <v>493500</v>
      </c>
      <c r="D155" s="4"/>
      <c r="E155" s="6">
        <v>77600</v>
      </c>
      <c r="F155" s="6">
        <f>+'CAMIONETA-CAT. A (0-5 AÑOS)'!P40</f>
        <v>571100</v>
      </c>
      <c r="G155" s="12"/>
      <c r="H155" s="11"/>
      <c r="I155" s="12"/>
      <c r="J155" s="11"/>
      <c r="K155" s="6">
        <f>+'CAMIONETA-CAT. B (6-10 AÑOS)'!Q40</f>
        <v>539876.79200000002</v>
      </c>
      <c r="L155" s="12"/>
      <c r="M155" s="11"/>
      <c r="N155" s="12"/>
      <c r="O155" s="11"/>
      <c r="P155" s="7">
        <f>+'CAMIONETA-CAT. C (&gt;11 AÑOS)'!P40</f>
        <v>566914.48800000001</v>
      </c>
    </row>
    <row r="156" spans="1:16" ht="15.75" customHeight="1" x14ac:dyDescent="0.25">
      <c r="A156" s="3" t="s">
        <v>54</v>
      </c>
      <c r="B156" s="12"/>
      <c r="C156" s="11">
        <v>1410000</v>
      </c>
      <c r="D156" s="4"/>
      <c r="E156" s="6" t="s">
        <v>18</v>
      </c>
      <c r="F156" s="6">
        <f>+'CAMIONETA-CAT. A (0-5 AÑOS)'!P41</f>
        <v>437992</v>
      </c>
      <c r="G156" s="12"/>
      <c r="H156" s="11"/>
      <c r="I156" s="12"/>
      <c r="J156" s="11"/>
      <c r="K156" s="6">
        <f>+'CAMIONETA-CAT. B (6-10 AÑOS)'!Q41</f>
        <v>413606</v>
      </c>
      <c r="L156" s="12"/>
      <c r="M156" s="11"/>
      <c r="N156" s="12"/>
      <c r="O156" s="11"/>
      <c r="P156" s="7">
        <f>+'CAMIONETA-CAT. C (&gt;11 AÑOS)'!P41</f>
        <v>1425000</v>
      </c>
    </row>
    <row r="157" spans="1:16" ht="15.75" customHeight="1" x14ac:dyDescent="0.25">
      <c r="A157" s="3" t="s">
        <v>55</v>
      </c>
      <c r="B157" s="12"/>
      <c r="C157" s="11">
        <v>1151500</v>
      </c>
      <c r="D157" s="4"/>
      <c r="E157" s="6" t="s">
        <v>18</v>
      </c>
      <c r="F157" s="6">
        <f>+'CAMIONETA-CAT. A (0-5 AÑOS)'!P42</f>
        <v>222209</v>
      </c>
      <c r="G157" s="12"/>
      <c r="H157" s="11"/>
      <c r="I157" s="12"/>
      <c r="J157" s="11"/>
      <c r="K157" s="6">
        <f>+'CAMIONETA-CAT. B (6-10 AÑOS)'!Q42</f>
        <v>213975</v>
      </c>
      <c r="L157" s="12"/>
      <c r="M157" s="11"/>
      <c r="N157" s="12"/>
      <c r="O157" s="11"/>
      <c r="P157" s="7">
        <f>+'CAMIONETA-CAT. C (&gt;11 AÑOS)'!P42</f>
        <v>1163750</v>
      </c>
    </row>
    <row r="158" spans="1:16" ht="15.75" customHeight="1" x14ac:dyDescent="0.25">
      <c r="A158" s="3" t="s">
        <v>56</v>
      </c>
      <c r="B158" s="12"/>
      <c r="C158" s="11">
        <v>1938750</v>
      </c>
      <c r="D158" s="4"/>
      <c r="E158" s="6">
        <v>271600</v>
      </c>
      <c r="F158" s="6">
        <f>+'CAMIONETA-CAT. A (0-5 AÑOS)'!P43</f>
        <v>491687</v>
      </c>
      <c r="G158" s="12"/>
      <c r="H158" s="11"/>
      <c r="I158" s="12"/>
      <c r="J158" s="11"/>
      <c r="K158" s="6">
        <f>+'CAMIONETA-CAT. B (6-10 AÑOS)'!Q43</f>
        <v>475159</v>
      </c>
      <c r="L158" s="12"/>
      <c r="M158" s="11"/>
      <c r="N158" s="12"/>
      <c r="O158" s="11"/>
      <c r="P158" s="7">
        <f>+'CAMIONETA-CAT. C (&gt;11 AÑOS)'!P43</f>
        <v>1787238</v>
      </c>
    </row>
    <row r="159" spans="1:16" ht="15.75" customHeight="1" x14ac:dyDescent="0.25">
      <c r="A159" s="3" t="s">
        <v>57</v>
      </c>
      <c r="B159" s="12"/>
      <c r="C159" s="11">
        <v>763750</v>
      </c>
      <c r="D159" s="4"/>
      <c r="E159" s="6">
        <v>58200</v>
      </c>
      <c r="F159" s="6">
        <f>+'CAMIONETA-CAT. A (0-5 AÑOS)'!P44</f>
        <v>205653</v>
      </c>
      <c r="G159" s="12"/>
      <c r="H159" s="11"/>
      <c r="I159" s="12"/>
      <c r="J159" s="11"/>
      <c r="K159" s="6">
        <f>+'CAMIONETA-CAT. B (6-10 AÑOS)'!Q44</f>
        <v>198741</v>
      </c>
      <c r="L159" s="12"/>
      <c r="M159" s="11"/>
      <c r="N159" s="12"/>
      <c r="O159" s="11"/>
      <c r="P159" s="7">
        <f>+'CAMIONETA-CAT. C (&gt;11 AÑOS)'!P44</f>
        <v>205080.51200000002</v>
      </c>
    </row>
    <row r="160" spans="1:16" ht="15.75" customHeight="1" x14ac:dyDescent="0.25">
      <c r="A160" s="3" t="s">
        <v>58</v>
      </c>
      <c r="B160" s="12"/>
      <c r="C160" s="11">
        <v>998750</v>
      </c>
      <c r="D160" s="4"/>
      <c r="E160" s="6">
        <v>58200</v>
      </c>
      <c r="F160" s="6">
        <f>+'CAMIONETA-CAT. A (0-5 AÑOS)'!P45</f>
        <v>217560</v>
      </c>
      <c r="G160" s="12"/>
      <c r="H160" s="11"/>
      <c r="I160" s="12"/>
      <c r="J160" s="11"/>
      <c r="K160" s="6">
        <f>+'CAMIONETA-CAT. B (6-10 AÑOS)'!Q45</f>
        <v>269320</v>
      </c>
      <c r="L160" s="12"/>
      <c r="M160" s="11"/>
      <c r="N160" s="12"/>
      <c r="O160" s="11"/>
      <c r="P160" s="7">
        <f>+'CAMIONETA-CAT. C (&gt;11 AÑOS)'!P45</f>
        <v>305532</v>
      </c>
    </row>
    <row r="161" spans="1:16" ht="15.75" customHeight="1" x14ac:dyDescent="0.25">
      <c r="A161" s="3" t="s">
        <v>59</v>
      </c>
      <c r="B161" s="12"/>
      <c r="C161" s="11">
        <v>188000</v>
      </c>
      <c r="D161" s="4"/>
      <c r="E161" s="6">
        <v>19400</v>
      </c>
      <c r="F161" s="6">
        <f>+'CAMIONETA-CAT. A (0-5 AÑOS)'!P46</f>
        <v>207400</v>
      </c>
      <c r="G161" s="12"/>
      <c r="H161" s="11"/>
      <c r="I161" s="12"/>
      <c r="J161" s="11"/>
      <c r="K161" s="6">
        <f>+'CAMIONETA-CAT. B (6-10 AÑOS)'!Q46</f>
        <v>154735.16800000001</v>
      </c>
      <c r="L161" s="12"/>
      <c r="M161" s="11"/>
      <c r="N161" s="12"/>
      <c r="O161" s="11"/>
      <c r="P161" s="7">
        <f>+'CAMIONETA-CAT. C (&gt;11 AÑOS)'!P46</f>
        <v>133658.33600000001</v>
      </c>
    </row>
    <row r="162" spans="1:16" ht="15.75" customHeight="1" x14ac:dyDescent="0.25">
      <c r="A162" s="3" t="s">
        <v>60</v>
      </c>
      <c r="B162" s="12"/>
      <c r="C162" s="11">
        <v>164500</v>
      </c>
      <c r="D162" s="4"/>
      <c r="E162" s="6">
        <v>19400</v>
      </c>
      <c r="F162" s="6">
        <f>+'CAMIONETA-CAT. A (0-5 AÑOS)'!P47</f>
        <v>169560</v>
      </c>
      <c r="G162" s="12"/>
      <c r="H162" s="11"/>
      <c r="I162" s="12"/>
      <c r="J162" s="11"/>
      <c r="K162" s="6">
        <f>+'CAMIONETA-CAT. B (6-10 AÑOS)'!Q47</f>
        <v>154735.16800000001</v>
      </c>
      <c r="L162" s="12"/>
      <c r="M162" s="11"/>
      <c r="N162" s="12"/>
      <c r="O162" s="11"/>
      <c r="P162" s="7">
        <f>+'CAMIONETA-CAT. C (&gt;11 AÑOS)'!P47</f>
        <v>133658.33600000001</v>
      </c>
    </row>
    <row r="163" spans="1:16" ht="15.75" customHeight="1" x14ac:dyDescent="0.25">
      <c r="A163" s="3" t="s">
        <v>61</v>
      </c>
      <c r="B163" s="12"/>
      <c r="C163" s="11">
        <v>3113750</v>
      </c>
      <c r="D163" s="4"/>
      <c r="E163" s="6">
        <v>630500</v>
      </c>
      <c r="F163" s="6">
        <f>+'CAMIONETA-CAT. A (0-5 AÑOS)'!P48</f>
        <v>2180520</v>
      </c>
      <c r="G163" s="12"/>
      <c r="H163" s="11"/>
      <c r="I163" s="12"/>
      <c r="J163" s="11"/>
      <c r="K163" s="6">
        <f>+'CAMIONETA-CAT. B (6-10 AÑOS)'!Q48</f>
        <v>2210393</v>
      </c>
      <c r="L163" s="12"/>
      <c r="M163" s="11"/>
      <c r="N163" s="12"/>
      <c r="O163" s="11"/>
      <c r="P163" s="7">
        <f>+'CAMIONETA-CAT. C (&gt;11 AÑOS)'!P48</f>
        <v>2507598</v>
      </c>
    </row>
    <row r="164" spans="1:16" ht="15.75" customHeight="1" x14ac:dyDescent="0.25">
      <c r="A164" s="3" t="s">
        <v>62</v>
      </c>
      <c r="B164" s="12"/>
      <c r="C164" s="11">
        <v>5698750</v>
      </c>
      <c r="D164" s="4"/>
      <c r="E164" s="6">
        <v>368600</v>
      </c>
      <c r="F164" s="6">
        <f>+'CAMIONETA-CAT. A (0-5 AÑOS)'!P49</f>
        <v>883440</v>
      </c>
      <c r="G164" s="12"/>
      <c r="H164" s="11"/>
      <c r="I164" s="12"/>
      <c r="J164" s="11"/>
      <c r="K164" s="6">
        <f>+'CAMIONETA-CAT. B (6-10 AÑOS)'!Q49</f>
        <v>895544</v>
      </c>
      <c r="L164" s="12"/>
      <c r="M164" s="11"/>
      <c r="N164" s="12"/>
      <c r="O164" s="11"/>
      <c r="P164" s="7">
        <f>+'CAMIONETA-CAT. C (&gt;11 AÑOS)'!P49</f>
        <v>1015956</v>
      </c>
    </row>
    <row r="165" spans="1:16" ht="15.75" customHeight="1" x14ac:dyDescent="0.25">
      <c r="A165" s="3" t="s">
        <v>63</v>
      </c>
      <c r="B165" s="12"/>
      <c r="C165" s="11">
        <v>188000</v>
      </c>
      <c r="D165" s="4"/>
      <c r="E165" s="6">
        <v>29100</v>
      </c>
      <c r="F165" s="6">
        <f>+'CAMIONETA-CAT. A (0-5 AÑOS)'!P50</f>
        <v>126809</v>
      </c>
      <c r="G165" s="12"/>
      <c r="H165" s="11"/>
      <c r="I165" s="12"/>
      <c r="J165" s="11"/>
      <c r="K165" s="6">
        <f>+'CAMIONETA-CAT. B (6-10 AÑOS)'!Q50</f>
        <v>122360</v>
      </c>
      <c r="L165" s="12"/>
      <c r="M165" s="11"/>
      <c r="N165" s="12"/>
      <c r="O165" s="11"/>
      <c r="P165" s="7">
        <f>+'CAMIONETA-CAT. C (&gt;11 AÑOS)'!P50</f>
        <v>190432.08799999999</v>
      </c>
    </row>
    <row r="166" spans="1:16" ht="15.75" customHeight="1" x14ac:dyDescent="0.25">
      <c r="A166" s="3" t="s">
        <v>64</v>
      </c>
      <c r="B166" s="12"/>
      <c r="C166" s="11">
        <v>564000</v>
      </c>
      <c r="D166" s="4"/>
      <c r="E166" s="6" t="s">
        <v>18</v>
      </c>
      <c r="F166" s="6">
        <f>+'CAMIONETA-CAT. A (0-5 AÑOS)'!P51</f>
        <v>664200</v>
      </c>
      <c r="G166" s="12"/>
      <c r="H166" s="11"/>
      <c r="I166" s="12"/>
      <c r="J166" s="11"/>
      <c r="K166" s="6">
        <f>+'CAMIONETA-CAT. B (6-10 AÑOS)'!Q51</f>
        <v>175782.37599999999</v>
      </c>
      <c r="L166" s="12"/>
      <c r="M166" s="11"/>
      <c r="N166" s="12"/>
      <c r="O166" s="11"/>
      <c r="P166" s="7">
        <f>+'CAMIONETA-CAT. C (&gt;11 AÑOS)'!P51</f>
        <v>502475.848</v>
      </c>
    </row>
    <row r="167" spans="1:16" ht="15.75" customHeight="1" x14ac:dyDescent="0.25">
      <c r="A167" s="3" t="s">
        <v>65</v>
      </c>
      <c r="B167" s="12"/>
      <c r="C167" s="11">
        <v>1116250</v>
      </c>
      <c r="D167" s="4"/>
      <c r="E167" s="6">
        <v>242500</v>
      </c>
      <c r="F167" s="6">
        <f>+'CAMIONETA-CAT. A (0-5 AÑOS)'!P52</f>
        <v>330926</v>
      </c>
      <c r="G167" s="12"/>
      <c r="H167" s="11"/>
      <c r="I167" s="12"/>
      <c r="J167" s="11"/>
      <c r="K167" s="6">
        <f>+'CAMIONETA-CAT. B (6-10 AÑOS)'!Q52</f>
        <v>319802</v>
      </c>
      <c r="L167" s="12"/>
      <c r="M167" s="11"/>
      <c r="N167" s="12"/>
      <c r="O167" s="11"/>
      <c r="P167" s="7">
        <f>+'CAMIONETA-CAT. C (&gt;11 AÑOS)'!P52</f>
        <v>1362474</v>
      </c>
    </row>
    <row r="168" spans="1:16" ht="15.75" customHeight="1" x14ac:dyDescent="0.25">
      <c r="A168" s="3" t="s">
        <v>66</v>
      </c>
      <c r="B168" s="12"/>
      <c r="C168" s="11">
        <v>94000</v>
      </c>
      <c r="D168" s="4"/>
      <c r="E168" s="6" t="s">
        <v>18</v>
      </c>
      <c r="F168" s="6">
        <f>+'CAMIONETA-CAT. A (0-5 AÑOS)'!P53</f>
        <v>123949</v>
      </c>
      <c r="G168" s="12"/>
      <c r="H168" s="11"/>
      <c r="I168" s="12"/>
      <c r="J168" s="11"/>
      <c r="K168" s="6">
        <f>+'CAMIONETA-CAT. B (6-10 AÑOS)'!Q53</f>
        <v>53001.2</v>
      </c>
      <c r="L168" s="12"/>
      <c r="M168" s="11"/>
      <c r="N168" s="12"/>
      <c r="O168" s="11"/>
      <c r="P168" s="7">
        <f>+'CAMIONETA-CAT. C (&gt;11 AÑOS)'!P53</f>
        <v>63578.9</v>
      </c>
    </row>
    <row r="169" spans="1:16" ht="15.75" customHeight="1" x14ac:dyDescent="0.25">
      <c r="A169" s="3" t="s">
        <v>67</v>
      </c>
      <c r="B169" s="12"/>
      <c r="C169" s="11">
        <v>3348750</v>
      </c>
      <c r="D169" s="4"/>
      <c r="E169" s="6">
        <v>436500</v>
      </c>
      <c r="F169" s="6">
        <f>+'CAMIONETA-CAT. A (0-5 AÑOS)'!P54</f>
        <v>126067</v>
      </c>
      <c r="G169" s="12"/>
      <c r="H169" s="11"/>
      <c r="I169" s="12"/>
      <c r="J169" s="11"/>
      <c r="K169" s="6">
        <f>+'CAMIONETA-CAT. B (6-10 AÑOS)'!Q54</f>
        <v>122360</v>
      </c>
      <c r="L169" s="12"/>
      <c r="M169" s="11"/>
      <c r="N169" s="12"/>
      <c r="O169" s="11"/>
      <c r="P169" s="7">
        <f>+'CAMIONETA-CAT. C (&gt;11 AÑOS)'!P54</f>
        <v>2353590</v>
      </c>
    </row>
    <row r="170" spans="1:16" ht="15.75" customHeight="1" x14ac:dyDescent="0.25">
      <c r="A170" s="3" t="s">
        <v>68</v>
      </c>
      <c r="B170" s="12"/>
      <c r="C170" s="11">
        <v>411250</v>
      </c>
      <c r="D170" s="4"/>
      <c r="E170" s="6" t="s">
        <v>18</v>
      </c>
      <c r="F170" s="6">
        <f>+'CAMIONETA-CAT. A (0-5 AÑOS)'!P55</f>
        <v>325364</v>
      </c>
      <c r="G170" s="12"/>
      <c r="H170" s="11"/>
      <c r="I170" s="12"/>
      <c r="J170" s="11"/>
      <c r="K170" s="6">
        <f>+'CAMIONETA-CAT. B (6-10 AÑOS)'!Q55</f>
        <v>175782.37599999999</v>
      </c>
      <c r="L170" s="12"/>
      <c r="M170" s="11"/>
      <c r="N170" s="12"/>
      <c r="O170" s="11"/>
      <c r="P170" s="7">
        <f>+'CAMIONETA-CAT. C (&gt;11 AÑOS)'!P55</f>
        <v>175782.37599999999</v>
      </c>
    </row>
    <row r="171" spans="1:16" ht="15.75" customHeight="1" x14ac:dyDescent="0.25">
      <c r="A171" s="73" t="s">
        <v>71</v>
      </c>
      <c r="B171" s="66"/>
      <c r="C171" s="66"/>
      <c r="D171" s="66"/>
      <c r="E171" s="66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7"/>
    </row>
    <row r="172" spans="1:16" ht="15.75" customHeight="1" x14ac:dyDescent="0.25">
      <c r="A172" s="3" t="s">
        <v>15</v>
      </c>
      <c r="B172" s="4"/>
      <c r="C172" s="5"/>
      <c r="D172" s="4"/>
      <c r="E172" s="6"/>
      <c r="F172" s="6">
        <f>'CAMPERO-CAT. A (0-5 AÑOS)'!O2</f>
        <v>1219900</v>
      </c>
      <c r="G172" s="4"/>
      <c r="H172" s="5"/>
      <c r="I172" s="4"/>
      <c r="J172" s="6"/>
      <c r="K172" s="6">
        <f>+'CAMPERO-CAT. B (6-10 AÑOS)'!P2</f>
        <v>1166871.25</v>
      </c>
      <c r="L172" s="4"/>
      <c r="M172" s="5"/>
      <c r="N172" s="4"/>
      <c r="O172" s="6"/>
      <c r="P172" s="7">
        <f>+'CAMPERO-CAT. C (&gt;11 AÑOS)'!P2</f>
        <v>1109077.6875</v>
      </c>
    </row>
    <row r="173" spans="1:16" ht="15.75" customHeight="1" x14ac:dyDescent="0.25">
      <c r="A173" s="3" t="s">
        <v>16</v>
      </c>
      <c r="B173" s="4"/>
      <c r="C173" s="5"/>
      <c r="D173" s="4"/>
      <c r="E173" s="6"/>
      <c r="F173" s="6">
        <f>'CAMPERO-CAT. A (0-5 AÑOS)'!O3</f>
        <v>114259.2</v>
      </c>
      <c r="G173" s="4"/>
      <c r="H173" s="5"/>
      <c r="I173" s="4"/>
      <c r="J173" s="6"/>
      <c r="K173" s="6">
        <f>+'CAMPERO-CAT. B (6-10 AÑOS)'!P3</f>
        <v>115825</v>
      </c>
      <c r="L173" s="4"/>
      <c r="M173" s="5"/>
      <c r="N173" s="4"/>
      <c r="O173" s="6"/>
      <c r="P173" s="7">
        <f>+'CAMPERO-CAT. C (&gt;11 AÑOS)'!P3</f>
        <v>131398</v>
      </c>
    </row>
    <row r="174" spans="1:16" ht="15.75" customHeight="1" x14ac:dyDescent="0.25">
      <c r="A174" s="3" t="s">
        <v>17</v>
      </c>
      <c r="B174" s="8" t="s">
        <v>18</v>
      </c>
      <c r="C174" s="9" t="s">
        <v>18</v>
      </c>
      <c r="D174" s="8"/>
      <c r="E174" s="10"/>
      <c r="F174" s="6">
        <f>'CAMPERO-CAT. A (0-5 AÑOS)'!O4</f>
        <v>90000</v>
      </c>
      <c r="G174" s="8"/>
      <c r="H174" s="9"/>
      <c r="I174" s="8"/>
      <c r="J174" s="11"/>
      <c r="K174" s="6">
        <f>+'CAMPERO-CAT. B (6-10 AÑOS)'!P4</f>
        <v>93000</v>
      </c>
      <c r="L174" s="8"/>
      <c r="M174" s="9"/>
      <c r="N174" s="4"/>
      <c r="O174" s="11"/>
      <c r="P174" s="7">
        <f>+'CAMPERO-CAT. C (&gt;11 AÑOS)'!P4</f>
        <v>93000</v>
      </c>
    </row>
    <row r="175" spans="1:16" ht="15.75" customHeight="1" x14ac:dyDescent="0.25">
      <c r="A175" s="3" t="s">
        <v>19</v>
      </c>
      <c r="B175" s="8" t="s">
        <v>18</v>
      </c>
      <c r="C175" s="9" t="s">
        <v>18</v>
      </c>
      <c r="D175" s="8"/>
      <c r="E175" s="10"/>
      <c r="F175" s="6">
        <f>'CAMPERO-CAT. A (0-5 AÑOS)'!O5</f>
        <v>180000</v>
      </c>
      <c r="G175" s="8"/>
      <c r="H175" s="9"/>
      <c r="I175" s="8"/>
      <c r="J175" s="11"/>
      <c r="K175" s="6">
        <f>+'CAMPERO-CAT. B (6-10 AÑOS)'!P5</f>
        <v>186000</v>
      </c>
      <c r="L175" s="8"/>
      <c r="M175" s="9"/>
      <c r="N175" s="4"/>
      <c r="O175" s="11"/>
      <c r="P175" s="7">
        <f>+'CAMPERO-CAT. C (&gt;11 AÑOS)'!P5</f>
        <v>186000</v>
      </c>
    </row>
    <row r="176" spans="1:16" ht="15.75" customHeight="1" x14ac:dyDescent="0.25">
      <c r="A176" s="3" t="s">
        <v>20</v>
      </c>
      <c r="B176" s="4"/>
      <c r="C176" s="5"/>
      <c r="D176" s="4"/>
      <c r="E176" s="11"/>
      <c r="F176" s="6">
        <f>'CAMPERO-CAT. A (0-5 AÑOS)'!O6</f>
        <v>124300</v>
      </c>
      <c r="G176" s="4"/>
      <c r="H176" s="5"/>
      <c r="I176" s="4"/>
      <c r="J176" s="11"/>
      <c r="K176" s="6">
        <f>+'CAMPERO-CAT. B (6-10 AÑOS)'!P6</f>
        <v>55618.75</v>
      </c>
      <c r="L176" s="4"/>
      <c r="M176" s="5"/>
      <c r="N176" s="4"/>
      <c r="O176" s="11"/>
      <c r="P176" s="7">
        <f>+'CAMPERO-CAT. C (&gt;11 AÑOS)'!P6</f>
        <v>52837.8125</v>
      </c>
    </row>
    <row r="177" spans="1:16" ht="15.75" customHeight="1" x14ac:dyDescent="0.25">
      <c r="A177" s="3" t="s">
        <v>21</v>
      </c>
      <c r="B177" s="4"/>
      <c r="C177" s="5"/>
      <c r="D177" s="4"/>
      <c r="E177" s="11"/>
      <c r="F177" s="6">
        <f>'CAMPERO-CAT. A (0-5 AÑOS)'!O7</f>
        <v>514541</v>
      </c>
      <c r="G177" s="4"/>
      <c r="H177" s="5"/>
      <c r="I177" s="4"/>
      <c r="J177" s="11"/>
      <c r="K177" s="6">
        <f>+'CAMPERO-CAT. B (6-10 AÑOS)'!P7</f>
        <v>401250</v>
      </c>
      <c r="L177" s="4"/>
      <c r="M177" s="5"/>
      <c r="N177" s="4"/>
      <c r="O177" s="11"/>
      <c r="P177" s="7">
        <f>+'CAMPERO-CAT. C (&gt;11 AÑOS)'!P7</f>
        <v>381957.5</v>
      </c>
    </row>
    <row r="178" spans="1:16" ht="15.75" customHeight="1" x14ac:dyDescent="0.25">
      <c r="A178" s="3" t="s">
        <v>22</v>
      </c>
      <c r="B178" s="4"/>
      <c r="C178" s="5"/>
      <c r="D178" s="4"/>
      <c r="E178" s="11"/>
      <c r="F178" s="6">
        <f>'CAMPERO-CAT. A (0-5 AÑOS)'!O8</f>
        <v>247896</v>
      </c>
      <c r="G178" s="4"/>
      <c r="H178" s="5"/>
      <c r="I178" s="4"/>
      <c r="J178" s="11"/>
      <c r="K178" s="6">
        <f>+'CAMPERO-CAT. B (6-10 AÑOS)'!P8</f>
        <v>100000</v>
      </c>
      <c r="L178" s="4"/>
      <c r="M178" s="5"/>
      <c r="N178" s="4"/>
      <c r="O178" s="11"/>
      <c r="P178" s="7">
        <f>+'CAMPERO-CAT. C (&gt;11 AÑOS)'!P8</f>
        <v>95000</v>
      </c>
    </row>
    <row r="179" spans="1:16" ht="15.75" customHeight="1" x14ac:dyDescent="0.25">
      <c r="A179" s="3" t="s">
        <v>23</v>
      </c>
      <c r="B179" s="4"/>
      <c r="C179" s="5"/>
      <c r="D179" s="4"/>
      <c r="E179" s="11"/>
      <c r="F179" s="6">
        <f>'CAMPERO-CAT. A (0-5 AÑOS)'!O9</f>
        <v>264000</v>
      </c>
      <c r="G179" s="4"/>
      <c r="H179" s="5"/>
      <c r="I179" s="4"/>
      <c r="J179" s="11"/>
      <c r="K179" s="6">
        <f>+'CAMPERO-CAT. B (6-10 AÑOS)'!P9</f>
        <v>267617</v>
      </c>
      <c r="L179" s="4"/>
      <c r="M179" s="5"/>
      <c r="N179" s="4"/>
      <c r="O179" s="11"/>
      <c r="P179" s="7">
        <f>+'CAMPERO-CAT. C (&gt;11 AÑOS)'!P9</f>
        <v>303600</v>
      </c>
    </row>
    <row r="180" spans="1:16" ht="15.75" customHeight="1" x14ac:dyDescent="0.25">
      <c r="A180" s="3" t="s">
        <v>24</v>
      </c>
      <c r="B180" s="4"/>
      <c r="C180" s="5"/>
      <c r="D180" s="4"/>
      <c r="E180" s="11"/>
      <c r="F180" s="6">
        <f>'CAMPERO-CAT. A (0-5 AÑOS)'!O10</f>
        <v>495000</v>
      </c>
      <c r="G180" s="4"/>
      <c r="H180" s="5"/>
      <c r="I180" s="4"/>
      <c r="J180" s="11"/>
      <c r="K180" s="6">
        <f>+'CAMPERO-CAT. B (6-10 AÑOS)'!P10</f>
        <v>325000</v>
      </c>
      <c r="L180" s="4"/>
      <c r="M180" s="5"/>
      <c r="N180" s="4"/>
      <c r="O180" s="11"/>
      <c r="P180" s="7">
        <f>+'CAMPERO-CAT. C (&gt;11 AÑOS)'!P10</f>
        <v>308750</v>
      </c>
    </row>
    <row r="181" spans="1:16" ht="15.75" customHeight="1" x14ac:dyDescent="0.25">
      <c r="A181" s="3" t="s">
        <v>25</v>
      </c>
      <c r="B181" s="4"/>
      <c r="C181" s="5"/>
      <c r="D181" s="4"/>
      <c r="E181" s="11"/>
      <c r="F181" s="6">
        <f>'CAMPERO-CAT. A (0-5 AÑOS)'!O11</f>
        <v>93482</v>
      </c>
      <c r="G181" s="4"/>
      <c r="H181" s="5"/>
      <c r="I181" s="4"/>
      <c r="J181" s="11"/>
      <c r="K181" s="6">
        <f>+'CAMPERO-CAT. B (6-10 AÑOS)'!P11</f>
        <v>93482</v>
      </c>
      <c r="L181" s="4"/>
      <c r="M181" s="5"/>
      <c r="N181" s="4"/>
      <c r="O181" s="11"/>
      <c r="P181" s="7">
        <f>+'CAMPERO-CAT. C (&gt;11 AÑOS)'!P11</f>
        <v>91884</v>
      </c>
    </row>
    <row r="182" spans="1:16" ht="15.75" customHeight="1" x14ac:dyDescent="0.25">
      <c r="A182" s="3" t="s">
        <v>26</v>
      </c>
      <c r="B182" s="4"/>
      <c r="C182" s="5"/>
      <c r="D182" s="4"/>
      <c r="E182" s="11"/>
      <c r="F182" s="6">
        <f>'CAMPERO-CAT. A (0-5 AÑOS)'!O12</f>
        <v>103857</v>
      </c>
      <c r="G182" s="4"/>
      <c r="H182" s="5"/>
      <c r="I182" s="4"/>
      <c r="J182" s="11"/>
      <c r="K182" s="6">
        <f>+'CAMPERO-CAT. B (6-10 AÑOS)'!P12</f>
        <v>103857</v>
      </c>
      <c r="L182" s="4"/>
      <c r="M182" s="5"/>
      <c r="N182" s="4"/>
      <c r="O182" s="11"/>
      <c r="P182" s="7">
        <f>+'CAMPERO-CAT. C (&gt;11 AÑOS)'!P12</f>
        <v>101099</v>
      </c>
    </row>
    <row r="183" spans="1:16" ht="15.75" customHeight="1" x14ac:dyDescent="0.25">
      <c r="A183" s="3" t="s">
        <v>27</v>
      </c>
      <c r="B183" s="4"/>
      <c r="C183" s="5"/>
      <c r="D183" s="4"/>
      <c r="E183" s="11"/>
      <c r="F183" s="6">
        <f>'CAMPERO-CAT. A (0-5 AÑOS)'!O13</f>
        <v>77859</v>
      </c>
      <c r="G183" s="4"/>
      <c r="H183" s="5"/>
      <c r="I183" s="4"/>
      <c r="J183" s="11"/>
      <c r="K183" s="6">
        <f>+'CAMPERO-CAT. B (6-10 AÑOS)'!P13</f>
        <v>77859</v>
      </c>
      <c r="L183" s="4"/>
      <c r="M183" s="5"/>
      <c r="N183" s="4"/>
      <c r="O183" s="11"/>
      <c r="P183" s="7">
        <f>+'CAMPERO-CAT. C (&gt;11 AÑOS)'!P13</f>
        <v>76528</v>
      </c>
    </row>
    <row r="184" spans="1:16" ht="15.75" customHeight="1" x14ac:dyDescent="0.25">
      <c r="A184" s="3" t="s">
        <v>28</v>
      </c>
      <c r="B184" s="4"/>
      <c r="C184" s="5"/>
      <c r="D184" s="4"/>
      <c r="E184" s="11"/>
      <c r="F184" s="6">
        <f>'CAMPERO-CAT. A (0-5 AÑOS)'!O14</f>
        <v>165000</v>
      </c>
      <c r="G184" s="4"/>
      <c r="H184" s="5"/>
      <c r="I184" s="4"/>
      <c r="J184" s="11"/>
      <c r="K184" s="6">
        <f>+'CAMPERO-CAT. B (6-10 AÑOS)'!P14</f>
        <v>167261</v>
      </c>
      <c r="L184" s="4"/>
      <c r="M184" s="5"/>
      <c r="N184" s="4"/>
      <c r="O184" s="11"/>
      <c r="P184" s="7">
        <f>+'CAMPERO-CAT. C (&gt;11 AÑOS)'!P14</f>
        <v>189750</v>
      </c>
    </row>
    <row r="185" spans="1:16" ht="15.75" customHeight="1" x14ac:dyDescent="0.25">
      <c r="A185" s="3" t="s">
        <v>29</v>
      </c>
      <c r="B185" s="4"/>
      <c r="C185" s="5"/>
      <c r="D185" s="4"/>
      <c r="E185" s="11"/>
      <c r="F185" s="6">
        <f>'CAMPERO-CAT. A (0-5 AÑOS)'!O15</f>
        <v>77000</v>
      </c>
      <c r="G185" s="4"/>
      <c r="H185" s="5"/>
      <c r="I185" s="4"/>
      <c r="J185" s="11"/>
      <c r="K185" s="6">
        <f>+'CAMPERO-CAT. B (6-10 AÑOS)'!P15</f>
        <v>77468</v>
      </c>
      <c r="L185" s="4"/>
      <c r="M185" s="5"/>
      <c r="N185" s="4"/>
      <c r="O185" s="11"/>
      <c r="P185" s="7">
        <f>+'CAMPERO-CAT. C (&gt;11 AÑOS)'!P15</f>
        <v>76475</v>
      </c>
    </row>
    <row r="186" spans="1:16" ht="15.75" customHeight="1" x14ac:dyDescent="0.25">
      <c r="A186" s="3" t="s">
        <v>30</v>
      </c>
      <c r="B186" s="12"/>
      <c r="C186" s="11"/>
      <c r="D186" s="12"/>
      <c r="E186" s="11"/>
      <c r="F186" s="6">
        <f>'CAMPERO-CAT. A (0-5 AÑOS)'!O16</f>
        <v>82500</v>
      </c>
      <c r="G186" s="12"/>
      <c r="H186" s="11"/>
      <c r="I186" s="12"/>
      <c r="J186" s="11"/>
      <c r="K186" s="6">
        <f>+'CAMPERO-CAT. B (6-10 AÑOS)'!P16</f>
        <v>62500</v>
      </c>
      <c r="L186" s="12"/>
      <c r="M186" s="11"/>
      <c r="N186" s="12"/>
      <c r="O186" s="11"/>
      <c r="P186" s="7">
        <f>+'CAMPERO-CAT. C (&gt;11 AÑOS)'!P16</f>
        <v>59375</v>
      </c>
    </row>
    <row r="187" spans="1:16" ht="15.75" customHeight="1" x14ac:dyDescent="0.25">
      <c r="A187" s="3" t="s">
        <v>31</v>
      </c>
      <c r="B187" s="12"/>
      <c r="C187" s="11"/>
      <c r="D187" s="12"/>
      <c r="E187" s="11"/>
      <c r="F187" s="6">
        <f>'CAMPERO-CAT. A (0-5 AÑOS)'!O17</f>
        <v>252134</v>
      </c>
      <c r="G187" s="12"/>
      <c r="H187" s="11"/>
      <c r="I187" s="12"/>
      <c r="J187" s="11"/>
      <c r="K187" s="6">
        <f>+'CAMPERO-CAT. B (6-10 AÑOS)'!P17</f>
        <v>100000</v>
      </c>
      <c r="L187" s="12"/>
      <c r="M187" s="11"/>
      <c r="N187" s="12"/>
      <c r="O187" s="11"/>
      <c r="P187" s="7">
        <f>+'CAMPERO-CAT. C (&gt;11 AÑOS)'!P17</f>
        <v>95000</v>
      </c>
    </row>
    <row r="188" spans="1:16" ht="15.75" customHeight="1" x14ac:dyDescent="0.25">
      <c r="A188" s="3" t="s">
        <v>32</v>
      </c>
      <c r="B188" s="12"/>
      <c r="C188" s="11"/>
      <c r="D188" s="12"/>
      <c r="E188" s="11"/>
      <c r="F188" s="6">
        <f>'CAMPERO-CAT. A (0-5 AÑOS)'!O18</f>
        <v>136602</v>
      </c>
      <c r="G188" s="12"/>
      <c r="H188" s="11"/>
      <c r="I188" s="12"/>
      <c r="J188" s="11"/>
      <c r="K188" s="6">
        <f>+'CAMPERO-CAT. B (6-10 AÑOS)'!P18</f>
        <v>100000</v>
      </c>
      <c r="L188" s="12"/>
      <c r="M188" s="11"/>
      <c r="N188" s="12"/>
      <c r="O188" s="11"/>
      <c r="P188" s="7">
        <f>+'CAMPERO-CAT. C (&gt;11 AÑOS)'!P18</f>
        <v>95000</v>
      </c>
    </row>
    <row r="189" spans="1:16" ht="15.75" customHeight="1" x14ac:dyDescent="0.25">
      <c r="A189" s="3" t="s">
        <v>33</v>
      </c>
      <c r="B189" s="12"/>
      <c r="C189" s="11"/>
      <c r="D189" s="12"/>
      <c r="E189" s="11"/>
      <c r="F189" s="6">
        <f>'CAMPERO-CAT. A (0-5 AÑOS)'!O19</f>
        <v>136323</v>
      </c>
      <c r="G189" s="12"/>
      <c r="H189" s="11"/>
      <c r="I189" s="12"/>
      <c r="J189" s="11"/>
      <c r="K189" s="6">
        <f>+'CAMPERO-CAT. B (6-10 AÑOS)'!P19</f>
        <v>63750</v>
      </c>
      <c r="L189" s="12"/>
      <c r="M189" s="11"/>
      <c r="N189" s="12"/>
      <c r="O189" s="11"/>
      <c r="P189" s="7">
        <f>+'CAMPERO-CAT. C (&gt;11 AÑOS)'!P19</f>
        <v>60782.5</v>
      </c>
    </row>
    <row r="190" spans="1:16" ht="15.75" customHeight="1" x14ac:dyDescent="0.25">
      <c r="A190" s="3" t="s">
        <v>34</v>
      </c>
      <c r="B190" s="12"/>
      <c r="C190" s="11"/>
      <c r="D190" s="12"/>
      <c r="E190" s="11"/>
      <c r="F190" s="6">
        <f>'CAMPERO-CAT. A (0-5 AÑOS)'!O20</f>
        <v>112200</v>
      </c>
      <c r="G190" s="12"/>
      <c r="H190" s="11"/>
      <c r="I190" s="12"/>
      <c r="J190" s="11"/>
      <c r="K190" s="6">
        <f>+'CAMPERO-CAT. B (6-10 AÑOS)'!P20</f>
        <v>113737</v>
      </c>
      <c r="L190" s="12"/>
      <c r="M190" s="11"/>
      <c r="N190" s="12"/>
      <c r="O190" s="11"/>
      <c r="P190" s="7">
        <f>+'CAMPERO-CAT. C (&gt;11 AÑOS)'!P20</f>
        <v>129030</v>
      </c>
    </row>
    <row r="191" spans="1:16" ht="15.75" customHeight="1" x14ac:dyDescent="0.25">
      <c r="A191" s="3" t="s">
        <v>35</v>
      </c>
      <c r="B191" s="12"/>
      <c r="C191" s="11"/>
      <c r="D191" s="12"/>
      <c r="E191" s="11"/>
      <c r="F191" s="6">
        <f>'CAMPERO-CAT. A (0-5 AÑOS)'!O21</f>
        <v>111100</v>
      </c>
      <c r="G191" s="12"/>
      <c r="H191" s="11"/>
      <c r="I191" s="12"/>
      <c r="J191" s="11"/>
      <c r="K191" s="6">
        <f>+'CAMPERO-CAT. B (6-10 AÑOS)'!P21</f>
        <v>112622</v>
      </c>
      <c r="L191" s="12"/>
      <c r="M191" s="11"/>
      <c r="N191" s="12"/>
      <c r="O191" s="11"/>
      <c r="P191" s="7">
        <f>+'CAMPERO-CAT. C (&gt;11 AÑOS)'!P21</f>
        <v>127765</v>
      </c>
    </row>
    <row r="192" spans="1:16" ht="15.75" customHeight="1" x14ac:dyDescent="0.25">
      <c r="A192" s="3" t="s">
        <v>36</v>
      </c>
      <c r="B192" s="12"/>
      <c r="C192" s="11"/>
      <c r="D192" s="12"/>
      <c r="E192" s="11"/>
      <c r="F192" s="6">
        <f>'CAMPERO-CAT. A (0-5 AÑOS)'!O22</f>
        <v>1045878</v>
      </c>
      <c r="G192" s="12"/>
      <c r="H192" s="11"/>
      <c r="I192" s="12"/>
      <c r="J192" s="11"/>
      <c r="K192" s="6">
        <f>+'CAMPERO-CAT. B (6-10 AÑOS)'!P22</f>
        <v>690000</v>
      </c>
      <c r="L192" s="12"/>
      <c r="M192" s="11"/>
      <c r="N192" s="12"/>
      <c r="O192" s="11"/>
      <c r="P192" s="7">
        <f>+'CAMPERO-CAT. C (&gt;11 AÑOS)'!P22</f>
        <v>656490</v>
      </c>
    </row>
    <row r="193" spans="1:16" ht="15.75" customHeight="1" x14ac:dyDescent="0.25">
      <c r="A193" s="3" t="s">
        <v>37</v>
      </c>
      <c r="B193" s="12"/>
      <c r="C193" s="11"/>
      <c r="D193" s="12"/>
      <c r="E193" s="11"/>
      <c r="F193" s="6">
        <f>'CAMPERO-CAT. A (0-5 AÑOS)'!O23</f>
        <v>727798</v>
      </c>
      <c r="G193" s="12"/>
      <c r="H193" s="11"/>
      <c r="I193" s="12"/>
      <c r="J193" s="11"/>
      <c r="K193" s="6">
        <f>+'CAMPERO-CAT. B (6-10 AÑOS)'!P23</f>
        <v>615000</v>
      </c>
      <c r="L193" s="12"/>
      <c r="M193" s="11"/>
      <c r="N193" s="12"/>
      <c r="O193" s="11"/>
      <c r="P193" s="7">
        <f>+'CAMPERO-CAT. C (&gt;11 AÑOS)'!P23</f>
        <v>585240</v>
      </c>
    </row>
    <row r="194" spans="1:16" ht="15.75" customHeight="1" x14ac:dyDescent="0.25">
      <c r="A194" s="3" t="s">
        <v>21</v>
      </c>
      <c r="B194" s="12"/>
      <c r="C194" s="11"/>
      <c r="D194" s="12"/>
      <c r="E194" s="11"/>
      <c r="F194" s="6">
        <f>'CAMPERO-CAT. A (0-5 AÑOS)'!O24</f>
        <v>538808</v>
      </c>
      <c r="G194" s="12"/>
      <c r="H194" s="11"/>
      <c r="I194" s="12"/>
      <c r="J194" s="11"/>
      <c r="K194" s="6">
        <f>+'CAMPERO-CAT. B (6-10 AÑOS)'!P24</f>
        <v>647856</v>
      </c>
      <c r="L194" s="12"/>
      <c r="M194" s="11"/>
      <c r="N194" s="12"/>
      <c r="O194" s="11"/>
      <c r="P194" s="7">
        <f>+'CAMPERO-CAT. C (&gt;11 AÑOS)'!P24</f>
        <v>519823</v>
      </c>
    </row>
    <row r="195" spans="1:16" ht="15.75" customHeight="1" x14ac:dyDescent="0.25">
      <c r="A195" s="3" t="s">
        <v>38</v>
      </c>
      <c r="B195" s="12"/>
      <c r="C195" s="11"/>
      <c r="D195" s="12"/>
      <c r="E195" s="11"/>
      <c r="F195" s="6">
        <f>'CAMPERO-CAT. A (0-5 AÑOS)'!O25</f>
        <v>256929</v>
      </c>
      <c r="G195" s="12"/>
      <c r="H195" s="11"/>
      <c r="I195" s="12"/>
      <c r="J195" s="11"/>
      <c r="K195" s="6">
        <f>+'CAMPERO-CAT. B (6-10 AÑOS)'!P25</f>
        <v>527428</v>
      </c>
      <c r="L195" s="12"/>
      <c r="M195" s="11"/>
      <c r="N195" s="12"/>
      <c r="O195" s="11"/>
      <c r="P195" s="7">
        <f>+'CAMPERO-CAT. C (&gt;11 AÑOS)'!P25</f>
        <v>245089</v>
      </c>
    </row>
    <row r="196" spans="1:16" ht="15.75" customHeight="1" x14ac:dyDescent="0.25">
      <c r="A196" s="3" t="s">
        <v>39</v>
      </c>
      <c r="B196" s="12"/>
      <c r="C196" s="11"/>
      <c r="D196" s="12"/>
      <c r="E196" s="11"/>
      <c r="F196" s="6">
        <f>'CAMPERO-CAT. A (0-5 AÑOS)'!O26</f>
        <v>715566</v>
      </c>
      <c r="G196" s="12"/>
      <c r="H196" s="11"/>
      <c r="I196" s="12"/>
      <c r="J196" s="11"/>
      <c r="K196" s="6">
        <f>+'CAMPERO-CAT. B (6-10 AÑOS)'!P26</f>
        <v>595000</v>
      </c>
      <c r="L196" s="12"/>
      <c r="M196" s="11"/>
      <c r="N196" s="12"/>
      <c r="O196" s="11"/>
      <c r="P196" s="7">
        <f>+'CAMPERO-CAT. C (&gt;11 AÑOS)'!P26</f>
        <v>566570</v>
      </c>
    </row>
    <row r="197" spans="1:16" ht="15.75" customHeight="1" x14ac:dyDescent="0.25">
      <c r="A197" s="3" t="s">
        <v>40</v>
      </c>
      <c r="B197" s="12"/>
      <c r="C197" s="11"/>
      <c r="D197" s="12"/>
      <c r="E197" s="11"/>
      <c r="F197" s="6">
        <f>'CAMPERO-CAT. A (0-5 AÑOS)'!O27</f>
        <v>496100</v>
      </c>
      <c r="G197" s="12"/>
      <c r="H197" s="11"/>
      <c r="I197" s="12"/>
      <c r="J197" s="11"/>
      <c r="K197" s="6">
        <f>+'CAMPERO-CAT. B (6-10 AÑOS)'!P27</f>
        <v>502897</v>
      </c>
      <c r="L197" s="12"/>
      <c r="M197" s="11"/>
      <c r="N197" s="12"/>
      <c r="O197" s="11"/>
      <c r="P197" s="7">
        <f>+'CAMPERO-CAT. C (&gt;11 AÑOS)'!P27</f>
        <v>570515</v>
      </c>
    </row>
    <row r="198" spans="1:16" ht="15.75" customHeight="1" x14ac:dyDescent="0.25">
      <c r="A198" s="3" t="s">
        <v>41</v>
      </c>
      <c r="B198" s="12"/>
      <c r="C198" s="11"/>
      <c r="D198" s="12"/>
      <c r="E198" s="11"/>
      <c r="F198" s="6">
        <f>'CAMPERO-CAT. A (0-5 AÑOS)'!O28</f>
        <v>231000</v>
      </c>
      <c r="G198" s="12"/>
      <c r="H198" s="11"/>
      <c r="I198" s="12"/>
      <c r="J198" s="11"/>
      <c r="K198" s="6">
        <f>+'CAMPERO-CAT. B (6-10 AÑOS)'!P28</f>
        <v>101250</v>
      </c>
      <c r="L198" s="12"/>
      <c r="M198" s="11"/>
      <c r="N198" s="12"/>
      <c r="O198" s="11"/>
      <c r="P198" s="7">
        <f>+'CAMPERO-CAT. C (&gt;11 AÑOS)'!P28</f>
        <v>96407.5</v>
      </c>
    </row>
    <row r="199" spans="1:16" ht="15.75" customHeight="1" x14ac:dyDescent="0.25">
      <c r="A199" s="3" t="s">
        <v>42</v>
      </c>
      <c r="B199" s="12"/>
      <c r="C199" s="11"/>
      <c r="D199" s="12"/>
      <c r="E199" s="11"/>
      <c r="F199" s="6">
        <f>'CAMPERO-CAT. A (0-5 AÑOS)'!O29</f>
        <v>1431126</v>
      </c>
      <c r="G199" s="12"/>
      <c r="H199" s="11"/>
      <c r="I199" s="12"/>
      <c r="J199" s="11"/>
      <c r="K199" s="6">
        <f>+'CAMPERO-CAT. B (6-10 AÑOS)'!P29</f>
        <v>1733934</v>
      </c>
      <c r="L199" s="12"/>
      <c r="M199" s="11"/>
      <c r="N199" s="12"/>
      <c r="O199" s="11"/>
      <c r="P199" s="7">
        <f>+'CAMPERO-CAT. C (&gt;11 AÑOS)'!P29</f>
        <v>1383917</v>
      </c>
    </row>
    <row r="200" spans="1:16" ht="15.75" customHeight="1" x14ac:dyDescent="0.25">
      <c r="A200" s="3" t="s">
        <v>43</v>
      </c>
      <c r="B200" s="12"/>
      <c r="C200" s="11"/>
      <c r="D200" s="12"/>
      <c r="E200" s="11"/>
      <c r="F200" s="6">
        <f>'CAMPERO-CAT. A (0-5 AÑOS)'!O30</f>
        <v>1835900</v>
      </c>
      <c r="G200" s="12"/>
      <c r="H200" s="11"/>
      <c r="I200" s="12"/>
      <c r="J200" s="11"/>
      <c r="K200" s="6">
        <f>+'CAMPERO-CAT. B (6-10 AÑOS)'!P30</f>
        <v>1861052</v>
      </c>
      <c r="L200" s="12"/>
      <c r="M200" s="11"/>
      <c r="N200" s="12"/>
      <c r="O200" s="11"/>
      <c r="P200" s="7">
        <f>+'CAMPERO-CAT. C (&gt;11 AÑOS)'!P30</f>
        <v>1994293</v>
      </c>
    </row>
    <row r="201" spans="1:16" ht="15.75" customHeight="1" x14ac:dyDescent="0.25">
      <c r="A201" s="3" t="s">
        <v>44</v>
      </c>
      <c r="B201" s="12"/>
      <c r="C201" s="11"/>
      <c r="D201" s="12"/>
      <c r="E201" s="11"/>
      <c r="F201" s="6">
        <f>'CAMPERO-CAT. A (0-5 AÑOS)'!O31</f>
        <v>963379</v>
      </c>
      <c r="G201" s="12"/>
      <c r="H201" s="11"/>
      <c r="I201" s="12"/>
      <c r="J201" s="11"/>
      <c r="K201" s="6">
        <f>+'CAMPERO-CAT. B (6-10 AÑOS)'!P31</f>
        <v>992500</v>
      </c>
      <c r="L201" s="12"/>
      <c r="M201" s="11"/>
      <c r="N201" s="12"/>
      <c r="O201" s="11"/>
      <c r="P201" s="7">
        <f>+'CAMPERO-CAT. C (&gt;11 AÑOS)'!P31</f>
        <v>930996</v>
      </c>
    </row>
    <row r="202" spans="1:16" ht="15.75" customHeight="1" x14ac:dyDescent="0.25">
      <c r="A202" s="3" t="s">
        <v>45</v>
      </c>
      <c r="B202" s="12"/>
      <c r="C202" s="11"/>
      <c r="D202" s="12"/>
      <c r="E202" s="11"/>
      <c r="F202" s="6">
        <f>'CAMPERO-CAT. A (0-5 AÑOS)'!O32</f>
        <v>397743</v>
      </c>
      <c r="G202" s="12"/>
      <c r="H202" s="11"/>
      <c r="I202" s="12"/>
      <c r="J202" s="11"/>
      <c r="K202" s="6">
        <f>+'CAMPERO-CAT. B (6-10 AÑOS)'!P32</f>
        <v>1231037</v>
      </c>
      <c r="L202" s="12"/>
      <c r="M202" s="11"/>
      <c r="N202" s="12"/>
      <c r="O202" s="11"/>
      <c r="P202" s="7">
        <f>+'CAMPERO-CAT. C (&gt;11 AÑOS)'!P32</f>
        <v>384524</v>
      </c>
    </row>
    <row r="203" spans="1:16" ht="15.75" customHeight="1" x14ac:dyDescent="0.25">
      <c r="A203" s="3" t="s">
        <v>46</v>
      </c>
      <c r="B203" s="12"/>
      <c r="C203" s="11"/>
      <c r="D203" s="12"/>
      <c r="E203" s="11"/>
      <c r="F203" s="6">
        <f>'CAMPERO-CAT. A (0-5 AÑOS)'!O33</f>
        <v>205521</v>
      </c>
      <c r="G203" s="12"/>
      <c r="H203" s="11"/>
      <c r="I203" s="12"/>
      <c r="J203" s="11"/>
      <c r="K203" s="6">
        <f>+'CAMPERO-CAT. B (6-10 AÑOS)'!P33</f>
        <v>2023270</v>
      </c>
      <c r="L203" s="12"/>
      <c r="M203" s="11"/>
      <c r="N203" s="12"/>
      <c r="O203" s="11"/>
      <c r="P203" s="7">
        <f>+'CAMPERO-CAT. C (&gt;11 AÑOS)'!P33</f>
        <v>198613</v>
      </c>
    </row>
    <row r="204" spans="1:16" ht="15.75" customHeight="1" x14ac:dyDescent="0.25">
      <c r="A204" s="3" t="s">
        <v>47</v>
      </c>
      <c r="B204" s="12"/>
      <c r="C204" s="11"/>
      <c r="D204" s="12"/>
      <c r="E204" s="11"/>
      <c r="F204" s="6">
        <f>'CAMPERO-CAT. A (0-5 AÑOS)'!O34</f>
        <v>463100</v>
      </c>
      <c r="G204" s="12"/>
      <c r="H204" s="11"/>
      <c r="I204" s="12"/>
      <c r="J204" s="11"/>
      <c r="K204" s="6">
        <f>+'CAMPERO-CAT. B (6-10 AÑOS)'!P34</f>
        <v>469444</v>
      </c>
      <c r="L204" s="12"/>
      <c r="M204" s="11"/>
      <c r="N204" s="12"/>
      <c r="O204" s="11"/>
      <c r="P204" s="7">
        <f>+'CAMPERO-CAT. C (&gt;11 AÑOS)'!P34</f>
        <v>504380</v>
      </c>
    </row>
    <row r="205" spans="1:16" ht="15.75" customHeight="1" x14ac:dyDescent="0.25">
      <c r="A205" s="3" t="s">
        <v>48</v>
      </c>
      <c r="B205" s="12"/>
      <c r="C205" s="11"/>
      <c r="D205" s="12"/>
      <c r="E205" s="11"/>
      <c r="F205" s="6">
        <f>'CAMPERO-CAT. A (0-5 AÑOS)'!O35</f>
        <v>389422</v>
      </c>
      <c r="G205" s="12"/>
      <c r="H205" s="11"/>
      <c r="I205" s="12"/>
      <c r="J205" s="11"/>
      <c r="K205" s="6">
        <f>+'CAMPERO-CAT. B (6-10 AÑOS)'!P35</f>
        <v>389422</v>
      </c>
      <c r="L205" s="12"/>
      <c r="M205" s="11"/>
      <c r="N205" s="12"/>
      <c r="O205" s="11"/>
      <c r="P205" s="7">
        <f>+'CAMPERO-CAT. C (&gt;11 AÑOS)'!P35</f>
        <v>513990</v>
      </c>
    </row>
    <row r="206" spans="1:16" ht="15.75" customHeight="1" x14ac:dyDescent="0.25">
      <c r="A206" s="3" t="s">
        <v>49</v>
      </c>
      <c r="B206" s="12"/>
      <c r="C206" s="11"/>
      <c r="D206" s="12"/>
      <c r="E206" s="11"/>
      <c r="F206" s="6">
        <f>'CAMPERO-CAT. A (0-5 AÑOS)'!O36</f>
        <v>94600</v>
      </c>
      <c r="G206" s="12"/>
      <c r="H206" s="11"/>
      <c r="I206" s="12"/>
      <c r="J206" s="11"/>
      <c r="K206" s="6">
        <f>+'CAMPERO-CAT. B (6-10 AÑOS)'!P36</f>
        <v>75000</v>
      </c>
      <c r="L206" s="12"/>
      <c r="M206" s="11"/>
      <c r="N206" s="12"/>
      <c r="O206" s="11"/>
      <c r="P206" s="7">
        <f>+'CAMPERO-CAT. C (&gt;11 AÑOS)'!P36</f>
        <v>71250</v>
      </c>
    </row>
    <row r="207" spans="1:16" ht="15.75" customHeight="1" x14ac:dyDescent="0.25">
      <c r="A207" s="3" t="s">
        <v>50</v>
      </c>
      <c r="B207" s="12"/>
      <c r="C207" s="11"/>
      <c r="D207" s="12"/>
      <c r="E207" s="11"/>
      <c r="F207" s="6">
        <f>'CAMPERO-CAT. A (0-5 AÑOS)'!O37</f>
        <v>765600</v>
      </c>
      <c r="G207" s="12"/>
      <c r="H207" s="11"/>
      <c r="I207" s="12"/>
      <c r="J207" s="11"/>
      <c r="K207" s="6">
        <f>+'CAMPERO-CAT. B (6-10 AÑOS)'!P37</f>
        <v>652500</v>
      </c>
      <c r="L207" s="12"/>
      <c r="M207" s="11"/>
      <c r="N207" s="12"/>
      <c r="O207" s="11"/>
      <c r="P207" s="7">
        <f>+'CAMPERO-CAT. C (&gt;11 AÑOS)'!P37</f>
        <v>620865</v>
      </c>
    </row>
    <row r="208" spans="1:16" ht="15.75" customHeight="1" x14ac:dyDescent="0.25">
      <c r="A208" s="3" t="s">
        <v>51</v>
      </c>
      <c r="B208" s="12"/>
      <c r="C208" s="11"/>
      <c r="D208" s="12"/>
      <c r="E208" s="11"/>
      <c r="F208" s="6">
        <f>'CAMPERO-CAT. A (0-5 AÑOS)'!O38</f>
        <v>783200</v>
      </c>
      <c r="G208" s="12"/>
      <c r="H208" s="11"/>
      <c r="I208" s="12"/>
      <c r="J208" s="11"/>
      <c r="K208" s="6">
        <f>+'CAMPERO-CAT. B (6-10 AÑOS)'!P38</f>
        <v>577500</v>
      </c>
      <c r="L208" s="12"/>
      <c r="M208" s="11"/>
      <c r="N208" s="12"/>
      <c r="O208" s="11"/>
      <c r="P208" s="7">
        <f>+'CAMPERO-CAT. C (&gt;11 AÑOS)'!P38</f>
        <v>549615</v>
      </c>
    </row>
    <row r="209" spans="1:16" ht="15.75" customHeight="1" x14ac:dyDescent="0.25">
      <c r="A209" s="3" t="s">
        <v>52</v>
      </c>
      <c r="B209" s="12"/>
      <c r="C209" s="11"/>
      <c r="D209" s="12"/>
      <c r="E209" s="11"/>
      <c r="F209" s="6">
        <f>'CAMPERO-CAT. A (0-5 AÑOS)'!O39</f>
        <v>629200</v>
      </c>
      <c r="G209" s="12"/>
      <c r="H209" s="11"/>
      <c r="I209" s="12"/>
      <c r="J209" s="11"/>
      <c r="K209" s="6">
        <f>+'CAMPERO-CAT. B (6-10 AÑOS)'!P39</f>
        <v>605000</v>
      </c>
      <c r="L209" s="12"/>
      <c r="M209" s="11"/>
      <c r="N209" s="12"/>
      <c r="O209" s="11"/>
      <c r="P209" s="7">
        <f>+'CAMPERO-CAT. C (&gt;11 AÑOS)'!P39</f>
        <v>575630</v>
      </c>
    </row>
    <row r="210" spans="1:16" ht="15.75" customHeight="1" x14ac:dyDescent="0.25">
      <c r="A210" s="3" t="s">
        <v>53</v>
      </c>
      <c r="B210" s="12"/>
      <c r="C210" s="11"/>
      <c r="D210" s="12"/>
      <c r="E210" s="11"/>
      <c r="F210" s="6">
        <f>'CAMPERO-CAT. A (0-5 AÑOS)'!O40</f>
        <v>654500</v>
      </c>
      <c r="G210" s="12"/>
      <c r="H210" s="11"/>
      <c r="I210" s="12"/>
      <c r="J210" s="11"/>
      <c r="K210" s="6">
        <f>+'CAMPERO-CAT. B (6-10 AÑOS)'!P40</f>
        <v>605000</v>
      </c>
      <c r="L210" s="12"/>
      <c r="M210" s="11"/>
      <c r="N210" s="12"/>
      <c r="O210" s="11"/>
      <c r="P210" s="7">
        <f>+'CAMPERO-CAT. C (&gt;11 AÑOS)'!P40</f>
        <v>575630</v>
      </c>
    </row>
    <row r="211" spans="1:16" ht="15.75" customHeight="1" x14ac:dyDescent="0.25">
      <c r="A211" s="3" t="s">
        <v>54</v>
      </c>
      <c r="B211" s="12"/>
      <c r="C211" s="11"/>
      <c r="D211" s="12"/>
      <c r="E211" s="11"/>
      <c r="F211" s="6">
        <f>'CAMPERO-CAT. A (0-5 AÑOS)'!O41</f>
        <v>373963</v>
      </c>
      <c r="G211" s="12"/>
      <c r="H211" s="11"/>
      <c r="I211" s="12"/>
      <c r="J211" s="11"/>
      <c r="K211" s="6">
        <f>+'CAMPERO-CAT. B (6-10 AÑOS)'!P41</f>
        <v>1500000</v>
      </c>
      <c r="L211" s="12"/>
      <c r="M211" s="11"/>
      <c r="N211" s="12"/>
      <c r="O211" s="11"/>
      <c r="P211" s="7">
        <f>+'CAMPERO-CAT. C (&gt;11 AÑOS)'!P41</f>
        <v>361393</v>
      </c>
    </row>
    <row r="212" spans="1:16" ht="15.75" customHeight="1" x14ac:dyDescent="0.25">
      <c r="A212" s="3" t="s">
        <v>55</v>
      </c>
      <c r="B212" s="12"/>
      <c r="C212" s="11"/>
      <c r="D212" s="12"/>
      <c r="E212" s="11"/>
      <c r="F212" s="6">
        <f>'CAMPERO-CAT. A (0-5 AÑOS)'!O42</f>
        <v>232209</v>
      </c>
      <c r="G212" s="12"/>
      <c r="H212" s="11"/>
      <c r="I212" s="12"/>
      <c r="J212" s="11"/>
      <c r="K212" s="6">
        <f>+'CAMPERO-CAT. B (6-10 AÑOS)'!P42</f>
        <v>1225000</v>
      </c>
      <c r="L212" s="12"/>
      <c r="M212" s="11"/>
      <c r="N212" s="12"/>
      <c r="O212" s="11"/>
      <c r="P212" s="7">
        <f>+'CAMPERO-CAT. C (&gt;11 AÑOS)'!P42</f>
        <v>213841</v>
      </c>
    </row>
    <row r="213" spans="1:16" ht="15.75" customHeight="1" x14ac:dyDescent="0.25">
      <c r="A213" s="3" t="s">
        <v>56</v>
      </c>
      <c r="B213" s="12"/>
      <c r="C213" s="11"/>
      <c r="D213" s="12"/>
      <c r="E213" s="11"/>
      <c r="F213" s="6">
        <f>'CAMPERO-CAT. A (0-5 AÑOS)'!O43</f>
        <v>491687</v>
      </c>
      <c r="G213" s="12"/>
      <c r="H213" s="11"/>
      <c r="I213" s="12"/>
      <c r="J213" s="11"/>
      <c r="K213" s="6">
        <f>+'CAMPERO-CAT. B (6-10 AÑOS)'!P43</f>
        <v>1604586</v>
      </c>
      <c r="L213" s="12"/>
      <c r="M213" s="11"/>
      <c r="N213" s="12"/>
      <c r="O213" s="11"/>
      <c r="P213" s="7">
        <f>+'CAMPERO-CAT. C (&gt;11 AÑOS)'!P43</f>
        <v>475159</v>
      </c>
    </row>
    <row r="214" spans="1:16" ht="15.75" customHeight="1" x14ac:dyDescent="0.25">
      <c r="A214" s="3" t="s">
        <v>57</v>
      </c>
      <c r="B214" s="12"/>
      <c r="C214" s="11"/>
      <c r="D214" s="12"/>
      <c r="E214" s="11"/>
      <c r="F214" s="6">
        <f>'CAMPERO-CAT. A (0-5 AÑOS)'!O44</f>
        <v>205653</v>
      </c>
      <c r="G214" s="12"/>
      <c r="H214" s="11"/>
      <c r="I214" s="12"/>
      <c r="J214" s="11"/>
      <c r="K214" s="6">
        <f>+'CAMPERO-CAT. B (6-10 AÑOS)'!P44</f>
        <v>367678</v>
      </c>
      <c r="L214" s="12"/>
      <c r="M214" s="11"/>
      <c r="N214" s="12"/>
      <c r="O214" s="11"/>
      <c r="P214" s="7">
        <f>+'CAMPERO-CAT. C (&gt;11 AÑOS)'!P44</f>
        <v>198741</v>
      </c>
    </row>
    <row r="215" spans="1:16" ht="15.75" customHeight="1" x14ac:dyDescent="0.25">
      <c r="A215" s="3" t="s">
        <v>58</v>
      </c>
      <c r="B215" s="12"/>
      <c r="C215" s="11"/>
      <c r="D215" s="12"/>
      <c r="E215" s="11"/>
      <c r="F215" s="6">
        <f>'CAMPERO-CAT. A (0-5 AÑOS)'!O45</f>
        <v>218560</v>
      </c>
      <c r="G215" s="12"/>
      <c r="H215" s="11"/>
      <c r="I215" s="12"/>
      <c r="J215" s="11"/>
      <c r="K215" s="6">
        <f>+'CAMPERO-CAT. B (6-10 AÑOS)'!P45</f>
        <v>218560</v>
      </c>
      <c r="L215" s="12"/>
      <c r="M215" s="11"/>
      <c r="N215" s="12"/>
      <c r="O215" s="11"/>
      <c r="P215" s="7">
        <f>+'CAMPERO-CAT. C (&gt;11 AÑOS)'!P45</f>
        <v>311190</v>
      </c>
    </row>
    <row r="216" spans="1:16" ht="15.75" customHeight="1" x14ac:dyDescent="0.25">
      <c r="A216" s="3" t="s">
        <v>59</v>
      </c>
      <c r="B216" s="12"/>
      <c r="C216" s="11"/>
      <c r="D216" s="12"/>
      <c r="E216" s="11"/>
      <c r="F216" s="6">
        <f>'CAMPERO-CAT. A (0-5 AÑOS)'!O46</f>
        <v>264000</v>
      </c>
      <c r="G216" s="12"/>
      <c r="H216" s="11"/>
      <c r="I216" s="12"/>
      <c r="J216" s="11"/>
      <c r="K216" s="6">
        <f>+'CAMPERO-CAT. B (6-10 AÑOS)'!P46</f>
        <v>220000</v>
      </c>
      <c r="L216" s="12"/>
      <c r="M216" s="11"/>
      <c r="N216" s="12"/>
      <c r="O216" s="11"/>
      <c r="P216" s="7">
        <f>+'CAMPERO-CAT. C (&gt;11 AÑOS)'!P46</f>
        <v>209220</v>
      </c>
    </row>
    <row r="217" spans="1:16" ht="15.75" customHeight="1" x14ac:dyDescent="0.25">
      <c r="A217" s="3" t="s">
        <v>60</v>
      </c>
      <c r="B217" s="12"/>
      <c r="C217" s="11"/>
      <c r="D217" s="12"/>
      <c r="E217" s="11"/>
      <c r="F217" s="6">
        <f>'CAMPERO-CAT. A (0-5 AÑOS)'!O47</f>
        <v>172700</v>
      </c>
      <c r="G217" s="12"/>
      <c r="H217" s="11"/>
      <c r="I217" s="12"/>
      <c r="J217" s="11"/>
      <c r="K217" s="6">
        <f>+'CAMPERO-CAT. B (6-10 AÑOS)'!P47</f>
        <v>175066</v>
      </c>
      <c r="L217" s="12"/>
      <c r="M217" s="11"/>
      <c r="N217" s="12"/>
      <c r="O217" s="11"/>
      <c r="P217" s="7">
        <f>+'CAMPERO-CAT. C (&gt;11 AÑOS)'!P47</f>
        <v>185470</v>
      </c>
    </row>
    <row r="218" spans="1:16" ht="15.75" customHeight="1" x14ac:dyDescent="0.25">
      <c r="A218" s="3" t="s">
        <v>61</v>
      </c>
      <c r="B218" s="12"/>
      <c r="C218" s="11"/>
      <c r="D218" s="12"/>
      <c r="E218" s="11"/>
      <c r="F218" s="6">
        <f>'CAMPERO-CAT. A (0-5 AÑOS)'!O48</f>
        <v>2220900</v>
      </c>
      <c r="G218" s="12"/>
      <c r="H218" s="11"/>
      <c r="I218" s="12"/>
      <c r="J218" s="11"/>
      <c r="K218" s="6">
        <f>+'CAMPERO-CAT. B (6-10 AÑOS)'!P48</f>
        <v>2251326</v>
      </c>
      <c r="L218" s="12"/>
      <c r="M218" s="11"/>
      <c r="N218" s="12"/>
      <c r="O218" s="11"/>
      <c r="P218" s="7">
        <f>+'CAMPERO-CAT. C (&gt;11 AÑOS)'!P48</f>
        <v>2554035</v>
      </c>
    </row>
    <row r="219" spans="1:16" ht="15.75" customHeight="1" x14ac:dyDescent="0.25">
      <c r="A219" s="3" t="s">
        <v>62</v>
      </c>
      <c r="B219" s="12"/>
      <c r="C219" s="11"/>
      <c r="D219" s="12"/>
      <c r="E219" s="11"/>
      <c r="F219" s="6">
        <f>'CAMPERO-CAT. A (0-5 AÑOS)'!O49</f>
        <v>899800</v>
      </c>
      <c r="G219" s="12"/>
      <c r="H219" s="11"/>
      <c r="I219" s="12"/>
      <c r="J219" s="11"/>
      <c r="K219" s="6">
        <f>+'CAMPERO-CAT. B (6-10 AÑOS)'!P49</f>
        <v>912127</v>
      </c>
      <c r="L219" s="12"/>
      <c r="M219" s="11"/>
      <c r="N219" s="12"/>
      <c r="O219" s="11"/>
      <c r="P219" s="7">
        <f>+'CAMPERO-CAT. C (&gt;11 AÑOS)'!P49</f>
        <v>1034770</v>
      </c>
    </row>
    <row r="220" spans="1:16" ht="15.75" customHeight="1" x14ac:dyDescent="0.25">
      <c r="A220" s="3" t="s">
        <v>63</v>
      </c>
      <c r="B220" s="12"/>
      <c r="C220" s="11"/>
      <c r="D220" s="12"/>
      <c r="E220" s="11"/>
      <c r="F220" s="6">
        <f>'CAMPERO-CAT. A (0-5 AÑOS)'!O50</f>
        <v>126809</v>
      </c>
      <c r="G220" s="12"/>
      <c r="H220" s="11"/>
      <c r="I220" s="12"/>
      <c r="J220" s="11"/>
      <c r="K220" s="6">
        <f>+'CAMPERO-CAT. B (6-10 AÑOS)'!P50</f>
        <v>217560</v>
      </c>
      <c r="L220" s="12"/>
      <c r="M220" s="11"/>
      <c r="N220" s="12"/>
      <c r="O220" s="11"/>
      <c r="P220" s="7">
        <f>+'CAMPERO-CAT. C (&gt;11 AÑOS)'!P50</f>
        <v>122360</v>
      </c>
    </row>
    <row r="221" spans="1:16" ht="15.75" customHeight="1" x14ac:dyDescent="0.25">
      <c r="A221" s="3" t="s">
        <v>64</v>
      </c>
      <c r="B221" s="12"/>
      <c r="C221" s="11"/>
      <c r="D221" s="12"/>
      <c r="E221" s="11"/>
      <c r="F221" s="6">
        <f>'CAMPERO-CAT. A (0-5 AÑOS)'!O51</f>
        <v>676500</v>
      </c>
      <c r="G221" s="12"/>
      <c r="H221" s="11"/>
      <c r="I221" s="12"/>
      <c r="J221" s="11"/>
      <c r="K221" s="6">
        <f>+'CAMPERO-CAT. B (6-10 AÑOS)'!P51</f>
        <v>600000</v>
      </c>
      <c r="L221" s="12"/>
      <c r="M221" s="11"/>
      <c r="N221" s="12"/>
      <c r="O221" s="11"/>
      <c r="P221" s="7">
        <f>+'CAMPERO-CAT. C (&gt;11 AÑOS)'!P51</f>
        <v>570000</v>
      </c>
    </row>
    <row r="222" spans="1:16" ht="15.75" customHeight="1" x14ac:dyDescent="0.25">
      <c r="A222" s="3" t="s">
        <v>65</v>
      </c>
      <c r="B222" s="12"/>
      <c r="C222" s="11"/>
      <c r="D222" s="12"/>
      <c r="E222" s="11"/>
      <c r="F222" s="6">
        <f>'CAMPERO-CAT. A (0-5 AÑOS)'!O52</f>
        <v>330926</v>
      </c>
      <c r="G222" s="12"/>
      <c r="H222" s="11"/>
      <c r="I222" s="12"/>
      <c r="J222" s="11"/>
      <c r="K222" s="6">
        <f>+'CAMPERO-CAT. B (6-10 AÑOS)'!P52</f>
        <v>1223232</v>
      </c>
      <c r="L222" s="12"/>
      <c r="M222" s="11"/>
      <c r="N222" s="12"/>
      <c r="O222" s="11"/>
      <c r="P222" s="7">
        <f>+'CAMPERO-CAT. C (&gt;11 AÑOS)'!P52</f>
        <v>319802</v>
      </c>
    </row>
    <row r="223" spans="1:16" ht="15.75" customHeight="1" x14ac:dyDescent="0.25">
      <c r="A223" s="3" t="s">
        <v>66</v>
      </c>
      <c r="B223" s="12"/>
      <c r="C223" s="11"/>
      <c r="D223" s="12"/>
      <c r="E223" s="11"/>
      <c r="F223" s="6">
        <f>'CAMPERO-CAT. A (0-5 AÑOS)'!O53</f>
        <v>123949</v>
      </c>
      <c r="G223" s="12"/>
      <c r="H223" s="11"/>
      <c r="I223" s="12"/>
      <c r="J223" s="11"/>
      <c r="K223" s="6">
        <f>+'CAMPERO-CAT. B (6-10 AÑOS)'!P53</f>
        <v>100000</v>
      </c>
      <c r="L223" s="12"/>
      <c r="M223" s="11"/>
      <c r="N223" s="12"/>
      <c r="O223" s="11"/>
      <c r="P223" s="7">
        <f>+'CAMPERO-CAT. C (&gt;11 AÑOS)'!P53</f>
        <v>95000</v>
      </c>
    </row>
    <row r="224" spans="1:16" ht="15.75" customHeight="1" x14ac:dyDescent="0.25">
      <c r="A224" s="3" t="s">
        <v>67</v>
      </c>
      <c r="B224" s="12"/>
      <c r="C224" s="11"/>
      <c r="D224" s="12"/>
      <c r="E224" s="11"/>
      <c r="F224" s="6">
        <f>'CAMPERO-CAT. A (0-5 AÑOS)'!O54</f>
        <v>126067</v>
      </c>
      <c r="G224" s="12"/>
      <c r="H224" s="11"/>
      <c r="I224" s="12"/>
      <c r="J224" s="11"/>
      <c r="K224" s="6">
        <f>+'CAMPERO-CAT. B (6-10 AÑOS)'!P54</f>
        <v>2113058</v>
      </c>
      <c r="L224" s="12"/>
      <c r="M224" s="11"/>
      <c r="N224" s="12"/>
      <c r="O224" s="11"/>
      <c r="P224" s="7">
        <f>+'CAMPERO-CAT. C (&gt;11 AÑOS)'!P54</f>
        <v>122360</v>
      </c>
    </row>
    <row r="225" spans="1:16" ht="15.75" customHeight="1" x14ac:dyDescent="0.25">
      <c r="A225" s="3" t="s">
        <v>68</v>
      </c>
      <c r="B225" s="12"/>
      <c r="C225" s="11"/>
      <c r="D225" s="12"/>
      <c r="E225" s="11"/>
      <c r="F225" s="6">
        <f>'CAMPERO-CAT. A (0-5 AÑOS)'!O55</f>
        <v>355364</v>
      </c>
      <c r="G225" s="12"/>
      <c r="H225" s="11"/>
      <c r="I225" s="12"/>
      <c r="J225" s="11"/>
      <c r="K225" s="6">
        <f>+'CAMPERO-CAT. B (6-10 AÑOS)'!P55</f>
        <v>355364</v>
      </c>
      <c r="L225" s="12"/>
      <c r="M225" s="11"/>
      <c r="N225" s="12"/>
      <c r="O225" s="11"/>
      <c r="P225" s="7">
        <f>+'CAMPERO-CAT. C (&gt;11 AÑOS)'!P55</f>
        <v>368400</v>
      </c>
    </row>
    <row r="226" spans="1:16" ht="15.75" customHeight="1" x14ac:dyDescent="0.25">
      <c r="A226" s="73" t="s">
        <v>72</v>
      </c>
      <c r="B226" s="66"/>
      <c r="C226" s="66"/>
      <c r="D226" s="66"/>
      <c r="E226" s="66"/>
      <c r="F226" s="66"/>
      <c r="G226" s="66"/>
      <c r="H226" s="66"/>
      <c r="I226" s="66"/>
      <c r="J226" s="66"/>
      <c r="K226" s="66"/>
      <c r="L226" s="66"/>
      <c r="M226" s="66"/>
      <c r="N226" s="66"/>
      <c r="O226" s="66"/>
      <c r="P226" s="67"/>
    </row>
    <row r="227" spans="1:16" ht="15.75" customHeight="1" x14ac:dyDescent="0.25">
      <c r="A227" s="3" t="s">
        <v>15</v>
      </c>
      <c r="B227" s="4"/>
      <c r="C227" s="5"/>
      <c r="D227" s="4"/>
      <c r="E227" s="6"/>
      <c r="F227" s="6">
        <f>+'MICROBUS-CAT. A (0-5 AÑOS)'!M2</f>
        <v>1164450</v>
      </c>
      <c r="G227" s="4"/>
      <c r="H227" s="5"/>
      <c r="I227" s="4"/>
      <c r="J227" s="6"/>
      <c r="K227" s="6">
        <f>+'MICROBUS-CAT. B (6-10 AÑOS)'!P2</f>
        <v>1151736.04</v>
      </c>
      <c r="L227" s="4"/>
      <c r="M227" s="5"/>
      <c r="N227" s="4"/>
      <c r="O227" s="6"/>
      <c r="P227" s="7">
        <f>+'MICROBUS-CAT. C (&gt;11 AÑOS)'!P2</f>
        <v>1165012.0718749999</v>
      </c>
    </row>
    <row r="228" spans="1:16" ht="15.75" customHeight="1" x14ac:dyDescent="0.25">
      <c r="A228" s="3" t="s">
        <v>16</v>
      </c>
      <c r="B228" s="4"/>
      <c r="C228" s="5"/>
      <c r="D228" s="4"/>
      <c r="E228" s="6"/>
      <c r="F228" s="6">
        <f>+'MICROBUS-CAT. A (0-5 AÑOS)'!M3</f>
        <v>109065.60000000001</v>
      </c>
      <c r="G228" s="4"/>
      <c r="H228" s="5"/>
      <c r="I228" s="4"/>
      <c r="J228" s="6"/>
      <c r="K228" s="6">
        <f>+'MICROBUS-CAT. B (6-10 AÑOS)'!P3</f>
        <v>110560</v>
      </c>
      <c r="L228" s="4"/>
      <c r="M228" s="5"/>
      <c r="N228" s="4"/>
      <c r="O228" s="6"/>
      <c r="P228" s="7">
        <f>+'MICROBUS-CAT. C (&gt;11 AÑOS)'!P3</f>
        <v>125425</v>
      </c>
    </row>
    <row r="229" spans="1:16" ht="15.75" customHeight="1" x14ac:dyDescent="0.25">
      <c r="A229" s="3" t="s">
        <v>17</v>
      </c>
      <c r="B229" s="8" t="s">
        <v>18</v>
      </c>
      <c r="C229" s="9" t="s">
        <v>18</v>
      </c>
      <c r="D229" s="8"/>
      <c r="E229" s="10"/>
      <c r="F229" s="6">
        <f>+'MICROBUS-CAT. A (0-5 AÑOS)'!M4</f>
        <v>90000</v>
      </c>
      <c r="G229" s="8"/>
      <c r="H229" s="9"/>
      <c r="I229" s="8"/>
      <c r="J229" s="11"/>
      <c r="K229" s="6">
        <f>+'MICROBUS-CAT. B (6-10 AÑOS)'!P4</f>
        <v>64400</v>
      </c>
      <c r="L229" s="8"/>
      <c r="M229" s="9"/>
      <c r="N229" s="4"/>
      <c r="O229" s="11"/>
      <c r="P229" s="7">
        <f>+'MICROBUS-CAT. C (&gt;11 AÑOS)'!P4</f>
        <v>93000</v>
      </c>
    </row>
    <row r="230" spans="1:16" ht="15.75" customHeight="1" x14ac:dyDescent="0.25">
      <c r="A230" s="3" t="s">
        <v>19</v>
      </c>
      <c r="B230" s="8" t="s">
        <v>18</v>
      </c>
      <c r="C230" s="9" t="s">
        <v>18</v>
      </c>
      <c r="D230" s="8"/>
      <c r="E230" s="10"/>
      <c r="F230" s="6">
        <f>+'MICROBUS-CAT. A (0-5 AÑOS)'!M5</f>
        <v>180000</v>
      </c>
      <c r="G230" s="8"/>
      <c r="H230" s="9"/>
      <c r="I230" s="8"/>
      <c r="J230" s="11"/>
      <c r="K230" s="6">
        <f>+'MICROBUS-CAT. B (6-10 AÑOS)'!P5</f>
        <v>186000</v>
      </c>
      <c r="L230" s="8"/>
      <c r="M230" s="9"/>
      <c r="N230" s="4"/>
      <c r="O230" s="11"/>
      <c r="P230" s="7">
        <f>+'MICROBUS-CAT. C (&gt;11 AÑOS)'!P5</f>
        <v>186000</v>
      </c>
    </row>
    <row r="231" spans="1:16" ht="15.75" customHeight="1" x14ac:dyDescent="0.25">
      <c r="A231" s="3" t="s">
        <v>20</v>
      </c>
      <c r="B231" s="4"/>
      <c r="C231" s="5"/>
      <c r="D231" s="4"/>
      <c r="E231" s="11"/>
      <c r="F231" s="6">
        <f>+'MICROBUS-CAT. A (0-5 AÑOS)'!M6</f>
        <v>118650</v>
      </c>
      <c r="G231" s="4"/>
      <c r="H231" s="5"/>
      <c r="I231" s="4"/>
      <c r="J231" s="11"/>
      <c r="K231" s="6">
        <f>+'MICROBUS-CAT. B (6-10 AÑOS)'!P6</f>
        <v>45080</v>
      </c>
      <c r="L231" s="4"/>
      <c r="M231" s="5"/>
      <c r="N231" s="4"/>
      <c r="O231" s="11"/>
      <c r="P231" s="7">
        <f>+'MICROBUS-CAT. C (&gt;11 AÑOS)'!P6</f>
        <v>55479.703125</v>
      </c>
    </row>
    <row r="232" spans="1:16" ht="15.75" customHeight="1" x14ac:dyDescent="0.25">
      <c r="A232" s="3" t="s">
        <v>21</v>
      </c>
      <c r="B232" s="4"/>
      <c r="C232" s="5"/>
      <c r="D232" s="4"/>
      <c r="E232" s="11"/>
      <c r="F232" s="6">
        <f>+'MICROBUS-CAT. A (0-5 AÑOS)'!M7</f>
        <v>614250</v>
      </c>
      <c r="G232" s="4"/>
      <c r="H232" s="5"/>
      <c r="I232" s="4"/>
      <c r="J232" s="11"/>
      <c r="K232" s="6">
        <f>+'MICROBUS-CAT. B (6-10 AÑOS)'!P7</f>
        <v>401250</v>
      </c>
      <c r="L232" s="4"/>
      <c r="M232" s="5"/>
      <c r="N232" s="4"/>
      <c r="O232" s="11"/>
      <c r="P232" s="7">
        <f>+'MICROBUS-CAT. C (&gt;11 AÑOS)'!P7</f>
        <v>401728.07500000001</v>
      </c>
    </row>
    <row r="233" spans="1:16" ht="15.75" customHeight="1" x14ac:dyDescent="0.25">
      <c r="A233" s="3" t="s">
        <v>22</v>
      </c>
      <c r="B233" s="4"/>
      <c r="C233" s="5"/>
      <c r="D233" s="4"/>
      <c r="E233" s="11"/>
      <c r="F233" s="6">
        <f>+'MICROBUS-CAT. A (0-5 AÑOS)'!M8</f>
        <v>303450</v>
      </c>
      <c r="G233" s="4"/>
      <c r="H233" s="5"/>
      <c r="I233" s="4"/>
      <c r="J233" s="11"/>
      <c r="K233" s="6">
        <f>+'MICROBUS-CAT. B (6-10 AÑOS)'!P8</f>
        <v>100000</v>
      </c>
      <c r="L233" s="4"/>
      <c r="M233" s="5"/>
      <c r="N233" s="4"/>
      <c r="O233" s="11"/>
      <c r="P233" s="7">
        <f>+'MICROBUS-CAT. C (&gt;11 AÑOS)'!P8</f>
        <v>99750</v>
      </c>
    </row>
    <row r="234" spans="1:16" ht="15.75" customHeight="1" x14ac:dyDescent="0.25">
      <c r="A234" s="3" t="s">
        <v>23</v>
      </c>
      <c r="B234" s="4"/>
      <c r="C234" s="5"/>
      <c r="D234" s="4"/>
      <c r="E234" s="11"/>
      <c r="F234" s="6">
        <f>+'MICROBUS-CAT. A (0-5 AÑOS)'!M9</f>
        <v>252000</v>
      </c>
      <c r="G234" s="4"/>
      <c r="H234" s="5"/>
      <c r="I234" s="4"/>
      <c r="J234" s="11"/>
      <c r="K234" s="6">
        <f>+'MICROBUS-CAT. B (6-10 AÑOS)'!P9</f>
        <v>255452</v>
      </c>
      <c r="L234" s="4"/>
      <c r="M234" s="5"/>
      <c r="N234" s="4"/>
      <c r="O234" s="11"/>
      <c r="P234" s="7">
        <f>+'MICROBUS-CAT. C (&gt;11 AÑOS)'!P9</f>
        <v>289800</v>
      </c>
    </row>
    <row r="235" spans="1:16" ht="15.75" customHeight="1" x14ac:dyDescent="0.25">
      <c r="A235" s="3" t="s">
        <v>24</v>
      </c>
      <c r="B235" s="4"/>
      <c r="C235" s="5"/>
      <c r="D235" s="4"/>
      <c r="E235" s="11"/>
      <c r="F235" s="6">
        <f>+'MICROBUS-CAT. A (0-5 AÑOS)'!M10</f>
        <v>472500</v>
      </c>
      <c r="G235" s="4"/>
      <c r="H235" s="5"/>
      <c r="I235" s="4"/>
      <c r="J235" s="11"/>
      <c r="K235" s="6">
        <f>+'MICROBUS-CAT. B (6-10 AÑOS)'!P10</f>
        <v>325000</v>
      </c>
      <c r="L235" s="4"/>
      <c r="M235" s="5"/>
      <c r="N235" s="4"/>
      <c r="O235" s="11"/>
      <c r="P235" s="7">
        <f>+'MICROBUS-CAT. C (&gt;11 AÑOS)'!P10</f>
        <v>324187.5</v>
      </c>
    </row>
    <row r="236" spans="1:16" ht="15.75" customHeight="1" x14ac:dyDescent="0.25">
      <c r="A236" s="3" t="s">
        <v>25</v>
      </c>
      <c r="B236" s="4"/>
      <c r="C236" s="5"/>
      <c r="D236" s="4"/>
      <c r="E236" s="11"/>
      <c r="F236" s="6">
        <f>+'MICROBUS-CAT. A (0-5 AÑOS)'!M11</f>
        <v>151200</v>
      </c>
      <c r="G236" s="4"/>
      <c r="H236" s="5"/>
      <c r="I236" s="4"/>
      <c r="J236" s="11"/>
      <c r="K236" s="6">
        <f>+'MICROBUS-CAT. B (6-10 AÑOS)'!P11</f>
        <v>153271</v>
      </c>
      <c r="L236" s="4"/>
      <c r="M236" s="5"/>
      <c r="N236" s="4"/>
      <c r="O236" s="11"/>
      <c r="P236" s="7">
        <f>+'MICROBUS-CAT. C (&gt;11 AÑOS)'!P11</f>
        <v>173880</v>
      </c>
    </row>
    <row r="237" spans="1:16" ht="15.75" customHeight="1" x14ac:dyDescent="0.25">
      <c r="A237" s="3" t="s">
        <v>26</v>
      </c>
      <c r="B237" s="4"/>
      <c r="C237" s="5"/>
      <c r="D237" s="4"/>
      <c r="E237" s="11"/>
      <c r="F237" s="6">
        <f>+'MICROBUS-CAT. A (0-5 AÑOS)'!M12</f>
        <v>213150</v>
      </c>
      <c r="G237" s="4"/>
      <c r="H237" s="5"/>
      <c r="I237" s="4"/>
      <c r="J237" s="11"/>
      <c r="K237" s="6">
        <f>+'MICROBUS-CAT. B (6-10 AÑOS)'!P12</f>
        <v>216071</v>
      </c>
      <c r="L237" s="4"/>
      <c r="M237" s="5"/>
      <c r="N237" s="4"/>
      <c r="O237" s="11"/>
      <c r="P237" s="7">
        <f>+'MICROBUS-CAT. C (&gt;11 AÑOS)'!P12</f>
        <v>245123</v>
      </c>
    </row>
    <row r="238" spans="1:16" ht="15.75" customHeight="1" x14ac:dyDescent="0.25">
      <c r="A238" s="3" t="s">
        <v>27</v>
      </c>
      <c r="B238" s="4"/>
      <c r="C238" s="5"/>
      <c r="D238" s="4"/>
      <c r="E238" s="11"/>
      <c r="F238" s="6">
        <f>+'MICROBUS-CAT. A (0-5 AÑOS)'!M13</f>
        <v>121800</v>
      </c>
      <c r="G238" s="4"/>
      <c r="H238" s="5"/>
      <c r="I238" s="4"/>
      <c r="J238" s="11"/>
      <c r="K238" s="6">
        <f>+'MICROBUS-CAT. B (6-10 AÑOS)'!P13</f>
        <v>123469</v>
      </c>
      <c r="L238" s="4"/>
      <c r="M238" s="5"/>
      <c r="N238" s="4"/>
      <c r="O238" s="11"/>
      <c r="P238" s="7">
        <f>+'MICROBUS-CAT. C (&gt;11 AÑOS)'!P13</f>
        <v>140070</v>
      </c>
    </row>
    <row r="239" spans="1:16" ht="15.75" customHeight="1" x14ac:dyDescent="0.25">
      <c r="A239" s="3" t="s">
        <v>28</v>
      </c>
      <c r="B239" s="4"/>
      <c r="C239" s="5"/>
      <c r="D239" s="4"/>
      <c r="E239" s="11"/>
      <c r="F239" s="6">
        <f>+'MICROBUS-CAT. A (0-5 AÑOS)'!M14</f>
        <v>157500</v>
      </c>
      <c r="G239" s="4"/>
      <c r="H239" s="5"/>
      <c r="I239" s="4"/>
      <c r="J239" s="11"/>
      <c r="K239" s="6">
        <f>+'MICROBUS-CAT. B (6-10 AÑOS)'!P14</f>
        <v>159658</v>
      </c>
      <c r="L239" s="4"/>
      <c r="M239" s="5"/>
      <c r="N239" s="4"/>
      <c r="O239" s="11"/>
      <c r="P239" s="7">
        <f>+'MICROBUS-CAT. C (&gt;11 AÑOS)'!P14</f>
        <v>181125</v>
      </c>
    </row>
    <row r="240" spans="1:16" ht="15.75" customHeight="1" x14ac:dyDescent="0.25">
      <c r="A240" s="3" t="s">
        <v>29</v>
      </c>
      <c r="B240" s="4"/>
      <c r="C240" s="5"/>
      <c r="D240" s="4"/>
      <c r="E240" s="11"/>
      <c r="F240" s="6">
        <f>+'MICROBUS-CAT. A (0-5 AÑOS)'!M15</f>
        <v>73500</v>
      </c>
      <c r="G240" s="4"/>
      <c r="H240" s="5"/>
      <c r="I240" s="4"/>
      <c r="J240" s="11"/>
      <c r="K240" s="6">
        <f>+'MICROBUS-CAT. B (6-10 AÑOS)'!P15</f>
        <v>64400</v>
      </c>
      <c r="L240" s="4"/>
      <c r="M240" s="5"/>
      <c r="N240" s="4"/>
      <c r="O240" s="11"/>
      <c r="P240" s="7">
        <f>+'MICROBUS-CAT. C (&gt;11 AÑOS)'!P15</f>
        <v>84525</v>
      </c>
    </row>
    <row r="241" spans="1:16" ht="15.75" customHeight="1" x14ac:dyDescent="0.25">
      <c r="A241" s="3" t="s">
        <v>30</v>
      </c>
      <c r="B241" s="12"/>
      <c r="C241" s="11"/>
      <c r="D241" s="12"/>
      <c r="E241" s="11"/>
      <c r="F241" s="6">
        <f>+'MICROBUS-CAT. A (0-5 AÑOS)'!M16</f>
        <v>78750</v>
      </c>
      <c r="G241" s="12"/>
      <c r="H241" s="11"/>
      <c r="I241" s="12"/>
      <c r="J241" s="11"/>
      <c r="K241" s="6">
        <f>+'MICROBUS-CAT. B (6-10 AÑOS)'!P16</f>
        <v>62500</v>
      </c>
      <c r="L241" s="12"/>
      <c r="M241" s="11"/>
      <c r="N241" s="12"/>
      <c r="O241" s="11"/>
      <c r="P241" s="7">
        <f>+'MICROBUS-CAT. C (&gt;11 AÑOS)'!P16</f>
        <v>62343.75</v>
      </c>
    </row>
    <row r="242" spans="1:16" ht="15.75" customHeight="1" x14ac:dyDescent="0.25">
      <c r="A242" s="3" t="s">
        <v>31</v>
      </c>
      <c r="B242" s="12"/>
      <c r="C242" s="11"/>
      <c r="D242" s="12"/>
      <c r="E242" s="11"/>
      <c r="F242" s="6">
        <f>+'MICROBUS-CAT. A (0-5 AÑOS)'!M17</f>
        <v>296100</v>
      </c>
      <c r="G242" s="12"/>
      <c r="H242" s="11"/>
      <c r="I242" s="12"/>
      <c r="J242" s="11"/>
      <c r="K242" s="6">
        <f>+'MICROBUS-CAT. B (6-10 AÑOS)'!P17</f>
        <v>100000</v>
      </c>
      <c r="L242" s="12"/>
      <c r="M242" s="11"/>
      <c r="N242" s="12"/>
      <c r="O242" s="11"/>
      <c r="P242" s="7">
        <f>+'MICROBUS-CAT. C (&gt;11 AÑOS)'!P17</f>
        <v>99750</v>
      </c>
    </row>
    <row r="243" spans="1:16" ht="15.75" customHeight="1" x14ac:dyDescent="0.25">
      <c r="A243" s="3" t="s">
        <v>32</v>
      </c>
      <c r="B243" s="12"/>
      <c r="C243" s="11"/>
      <c r="D243" s="12"/>
      <c r="E243" s="11"/>
      <c r="F243" s="6">
        <f>+'MICROBUS-CAT. A (0-5 AÑOS)'!M18</f>
        <v>300300</v>
      </c>
      <c r="G243" s="12"/>
      <c r="H243" s="11"/>
      <c r="I243" s="12"/>
      <c r="J243" s="11"/>
      <c r="K243" s="6">
        <f>+'MICROBUS-CAT. B (6-10 AÑOS)'!P18</f>
        <v>100000</v>
      </c>
      <c r="L243" s="12"/>
      <c r="M243" s="11"/>
      <c r="N243" s="12"/>
      <c r="O243" s="11"/>
      <c r="P243" s="7">
        <f>+'MICROBUS-CAT. C (&gt;11 AÑOS)'!P18</f>
        <v>99750</v>
      </c>
    </row>
    <row r="244" spans="1:16" ht="15.75" customHeight="1" x14ac:dyDescent="0.25">
      <c r="A244" s="3" t="s">
        <v>33</v>
      </c>
      <c r="B244" s="12"/>
      <c r="C244" s="11"/>
      <c r="D244" s="12"/>
      <c r="E244" s="11"/>
      <c r="F244" s="6">
        <f>+'MICROBUS-CAT. A (0-5 AÑOS)'!M19</f>
        <v>189000</v>
      </c>
      <c r="G244" s="12"/>
      <c r="H244" s="11"/>
      <c r="I244" s="12"/>
      <c r="J244" s="11"/>
      <c r="K244" s="6">
        <f>+'MICROBUS-CAT. B (6-10 AÑOS)'!P19</f>
        <v>63750</v>
      </c>
      <c r="L244" s="12"/>
      <c r="M244" s="11"/>
      <c r="N244" s="12"/>
      <c r="O244" s="11"/>
      <c r="P244" s="7">
        <f>+'MICROBUS-CAT. C (&gt;11 AÑOS)'!P19</f>
        <v>64013.824999999997</v>
      </c>
    </row>
    <row r="245" spans="1:16" ht="15.75" customHeight="1" x14ac:dyDescent="0.25">
      <c r="A245" s="3" t="s">
        <v>34</v>
      </c>
      <c r="B245" s="12"/>
      <c r="C245" s="11"/>
      <c r="D245" s="12"/>
      <c r="E245" s="11"/>
      <c r="F245" s="6">
        <f>+'MICROBUS-CAT. A (0-5 AÑOS)'!M20</f>
        <v>107100</v>
      </c>
      <c r="G245" s="12"/>
      <c r="H245" s="11"/>
      <c r="I245" s="12"/>
      <c r="J245" s="11"/>
      <c r="K245" s="6">
        <f>+'MICROBUS-CAT. B (6-10 AÑOS)'!P20</f>
        <v>108567</v>
      </c>
      <c r="L245" s="12"/>
      <c r="M245" s="11"/>
      <c r="N245" s="12"/>
      <c r="O245" s="11"/>
      <c r="P245" s="7">
        <f>+'MICROBUS-CAT. C (&gt;11 AÑOS)'!P20</f>
        <v>123165</v>
      </c>
    </row>
    <row r="246" spans="1:16" ht="15.75" customHeight="1" x14ac:dyDescent="0.25">
      <c r="A246" s="3" t="s">
        <v>35</v>
      </c>
      <c r="B246" s="12"/>
      <c r="C246" s="11"/>
      <c r="D246" s="12"/>
      <c r="E246" s="11"/>
      <c r="F246" s="6">
        <f>+'MICROBUS-CAT. A (0-5 AÑOS)'!M21</f>
        <v>106050</v>
      </c>
      <c r="G246" s="12"/>
      <c r="H246" s="11"/>
      <c r="I246" s="12"/>
      <c r="J246" s="11"/>
      <c r="K246" s="6">
        <f>+'MICROBUS-CAT. B (6-10 AÑOS)'!P21</f>
        <v>107503</v>
      </c>
      <c r="L246" s="12"/>
      <c r="M246" s="11"/>
      <c r="N246" s="12"/>
      <c r="O246" s="11"/>
      <c r="P246" s="7">
        <f>+'MICROBUS-CAT. C (&gt;11 AÑOS)'!P21</f>
        <v>121958</v>
      </c>
    </row>
    <row r="247" spans="1:16" ht="15.75" customHeight="1" x14ac:dyDescent="0.25">
      <c r="A247" s="3" t="s">
        <v>36</v>
      </c>
      <c r="B247" s="12"/>
      <c r="C247" s="11"/>
      <c r="D247" s="12"/>
      <c r="E247" s="11"/>
      <c r="F247" s="6">
        <f>+'MICROBUS-CAT. A (0-5 AÑOS)'!M22</f>
        <v>1161300</v>
      </c>
      <c r="G247" s="12"/>
      <c r="H247" s="11"/>
      <c r="I247" s="12"/>
      <c r="J247" s="11"/>
      <c r="K247" s="6">
        <f>+'MICROBUS-CAT. B (6-10 AÑOS)'!P22</f>
        <v>690000</v>
      </c>
      <c r="L247" s="12"/>
      <c r="M247" s="11"/>
      <c r="N247" s="12"/>
      <c r="O247" s="11"/>
      <c r="P247" s="7">
        <f>+'MICROBUS-CAT. C (&gt;11 AÑOS)'!P22</f>
        <v>690179.4</v>
      </c>
    </row>
    <row r="248" spans="1:16" ht="15.75" customHeight="1" x14ac:dyDescent="0.25">
      <c r="A248" s="3" t="s">
        <v>37</v>
      </c>
      <c r="B248" s="12"/>
      <c r="C248" s="11"/>
      <c r="D248" s="12"/>
      <c r="E248" s="11"/>
      <c r="F248" s="6">
        <f>+'MICROBUS-CAT. A (0-5 AÑOS)'!M23</f>
        <v>1240050</v>
      </c>
      <c r="G248" s="12"/>
      <c r="H248" s="11"/>
      <c r="I248" s="12"/>
      <c r="J248" s="11"/>
      <c r="K248" s="6">
        <f>+'MICROBUS-CAT. B (6-10 AÑOS)'!P23</f>
        <v>615000</v>
      </c>
      <c r="L248" s="12"/>
      <c r="M248" s="11"/>
      <c r="N248" s="12"/>
      <c r="O248" s="11"/>
      <c r="P248" s="7">
        <f>+'MICROBUS-CAT. C (&gt;11 AÑOS)'!P23</f>
        <v>615366.9</v>
      </c>
    </row>
    <row r="249" spans="1:16" ht="15.75" customHeight="1" x14ac:dyDescent="0.25">
      <c r="A249" s="3" t="s">
        <v>21</v>
      </c>
      <c r="B249" s="12"/>
      <c r="C249" s="11"/>
      <c r="D249" s="12"/>
      <c r="E249" s="11"/>
      <c r="F249" s="6">
        <f>+'MICROBUS-CAT. A (0-5 AÑOS)'!M24</f>
        <v>610050</v>
      </c>
      <c r="G249" s="12"/>
      <c r="H249" s="11"/>
      <c r="I249" s="12"/>
      <c r="J249" s="11"/>
      <c r="K249" s="6">
        <f>+'MICROBUS-CAT. B (6-10 AÑOS)'!P24</f>
        <v>618408</v>
      </c>
      <c r="L249" s="12"/>
      <c r="M249" s="11"/>
      <c r="N249" s="12"/>
      <c r="O249" s="11"/>
      <c r="P249" s="7">
        <f>+'MICROBUS-CAT. C (&gt;11 AÑOS)'!P24</f>
        <v>701558</v>
      </c>
    </row>
    <row r="250" spans="1:16" ht="15.75" customHeight="1" x14ac:dyDescent="0.25">
      <c r="A250" s="3" t="s">
        <v>38</v>
      </c>
      <c r="B250" s="12"/>
      <c r="C250" s="11"/>
      <c r="D250" s="12"/>
      <c r="E250" s="11"/>
      <c r="F250" s="6">
        <f>+'MICROBUS-CAT. A (0-5 AÑOS)'!M25</f>
        <v>496650</v>
      </c>
      <c r="G250" s="12"/>
      <c r="H250" s="11"/>
      <c r="I250" s="12"/>
      <c r="J250" s="11"/>
      <c r="K250" s="6">
        <f>+'MICROBUS-CAT. B (6-10 AÑOS)'!P25</f>
        <v>503455</v>
      </c>
      <c r="L250" s="12"/>
      <c r="M250" s="11"/>
      <c r="N250" s="12"/>
      <c r="O250" s="11"/>
      <c r="P250" s="7">
        <f>+'MICROBUS-CAT. C (&gt;11 AÑOS)'!P25</f>
        <v>571148</v>
      </c>
    </row>
    <row r="251" spans="1:16" ht="15.75" customHeight="1" x14ac:dyDescent="0.25">
      <c r="A251" s="3" t="s">
        <v>39</v>
      </c>
      <c r="B251" s="12"/>
      <c r="C251" s="11"/>
      <c r="D251" s="12"/>
      <c r="E251" s="11"/>
      <c r="F251" s="6">
        <f>+'MICROBUS-CAT. A (0-5 AÑOS)'!M26</f>
        <v>990150</v>
      </c>
      <c r="G251" s="12"/>
      <c r="H251" s="11"/>
      <c r="I251" s="12"/>
      <c r="J251" s="11"/>
      <c r="K251" s="6">
        <f>+'MICROBUS-CAT. B (6-10 AÑOS)'!P26</f>
        <v>595000</v>
      </c>
      <c r="L251" s="12"/>
      <c r="M251" s="11"/>
      <c r="N251" s="12"/>
      <c r="O251" s="11"/>
      <c r="P251" s="7">
        <f>+'MICROBUS-CAT. C (&gt;11 AÑOS)'!P26</f>
        <v>596051.69999999995</v>
      </c>
    </row>
    <row r="252" spans="1:16" ht="15.75" customHeight="1" x14ac:dyDescent="0.25">
      <c r="A252" s="3" t="s">
        <v>40</v>
      </c>
      <c r="B252" s="12"/>
      <c r="C252" s="11"/>
      <c r="D252" s="12"/>
      <c r="E252" s="11"/>
      <c r="F252" s="6">
        <f>+'MICROBUS-CAT. A (0-5 AÑOS)'!M27</f>
        <v>473550</v>
      </c>
      <c r="G252" s="12"/>
      <c r="H252" s="11"/>
      <c r="I252" s="12"/>
      <c r="J252" s="11"/>
      <c r="K252" s="6">
        <f>+'MICROBUS-CAT. B (6-10 AÑOS)'!P27</f>
        <v>480038</v>
      </c>
      <c r="L252" s="12"/>
      <c r="M252" s="11"/>
      <c r="N252" s="12"/>
      <c r="O252" s="11"/>
      <c r="P252" s="7">
        <f>+'MICROBUS-CAT. C (&gt;11 AÑOS)'!P27</f>
        <v>544583</v>
      </c>
    </row>
    <row r="253" spans="1:16" ht="15.75" customHeight="1" x14ac:dyDescent="0.25">
      <c r="A253" s="3" t="s">
        <v>41</v>
      </c>
      <c r="B253" s="12"/>
      <c r="C253" s="11"/>
      <c r="D253" s="12"/>
      <c r="E253" s="11"/>
      <c r="F253" s="6">
        <f>+'MICROBUS-CAT. A (0-5 AÑOS)'!M28</f>
        <v>220500</v>
      </c>
      <c r="G253" s="12"/>
      <c r="H253" s="11"/>
      <c r="I253" s="12"/>
      <c r="J253" s="11"/>
      <c r="K253" s="6">
        <f>+'MICROBUS-CAT. B (6-10 AÑOS)'!P28</f>
        <v>101250</v>
      </c>
      <c r="L253" s="12"/>
      <c r="M253" s="11"/>
      <c r="N253" s="12"/>
      <c r="O253" s="11"/>
      <c r="P253" s="7">
        <f>+'MICROBUS-CAT. C (&gt;11 AÑOS)'!P28</f>
        <v>101420.075</v>
      </c>
    </row>
    <row r="254" spans="1:16" ht="15.75" customHeight="1" x14ac:dyDescent="0.25">
      <c r="A254" s="3" t="s">
        <v>42</v>
      </c>
      <c r="B254" s="12"/>
      <c r="C254" s="11"/>
      <c r="D254" s="12"/>
      <c r="E254" s="11"/>
      <c r="F254" s="6">
        <f>+'MICROBUS-CAT. A (0-5 AÑOS)'!M29</f>
        <v>1632750</v>
      </c>
      <c r="G254" s="12"/>
      <c r="H254" s="11"/>
      <c r="I254" s="12"/>
      <c r="J254" s="11"/>
      <c r="K254" s="6">
        <f>+'MICROBUS-CAT. B (6-10 AÑOS)'!P29</f>
        <v>1655119</v>
      </c>
      <c r="L254" s="12"/>
      <c r="M254" s="11"/>
      <c r="N254" s="12"/>
      <c r="O254" s="11"/>
      <c r="P254" s="7">
        <f>+'MICROBUS-CAT. C (&gt;11 AÑOS)'!P29</f>
        <v>1825893.65</v>
      </c>
    </row>
    <row r="255" spans="1:16" ht="15.75" customHeight="1" x14ac:dyDescent="0.25">
      <c r="A255" s="3" t="s">
        <v>43</v>
      </c>
      <c r="B255" s="12"/>
      <c r="C255" s="11"/>
      <c r="D255" s="12"/>
      <c r="E255" s="11"/>
      <c r="F255" s="6">
        <f>+'MICROBUS-CAT. A (0-5 AÑOS)'!M30</f>
        <v>1752450</v>
      </c>
      <c r="G255" s="12"/>
      <c r="H255" s="11"/>
      <c r="I255" s="12"/>
      <c r="J255" s="11"/>
      <c r="K255" s="6">
        <f>+'MICROBUS-CAT. B (6-10 AÑOS)'!P30</f>
        <v>1776459</v>
      </c>
      <c r="L255" s="12"/>
      <c r="M255" s="11"/>
      <c r="N255" s="12"/>
      <c r="O255" s="11"/>
      <c r="P255" s="7">
        <f>+'MICROBUS-CAT. C (&gt;11 AÑOS)'!P30</f>
        <v>2015318</v>
      </c>
    </row>
    <row r="256" spans="1:16" ht="15.75" customHeight="1" x14ac:dyDescent="0.25">
      <c r="A256" s="3" t="s">
        <v>44</v>
      </c>
      <c r="B256" s="12"/>
      <c r="C256" s="11"/>
      <c r="D256" s="12"/>
      <c r="E256" s="11"/>
      <c r="F256" s="6">
        <f>+'MICROBUS-CAT. A (0-5 AÑOS)'!M31</f>
        <v>1208550</v>
      </c>
      <c r="G256" s="12"/>
      <c r="H256" s="11"/>
      <c r="I256" s="12"/>
      <c r="J256" s="11"/>
      <c r="K256" s="6">
        <f>+'MICROBUS-CAT. B (6-10 AÑOS)'!P31</f>
        <v>992500</v>
      </c>
      <c r="L256" s="12"/>
      <c r="M256" s="11"/>
      <c r="N256" s="12"/>
      <c r="O256" s="11"/>
      <c r="P256" s="7">
        <f>+'MICROBUS-CAT. C (&gt;11 AÑOS)'!P31</f>
        <v>993827.55</v>
      </c>
    </row>
    <row r="257" spans="1:16" ht="15.75" customHeight="1" x14ac:dyDescent="0.25">
      <c r="A257" s="3" t="s">
        <v>45</v>
      </c>
      <c r="B257" s="12"/>
      <c r="C257" s="11"/>
      <c r="D257" s="12"/>
      <c r="E257" s="11"/>
      <c r="F257" s="6">
        <f>+'MICROBUS-CAT. A (0-5 AÑOS)'!M32</f>
        <v>1159200</v>
      </c>
      <c r="G257" s="12"/>
      <c r="H257" s="11"/>
      <c r="I257" s="12"/>
      <c r="J257" s="11"/>
      <c r="K257" s="6">
        <f>+'MICROBUS-CAT. B (6-10 AÑOS)'!P32</f>
        <v>1146943.392</v>
      </c>
      <c r="L257" s="12"/>
      <c r="M257" s="11"/>
      <c r="N257" s="12"/>
      <c r="O257" s="11"/>
      <c r="P257" s="7">
        <f>+'MICROBUS-CAT. C (&gt;11 AÑOS)'!P32</f>
        <v>1243202.55</v>
      </c>
    </row>
    <row r="258" spans="1:16" ht="15.75" customHeight="1" x14ac:dyDescent="0.25">
      <c r="A258" s="3" t="s">
        <v>46</v>
      </c>
      <c r="B258" s="12"/>
      <c r="C258" s="11"/>
      <c r="D258" s="12"/>
      <c r="E258" s="11"/>
      <c r="F258" s="6">
        <f>+'MICROBUS-CAT. A (0-5 AÑOS)'!M33</f>
        <v>1948800</v>
      </c>
      <c r="G258" s="12"/>
      <c r="H258" s="11"/>
      <c r="I258" s="12"/>
      <c r="J258" s="11"/>
      <c r="K258" s="6">
        <f>+'MICROBUS-CAT. B (6-10 AÑOS)'!P33</f>
        <v>1975499</v>
      </c>
      <c r="L258" s="12"/>
      <c r="M258" s="11"/>
      <c r="N258" s="12"/>
      <c r="O258" s="11"/>
      <c r="P258" s="7">
        <f>+'MICROBUS-CAT. C (&gt;11 AÑOS)'!P33</f>
        <v>2241120</v>
      </c>
    </row>
    <row r="259" spans="1:16" ht="15.75" customHeight="1" x14ac:dyDescent="0.25">
      <c r="A259" s="3" t="s">
        <v>47</v>
      </c>
      <c r="B259" s="12"/>
      <c r="C259" s="11"/>
      <c r="D259" s="12"/>
      <c r="E259" s="11"/>
      <c r="F259" s="6">
        <f>+'MICROBUS-CAT. A (0-5 AÑOS)'!M34</f>
        <v>442050</v>
      </c>
      <c r="G259" s="12"/>
      <c r="H259" s="11"/>
      <c r="I259" s="12"/>
      <c r="J259" s="11"/>
      <c r="K259" s="6">
        <f>+'MICROBUS-CAT. B (6-10 AÑOS)'!P34</f>
        <v>448107</v>
      </c>
      <c r="L259" s="12"/>
      <c r="M259" s="11"/>
      <c r="N259" s="12"/>
      <c r="O259" s="11"/>
      <c r="P259" s="7">
        <f>+'MICROBUS-CAT. C (&gt;11 AÑOS)'!P34</f>
        <v>508358</v>
      </c>
    </row>
    <row r="260" spans="1:16" ht="15.75" customHeight="1" x14ac:dyDescent="0.25">
      <c r="A260" s="3" t="s">
        <v>48</v>
      </c>
      <c r="B260" s="12"/>
      <c r="C260" s="11"/>
      <c r="D260" s="12"/>
      <c r="E260" s="11"/>
      <c r="F260" s="6">
        <f>+'MICROBUS-CAT. A (0-5 AÑOS)'!M35</f>
        <v>546000</v>
      </c>
      <c r="G260" s="12"/>
      <c r="H260" s="11"/>
      <c r="I260" s="12"/>
      <c r="J260" s="11"/>
      <c r="K260" s="6">
        <f>+'MICROBUS-CAT. B (6-10 AÑOS)'!P35</f>
        <v>540000</v>
      </c>
      <c r="L260" s="12"/>
      <c r="M260" s="11"/>
      <c r="N260" s="12"/>
      <c r="O260" s="11"/>
      <c r="P260" s="7">
        <f>+'MICROBUS-CAT. C (&gt;11 AÑOS)'!P35</f>
        <v>540554.4</v>
      </c>
    </row>
    <row r="261" spans="1:16" ht="15.75" customHeight="1" x14ac:dyDescent="0.25">
      <c r="A261" s="3" t="s">
        <v>49</v>
      </c>
      <c r="B261" s="12"/>
      <c r="C261" s="11"/>
      <c r="D261" s="12"/>
      <c r="E261" s="11"/>
      <c r="F261" s="6">
        <f>+'MICROBUS-CAT. A (0-5 AÑOS)'!M36</f>
        <v>90300</v>
      </c>
      <c r="G261" s="12"/>
      <c r="H261" s="11"/>
      <c r="I261" s="12"/>
      <c r="J261" s="11"/>
      <c r="K261" s="6">
        <f>+'MICROBUS-CAT. B (6-10 AÑOS)'!P36</f>
        <v>75000</v>
      </c>
      <c r="L261" s="12"/>
      <c r="M261" s="11"/>
      <c r="N261" s="12"/>
      <c r="O261" s="11"/>
      <c r="P261" s="7">
        <f>+'MICROBUS-CAT. C (&gt;11 AÑOS)'!P36</f>
        <v>74812.5</v>
      </c>
    </row>
    <row r="262" spans="1:16" ht="15.75" customHeight="1" x14ac:dyDescent="0.25">
      <c r="A262" s="3" t="s">
        <v>50</v>
      </c>
      <c r="B262" s="12"/>
      <c r="C262" s="11"/>
      <c r="D262" s="12"/>
      <c r="E262" s="11"/>
      <c r="F262" s="6">
        <f>+'MICROBUS-CAT. A (0-5 AÑOS)'!M37</f>
        <v>730800</v>
      </c>
      <c r="G262" s="12"/>
      <c r="H262" s="11"/>
      <c r="I262" s="12"/>
      <c r="J262" s="11"/>
      <c r="K262" s="6">
        <f>+'MICROBUS-CAT. B (6-10 AÑOS)'!P37</f>
        <v>652500</v>
      </c>
      <c r="L262" s="12"/>
      <c r="M262" s="11"/>
      <c r="N262" s="12"/>
      <c r="O262" s="11"/>
      <c r="P262" s="7">
        <f>+'MICROBUS-CAT. C (&gt;11 AÑOS)'!P37</f>
        <v>652773.15</v>
      </c>
    </row>
    <row r="263" spans="1:16" ht="15.75" customHeight="1" x14ac:dyDescent="0.25">
      <c r="A263" s="3" t="s">
        <v>51</v>
      </c>
      <c r="B263" s="12"/>
      <c r="C263" s="11"/>
      <c r="D263" s="12"/>
      <c r="E263" s="11"/>
      <c r="F263" s="6">
        <f>+'MICROBUS-CAT. A (0-5 AÑOS)'!M38</f>
        <v>747600</v>
      </c>
      <c r="G263" s="12"/>
      <c r="H263" s="11"/>
      <c r="I263" s="12"/>
      <c r="J263" s="11"/>
      <c r="K263" s="6">
        <f>+'MICROBUS-CAT. B (6-10 AÑOS)'!P38</f>
        <v>577500</v>
      </c>
      <c r="L263" s="12"/>
      <c r="M263" s="11"/>
      <c r="N263" s="12"/>
      <c r="O263" s="11"/>
      <c r="P263" s="7">
        <f>+'MICROBUS-CAT. C (&gt;11 AÑOS)'!P38</f>
        <v>577960.65</v>
      </c>
    </row>
    <row r="264" spans="1:16" ht="15.75" customHeight="1" x14ac:dyDescent="0.25">
      <c r="A264" s="3" t="s">
        <v>52</v>
      </c>
      <c r="B264" s="12"/>
      <c r="C264" s="11"/>
      <c r="D264" s="12"/>
      <c r="E264" s="11"/>
      <c r="F264" s="6">
        <f>+'MICROBUS-CAT. A (0-5 AÑOS)'!M39</f>
        <v>600600</v>
      </c>
      <c r="G264" s="12"/>
      <c r="H264" s="11"/>
      <c r="I264" s="12"/>
      <c r="J264" s="11"/>
      <c r="K264" s="6">
        <f>+'MICROBUS-CAT. B (6-10 AÑOS)'!P39</f>
        <v>605000</v>
      </c>
      <c r="L264" s="12"/>
      <c r="M264" s="11"/>
      <c r="N264" s="12"/>
      <c r="O264" s="11"/>
      <c r="P264" s="7">
        <f>+'MICROBUS-CAT. C (&gt;11 AÑOS)'!P39</f>
        <v>605180.30000000005</v>
      </c>
    </row>
    <row r="265" spans="1:16" ht="15.75" customHeight="1" x14ac:dyDescent="0.25">
      <c r="A265" s="3" t="s">
        <v>53</v>
      </c>
      <c r="B265" s="12"/>
      <c r="C265" s="11"/>
      <c r="D265" s="12"/>
      <c r="E265" s="11"/>
      <c r="F265" s="6">
        <f>+'MICROBUS-CAT. A (0-5 AÑOS)'!M40</f>
        <v>624750</v>
      </c>
      <c r="G265" s="12"/>
      <c r="H265" s="11"/>
      <c r="I265" s="12"/>
      <c r="J265" s="11"/>
      <c r="K265" s="6">
        <f>+'MICROBUS-CAT. B (6-10 AÑOS)'!P40</f>
        <v>605000</v>
      </c>
      <c r="L265" s="12"/>
      <c r="M265" s="11"/>
      <c r="N265" s="12"/>
      <c r="O265" s="11"/>
      <c r="P265" s="7">
        <f>+'MICROBUS-CAT. C (&gt;11 AÑOS)'!P40</f>
        <v>605180.30000000005</v>
      </c>
    </row>
    <row r="266" spans="1:16" ht="15.75" customHeight="1" x14ac:dyDescent="0.25">
      <c r="A266" s="3" t="s">
        <v>54</v>
      </c>
      <c r="B266" s="12"/>
      <c r="C266" s="11"/>
      <c r="D266" s="12"/>
      <c r="E266" s="11"/>
      <c r="F266" s="6">
        <f>+'MICROBUS-CAT. A (0-5 AÑOS)'!M41</f>
        <v>2598750</v>
      </c>
      <c r="G266" s="12"/>
      <c r="H266" s="11"/>
      <c r="I266" s="12"/>
      <c r="J266" s="11"/>
      <c r="K266" s="6">
        <f>+'MICROBUS-CAT. B (6-10 AÑOS)'!P41</f>
        <v>1500000</v>
      </c>
      <c r="L266" s="12"/>
      <c r="M266" s="11"/>
      <c r="N266" s="12"/>
      <c r="O266" s="11"/>
      <c r="P266" s="7">
        <f>+'MICROBUS-CAT. C (&gt;11 AÑOS)'!P41</f>
        <v>1496250</v>
      </c>
    </row>
    <row r="267" spans="1:16" ht="15.75" customHeight="1" x14ac:dyDescent="0.25">
      <c r="A267" s="3" t="s">
        <v>55</v>
      </c>
      <c r="B267" s="12"/>
      <c r="C267" s="11"/>
      <c r="D267" s="12"/>
      <c r="E267" s="11"/>
      <c r="F267" s="6">
        <f>+'MICROBUS-CAT. A (0-5 AÑOS)'!M42</f>
        <v>3117450</v>
      </c>
      <c r="G267" s="12"/>
      <c r="H267" s="11"/>
      <c r="I267" s="12"/>
      <c r="J267" s="11"/>
      <c r="K267" s="6">
        <f>+'MICROBUS-CAT. B (6-10 AÑOS)'!P42</f>
        <v>1225000</v>
      </c>
      <c r="L267" s="12"/>
      <c r="M267" s="11"/>
      <c r="N267" s="12"/>
      <c r="O267" s="11"/>
      <c r="P267" s="7">
        <f>+'MICROBUS-CAT. C (&gt;11 AÑOS)'!P42</f>
        <v>1221937.5</v>
      </c>
    </row>
    <row r="268" spans="1:16" ht="15.75" customHeight="1" x14ac:dyDescent="0.25">
      <c r="A268" s="3" t="s">
        <v>56</v>
      </c>
      <c r="B268" s="12"/>
      <c r="C268" s="11"/>
      <c r="D268" s="12"/>
      <c r="E268" s="11"/>
      <c r="F268" s="6">
        <f>+'MICROBUS-CAT. A (0-5 AÑOS)'!M43</f>
        <v>1510950</v>
      </c>
      <c r="G268" s="12"/>
      <c r="H268" s="11"/>
      <c r="I268" s="12"/>
      <c r="J268" s="11"/>
      <c r="K268" s="6">
        <f>+'MICROBUS-CAT. B (6-10 AÑOS)'!P43</f>
        <v>1531650</v>
      </c>
      <c r="L268" s="12"/>
      <c r="M268" s="11"/>
      <c r="N268" s="12"/>
      <c r="O268" s="11"/>
      <c r="P268" s="7">
        <f>+'MICROBUS-CAT. C (&gt;11 AÑOS)'!P43</f>
        <v>1737593</v>
      </c>
    </row>
    <row r="269" spans="1:16" ht="15.75" customHeight="1" x14ac:dyDescent="0.25">
      <c r="A269" s="3" t="s">
        <v>57</v>
      </c>
      <c r="B269" s="12"/>
      <c r="C269" s="11"/>
      <c r="D269" s="12"/>
      <c r="E269" s="11"/>
      <c r="F269" s="6">
        <f>+'MICROBUS-CAT. A (0-5 AÑOS)'!M44</f>
        <v>1013250</v>
      </c>
      <c r="G269" s="12"/>
      <c r="H269" s="11"/>
      <c r="I269" s="12"/>
      <c r="J269" s="11"/>
      <c r="K269" s="6">
        <f>+'MICROBUS-CAT. B (6-10 AÑOS)'!P44</f>
        <v>872500</v>
      </c>
      <c r="L269" s="12"/>
      <c r="M269" s="11"/>
      <c r="N269" s="12"/>
      <c r="O269" s="11"/>
      <c r="P269" s="7">
        <f>+'MICROBUS-CAT. C (&gt;11 AÑOS)'!P44</f>
        <v>871588.35</v>
      </c>
    </row>
    <row r="270" spans="1:16" ht="15.75" customHeight="1" x14ac:dyDescent="0.25">
      <c r="A270" s="3" t="s">
        <v>58</v>
      </c>
      <c r="B270" s="12"/>
      <c r="C270" s="11"/>
      <c r="D270" s="12"/>
      <c r="E270" s="11"/>
      <c r="F270" s="6">
        <f>+'MICROBUS-CAT. A (0-5 AÑOS)'!M45</f>
        <v>258300</v>
      </c>
      <c r="G270" s="12"/>
      <c r="H270" s="11"/>
      <c r="I270" s="12"/>
      <c r="J270" s="11"/>
      <c r="K270" s="6">
        <f>+'MICROBUS-CAT. B (6-10 AÑOS)'!P45</f>
        <v>261839</v>
      </c>
      <c r="L270" s="12"/>
      <c r="M270" s="11"/>
      <c r="N270" s="12"/>
      <c r="O270" s="11"/>
      <c r="P270" s="7">
        <f>+'MICROBUS-CAT. C (&gt;11 AÑOS)'!P45</f>
        <v>297045</v>
      </c>
    </row>
    <row r="271" spans="1:16" ht="15.75" customHeight="1" x14ac:dyDescent="0.25">
      <c r="A271" s="3" t="s">
        <v>59</v>
      </c>
      <c r="B271" s="12"/>
      <c r="C271" s="11"/>
      <c r="D271" s="12"/>
      <c r="E271" s="11"/>
      <c r="F271" s="6">
        <f>+'MICROBUS-CAT. A (0-5 AÑOS)'!M46</f>
        <v>252000</v>
      </c>
      <c r="G271" s="12"/>
      <c r="H271" s="11"/>
      <c r="I271" s="12"/>
      <c r="J271" s="11"/>
      <c r="K271" s="6">
        <f>+'MICROBUS-CAT. B (6-10 AÑOS)'!P46</f>
        <v>220000</v>
      </c>
      <c r="L271" s="12"/>
      <c r="M271" s="11"/>
      <c r="N271" s="12"/>
      <c r="O271" s="11"/>
      <c r="P271" s="7">
        <f>+'MICROBUS-CAT. C (&gt;11 AÑOS)'!P46</f>
        <v>219873.2</v>
      </c>
    </row>
    <row r="272" spans="1:16" ht="15.75" customHeight="1" x14ac:dyDescent="0.25">
      <c r="A272" s="3" t="s">
        <v>60</v>
      </c>
      <c r="B272" s="12"/>
      <c r="C272" s="11"/>
      <c r="D272" s="12"/>
      <c r="E272" s="11"/>
      <c r="F272" s="6">
        <f>+'MICROBUS-CAT. A (0-5 AÑOS)'!M47</f>
        <v>164850</v>
      </c>
      <c r="G272" s="12"/>
      <c r="H272" s="11"/>
      <c r="I272" s="12"/>
      <c r="J272" s="11"/>
      <c r="K272" s="6">
        <f>+'MICROBUS-CAT. B (6-10 AÑOS)'!P47</f>
        <v>167109</v>
      </c>
      <c r="L272" s="12"/>
      <c r="M272" s="11"/>
      <c r="N272" s="12"/>
      <c r="O272" s="11"/>
      <c r="P272" s="7">
        <f>+'MICROBUS-CAT. C (&gt;11 AÑOS)'!P47</f>
        <v>189578</v>
      </c>
    </row>
    <row r="273" spans="1:16" ht="15.75" customHeight="1" x14ac:dyDescent="0.25">
      <c r="A273" s="3" t="s">
        <v>61</v>
      </c>
      <c r="B273" s="12"/>
      <c r="C273" s="11"/>
      <c r="D273" s="12"/>
      <c r="E273" s="11"/>
      <c r="F273" s="6">
        <f>+'MICROBUS-CAT. A (0-5 AÑOS)'!M48</f>
        <v>2119950</v>
      </c>
      <c r="G273" s="12"/>
      <c r="H273" s="11"/>
      <c r="I273" s="12"/>
      <c r="J273" s="11"/>
      <c r="K273" s="6">
        <f>+'MICROBUS-CAT. B (6-10 AÑOS)'!P48</f>
        <v>2148994</v>
      </c>
      <c r="L273" s="12"/>
      <c r="M273" s="11"/>
      <c r="N273" s="12"/>
      <c r="O273" s="11"/>
      <c r="P273" s="7">
        <f>+'MICROBUS-CAT. C (&gt;11 AÑOS)'!P48</f>
        <v>2437943</v>
      </c>
    </row>
    <row r="274" spans="1:16" ht="15.75" customHeight="1" x14ac:dyDescent="0.25">
      <c r="A274" s="3" t="s">
        <v>62</v>
      </c>
      <c r="B274" s="12"/>
      <c r="C274" s="11"/>
      <c r="D274" s="12"/>
      <c r="E274" s="11"/>
      <c r="F274" s="6">
        <f>+'MICROBUS-CAT. A (0-5 AÑOS)'!M49</f>
        <v>858900</v>
      </c>
      <c r="G274" s="12"/>
      <c r="H274" s="11"/>
      <c r="I274" s="12"/>
      <c r="J274" s="11"/>
      <c r="K274" s="6">
        <f>+'MICROBUS-CAT. B (6-10 AÑOS)'!P49</f>
        <v>870667</v>
      </c>
      <c r="L274" s="12"/>
      <c r="M274" s="11"/>
      <c r="N274" s="12"/>
      <c r="O274" s="11"/>
      <c r="P274" s="7">
        <f>+'MICROBUS-CAT. C (&gt;11 AÑOS)'!P49</f>
        <v>987735</v>
      </c>
    </row>
    <row r="275" spans="1:16" ht="15.75" customHeight="1" x14ac:dyDescent="0.25">
      <c r="A275" s="3" t="s">
        <v>63</v>
      </c>
      <c r="B275" s="12"/>
      <c r="C275" s="11"/>
      <c r="D275" s="12"/>
      <c r="E275" s="11"/>
      <c r="F275" s="6">
        <f>+'MICROBUS-CAT. A (0-5 AÑOS)'!M50</f>
        <v>411600</v>
      </c>
      <c r="G275" s="12"/>
      <c r="H275" s="11"/>
      <c r="I275" s="12"/>
      <c r="J275" s="11"/>
      <c r="K275" s="6">
        <f>+'MICROBUS-CAT. B (6-10 AÑOS)'!P50</f>
        <v>230000</v>
      </c>
      <c r="L275" s="12"/>
      <c r="M275" s="11"/>
      <c r="N275" s="12"/>
      <c r="O275" s="11"/>
      <c r="P275" s="7">
        <f>+'MICROBUS-CAT. C (&gt;11 AÑOS)'!P50</f>
        <v>230059.8</v>
      </c>
    </row>
    <row r="276" spans="1:16" ht="15.75" customHeight="1" x14ac:dyDescent="0.25">
      <c r="A276" s="3" t="s">
        <v>64</v>
      </c>
      <c r="B276" s="12"/>
      <c r="C276" s="11"/>
      <c r="D276" s="12"/>
      <c r="E276" s="11"/>
      <c r="F276" s="6">
        <f>+'MICROBUS-CAT. A (0-5 AÑOS)'!M51</f>
        <v>645750</v>
      </c>
      <c r="G276" s="12"/>
      <c r="H276" s="11"/>
      <c r="I276" s="12"/>
      <c r="J276" s="11"/>
      <c r="K276" s="6">
        <f>+'MICROBUS-CAT. B (6-10 AÑOS)'!P51</f>
        <v>600000</v>
      </c>
      <c r="L276" s="12"/>
      <c r="M276" s="11"/>
      <c r="N276" s="12"/>
      <c r="O276" s="11"/>
      <c r="P276" s="7">
        <f>+'MICROBUS-CAT. C (&gt;11 AÑOS)'!P51</f>
        <v>598500</v>
      </c>
    </row>
    <row r="277" spans="1:16" ht="15.75" customHeight="1" x14ac:dyDescent="0.25">
      <c r="A277" s="3" t="s">
        <v>65</v>
      </c>
      <c r="B277" s="12"/>
      <c r="C277" s="11"/>
      <c r="D277" s="12"/>
      <c r="E277" s="11"/>
      <c r="F277" s="6">
        <f>+'MICROBUS-CAT. A (0-5 AÑOS)'!M52</f>
        <v>1151850</v>
      </c>
      <c r="G277" s="12"/>
      <c r="H277" s="11"/>
      <c r="I277" s="12"/>
      <c r="J277" s="11"/>
      <c r="K277" s="6">
        <f>+'MICROBUS-CAT. B (6-10 AÑOS)'!P52</f>
        <v>1167631</v>
      </c>
      <c r="L277" s="12"/>
      <c r="M277" s="11"/>
      <c r="N277" s="12"/>
      <c r="O277" s="11"/>
      <c r="P277" s="7">
        <f>+'MICROBUS-CAT. C (&gt;11 AÑOS)'!P52</f>
        <v>1324628</v>
      </c>
    </row>
    <row r="278" spans="1:16" ht="15.75" customHeight="1" x14ac:dyDescent="0.25">
      <c r="A278" s="3" t="s">
        <v>66</v>
      </c>
      <c r="B278" s="12"/>
      <c r="C278" s="11"/>
      <c r="D278" s="12"/>
      <c r="E278" s="11"/>
      <c r="F278" s="6">
        <f>+'MICROBUS-CAT. A (0-5 AÑOS)'!M53</f>
        <v>305550</v>
      </c>
      <c r="G278" s="12"/>
      <c r="H278" s="11"/>
      <c r="I278" s="12"/>
      <c r="J278" s="11"/>
      <c r="K278" s="6">
        <f>+'MICROBUS-CAT. B (6-10 AÑOS)'!P53</f>
        <v>100000</v>
      </c>
      <c r="L278" s="12"/>
      <c r="M278" s="11"/>
      <c r="N278" s="12"/>
      <c r="O278" s="11"/>
      <c r="P278" s="7">
        <f>+'MICROBUS-CAT. C (&gt;11 AÑOS)'!P53</f>
        <v>99750</v>
      </c>
    </row>
    <row r="279" spans="1:16" ht="15.75" customHeight="1" x14ac:dyDescent="0.25">
      <c r="A279" s="3" t="s">
        <v>67</v>
      </c>
      <c r="B279" s="12"/>
      <c r="C279" s="11"/>
      <c r="D279" s="12"/>
      <c r="E279" s="11"/>
      <c r="F279" s="6">
        <f>+'MICROBUS-CAT. A (0-5 AÑOS)'!M54</f>
        <v>1989750</v>
      </c>
      <c r="G279" s="12"/>
      <c r="H279" s="11"/>
      <c r="I279" s="12"/>
      <c r="J279" s="11"/>
      <c r="K279" s="6">
        <f>+'MICROBUS-CAT. B (6-10 AÑOS)'!P54</f>
        <v>2017010</v>
      </c>
      <c r="L279" s="12"/>
      <c r="M279" s="11"/>
      <c r="N279" s="12"/>
      <c r="O279" s="11"/>
      <c r="P279" s="7">
        <f>+'MICROBUS-CAT. C (&gt;11 AÑOS)'!P54</f>
        <v>2288213</v>
      </c>
    </row>
    <row r="280" spans="1:16" ht="15.75" customHeight="1" x14ac:dyDescent="0.25">
      <c r="A280" s="3" t="s">
        <v>68</v>
      </c>
      <c r="B280" s="12"/>
      <c r="C280" s="11"/>
      <c r="D280" s="12"/>
      <c r="E280" s="11"/>
      <c r="F280" s="6">
        <f>+'MICROBUS-CAT. A (0-5 AÑOS)'!M55</f>
        <v>491400</v>
      </c>
      <c r="G280" s="12"/>
      <c r="H280" s="11"/>
      <c r="I280" s="12"/>
      <c r="J280" s="11"/>
      <c r="K280" s="6">
        <f>+'MICROBUS-CAT. B (6-10 AÑOS)'!P55</f>
        <v>437500</v>
      </c>
      <c r="L280" s="12"/>
      <c r="M280" s="11"/>
      <c r="N280" s="12"/>
      <c r="O280" s="11"/>
      <c r="P280" s="7">
        <f>+'MICROBUS-CAT. C (&gt;11 AÑOS)'!P55</f>
        <v>436406.25</v>
      </c>
    </row>
    <row r="281" spans="1:16" ht="15.75" customHeight="1" x14ac:dyDescent="0.25">
      <c r="A281" s="73" t="s">
        <v>73</v>
      </c>
      <c r="B281" s="66"/>
      <c r="C281" s="66"/>
      <c r="D281" s="66"/>
      <c r="E281" s="66"/>
      <c r="F281" s="66"/>
      <c r="G281" s="66"/>
      <c r="H281" s="66"/>
      <c r="I281" s="66"/>
      <c r="J281" s="66"/>
      <c r="K281" s="66"/>
      <c r="L281" s="66"/>
      <c r="M281" s="66"/>
      <c r="N281" s="66"/>
      <c r="O281" s="66"/>
      <c r="P281" s="67"/>
    </row>
    <row r="282" spans="1:16" ht="15.75" customHeight="1" x14ac:dyDescent="0.25">
      <c r="A282" s="3" t="s">
        <v>15</v>
      </c>
      <c r="B282" s="4"/>
      <c r="C282" s="5"/>
      <c r="D282" s="4"/>
      <c r="E282" s="6"/>
      <c r="F282" s="6">
        <f>+'UTILITARIO-CAT. A (0-5 AÑOS)'!M2</f>
        <v>1208810</v>
      </c>
      <c r="G282" s="4"/>
      <c r="H282" s="5"/>
      <c r="I282" s="4"/>
      <c r="J282" s="6"/>
      <c r="K282" s="6">
        <f>+'UTILITARIO-CAT. B (6-10 AÑOS)'!O2</f>
        <v>1116871.25</v>
      </c>
      <c r="L282" s="4"/>
      <c r="M282" s="5"/>
      <c r="N282" s="4"/>
      <c r="O282" s="6"/>
      <c r="P282" s="7">
        <f>+'UTILITARIO-CAT. C (&gt;11 AÑOS)'!P2</f>
        <v>1061027.6875</v>
      </c>
    </row>
    <row r="283" spans="1:16" ht="15.75" customHeight="1" x14ac:dyDescent="0.25">
      <c r="A283" s="3" t="s">
        <v>16</v>
      </c>
      <c r="B283" s="4"/>
      <c r="C283" s="5"/>
      <c r="D283" s="4"/>
      <c r="E283" s="6"/>
      <c r="F283" s="6">
        <f>+'UTILITARIO-CAT. A (0-5 AÑOS)'!M3</f>
        <v>113220.48</v>
      </c>
      <c r="G283" s="4"/>
      <c r="H283" s="5"/>
      <c r="I283" s="4"/>
      <c r="J283" s="6"/>
      <c r="K283" s="6">
        <f>+'UTILITARIO-CAT. B (6-10 AÑOS)'!O3</f>
        <v>114771</v>
      </c>
      <c r="L283" s="4"/>
      <c r="M283" s="5"/>
      <c r="N283" s="4"/>
      <c r="O283" s="6"/>
      <c r="P283" s="7">
        <f>+'UTILITARIO-CAT. C (&gt;11 AÑOS)'!P3</f>
        <v>130204</v>
      </c>
    </row>
    <row r="284" spans="1:16" ht="15.75" customHeight="1" x14ac:dyDescent="0.25">
      <c r="A284" s="3" t="s">
        <v>17</v>
      </c>
      <c r="B284" s="8" t="s">
        <v>18</v>
      </c>
      <c r="C284" s="9" t="s">
        <v>18</v>
      </c>
      <c r="D284" s="8"/>
      <c r="E284" s="10"/>
      <c r="F284" s="6">
        <f>+'UTILITARIO-CAT. A (0-5 AÑOS)'!M4</f>
        <v>90000</v>
      </c>
      <c r="G284" s="8"/>
      <c r="H284" s="9"/>
      <c r="I284" s="8"/>
      <c r="J284" s="10"/>
      <c r="K284" s="6">
        <f>+'UTILITARIO-CAT. B (6-10 AÑOS)'!O4</f>
        <v>93000</v>
      </c>
      <c r="L284" s="8"/>
      <c r="M284" s="9"/>
      <c r="N284" s="4"/>
      <c r="O284" s="6"/>
      <c r="P284" s="7">
        <f>+'UTILITARIO-CAT. C (&gt;11 AÑOS)'!P4</f>
        <v>93000</v>
      </c>
    </row>
    <row r="285" spans="1:16" ht="15.75" customHeight="1" x14ac:dyDescent="0.25">
      <c r="A285" s="3" t="s">
        <v>19</v>
      </c>
      <c r="B285" s="8" t="s">
        <v>18</v>
      </c>
      <c r="C285" s="9" t="s">
        <v>18</v>
      </c>
      <c r="D285" s="8"/>
      <c r="E285" s="10"/>
      <c r="F285" s="6">
        <f>+'UTILITARIO-CAT. A (0-5 AÑOS)'!M5</f>
        <v>180000</v>
      </c>
      <c r="G285" s="8"/>
      <c r="H285" s="9"/>
      <c r="I285" s="8"/>
      <c r="J285" s="10"/>
      <c r="K285" s="6">
        <f>+'UTILITARIO-CAT. B (6-10 AÑOS)'!O5</f>
        <v>186000</v>
      </c>
      <c r="L285" s="8"/>
      <c r="M285" s="9"/>
      <c r="N285" s="4"/>
      <c r="O285" s="6"/>
      <c r="P285" s="7">
        <f>+'UTILITARIO-CAT. C (&gt;11 AÑOS)'!P5</f>
        <v>186000</v>
      </c>
    </row>
    <row r="286" spans="1:16" ht="15.75" customHeight="1" x14ac:dyDescent="0.25">
      <c r="A286" s="3" t="s">
        <v>20</v>
      </c>
      <c r="B286" s="4"/>
      <c r="C286" s="5"/>
      <c r="D286" s="4"/>
      <c r="E286" s="11"/>
      <c r="F286" s="6">
        <f>+'UTILITARIO-CAT. A (0-5 AÑOS)'!M6</f>
        <v>123170</v>
      </c>
      <c r="G286" s="4"/>
      <c r="H286" s="5"/>
      <c r="I286" s="4"/>
      <c r="J286" s="11"/>
      <c r="K286" s="6">
        <f>+'UTILITARIO-CAT. B (6-10 AÑOS)'!O6</f>
        <v>55618.75</v>
      </c>
      <c r="L286" s="4"/>
      <c r="M286" s="5"/>
      <c r="N286" s="4"/>
      <c r="O286" s="6"/>
      <c r="P286" s="7">
        <f>+'UTILITARIO-CAT. C (&gt;11 AÑOS)'!P6</f>
        <v>52837.8125</v>
      </c>
    </row>
    <row r="287" spans="1:16" ht="15.75" customHeight="1" x14ac:dyDescent="0.25">
      <c r="A287" s="3" t="s">
        <v>21</v>
      </c>
      <c r="B287" s="4"/>
      <c r="C287" s="5"/>
      <c r="D287" s="4"/>
      <c r="E287" s="11"/>
      <c r="F287" s="6">
        <f>+'UTILITARIO-CAT. A (0-5 AÑOS)'!M7</f>
        <v>637650</v>
      </c>
      <c r="G287" s="4"/>
      <c r="H287" s="5"/>
      <c r="I287" s="4"/>
      <c r="J287" s="11"/>
      <c r="K287" s="6">
        <f>+'UTILITARIO-CAT. B (6-10 AÑOS)'!O7</f>
        <v>331250</v>
      </c>
      <c r="L287" s="4"/>
      <c r="M287" s="5"/>
      <c r="N287" s="4"/>
      <c r="O287" s="6"/>
      <c r="P287" s="7">
        <f>+'UTILITARIO-CAT. C (&gt;11 AÑOS)'!P7</f>
        <v>314687.5</v>
      </c>
    </row>
    <row r="288" spans="1:16" ht="15.75" customHeight="1" x14ac:dyDescent="0.25">
      <c r="A288" s="3" t="s">
        <v>22</v>
      </c>
      <c r="B288" s="4"/>
      <c r="C288" s="5"/>
      <c r="D288" s="4"/>
      <c r="E288" s="11"/>
      <c r="F288" s="6">
        <f>+'UTILITARIO-CAT. A (0-5 AÑOS)'!M8</f>
        <v>315010</v>
      </c>
      <c r="G288" s="4"/>
      <c r="H288" s="5"/>
      <c r="I288" s="4"/>
      <c r="J288" s="11"/>
      <c r="K288" s="6">
        <f>+'UTILITARIO-CAT. B (6-10 AÑOS)'!O8</f>
        <v>100000</v>
      </c>
      <c r="L288" s="4"/>
      <c r="M288" s="5"/>
      <c r="N288" s="4"/>
      <c r="O288" s="6"/>
      <c r="P288" s="7">
        <f>+'UTILITARIO-CAT. C (&gt;11 AÑOS)'!P8</f>
        <v>95000</v>
      </c>
    </row>
    <row r="289" spans="1:16" ht="15.75" customHeight="1" x14ac:dyDescent="0.25">
      <c r="A289" s="3" t="s">
        <v>23</v>
      </c>
      <c r="B289" s="4"/>
      <c r="C289" s="5"/>
      <c r="D289" s="4"/>
      <c r="E289" s="11"/>
      <c r="F289" s="6">
        <f>+'UTILITARIO-CAT. A (0-5 AÑOS)'!M9</f>
        <v>261600</v>
      </c>
      <c r="G289" s="4"/>
      <c r="H289" s="5"/>
      <c r="I289" s="4"/>
      <c r="J289" s="11"/>
      <c r="K289" s="6">
        <f>+'UTILITARIO-CAT. B (6-10 AÑOS)'!O9</f>
        <v>262500</v>
      </c>
      <c r="L289" s="4"/>
      <c r="M289" s="5"/>
      <c r="N289" s="4"/>
      <c r="O289" s="6"/>
      <c r="P289" s="7">
        <f>+'UTILITARIO-CAT. C (&gt;11 AÑOS)'!P9</f>
        <v>249375</v>
      </c>
    </row>
    <row r="290" spans="1:16" ht="15.75" customHeight="1" x14ac:dyDescent="0.25">
      <c r="A290" s="3" t="s">
        <v>24</v>
      </c>
      <c r="B290" s="4"/>
      <c r="C290" s="5"/>
      <c r="D290" s="4"/>
      <c r="E290" s="11"/>
      <c r="F290" s="6">
        <f>+'UTILITARIO-CAT. A (0-5 AÑOS)'!M10</f>
        <v>490500</v>
      </c>
      <c r="G290" s="4"/>
      <c r="H290" s="5"/>
      <c r="I290" s="4"/>
      <c r="J290" s="11"/>
      <c r="K290" s="6">
        <f>+'UTILITARIO-CAT. B (6-10 AÑOS)'!O10</f>
        <v>325000</v>
      </c>
      <c r="L290" s="4"/>
      <c r="M290" s="5"/>
      <c r="N290" s="4"/>
      <c r="O290" s="6"/>
      <c r="P290" s="7">
        <f>+'UTILITARIO-CAT. C (&gt;11 AÑOS)'!P10</f>
        <v>308750</v>
      </c>
    </row>
    <row r="291" spans="1:16" ht="15.75" customHeight="1" x14ac:dyDescent="0.25">
      <c r="A291" s="3" t="s">
        <v>25</v>
      </c>
      <c r="B291" s="4"/>
      <c r="C291" s="5"/>
      <c r="D291" s="4"/>
      <c r="E291" s="11"/>
      <c r="F291" s="6">
        <f>+'UTILITARIO-CAT. A (0-5 AÑOS)'!M11</f>
        <v>156960</v>
      </c>
      <c r="G291" s="4"/>
      <c r="H291" s="5"/>
      <c r="I291" s="4"/>
      <c r="J291" s="11"/>
      <c r="K291" s="6">
        <f>+'UTILITARIO-CAT. B (6-10 AÑOS)'!O11</f>
        <v>159110</v>
      </c>
      <c r="L291" s="4"/>
      <c r="M291" s="5"/>
      <c r="N291" s="4"/>
      <c r="O291" s="6"/>
      <c r="P291" s="7">
        <f>+'UTILITARIO-CAT. C (&gt;11 AÑOS)'!P11</f>
        <v>174502.10400000002</v>
      </c>
    </row>
    <row r="292" spans="1:16" ht="15.75" customHeight="1" x14ac:dyDescent="0.25">
      <c r="A292" s="3" t="s">
        <v>26</v>
      </c>
      <c r="B292" s="4"/>
      <c r="C292" s="5"/>
      <c r="D292" s="4"/>
      <c r="E292" s="11"/>
      <c r="F292" s="6">
        <f>+'UTILITARIO-CAT. A (0-5 AÑOS)'!M12</f>
        <v>221270</v>
      </c>
      <c r="G292" s="4"/>
      <c r="H292" s="5"/>
      <c r="I292" s="4"/>
      <c r="J292" s="11"/>
      <c r="K292" s="6">
        <f>+'UTILITARIO-CAT. B (6-10 AÑOS)'!O12</f>
        <v>224301</v>
      </c>
      <c r="L292" s="4"/>
      <c r="M292" s="5"/>
      <c r="N292" s="4"/>
      <c r="O292" s="6"/>
      <c r="P292" s="7">
        <f>+'UTILITARIO-CAT. C (&gt;11 AÑOS)'!P12</f>
        <v>174502.10400000002</v>
      </c>
    </row>
    <row r="293" spans="1:16" ht="15.75" customHeight="1" x14ac:dyDescent="0.25">
      <c r="A293" s="3" t="s">
        <v>27</v>
      </c>
      <c r="B293" s="4"/>
      <c r="C293" s="5"/>
      <c r="D293" s="4"/>
      <c r="E293" s="11"/>
      <c r="F293" s="6">
        <f>+'UTILITARIO-CAT. A (0-5 AÑOS)'!M13</f>
        <v>126440</v>
      </c>
      <c r="G293" s="4"/>
      <c r="H293" s="5"/>
      <c r="I293" s="4"/>
      <c r="J293" s="11"/>
      <c r="K293" s="6">
        <f>+'UTILITARIO-CAT. B (6-10 AÑOS)'!O13</f>
        <v>128173</v>
      </c>
      <c r="L293" s="4"/>
      <c r="M293" s="5"/>
      <c r="N293" s="4"/>
      <c r="O293" s="6"/>
      <c r="P293" s="7">
        <f>+'UTILITARIO-CAT. C (&gt;11 AÑOS)'!P13</f>
        <v>145406</v>
      </c>
    </row>
    <row r="294" spans="1:16" ht="15.75" customHeight="1" x14ac:dyDescent="0.25">
      <c r="A294" s="3" t="s">
        <v>28</v>
      </c>
      <c r="B294" s="4"/>
      <c r="C294" s="5"/>
      <c r="D294" s="4"/>
      <c r="E294" s="11"/>
      <c r="F294" s="6">
        <f>+'UTILITARIO-CAT. A (0-5 AÑOS)'!M14</f>
        <v>163500</v>
      </c>
      <c r="G294" s="4"/>
      <c r="H294" s="5"/>
      <c r="I294" s="4"/>
      <c r="J294" s="11"/>
      <c r="K294" s="6">
        <f>+'UTILITARIO-CAT. B (6-10 AÑOS)'!O14</f>
        <v>165740</v>
      </c>
      <c r="L294" s="4"/>
      <c r="M294" s="5"/>
      <c r="N294" s="4"/>
      <c r="O294" s="6"/>
      <c r="P294" s="7">
        <f>+'UTILITARIO-CAT. C (&gt;11 AÑOS)'!P14</f>
        <v>174502.10400000002</v>
      </c>
    </row>
    <row r="295" spans="1:16" ht="15.75" customHeight="1" x14ac:dyDescent="0.25">
      <c r="A295" s="3" t="s">
        <v>29</v>
      </c>
      <c r="B295" s="4"/>
      <c r="C295" s="5"/>
      <c r="D295" s="4"/>
      <c r="E295" s="11"/>
      <c r="F295" s="6">
        <f>+'UTILITARIO-CAT. A (0-5 AÑOS)'!M15</f>
        <v>76300</v>
      </c>
      <c r="G295" s="4"/>
      <c r="H295" s="5"/>
      <c r="I295" s="4"/>
      <c r="J295" s="11"/>
      <c r="K295" s="6">
        <f>+'UTILITARIO-CAT. B (6-10 AÑOS)'!O15</f>
        <v>77345</v>
      </c>
      <c r="L295" s="4"/>
      <c r="M295" s="5"/>
      <c r="N295" s="4"/>
      <c r="O295" s="6"/>
      <c r="P295" s="7">
        <f>+'UTILITARIO-CAT. C (&gt;11 AÑOS)'!P15</f>
        <v>64400</v>
      </c>
    </row>
    <row r="296" spans="1:16" ht="15.75" customHeight="1" x14ac:dyDescent="0.25">
      <c r="A296" s="3" t="s">
        <v>30</v>
      </c>
      <c r="B296" s="12"/>
      <c r="C296" s="11"/>
      <c r="D296" s="12"/>
      <c r="E296" s="11"/>
      <c r="F296" s="6">
        <f>+'UTILITARIO-CAT. A (0-5 AÑOS)'!M16</f>
        <v>81750</v>
      </c>
      <c r="G296" s="12"/>
      <c r="H296" s="11"/>
      <c r="I296" s="12"/>
      <c r="J296" s="11"/>
      <c r="K296" s="6">
        <f>+'UTILITARIO-CAT. B (6-10 AÑOS)'!O16</f>
        <v>62500</v>
      </c>
      <c r="L296" s="12"/>
      <c r="M296" s="11"/>
      <c r="N296" s="12"/>
      <c r="O296" s="6"/>
      <c r="P296" s="7">
        <f>+'UTILITARIO-CAT. C (&gt;11 AÑOS)'!P16</f>
        <v>59375</v>
      </c>
    </row>
    <row r="297" spans="1:16" ht="15.75" customHeight="1" x14ac:dyDescent="0.25">
      <c r="A297" s="3" t="s">
        <v>31</v>
      </c>
      <c r="B297" s="12"/>
      <c r="C297" s="11"/>
      <c r="D297" s="12"/>
      <c r="E297" s="11"/>
      <c r="F297" s="6">
        <f>+'UTILITARIO-CAT. A (0-5 AÑOS)'!M17</f>
        <v>307380</v>
      </c>
      <c r="G297" s="12"/>
      <c r="H297" s="11"/>
      <c r="I297" s="12"/>
      <c r="J297" s="11"/>
      <c r="K297" s="6">
        <f>+'UTILITARIO-CAT. B (6-10 AÑOS)'!O17</f>
        <v>100000</v>
      </c>
      <c r="L297" s="12"/>
      <c r="M297" s="11"/>
      <c r="N297" s="12"/>
      <c r="O297" s="6"/>
      <c r="P297" s="7">
        <f>+'UTILITARIO-CAT. C (&gt;11 AÑOS)'!P17</f>
        <v>95000</v>
      </c>
    </row>
    <row r="298" spans="1:16" ht="15.75" customHeight="1" x14ac:dyDescent="0.25">
      <c r="A298" s="3" t="s">
        <v>32</v>
      </c>
      <c r="B298" s="12"/>
      <c r="C298" s="11"/>
      <c r="D298" s="12"/>
      <c r="E298" s="11"/>
      <c r="F298" s="6">
        <f>+'UTILITARIO-CAT. A (0-5 AÑOS)'!M18</f>
        <v>311740</v>
      </c>
      <c r="G298" s="12"/>
      <c r="H298" s="11"/>
      <c r="I298" s="12"/>
      <c r="J298" s="11"/>
      <c r="K298" s="6">
        <f>+'UTILITARIO-CAT. B (6-10 AÑOS)'!O18</f>
        <v>100000</v>
      </c>
      <c r="L298" s="12"/>
      <c r="M298" s="11"/>
      <c r="N298" s="12"/>
      <c r="O298" s="6"/>
      <c r="P298" s="7">
        <f>+'UTILITARIO-CAT. C (&gt;11 AÑOS)'!P18</f>
        <v>95000</v>
      </c>
    </row>
    <row r="299" spans="1:16" ht="15.75" customHeight="1" x14ac:dyDescent="0.25">
      <c r="A299" s="3" t="s">
        <v>33</v>
      </c>
      <c r="B299" s="12"/>
      <c r="C299" s="11"/>
      <c r="D299" s="12"/>
      <c r="E299" s="11"/>
      <c r="F299" s="6">
        <f>+'UTILITARIO-CAT. A (0-5 AÑOS)'!M19</f>
        <v>196200</v>
      </c>
      <c r="G299" s="12"/>
      <c r="H299" s="11"/>
      <c r="I299" s="12"/>
      <c r="J299" s="11"/>
      <c r="K299" s="6">
        <f>+'UTILITARIO-CAT. B (6-10 AÑOS)'!O19</f>
        <v>43750</v>
      </c>
      <c r="L299" s="12"/>
      <c r="M299" s="11"/>
      <c r="N299" s="12"/>
      <c r="O299" s="6"/>
      <c r="P299" s="7">
        <f>+'UTILITARIO-CAT. C (&gt;11 AÑOS)'!P19</f>
        <v>41562.5</v>
      </c>
    </row>
    <row r="300" spans="1:16" ht="15.75" customHeight="1" x14ac:dyDescent="0.25">
      <c r="A300" s="3" t="s">
        <v>34</v>
      </c>
      <c r="B300" s="12"/>
      <c r="C300" s="11"/>
      <c r="D300" s="12"/>
      <c r="E300" s="11"/>
      <c r="F300" s="6">
        <f>+'UTILITARIO-CAT. A (0-5 AÑOS)'!M20</f>
        <v>111180</v>
      </c>
      <c r="G300" s="12"/>
      <c r="H300" s="11"/>
      <c r="I300" s="12"/>
      <c r="J300" s="11"/>
      <c r="K300" s="6">
        <f>+'UTILITARIO-CAT. B (6-10 AÑOS)'!O20</f>
        <v>112703</v>
      </c>
      <c r="L300" s="12"/>
      <c r="M300" s="11"/>
      <c r="N300" s="12"/>
      <c r="O300" s="6"/>
      <c r="P300" s="7">
        <f>+'UTILITARIO-CAT. C (&gt;11 AÑOS)'!P20</f>
        <v>127857</v>
      </c>
    </row>
    <row r="301" spans="1:16" ht="15.75" customHeight="1" x14ac:dyDescent="0.25">
      <c r="A301" s="3" t="s">
        <v>35</v>
      </c>
      <c r="B301" s="12"/>
      <c r="C301" s="11"/>
      <c r="D301" s="12"/>
      <c r="E301" s="11"/>
      <c r="F301" s="6">
        <f>+'UTILITARIO-CAT. A (0-5 AÑOS)'!M21</f>
        <v>110090</v>
      </c>
      <c r="G301" s="12"/>
      <c r="H301" s="11"/>
      <c r="I301" s="12"/>
      <c r="J301" s="11"/>
      <c r="K301" s="6">
        <f>+'UTILITARIO-CAT. B (6-10 AÑOS)'!O21</f>
        <v>111598</v>
      </c>
      <c r="L301" s="12"/>
      <c r="M301" s="11"/>
      <c r="N301" s="12"/>
      <c r="O301" s="6"/>
      <c r="P301" s="7">
        <f>+'UTILITARIO-CAT. C (&gt;11 AÑOS)'!P21</f>
        <v>126604</v>
      </c>
    </row>
    <row r="302" spans="1:16" ht="15.75" customHeight="1" x14ac:dyDescent="0.25">
      <c r="A302" s="3" t="s">
        <v>36</v>
      </c>
      <c r="B302" s="12"/>
      <c r="C302" s="11"/>
      <c r="D302" s="12"/>
      <c r="E302" s="11"/>
      <c r="F302" s="6">
        <f>+'UTILITARIO-CAT. A (0-5 AÑOS)'!M22</f>
        <v>1205540</v>
      </c>
      <c r="G302" s="12"/>
      <c r="H302" s="11"/>
      <c r="I302" s="12"/>
      <c r="J302" s="11"/>
      <c r="K302" s="6">
        <f>+'UTILITARIO-CAT. B (6-10 AÑOS)'!O22</f>
        <v>600000</v>
      </c>
      <c r="L302" s="12"/>
      <c r="M302" s="11"/>
      <c r="N302" s="12"/>
      <c r="O302" s="6"/>
      <c r="P302" s="7">
        <f>+'UTILITARIO-CAT. C (&gt;11 AÑOS)'!P22</f>
        <v>570000</v>
      </c>
    </row>
    <row r="303" spans="1:16" ht="15.75" customHeight="1" x14ac:dyDescent="0.25">
      <c r="A303" s="3" t="s">
        <v>37</v>
      </c>
      <c r="B303" s="12"/>
      <c r="C303" s="11"/>
      <c r="D303" s="12"/>
      <c r="E303" s="11"/>
      <c r="F303" s="6">
        <f>+'UTILITARIO-CAT. A (0-5 AÑOS)'!M23</f>
        <v>1287290</v>
      </c>
      <c r="G303" s="12"/>
      <c r="H303" s="11"/>
      <c r="I303" s="12"/>
      <c r="J303" s="11"/>
      <c r="K303" s="6">
        <f>+'UTILITARIO-CAT. B (6-10 AÑOS)'!O23</f>
        <v>525000</v>
      </c>
      <c r="L303" s="12"/>
      <c r="M303" s="11"/>
      <c r="N303" s="12"/>
      <c r="O303" s="6"/>
      <c r="P303" s="7">
        <f>+'UTILITARIO-CAT. C (&gt;11 AÑOS)'!P23</f>
        <v>498750</v>
      </c>
    </row>
    <row r="304" spans="1:16" ht="15.75" customHeight="1" x14ac:dyDescent="0.25">
      <c r="A304" s="3" t="s">
        <v>21</v>
      </c>
      <c r="B304" s="12"/>
      <c r="C304" s="11"/>
      <c r="D304" s="12"/>
      <c r="E304" s="11"/>
      <c r="F304" s="6">
        <f>+'UTILITARIO-CAT. A (0-5 AÑOS)'!M24</f>
        <v>633290</v>
      </c>
      <c r="G304" s="12"/>
      <c r="H304" s="11"/>
      <c r="I304" s="12"/>
      <c r="J304" s="11"/>
      <c r="K304" s="6">
        <f>+'UTILITARIO-CAT. B (6-10 AÑOS)'!O24</f>
        <v>641966</v>
      </c>
      <c r="L304" s="12"/>
      <c r="M304" s="11"/>
      <c r="N304" s="12"/>
      <c r="O304" s="6"/>
      <c r="P304" s="7">
        <f>+'UTILITARIO-CAT. C (&gt;11 AÑOS)'!P24</f>
        <v>688750</v>
      </c>
    </row>
    <row r="305" spans="1:16" ht="15.75" customHeight="1" x14ac:dyDescent="0.25">
      <c r="A305" s="3" t="s">
        <v>38</v>
      </c>
      <c r="B305" s="12"/>
      <c r="C305" s="11"/>
      <c r="D305" s="12"/>
      <c r="E305" s="11"/>
      <c r="F305" s="6">
        <f>+'UTILITARIO-CAT. A (0-5 AÑOS)'!M25</f>
        <v>515570</v>
      </c>
      <c r="G305" s="12"/>
      <c r="H305" s="11"/>
      <c r="I305" s="12"/>
      <c r="J305" s="11"/>
      <c r="K305" s="6">
        <f>+'UTILITARIO-CAT. B (6-10 AÑOS)'!O25</f>
        <v>522633</v>
      </c>
      <c r="L305" s="12"/>
      <c r="M305" s="11"/>
      <c r="N305" s="12"/>
      <c r="O305" s="6"/>
      <c r="P305" s="7">
        <f>+'UTILITARIO-CAT. C (&gt;11 AÑOS)'!P25</f>
        <v>592906</v>
      </c>
    </row>
    <row r="306" spans="1:16" ht="15.75" customHeight="1" x14ac:dyDescent="0.25">
      <c r="A306" s="3" t="s">
        <v>39</v>
      </c>
      <c r="B306" s="12"/>
      <c r="C306" s="11"/>
      <c r="D306" s="12"/>
      <c r="E306" s="11"/>
      <c r="F306" s="6">
        <f>+'UTILITARIO-CAT. A (0-5 AÑOS)'!M26</f>
        <v>1027870</v>
      </c>
      <c r="G306" s="12"/>
      <c r="H306" s="11"/>
      <c r="I306" s="12"/>
      <c r="J306" s="11"/>
      <c r="K306" s="6">
        <f>+'UTILITARIO-CAT. B (6-10 AÑOS)'!O26</f>
        <v>475000</v>
      </c>
      <c r="L306" s="12"/>
      <c r="M306" s="11"/>
      <c r="N306" s="12"/>
      <c r="O306" s="6"/>
      <c r="P306" s="7">
        <f>+'UTILITARIO-CAT. C (&gt;11 AÑOS)'!P26</f>
        <v>451250</v>
      </c>
    </row>
    <row r="307" spans="1:16" ht="15.75" customHeight="1" x14ac:dyDescent="0.25">
      <c r="A307" s="3" t="s">
        <v>40</v>
      </c>
      <c r="B307" s="12"/>
      <c r="C307" s="11"/>
      <c r="D307" s="12"/>
      <c r="E307" s="11"/>
      <c r="F307" s="6">
        <f>+'UTILITARIO-CAT. A (0-5 AÑOS)'!M27</f>
        <v>491590</v>
      </c>
      <c r="G307" s="12"/>
      <c r="H307" s="11"/>
      <c r="I307" s="12"/>
      <c r="J307" s="11"/>
      <c r="K307" s="6">
        <f>+'UTILITARIO-CAT. B (6-10 AÑOS)'!O27</f>
        <v>498325</v>
      </c>
      <c r="L307" s="12"/>
      <c r="M307" s="11"/>
      <c r="N307" s="12"/>
      <c r="O307" s="6"/>
      <c r="P307" s="7">
        <f>+'UTILITARIO-CAT. C (&gt;11 AÑOS)'!P27</f>
        <v>565329</v>
      </c>
    </row>
    <row r="308" spans="1:16" ht="15.75" customHeight="1" x14ac:dyDescent="0.25">
      <c r="A308" s="3" t="s">
        <v>41</v>
      </c>
      <c r="B308" s="12"/>
      <c r="C308" s="11"/>
      <c r="D308" s="12"/>
      <c r="E308" s="11"/>
      <c r="F308" s="6">
        <f>+'UTILITARIO-CAT. A (0-5 AÑOS)'!M28</f>
        <v>228900</v>
      </c>
      <c r="G308" s="12"/>
      <c r="H308" s="11"/>
      <c r="I308" s="12"/>
      <c r="J308" s="11"/>
      <c r="K308" s="6">
        <f>+'UTILITARIO-CAT. B (6-10 AÑOS)'!O28</f>
        <v>81250</v>
      </c>
      <c r="L308" s="12"/>
      <c r="M308" s="11"/>
      <c r="N308" s="12"/>
      <c r="O308" s="6"/>
      <c r="P308" s="7">
        <f>+'UTILITARIO-CAT. C (&gt;11 AÑOS)'!P28</f>
        <v>77187.5</v>
      </c>
    </row>
    <row r="309" spans="1:16" ht="15.75" customHeight="1" x14ac:dyDescent="0.25">
      <c r="A309" s="3" t="s">
        <v>42</v>
      </c>
      <c r="B309" s="12"/>
      <c r="C309" s="11"/>
      <c r="D309" s="12"/>
      <c r="E309" s="11"/>
      <c r="F309" s="6">
        <f>+'UTILITARIO-CAT. A (0-5 AÑOS)'!M29</f>
        <v>1694950</v>
      </c>
      <c r="G309" s="12"/>
      <c r="H309" s="11"/>
      <c r="I309" s="12"/>
      <c r="J309" s="11"/>
      <c r="K309" s="6">
        <f>+'UTILITARIO-CAT. B (6-10 AÑOS)'!O29</f>
        <v>1687500</v>
      </c>
      <c r="L309" s="12"/>
      <c r="M309" s="11"/>
      <c r="N309" s="12"/>
      <c r="O309" s="6"/>
      <c r="P309" s="7">
        <f>+'UTILITARIO-CAT. C (&gt;11 AÑOS)'!P29</f>
        <v>386561</v>
      </c>
    </row>
    <row r="310" spans="1:16" ht="15.75" customHeight="1" x14ac:dyDescent="0.25">
      <c r="A310" s="3" t="s">
        <v>43</v>
      </c>
      <c r="B310" s="12"/>
      <c r="C310" s="11"/>
      <c r="D310" s="12"/>
      <c r="E310" s="11"/>
      <c r="F310" s="6">
        <f>+'UTILITARIO-CAT. A (0-5 AÑOS)'!M30</f>
        <v>1819210</v>
      </c>
      <c r="G310" s="12"/>
      <c r="H310" s="11"/>
      <c r="I310" s="12"/>
      <c r="J310" s="11"/>
      <c r="K310" s="6">
        <f>+'UTILITARIO-CAT. B (6-10 AÑOS)'!O30</f>
        <v>1844133</v>
      </c>
      <c r="L310" s="12"/>
      <c r="M310" s="11"/>
      <c r="N310" s="12"/>
      <c r="O310" s="6"/>
      <c r="P310" s="7">
        <f>+'UTILITARIO-CAT. C (&gt;11 AÑOS)'!P30</f>
        <v>2092092</v>
      </c>
    </row>
    <row r="311" spans="1:16" ht="15.75" customHeight="1" x14ac:dyDescent="0.25">
      <c r="A311" s="3" t="s">
        <v>44</v>
      </c>
      <c r="B311" s="12"/>
      <c r="C311" s="11"/>
      <c r="D311" s="12"/>
      <c r="E311" s="11"/>
      <c r="F311" s="6">
        <f>+'UTILITARIO-CAT. A (0-5 AÑOS)'!M31</f>
        <v>1254590</v>
      </c>
      <c r="G311" s="12"/>
      <c r="H311" s="11"/>
      <c r="I311" s="12"/>
      <c r="J311" s="11"/>
      <c r="K311" s="6">
        <f>+'UTILITARIO-CAT. B (6-10 AÑOS)'!O31</f>
        <v>812500</v>
      </c>
      <c r="L311" s="12"/>
      <c r="M311" s="11"/>
      <c r="N311" s="12"/>
      <c r="O311" s="6"/>
      <c r="P311" s="7">
        <f>+'UTILITARIO-CAT. C (&gt;11 AÑOS)'!P31</f>
        <v>771875</v>
      </c>
    </row>
    <row r="312" spans="1:16" ht="15.75" customHeight="1" x14ac:dyDescent="0.25">
      <c r="A312" s="3" t="s">
        <v>45</v>
      </c>
      <c r="B312" s="12"/>
      <c r="C312" s="11"/>
      <c r="D312" s="12"/>
      <c r="E312" s="11"/>
      <c r="F312" s="6">
        <f>+'UTILITARIO-CAT. A (0-5 AÑOS)'!M32</f>
        <v>1203360</v>
      </c>
      <c r="G312" s="12"/>
      <c r="H312" s="11"/>
      <c r="I312" s="12"/>
      <c r="J312" s="11"/>
      <c r="K312" s="6">
        <f>+'UTILITARIO-CAT. B (6-10 AÑOS)'!O32</f>
        <v>1062500</v>
      </c>
      <c r="L312" s="12"/>
      <c r="M312" s="11"/>
      <c r="N312" s="12"/>
      <c r="O312" s="6"/>
      <c r="P312" s="7">
        <f>+'UTILITARIO-CAT. C (&gt;11 AÑOS)'!P32</f>
        <v>1009375</v>
      </c>
    </row>
    <row r="313" spans="1:16" ht="15.75" customHeight="1" x14ac:dyDescent="0.25">
      <c r="A313" s="3" t="s">
        <v>46</v>
      </c>
      <c r="B313" s="12"/>
      <c r="C313" s="11"/>
      <c r="D313" s="12"/>
      <c r="E313" s="11"/>
      <c r="F313" s="6">
        <f>+'UTILITARIO-CAT. A (0-5 AÑOS)'!M33</f>
        <v>2023040</v>
      </c>
      <c r="G313" s="12"/>
      <c r="H313" s="11"/>
      <c r="I313" s="12"/>
      <c r="J313" s="11"/>
      <c r="K313" s="6">
        <f>+'UTILITARIO-CAT. B (6-10 AÑOS)'!O33</f>
        <v>2050756</v>
      </c>
      <c r="L313" s="12"/>
      <c r="M313" s="11"/>
      <c r="N313" s="12"/>
      <c r="O313" s="6"/>
      <c r="P313" s="7">
        <f>+'UTILITARIO-CAT. C (&gt;11 AÑOS)'!P33</f>
        <v>2196875</v>
      </c>
    </row>
    <row r="314" spans="1:16" ht="15.75" customHeight="1" x14ac:dyDescent="0.25">
      <c r="A314" s="3" t="s">
        <v>47</v>
      </c>
      <c r="B314" s="12"/>
      <c r="C314" s="11"/>
      <c r="D314" s="12"/>
      <c r="E314" s="11"/>
      <c r="F314" s="6">
        <f>+'UTILITARIO-CAT. A (0-5 AÑOS)'!M34</f>
        <v>458890</v>
      </c>
      <c r="G314" s="12"/>
      <c r="H314" s="11"/>
      <c r="I314" s="12"/>
      <c r="J314" s="11"/>
      <c r="K314" s="6">
        <f>+'UTILITARIO-CAT. B (6-10 AÑOS)'!O34</f>
        <v>450000</v>
      </c>
      <c r="L314" s="12"/>
      <c r="M314" s="11"/>
      <c r="N314" s="12"/>
      <c r="O314" s="6"/>
      <c r="P314" s="7">
        <f>+'UTILITARIO-CAT. C (&gt;11 AÑOS)'!P34</f>
        <v>427500</v>
      </c>
    </row>
    <row r="315" spans="1:16" ht="15.75" customHeight="1" x14ac:dyDescent="0.25">
      <c r="A315" s="3" t="s">
        <v>48</v>
      </c>
      <c r="B315" s="12"/>
      <c r="C315" s="11"/>
      <c r="D315" s="12"/>
      <c r="E315" s="11"/>
      <c r="F315" s="6">
        <f>+'UTILITARIO-CAT. A (0-5 AÑOS)'!M35</f>
        <v>566800</v>
      </c>
      <c r="G315" s="12"/>
      <c r="H315" s="11"/>
      <c r="I315" s="12"/>
      <c r="J315" s="11"/>
      <c r="K315" s="6">
        <f>+'UTILITARIO-CAT. B (6-10 AÑOS)'!O35</f>
        <v>450000</v>
      </c>
      <c r="L315" s="12"/>
      <c r="M315" s="11"/>
      <c r="N315" s="12"/>
      <c r="O315" s="6"/>
      <c r="P315" s="7">
        <f>+'UTILITARIO-CAT. C (&gt;11 AÑOS)'!P35</f>
        <v>427500</v>
      </c>
    </row>
    <row r="316" spans="1:16" ht="15.75" customHeight="1" x14ac:dyDescent="0.25">
      <c r="A316" s="3" t="s">
        <v>49</v>
      </c>
      <c r="B316" s="12"/>
      <c r="C316" s="11"/>
      <c r="D316" s="12"/>
      <c r="E316" s="11"/>
      <c r="F316" s="6">
        <f>+'UTILITARIO-CAT. A (0-5 AÑOS)'!M36</f>
        <v>93740</v>
      </c>
      <c r="G316" s="12"/>
      <c r="H316" s="11"/>
      <c r="I316" s="12"/>
      <c r="J316" s="11"/>
      <c r="K316" s="6">
        <f>+'UTILITARIO-CAT. B (6-10 AÑOS)'!O36</f>
        <v>75000</v>
      </c>
      <c r="L316" s="12"/>
      <c r="M316" s="11"/>
      <c r="N316" s="12"/>
      <c r="O316" s="6"/>
      <c r="P316" s="7">
        <f>+'UTILITARIO-CAT. C (&gt;11 AÑOS)'!P36</f>
        <v>71250</v>
      </c>
    </row>
    <row r="317" spans="1:16" ht="15.75" customHeight="1" x14ac:dyDescent="0.25">
      <c r="A317" s="3" t="s">
        <v>50</v>
      </c>
      <c r="B317" s="12"/>
      <c r="C317" s="11"/>
      <c r="D317" s="12"/>
      <c r="E317" s="11"/>
      <c r="F317" s="6">
        <f>+'UTILITARIO-CAT. A (0-5 AÑOS)'!M37</f>
        <v>758640</v>
      </c>
      <c r="G317" s="12"/>
      <c r="H317" s="11"/>
      <c r="I317" s="12"/>
      <c r="J317" s="11"/>
      <c r="K317" s="6">
        <f>+'UTILITARIO-CAT. B (6-10 AÑOS)'!O37</f>
        <v>562500</v>
      </c>
      <c r="L317" s="12"/>
      <c r="M317" s="11"/>
      <c r="N317" s="12"/>
      <c r="O317" s="6"/>
      <c r="P317" s="7">
        <f>+'UTILITARIO-CAT. C (&gt;11 AÑOS)'!P37</f>
        <v>305377.07199999999</v>
      </c>
    </row>
    <row r="318" spans="1:16" ht="15.75" customHeight="1" x14ac:dyDescent="0.25">
      <c r="A318" s="3" t="s">
        <v>51</v>
      </c>
      <c r="B318" s="12"/>
      <c r="C318" s="11"/>
      <c r="D318" s="12"/>
      <c r="E318" s="11"/>
      <c r="F318" s="6">
        <f>+'UTILITARIO-CAT. A (0-5 AÑOS)'!M38</f>
        <v>776080</v>
      </c>
      <c r="G318" s="12"/>
      <c r="H318" s="11"/>
      <c r="I318" s="12"/>
      <c r="J318" s="11"/>
      <c r="K318" s="6">
        <f>+'UTILITARIO-CAT. B (6-10 AÑOS)'!O38</f>
        <v>487500</v>
      </c>
      <c r="L318" s="12"/>
      <c r="M318" s="11"/>
      <c r="N318" s="12"/>
      <c r="O318" s="6"/>
      <c r="P318" s="7">
        <f>+'UTILITARIO-CAT. C (&gt;11 AÑOS)'!P38</f>
        <v>305377.07199999999</v>
      </c>
    </row>
    <row r="319" spans="1:16" ht="15.75" customHeight="1" x14ac:dyDescent="0.25">
      <c r="A319" s="3" t="s">
        <v>52</v>
      </c>
      <c r="B319" s="12"/>
      <c r="C319" s="11"/>
      <c r="D319" s="12"/>
      <c r="E319" s="11"/>
      <c r="F319" s="6">
        <f>+'UTILITARIO-CAT. A (0-5 AÑOS)'!M39</f>
        <v>623480</v>
      </c>
      <c r="G319" s="12"/>
      <c r="H319" s="11"/>
      <c r="I319" s="12"/>
      <c r="J319" s="11"/>
      <c r="K319" s="6">
        <f>+'UTILITARIO-CAT. B (6-10 AÑOS)'!O39</f>
        <v>525000</v>
      </c>
      <c r="L319" s="12"/>
      <c r="M319" s="11"/>
      <c r="N319" s="12"/>
      <c r="O319" s="6"/>
      <c r="P319" s="7">
        <f>+'UTILITARIO-CAT. C (&gt;11 AÑOS)'!P39</f>
        <v>356582.15599999996</v>
      </c>
    </row>
    <row r="320" spans="1:16" ht="15.75" customHeight="1" x14ac:dyDescent="0.25">
      <c r="A320" s="3" t="s">
        <v>53</v>
      </c>
      <c r="B320" s="12"/>
      <c r="C320" s="11"/>
      <c r="D320" s="12"/>
      <c r="E320" s="11"/>
      <c r="F320" s="6">
        <f>+'UTILITARIO-CAT. A (0-5 AÑOS)'!M40</f>
        <v>648550</v>
      </c>
      <c r="G320" s="12"/>
      <c r="H320" s="11"/>
      <c r="I320" s="12"/>
      <c r="J320" s="11"/>
      <c r="K320" s="6">
        <f>+'UTILITARIO-CAT. B (6-10 AÑOS)'!O40</f>
        <v>525000</v>
      </c>
      <c r="L320" s="12"/>
      <c r="M320" s="11"/>
      <c r="N320" s="12"/>
      <c r="O320" s="6"/>
      <c r="P320" s="7">
        <f>+'UTILITARIO-CAT. C (&gt;11 AÑOS)'!P40</f>
        <v>356582.15599999996</v>
      </c>
    </row>
    <row r="321" spans="1:26" ht="15.75" customHeight="1" x14ac:dyDescent="0.25">
      <c r="A321" s="3" t="s">
        <v>54</v>
      </c>
      <c r="B321" s="12"/>
      <c r="C321" s="11"/>
      <c r="D321" s="12"/>
      <c r="E321" s="11"/>
      <c r="F321" s="6">
        <f>+'UTILITARIO-CAT. A (0-5 AÑOS)'!M41</f>
        <v>2697750</v>
      </c>
      <c r="G321" s="12"/>
      <c r="H321" s="11"/>
      <c r="I321" s="12"/>
      <c r="J321" s="11"/>
      <c r="K321" s="6">
        <f>+'UTILITARIO-CAT. B (6-10 AÑOS)'!O41</f>
        <v>1500000</v>
      </c>
      <c r="L321" s="12"/>
      <c r="M321" s="11"/>
      <c r="N321" s="12"/>
      <c r="O321" s="6"/>
      <c r="P321" s="7">
        <f>+'UTILITARIO-CAT. C (&gt;11 AÑOS)'!P41</f>
        <v>1136802.324</v>
      </c>
    </row>
    <row r="322" spans="1:26" ht="15.75" customHeight="1" x14ac:dyDescent="0.25">
      <c r="A322" s="3" t="s">
        <v>55</v>
      </c>
      <c r="B322" s="12"/>
      <c r="C322" s="11"/>
      <c r="D322" s="12"/>
      <c r="E322" s="11"/>
      <c r="F322" s="6">
        <f>+'UTILITARIO-CAT. A (0-5 AÑOS)'!M42</f>
        <v>3236210</v>
      </c>
      <c r="G322" s="12"/>
      <c r="H322" s="11"/>
      <c r="I322" s="12"/>
      <c r="J322" s="11"/>
      <c r="K322" s="6">
        <f>+'UTILITARIO-CAT. B (6-10 AÑOS)'!O42</f>
        <v>1225000</v>
      </c>
      <c r="L322" s="12"/>
      <c r="M322" s="11"/>
      <c r="N322" s="12"/>
      <c r="O322" s="6"/>
      <c r="P322" s="7">
        <f>+'UTILITARIO-CAT. C (&gt;11 AÑOS)'!P42</f>
        <v>1163750</v>
      </c>
    </row>
    <row r="323" spans="1:26" ht="15.75" customHeight="1" x14ac:dyDescent="0.25">
      <c r="A323" s="3" t="s">
        <v>56</v>
      </c>
      <c r="B323" s="12"/>
      <c r="C323" s="11"/>
      <c r="D323" s="12"/>
      <c r="E323" s="11"/>
      <c r="F323" s="6">
        <f>+'UTILITARIO-CAT. A (0-5 AÑOS)'!M43</f>
        <v>1568510</v>
      </c>
      <c r="G323" s="12"/>
      <c r="H323" s="11"/>
      <c r="I323" s="12"/>
      <c r="J323" s="11"/>
      <c r="K323" s="6">
        <f>+'UTILITARIO-CAT. B (6-10 AÑOS)'!O43</f>
        <v>1589999</v>
      </c>
      <c r="L323" s="12"/>
      <c r="M323" s="11"/>
      <c r="N323" s="12"/>
      <c r="O323" s="6"/>
      <c r="P323" s="7">
        <f>+'UTILITARIO-CAT. C (&gt;11 AÑOS)'!P43</f>
        <v>1803787</v>
      </c>
    </row>
    <row r="324" spans="1:26" ht="15.75" customHeight="1" x14ac:dyDescent="0.25">
      <c r="A324" s="3" t="s">
        <v>57</v>
      </c>
      <c r="B324" s="12"/>
      <c r="C324" s="11"/>
      <c r="D324" s="12"/>
      <c r="E324" s="11"/>
      <c r="F324" s="6">
        <f>+'UTILITARIO-CAT. A (0-5 AÑOS)'!M44</f>
        <v>1051850</v>
      </c>
      <c r="G324" s="12"/>
      <c r="H324" s="11"/>
      <c r="I324" s="12"/>
      <c r="J324" s="11"/>
      <c r="K324" s="6">
        <f>+'UTILITARIO-CAT. B (6-10 AÑOS)'!O44</f>
        <v>812500</v>
      </c>
      <c r="L324" s="12"/>
      <c r="M324" s="11"/>
      <c r="N324" s="12"/>
      <c r="O324" s="6"/>
      <c r="P324" s="7">
        <f>+'UTILITARIO-CAT. C (&gt;11 AÑOS)'!P44</f>
        <v>771875</v>
      </c>
    </row>
    <row r="325" spans="1:26" ht="15.75" customHeight="1" x14ac:dyDescent="0.25">
      <c r="A325" s="3" t="s">
        <v>58</v>
      </c>
      <c r="B325" s="12"/>
      <c r="C325" s="11"/>
      <c r="D325" s="12"/>
      <c r="E325" s="11"/>
      <c r="F325" s="6">
        <f>+'UTILITARIO-CAT. A (0-5 AÑOS)'!M45</f>
        <v>268140</v>
      </c>
      <c r="G325" s="12"/>
      <c r="H325" s="11"/>
      <c r="I325" s="12"/>
      <c r="J325" s="11"/>
      <c r="K325" s="6">
        <f>+'UTILITARIO-CAT. B (6-10 AÑOS)'!O45</f>
        <v>271814</v>
      </c>
      <c r="L325" s="12"/>
      <c r="M325" s="11"/>
      <c r="N325" s="12"/>
      <c r="O325" s="6"/>
      <c r="P325" s="7">
        <f>+'UTILITARIO-CAT. C (&gt;11 AÑOS)'!P45</f>
        <v>308361</v>
      </c>
    </row>
    <row r="326" spans="1:26" ht="15.75" customHeight="1" x14ac:dyDescent="0.25">
      <c r="A326" s="3" t="s">
        <v>59</v>
      </c>
      <c r="B326" s="12"/>
      <c r="C326" s="11"/>
      <c r="D326" s="12"/>
      <c r="E326" s="11"/>
      <c r="F326" s="6">
        <f>+'UTILITARIO-CAT. A (0-5 AÑOS)'!M46</f>
        <v>261600</v>
      </c>
      <c r="G326" s="12"/>
      <c r="H326" s="11"/>
      <c r="I326" s="12"/>
      <c r="J326" s="11"/>
      <c r="K326" s="6">
        <f>+'UTILITARIO-CAT. B (6-10 AÑOS)'!O46</f>
        <v>200000</v>
      </c>
      <c r="L326" s="12"/>
      <c r="M326" s="11"/>
      <c r="N326" s="12"/>
      <c r="O326" s="6"/>
      <c r="P326" s="7">
        <f>+'UTILITARIO-CAT. C (&gt;11 AÑOS)'!P46</f>
        <v>190000</v>
      </c>
    </row>
    <row r="327" spans="1:26" ht="15.75" customHeight="1" x14ac:dyDescent="0.25">
      <c r="A327" s="3" t="s">
        <v>60</v>
      </c>
      <c r="B327" s="12"/>
      <c r="C327" s="11"/>
      <c r="D327" s="12"/>
      <c r="E327" s="11"/>
      <c r="F327" s="6">
        <f>+'UTILITARIO-CAT. A (0-5 AÑOS)'!M47</f>
        <v>171130</v>
      </c>
      <c r="G327" s="12"/>
      <c r="H327" s="11"/>
      <c r="I327" s="12"/>
      <c r="J327" s="11"/>
      <c r="K327" s="6">
        <f>+'UTILITARIO-CAT. B (6-10 AÑOS)'!O47</f>
        <v>173475</v>
      </c>
      <c r="L327" s="12"/>
      <c r="M327" s="11"/>
      <c r="N327" s="12"/>
      <c r="O327" s="6"/>
      <c r="P327" s="7">
        <f>+'UTILITARIO-CAT. C (&gt;11 AÑOS)'!P47</f>
        <v>166250</v>
      </c>
    </row>
    <row r="328" spans="1:26" ht="15.75" customHeight="1" x14ac:dyDescent="0.25">
      <c r="A328" s="3" t="s">
        <v>61</v>
      </c>
      <c r="B328" s="12"/>
      <c r="C328" s="11"/>
      <c r="D328" s="12"/>
      <c r="E328" s="11"/>
      <c r="F328" s="6">
        <f>+'UTILITARIO-CAT. A (0-5 AÑOS)'!M48</f>
        <v>2200710</v>
      </c>
      <c r="G328" s="12"/>
      <c r="H328" s="11"/>
      <c r="I328" s="12"/>
      <c r="J328" s="11"/>
      <c r="K328" s="6">
        <f>+'UTILITARIO-CAT. B (6-10 AÑOS)'!O48</f>
        <v>2230860</v>
      </c>
      <c r="L328" s="12"/>
      <c r="M328" s="11"/>
      <c r="N328" s="12"/>
      <c r="O328" s="6"/>
      <c r="P328" s="7">
        <f>+'UTILITARIO-CAT. C (&gt;11 AÑOS)'!P48</f>
        <v>2530817</v>
      </c>
    </row>
    <row r="329" spans="1:26" ht="15.75" customHeight="1" x14ac:dyDescent="0.25">
      <c r="A329" s="3" t="s">
        <v>62</v>
      </c>
      <c r="B329" s="12"/>
      <c r="C329" s="11"/>
      <c r="D329" s="12"/>
      <c r="E329" s="11"/>
      <c r="F329" s="6">
        <f>+'UTILITARIO-CAT. A (0-5 AÑOS)'!M49</f>
        <v>891620</v>
      </c>
      <c r="G329" s="12"/>
      <c r="H329" s="11"/>
      <c r="I329" s="12"/>
      <c r="J329" s="11"/>
      <c r="K329" s="6">
        <f>+'UTILITARIO-CAT. B (6-10 AÑOS)'!O49</f>
        <v>903835</v>
      </c>
      <c r="L329" s="12"/>
      <c r="M329" s="11"/>
      <c r="N329" s="12"/>
      <c r="O329" s="6"/>
      <c r="P329" s="7">
        <f>+'UTILITARIO-CAT. C (&gt;11 AÑOS)'!P49</f>
        <v>1025363</v>
      </c>
    </row>
    <row r="330" spans="1:26" ht="15.75" customHeight="1" x14ac:dyDescent="0.25">
      <c r="A330" s="3" t="s">
        <v>63</v>
      </c>
      <c r="B330" s="12"/>
      <c r="C330" s="11"/>
      <c r="D330" s="12"/>
      <c r="E330" s="11"/>
      <c r="F330" s="6">
        <f>+'UTILITARIO-CAT. A (0-5 AÑOS)'!M50</f>
        <v>427280</v>
      </c>
      <c r="G330" s="12"/>
      <c r="H330" s="11"/>
      <c r="I330" s="12"/>
      <c r="J330" s="11"/>
      <c r="K330" s="6">
        <f>+'UTILITARIO-CAT. B (6-10 AÑOS)'!O50</f>
        <v>200000</v>
      </c>
      <c r="L330" s="12"/>
      <c r="M330" s="11"/>
      <c r="N330" s="12"/>
      <c r="O330" s="6"/>
      <c r="P330" s="7">
        <f>+'UTILITARIO-CAT. C (&gt;11 AÑOS)'!P50</f>
        <v>190000</v>
      </c>
    </row>
    <row r="331" spans="1:26" ht="15.75" customHeight="1" x14ac:dyDescent="0.25">
      <c r="A331" s="3" t="s">
        <v>64</v>
      </c>
      <c r="B331" s="12"/>
      <c r="C331" s="11"/>
      <c r="D331" s="12"/>
      <c r="E331" s="11"/>
      <c r="F331" s="6">
        <f>+'UTILITARIO-CAT. A (0-5 AÑOS)'!M51</f>
        <v>670350</v>
      </c>
      <c r="G331" s="12"/>
      <c r="H331" s="11"/>
      <c r="I331" s="12"/>
      <c r="J331" s="11"/>
      <c r="K331" s="6">
        <f>+'UTILITARIO-CAT. B (6-10 AÑOS)'!O51</f>
        <v>600000</v>
      </c>
      <c r="L331" s="12"/>
      <c r="M331" s="11"/>
      <c r="N331" s="12"/>
      <c r="O331" s="6"/>
      <c r="P331" s="7">
        <f>+'UTILITARIO-CAT. C (&gt;11 AÑOS)'!P51</f>
        <v>570000</v>
      </c>
    </row>
    <row r="332" spans="1:26" ht="15.75" customHeight="1" x14ac:dyDescent="0.25">
      <c r="A332" s="3" t="s">
        <v>65</v>
      </c>
      <c r="B332" s="12"/>
      <c r="C332" s="11"/>
      <c r="D332" s="12"/>
      <c r="E332" s="11"/>
      <c r="F332" s="6">
        <f>+'UTILITARIO-CAT. A (0-5 AÑOS)'!M52</f>
        <v>1195730</v>
      </c>
      <c r="G332" s="12"/>
      <c r="H332" s="11"/>
      <c r="I332" s="12"/>
      <c r="J332" s="11"/>
      <c r="K332" s="6">
        <f>+'UTILITARIO-CAT. B (6-10 AÑOS)'!O52</f>
        <v>1187500</v>
      </c>
      <c r="L332" s="12"/>
      <c r="M332" s="11"/>
      <c r="N332" s="12"/>
      <c r="O332" s="6"/>
      <c r="P332" s="7">
        <f>+'UTILITARIO-CAT. C (&gt;11 AÑOS)'!P52</f>
        <v>1128125</v>
      </c>
    </row>
    <row r="333" spans="1:26" ht="15.75" customHeight="1" x14ac:dyDescent="0.25">
      <c r="A333" s="3" t="s">
        <v>66</v>
      </c>
      <c r="B333" s="12"/>
      <c r="C333" s="11"/>
      <c r="D333" s="12"/>
      <c r="E333" s="11"/>
      <c r="F333" s="6">
        <f>+'UTILITARIO-CAT. A (0-5 AÑOS)'!M53</f>
        <v>317190</v>
      </c>
      <c r="G333" s="12"/>
      <c r="H333" s="11"/>
      <c r="I333" s="12"/>
      <c r="J333" s="11"/>
      <c r="K333" s="6">
        <f>+'UTILITARIO-CAT. B (6-10 AÑOS)'!O53</f>
        <v>100000</v>
      </c>
      <c r="L333" s="12"/>
      <c r="M333" s="11"/>
      <c r="N333" s="12"/>
      <c r="O333" s="6"/>
      <c r="P333" s="7">
        <f>+'UTILITARIO-CAT. C (&gt;11 AÑOS)'!P53</f>
        <v>95000</v>
      </c>
    </row>
    <row r="334" spans="1:26" ht="15.75" customHeight="1" x14ac:dyDescent="0.25">
      <c r="A334" s="3" t="s">
        <v>67</v>
      </c>
      <c r="B334" s="12"/>
      <c r="C334" s="11"/>
      <c r="D334" s="12"/>
      <c r="E334" s="11"/>
      <c r="F334" s="6">
        <f>+'UTILITARIO-CAT. A (0-5 AÑOS)'!M54</f>
        <v>2065550</v>
      </c>
      <c r="G334" s="12"/>
      <c r="H334" s="11"/>
      <c r="I334" s="12"/>
      <c r="J334" s="11"/>
      <c r="K334" s="6">
        <f>+'UTILITARIO-CAT. B (6-10 AÑOS)'!O54</f>
        <v>2093849</v>
      </c>
      <c r="L334" s="12"/>
      <c r="M334" s="11"/>
      <c r="N334" s="12"/>
      <c r="O334" s="6"/>
      <c r="P334" s="7">
        <f>+'UTILITARIO-CAT. C (&gt;11 AÑOS)'!P54</f>
        <v>2375383</v>
      </c>
    </row>
    <row r="335" spans="1:26" ht="15.75" customHeight="1" x14ac:dyDescent="0.25">
      <c r="A335" s="3" t="s">
        <v>68</v>
      </c>
      <c r="B335" s="12"/>
      <c r="C335" s="11"/>
      <c r="D335" s="12"/>
      <c r="E335" s="11"/>
      <c r="F335" s="6">
        <f>+'UTILITARIO-CAT. A (0-5 AÑOS)'!M55</f>
        <v>510120</v>
      </c>
      <c r="G335" s="12"/>
      <c r="H335" s="11"/>
      <c r="I335" s="12"/>
      <c r="J335" s="11"/>
      <c r="K335" s="6">
        <f>+'UTILITARIO-CAT. B (6-10 AÑOS)'!O55</f>
        <v>437500</v>
      </c>
      <c r="L335" s="12"/>
      <c r="M335" s="11"/>
      <c r="N335" s="12"/>
      <c r="O335" s="6"/>
      <c r="P335" s="7">
        <f>+'UTILITARIO-CAT. C (&gt;11 AÑOS)'!P55</f>
        <v>392000</v>
      </c>
    </row>
    <row r="336" spans="1:26" ht="15.75" customHeight="1" x14ac:dyDescent="0.25">
      <c r="A336" s="13" t="s">
        <v>74</v>
      </c>
      <c r="B336" s="14">
        <f t="shared" ref="B336:P336" si="0">SUM(B7:B335)</f>
        <v>0</v>
      </c>
      <c r="C336" s="15">
        <f t="shared" si="0"/>
        <v>41170515.600000001</v>
      </c>
      <c r="D336" s="14">
        <f t="shared" si="0"/>
        <v>0</v>
      </c>
      <c r="E336" s="15">
        <f t="shared" si="0"/>
        <v>5965500</v>
      </c>
      <c r="F336" s="16">
        <f t="shared" si="0"/>
        <v>200159318.33499998</v>
      </c>
      <c r="G336" s="14">
        <f t="shared" si="0"/>
        <v>0</v>
      </c>
      <c r="H336" s="15">
        <f t="shared" si="0"/>
        <v>0</v>
      </c>
      <c r="I336" s="14">
        <f t="shared" si="0"/>
        <v>0</v>
      </c>
      <c r="J336" s="15">
        <f t="shared" si="0"/>
        <v>0</v>
      </c>
      <c r="K336" s="16">
        <f t="shared" si="0"/>
        <v>184406799.852</v>
      </c>
      <c r="L336" s="14">
        <f t="shared" si="0"/>
        <v>0</v>
      </c>
      <c r="M336" s="15">
        <f t="shared" si="0"/>
        <v>0</v>
      </c>
      <c r="N336" s="14">
        <f t="shared" si="0"/>
        <v>0</v>
      </c>
      <c r="O336" s="15">
        <f t="shared" si="0"/>
        <v>0</v>
      </c>
      <c r="P336" s="17">
        <f t="shared" si="0"/>
        <v>193031708.00400001</v>
      </c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16" ht="15.75" customHeight="1" x14ac:dyDescent="0.25">
      <c r="A337" s="74"/>
      <c r="B337" s="66"/>
      <c r="C337" s="66"/>
      <c r="D337" s="66"/>
      <c r="E337" s="66"/>
      <c r="F337" s="66"/>
      <c r="G337" s="66"/>
      <c r="H337" s="66"/>
      <c r="I337" s="66"/>
      <c r="J337" s="66"/>
      <c r="K337" s="66"/>
      <c r="L337" s="66"/>
      <c r="M337" s="66"/>
      <c r="N337" s="66"/>
      <c r="O337" s="66"/>
      <c r="P337" s="67"/>
    </row>
    <row r="338" spans="1:16" ht="15.75" customHeight="1" x14ac:dyDescent="0.25">
      <c r="A338" s="53" t="s">
        <v>75</v>
      </c>
      <c r="B338" s="54"/>
      <c r="C338" s="54"/>
      <c r="D338" s="54"/>
      <c r="E338" s="54"/>
      <c r="F338" s="54"/>
      <c r="G338" s="54"/>
      <c r="H338" s="54"/>
      <c r="I338" s="54"/>
      <c r="J338" s="54"/>
      <c r="K338" s="54"/>
      <c r="L338" s="54"/>
      <c r="M338" s="54"/>
      <c r="N338" s="54"/>
      <c r="O338" s="54"/>
      <c r="P338" s="55"/>
    </row>
    <row r="339" spans="1:16" ht="15.75" customHeight="1" x14ac:dyDescent="0.25">
      <c r="A339" s="56"/>
      <c r="B339" s="57"/>
      <c r="C339" s="57"/>
      <c r="D339" s="57"/>
      <c r="E339" s="57"/>
      <c r="F339" s="57"/>
      <c r="G339" s="57"/>
      <c r="H339" s="57"/>
      <c r="I339" s="57"/>
      <c r="J339" s="57"/>
      <c r="K339" s="57"/>
      <c r="L339" s="57"/>
      <c r="M339" s="57"/>
      <c r="N339" s="57"/>
      <c r="O339" s="57"/>
      <c r="P339" s="58"/>
    </row>
    <row r="340" spans="1:16" ht="15.75" customHeight="1" x14ac:dyDescent="0.25">
      <c r="A340" s="56"/>
      <c r="B340" s="57"/>
      <c r="C340" s="57"/>
      <c r="D340" s="57"/>
      <c r="E340" s="57"/>
      <c r="F340" s="57"/>
      <c r="G340" s="57"/>
      <c r="H340" s="57"/>
      <c r="I340" s="57"/>
      <c r="J340" s="57"/>
      <c r="K340" s="57"/>
      <c r="L340" s="57"/>
      <c r="M340" s="57"/>
      <c r="N340" s="57"/>
      <c r="O340" s="57"/>
      <c r="P340" s="58"/>
    </row>
    <row r="341" spans="1:16" ht="15.75" customHeight="1" x14ac:dyDescent="0.25">
      <c r="A341" s="56"/>
      <c r="B341" s="57"/>
      <c r="C341" s="57"/>
      <c r="D341" s="57"/>
      <c r="E341" s="57"/>
      <c r="F341" s="57"/>
      <c r="G341" s="57"/>
      <c r="H341" s="57"/>
      <c r="I341" s="57"/>
      <c r="J341" s="57"/>
      <c r="K341" s="57"/>
      <c r="L341" s="57"/>
      <c r="M341" s="57"/>
      <c r="N341" s="57"/>
      <c r="O341" s="57"/>
      <c r="P341" s="58"/>
    </row>
    <row r="342" spans="1:16" ht="15.75" customHeight="1" x14ac:dyDescent="0.25">
      <c r="A342" s="56"/>
      <c r="B342" s="57"/>
      <c r="C342" s="57"/>
      <c r="D342" s="57"/>
      <c r="E342" s="57"/>
      <c r="F342" s="57"/>
      <c r="G342" s="57"/>
      <c r="H342" s="57"/>
      <c r="I342" s="57"/>
      <c r="J342" s="57"/>
      <c r="K342" s="57"/>
      <c r="L342" s="57"/>
      <c r="M342" s="57"/>
      <c r="N342" s="57"/>
      <c r="O342" s="57"/>
      <c r="P342" s="58"/>
    </row>
    <row r="343" spans="1:16" ht="15.75" customHeight="1" x14ac:dyDescent="0.25">
      <c r="A343" s="56"/>
      <c r="B343" s="57"/>
      <c r="C343" s="57"/>
      <c r="D343" s="57"/>
      <c r="E343" s="57"/>
      <c r="F343" s="57"/>
      <c r="G343" s="57"/>
      <c r="H343" s="57"/>
      <c r="I343" s="57"/>
      <c r="J343" s="57"/>
      <c r="K343" s="57"/>
      <c r="L343" s="57"/>
      <c r="M343" s="57"/>
      <c r="N343" s="57"/>
      <c r="O343" s="57"/>
      <c r="P343" s="58"/>
    </row>
    <row r="344" spans="1:16" ht="15.75" customHeight="1" x14ac:dyDescent="0.25">
      <c r="A344" s="56"/>
      <c r="B344" s="57"/>
      <c r="C344" s="57"/>
      <c r="D344" s="57"/>
      <c r="E344" s="57"/>
      <c r="F344" s="57"/>
      <c r="G344" s="57"/>
      <c r="H344" s="57"/>
      <c r="I344" s="57"/>
      <c r="J344" s="57"/>
      <c r="K344" s="57"/>
      <c r="L344" s="57"/>
      <c r="M344" s="57"/>
      <c r="N344" s="57"/>
      <c r="O344" s="57"/>
      <c r="P344" s="58"/>
    </row>
    <row r="345" spans="1:16" ht="15.75" customHeight="1" x14ac:dyDescent="0.25">
      <c r="A345" s="56"/>
      <c r="B345" s="57"/>
      <c r="C345" s="57"/>
      <c r="D345" s="57"/>
      <c r="E345" s="57"/>
      <c r="F345" s="57"/>
      <c r="G345" s="57"/>
      <c r="H345" s="57"/>
      <c r="I345" s="57"/>
      <c r="J345" s="57"/>
      <c r="K345" s="57"/>
      <c r="L345" s="57"/>
      <c r="M345" s="57"/>
      <c r="N345" s="57"/>
      <c r="O345" s="57"/>
      <c r="P345" s="58"/>
    </row>
    <row r="346" spans="1:16" ht="15.75" customHeight="1" x14ac:dyDescent="0.25">
      <c r="A346" s="56"/>
      <c r="B346" s="57"/>
      <c r="C346" s="57"/>
      <c r="D346" s="57"/>
      <c r="E346" s="57"/>
      <c r="F346" s="57"/>
      <c r="G346" s="57"/>
      <c r="H346" s="57"/>
      <c r="I346" s="57"/>
      <c r="J346" s="57"/>
      <c r="K346" s="57"/>
      <c r="L346" s="57"/>
      <c r="M346" s="57"/>
      <c r="N346" s="57"/>
      <c r="O346" s="57"/>
      <c r="P346" s="58"/>
    </row>
    <row r="347" spans="1:16" ht="15.75" customHeight="1" x14ac:dyDescent="0.25">
      <c r="A347" s="56"/>
      <c r="B347" s="57"/>
      <c r="C347" s="57"/>
      <c r="D347" s="57"/>
      <c r="E347" s="57"/>
      <c r="F347" s="57"/>
      <c r="G347" s="57"/>
      <c r="H347" s="57"/>
      <c r="I347" s="57"/>
      <c r="J347" s="57"/>
      <c r="K347" s="57"/>
      <c r="L347" s="57"/>
      <c r="M347" s="57"/>
      <c r="N347" s="57"/>
      <c r="O347" s="57"/>
      <c r="P347" s="58"/>
    </row>
    <row r="348" spans="1:16" ht="15.75" customHeight="1" x14ac:dyDescent="0.25">
      <c r="A348" s="56"/>
      <c r="B348" s="57"/>
      <c r="C348" s="57"/>
      <c r="D348" s="57"/>
      <c r="E348" s="57"/>
      <c r="F348" s="57"/>
      <c r="G348" s="57"/>
      <c r="H348" s="57"/>
      <c r="I348" s="57"/>
      <c r="J348" s="57"/>
      <c r="K348" s="57"/>
      <c r="L348" s="57"/>
      <c r="M348" s="57"/>
      <c r="N348" s="57"/>
      <c r="O348" s="57"/>
      <c r="P348" s="58"/>
    </row>
    <row r="349" spans="1:16" ht="15.75" customHeight="1" x14ac:dyDescent="0.25">
      <c r="A349" s="56"/>
      <c r="B349" s="57"/>
      <c r="C349" s="57"/>
      <c r="D349" s="57"/>
      <c r="E349" s="57"/>
      <c r="F349" s="57"/>
      <c r="G349" s="57"/>
      <c r="H349" s="57"/>
      <c r="I349" s="57"/>
      <c r="J349" s="57"/>
      <c r="K349" s="57"/>
      <c r="L349" s="57"/>
      <c r="M349" s="57"/>
      <c r="N349" s="57"/>
      <c r="O349" s="57"/>
      <c r="P349" s="58"/>
    </row>
    <row r="350" spans="1:16" ht="15.75" customHeight="1" x14ac:dyDescent="0.25">
      <c r="A350" s="56"/>
      <c r="B350" s="57"/>
      <c r="C350" s="57"/>
      <c r="D350" s="57"/>
      <c r="E350" s="57"/>
      <c r="F350" s="57"/>
      <c r="G350" s="57"/>
      <c r="H350" s="57"/>
      <c r="I350" s="57"/>
      <c r="J350" s="57"/>
      <c r="K350" s="57"/>
      <c r="L350" s="57"/>
      <c r="M350" s="57"/>
      <c r="N350" s="57"/>
      <c r="O350" s="57"/>
      <c r="P350" s="58"/>
    </row>
    <row r="351" spans="1:16" ht="15.75" customHeight="1" x14ac:dyDescent="0.25">
      <c r="A351" s="56"/>
      <c r="B351" s="57"/>
      <c r="C351" s="57"/>
      <c r="D351" s="57"/>
      <c r="E351" s="57"/>
      <c r="F351" s="57"/>
      <c r="G351" s="57"/>
      <c r="H351" s="57"/>
      <c r="I351" s="57"/>
      <c r="J351" s="57"/>
      <c r="K351" s="57"/>
      <c r="L351" s="57"/>
      <c r="M351" s="57"/>
      <c r="N351" s="57"/>
      <c r="O351" s="57"/>
      <c r="P351" s="58"/>
    </row>
    <row r="352" spans="1:16" ht="15.75" customHeight="1" x14ac:dyDescent="0.25">
      <c r="A352" s="56"/>
      <c r="B352" s="57"/>
      <c r="C352" s="57"/>
      <c r="D352" s="57"/>
      <c r="E352" s="57"/>
      <c r="F352" s="57"/>
      <c r="G352" s="57"/>
      <c r="H352" s="57"/>
      <c r="I352" s="57"/>
      <c r="J352" s="57"/>
      <c r="K352" s="57"/>
      <c r="L352" s="57"/>
      <c r="M352" s="57"/>
      <c r="N352" s="57"/>
      <c r="O352" s="57"/>
      <c r="P352" s="58"/>
    </row>
    <row r="353" spans="1:16" ht="15.75" customHeight="1" x14ac:dyDescent="0.25">
      <c r="A353" s="56"/>
      <c r="B353" s="57"/>
      <c r="C353" s="57"/>
      <c r="D353" s="57"/>
      <c r="E353" s="57"/>
      <c r="F353" s="57"/>
      <c r="G353" s="57"/>
      <c r="H353" s="57"/>
      <c r="I353" s="57"/>
      <c r="J353" s="57"/>
      <c r="K353" s="57"/>
      <c r="L353" s="57"/>
      <c r="M353" s="57"/>
      <c r="N353" s="57"/>
      <c r="O353" s="57"/>
      <c r="P353" s="58"/>
    </row>
    <row r="354" spans="1:16" ht="15.75" customHeight="1" x14ac:dyDescent="0.25">
      <c r="A354" s="56"/>
      <c r="B354" s="57"/>
      <c r="C354" s="57"/>
      <c r="D354" s="57"/>
      <c r="E354" s="57"/>
      <c r="F354" s="57"/>
      <c r="G354" s="57"/>
      <c r="H354" s="57"/>
      <c r="I354" s="57"/>
      <c r="J354" s="57"/>
      <c r="K354" s="57"/>
      <c r="L354" s="57"/>
      <c r="M354" s="57"/>
      <c r="N354" s="57"/>
      <c r="O354" s="57"/>
      <c r="P354" s="58"/>
    </row>
    <row r="355" spans="1:16" ht="15.75" customHeight="1" x14ac:dyDescent="0.25">
      <c r="A355" s="56"/>
      <c r="B355" s="57"/>
      <c r="C355" s="57"/>
      <c r="D355" s="57"/>
      <c r="E355" s="57"/>
      <c r="F355" s="57"/>
      <c r="G355" s="57"/>
      <c r="H355" s="57"/>
      <c r="I355" s="57"/>
      <c r="J355" s="57"/>
      <c r="K355" s="57"/>
      <c r="L355" s="57"/>
      <c r="M355" s="57"/>
      <c r="N355" s="57"/>
      <c r="O355" s="57"/>
      <c r="P355" s="58"/>
    </row>
    <row r="356" spans="1:16" ht="15.75" customHeight="1" x14ac:dyDescent="0.25">
      <c r="A356" s="56"/>
      <c r="B356" s="57"/>
      <c r="C356" s="57"/>
      <c r="D356" s="57"/>
      <c r="E356" s="57"/>
      <c r="F356" s="57"/>
      <c r="G356" s="57"/>
      <c r="H356" s="57"/>
      <c r="I356" s="57"/>
      <c r="J356" s="57"/>
      <c r="K356" s="57"/>
      <c r="L356" s="57"/>
      <c r="M356" s="57"/>
      <c r="N356" s="57"/>
      <c r="O356" s="57"/>
      <c r="P356" s="58"/>
    </row>
    <row r="357" spans="1:16" ht="15.75" customHeight="1" x14ac:dyDescent="0.25">
      <c r="A357" s="56"/>
      <c r="B357" s="57"/>
      <c r="C357" s="57"/>
      <c r="D357" s="57"/>
      <c r="E357" s="57"/>
      <c r="F357" s="57"/>
      <c r="G357" s="57"/>
      <c r="H357" s="57"/>
      <c r="I357" s="57"/>
      <c r="J357" s="57"/>
      <c r="K357" s="57"/>
      <c r="L357" s="57"/>
      <c r="M357" s="57"/>
      <c r="N357" s="57"/>
      <c r="O357" s="57"/>
      <c r="P357" s="58"/>
    </row>
    <row r="358" spans="1:16" ht="15.75" customHeight="1" x14ac:dyDescent="0.25">
      <c r="A358" s="56"/>
      <c r="B358" s="57"/>
      <c r="C358" s="57"/>
      <c r="D358" s="57"/>
      <c r="E358" s="57"/>
      <c r="F358" s="57"/>
      <c r="G358" s="57"/>
      <c r="H358" s="57"/>
      <c r="I358" s="57"/>
      <c r="J358" s="57"/>
      <c r="K358" s="57"/>
      <c r="L358" s="57"/>
      <c r="M358" s="57"/>
      <c r="N358" s="57"/>
      <c r="O358" s="57"/>
      <c r="P358" s="58"/>
    </row>
    <row r="359" spans="1:16" ht="15.75" customHeight="1" x14ac:dyDescent="0.25">
      <c r="A359" s="56"/>
      <c r="B359" s="57"/>
      <c r="C359" s="57"/>
      <c r="D359" s="57"/>
      <c r="E359" s="57"/>
      <c r="F359" s="57"/>
      <c r="G359" s="57"/>
      <c r="H359" s="57"/>
      <c r="I359" s="57"/>
      <c r="J359" s="57"/>
      <c r="K359" s="57"/>
      <c r="L359" s="57"/>
      <c r="M359" s="57"/>
      <c r="N359" s="57"/>
      <c r="O359" s="57"/>
      <c r="P359" s="58"/>
    </row>
    <row r="360" spans="1:16" ht="15.75" customHeight="1" x14ac:dyDescent="0.25">
      <c r="A360" s="59"/>
      <c r="B360" s="60"/>
      <c r="C360" s="60"/>
      <c r="D360" s="60"/>
      <c r="E360" s="60"/>
      <c r="F360" s="60"/>
      <c r="G360" s="60"/>
      <c r="H360" s="60"/>
      <c r="I360" s="60"/>
      <c r="J360" s="60"/>
      <c r="K360" s="60"/>
      <c r="L360" s="60"/>
      <c r="M360" s="60"/>
      <c r="N360" s="60"/>
      <c r="O360" s="60"/>
      <c r="P360" s="61"/>
    </row>
    <row r="361" spans="1:16" ht="15.75" customHeight="1" x14ac:dyDescent="0.25"/>
    <row r="362" spans="1:16" ht="15.75" customHeight="1" x14ac:dyDescent="0.25"/>
    <row r="363" spans="1:16" ht="15.75" customHeight="1" x14ac:dyDescent="0.25"/>
    <row r="364" spans="1:16" ht="15.75" customHeight="1" x14ac:dyDescent="0.25"/>
    <row r="365" spans="1:16" ht="15.75" customHeight="1" x14ac:dyDescent="0.25"/>
    <row r="366" spans="1:16" ht="15.75" customHeight="1" x14ac:dyDescent="0.25"/>
    <row r="367" spans="1:16" ht="15.75" customHeight="1" x14ac:dyDescent="0.25"/>
    <row r="368" spans="1:16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23">
    <mergeCell ref="A6:P6"/>
    <mergeCell ref="A61:P61"/>
    <mergeCell ref="D4:E4"/>
    <mergeCell ref="F4:F5"/>
    <mergeCell ref="G4:H4"/>
    <mergeCell ref="I4:J4"/>
    <mergeCell ref="K4:K5"/>
    <mergeCell ref="A338:P360"/>
    <mergeCell ref="A1:P1"/>
    <mergeCell ref="A2:P2"/>
    <mergeCell ref="B3:F3"/>
    <mergeCell ref="G3:K3"/>
    <mergeCell ref="L3:P3"/>
    <mergeCell ref="A4:A5"/>
    <mergeCell ref="B4:C4"/>
    <mergeCell ref="A116:P116"/>
    <mergeCell ref="A171:P171"/>
    <mergeCell ref="A226:P226"/>
    <mergeCell ref="A281:P281"/>
    <mergeCell ref="A337:P337"/>
    <mergeCell ref="L4:M4"/>
    <mergeCell ref="N4:O4"/>
    <mergeCell ref="P4:P5"/>
  </mergeCells>
  <pageMargins left="0.7" right="0.7" top="0.75" bottom="0.75" header="0" footer="0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000"/>
  <sheetViews>
    <sheetView zoomScale="80" zoomScaleNormal="80" workbookViewId="0">
      <selection activeCell="P6" sqref="P6:P32"/>
    </sheetView>
  </sheetViews>
  <sheetFormatPr baseColWidth="10" defaultColWidth="14.42578125" defaultRowHeight="15" customHeight="1" x14ac:dyDescent="0.25"/>
  <cols>
    <col min="1" max="1" width="75.140625" customWidth="1"/>
    <col min="2" max="5" width="10.7109375" hidden="1" customWidth="1"/>
    <col min="6" max="6" width="20.5703125" customWidth="1"/>
    <col min="7" max="10" width="10.7109375" hidden="1" customWidth="1"/>
    <col min="11" max="11" width="19.7109375" customWidth="1"/>
    <col min="12" max="12" width="10.7109375" hidden="1" customWidth="1"/>
    <col min="13" max="13" width="15.5703125" hidden="1" customWidth="1"/>
    <col min="14" max="14" width="10.7109375" hidden="1" customWidth="1"/>
    <col min="15" max="15" width="15.5703125" hidden="1" customWidth="1"/>
    <col min="16" max="16" width="21.28515625" customWidth="1"/>
    <col min="17" max="26" width="10.7109375" customWidth="1"/>
  </cols>
  <sheetData>
    <row r="1" spans="1:16" ht="16.5" x14ac:dyDescent="0.3">
      <c r="A1" s="62" t="s">
        <v>76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4"/>
    </row>
    <row r="2" spans="1:16" ht="16.5" x14ac:dyDescent="0.3">
      <c r="A2" s="65" t="s">
        <v>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7"/>
    </row>
    <row r="3" spans="1:16" ht="16.5" x14ac:dyDescent="0.25">
      <c r="A3" s="19" t="s">
        <v>2</v>
      </c>
      <c r="B3" s="80" t="s">
        <v>3</v>
      </c>
      <c r="C3" s="63"/>
      <c r="D3" s="63"/>
      <c r="E3" s="63"/>
      <c r="F3" s="64"/>
      <c r="G3" s="80" t="s">
        <v>4</v>
      </c>
      <c r="H3" s="63"/>
      <c r="I3" s="63"/>
      <c r="J3" s="63"/>
      <c r="K3" s="64"/>
      <c r="L3" s="80" t="s">
        <v>5</v>
      </c>
      <c r="M3" s="63"/>
      <c r="N3" s="63"/>
      <c r="O3" s="63"/>
      <c r="P3" s="64"/>
    </row>
    <row r="4" spans="1:16" x14ac:dyDescent="0.25">
      <c r="A4" s="82" t="s">
        <v>6</v>
      </c>
      <c r="B4" s="81" t="s">
        <v>7</v>
      </c>
      <c r="C4" s="69"/>
      <c r="D4" s="72" t="s">
        <v>8</v>
      </c>
      <c r="E4" s="69"/>
      <c r="F4" s="75" t="s">
        <v>9</v>
      </c>
      <c r="G4" s="81" t="s">
        <v>7</v>
      </c>
      <c r="H4" s="69"/>
      <c r="I4" s="72" t="s">
        <v>8</v>
      </c>
      <c r="J4" s="69"/>
      <c r="K4" s="75" t="s">
        <v>9</v>
      </c>
      <c r="L4" s="81" t="s">
        <v>7</v>
      </c>
      <c r="M4" s="69"/>
      <c r="N4" s="72" t="s">
        <v>8</v>
      </c>
      <c r="O4" s="69"/>
      <c r="P4" s="75" t="s">
        <v>9</v>
      </c>
    </row>
    <row r="5" spans="1:16" ht="63.75" x14ac:dyDescent="0.25">
      <c r="A5" s="83"/>
      <c r="B5" s="20" t="s">
        <v>10</v>
      </c>
      <c r="C5" s="2" t="s">
        <v>11</v>
      </c>
      <c r="D5" s="2" t="s">
        <v>12</v>
      </c>
      <c r="E5" s="2" t="s">
        <v>13</v>
      </c>
      <c r="F5" s="76"/>
      <c r="G5" s="20" t="s">
        <v>10</v>
      </c>
      <c r="H5" s="2" t="s">
        <v>11</v>
      </c>
      <c r="I5" s="2" t="s">
        <v>12</v>
      </c>
      <c r="J5" s="2" t="s">
        <v>13</v>
      </c>
      <c r="K5" s="76"/>
      <c r="L5" s="20" t="s">
        <v>10</v>
      </c>
      <c r="M5" s="2" t="s">
        <v>11</v>
      </c>
      <c r="N5" s="2" t="s">
        <v>12</v>
      </c>
      <c r="O5" s="2" t="s">
        <v>13</v>
      </c>
      <c r="P5" s="76"/>
    </row>
    <row r="6" spans="1:16" x14ac:dyDescent="0.25">
      <c r="A6" s="21" t="s">
        <v>77</v>
      </c>
      <c r="B6" s="22"/>
      <c r="C6" s="5"/>
      <c r="D6" s="4"/>
      <c r="E6" s="6"/>
      <c r="F6" s="7">
        <f>+'MOTOS.CUATR-CAT. A (0-5 AÑOS)'!N2</f>
        <v>68350</v>
      </c>
      <c r="G6" s="22"/>
      <c r="H6" s="5"/>
      <c r="I6" s="4"/>
      <c r="J6" s="6"/>
      <c r="K6" s="7">
        <f>+'MOTOS.CUATR-CAT. B (6-10 AÑOS)'!N2</f>
        <v>73012</v>
      </c>
      <c r="L6" s="22"/>
      <c r="M6" s="5">
        <v>90000</v>
      </c>
      <c r="N6" s="4"/>
      <c r="O6" s="6">
        <v>25000</v>
      </c>
      <c r="P6" s="7">
        <f>+'MOTOS.CUATR-CAT. C (&gt;11 AÑOS)'!O2</f>
        <v>78603</v>
      </c>
    </row>
    <row r="7" spans="1:16" x14ac:dyDescent="0.25">
      <c r="A7" s="21" t="s">
        <v>78</v>
      </c>
      <c r="B7" s="22"/>
      <c r="C7" s="5"/>
      <c r="D7" s="4"/>
      <c r="E7" s="6"/>
      <c r="F7" s="7">
        <f>+'MOTOS.CUATR-CAT. A (0-5 AÑOS)'!N3</f>
        <v>73729</v>
      </c>
      <c r="G7" s="22"/>
      <c r="H7" s="5"/>
      <c r="I7" s="4"/>
      <c r="J7" s="6"/>
      <c r="K7" s="7">
        <f>+'MOTOS.CUATR-CAT. B (6-10 AÑOS)'!N3</f>
        <v>78758</v>
      </c>
      <c r="L7" s="22"/>
      <c r="M7" s="5">
        <v>60000</v>
      </c>
      <c r="N7" s="4"/>
      <c r="O7" s="6">
        <v>20000</v>
      </c>
      <c r="P7" s="7">
        <f>+'MOTOS.CUATR-CAT. C (&gt;11 AÑOS)'!O3</f>
        <v>80000</v>
      </c>
    </row>
    <row r="8" spans="1:16" x14ac:dyDescent="0.25">
      <c r="A8" s="21" t="s">
        <v>79</v>
      </c>
      <c r="B8" s="23"/>
      <c r="C8" s="9"/>
      <c r="D8" s="8"/>
      <c r="E8" s="10"/>
      <c r="F8" s="7">
        <f>+'MOTOS.CUATR-CAT. A (0-5 AÑOS)'!N4</f>
        <v>73224</v>
      </c>
      <c r="G8" s="23"/>
      <c r="H8" s="9"/>
      <c r="I8" s="8"/>
      <c r="J8" s="10"/>
      <c r="K8" s="7">
        <f>+'MOTOS.CUATR-CAT. B (6-10 AÑOS)'!N4</f>
        <v>78218</v>
      </c>
      <c r="L8" s="23"/>
      <c r="M8" s="9">
        <v>50000</v>
      </c>
      <c r="N8" s="4"/>
      <c r="O8" s="11">
        <v>20000</v>
      </c>
      <c r="P8" s="7">
        <f>+'MOTOS.CUATR-CAT. C (&gt;11 AÑOS)'!O4</f>
        <v>70000</v>
      </c>
    </row>
    <row r="9" spans="1:16" x14ac:dyDescent="0.25">
      <c r="A9" s="21" t="s">
        <v>80</v>
      </c>
      <c r="B9" s="23"/>
      <c r="C9" s="9"/>
      <c r="D9" s="8"/>
      <c r="E9" s="10"/>
      <c r="F9" s="7">
        <f>+'MOTOS.CUATR-CAT. A (0-5 AÑOS)'!N5</f>
        <v>65147</v>
      </c>
      <c r="G9" s="23"/>
      <c r="H9" s="9"/>
      <c r="I9" s="8"/>
      <c r="J9" s="10"/>
      <c r="K9" s="7">
        <f>+'MOTOS.CUATR-CAT. B (6-10 AÑOS)'!N5</f>
        <v>69590</v>
      </c>
      <c r="L9" s="23"/>
      <c r="M9" s="9">
        <v>65000</v>
      </c>
      <c r="N9" s="4"/>
      <c r="O9" s="11">
        <v>20000</v>
      </c>
      <c r="P9" s="7">
        <f>+'MOTOS.CUATR-CAT. C (&gt;11 AÑOS)'!O5</f>
        <v>74919</v>
      </c>
    </row>
    <row r="10" spans="1:16" x14ac:dyDescent="0.25">
      <c r="A10" s="21" t="s">
        <v>81</v>
      </c>
      <c r="B10" s="22"/>
      <c r="C10" s="5"/>
      <c r="D10" s="4"/>
      <c r="E10" s="11"/>
      <c r="F10" s="7">
        <f>+'MOTOS.CUATR-CAT. A (0-5 AÑOS)'!N6</f>
        <v>28826</v>
      </c>
      <c r="G10" s="22"/>
      <c r="H10" s="5"/>
      <c r="I10" s="4"/>
      <c r="J10" s="11"/>
      <c r="K10" s="7">
        <f>+'MOTOS.CUATR-CAT. B (6-10 AÑOS)'!N6</f>
        <v>30792</v>
      </c>
      <c r="L10" s="22"/>
      <c r="M10" s="5">
        <v>30000</v>
      </c>
      <c r="N10" s="4"/>
      <c r="O10" s="11">
        <v>20000</v>
      </c>
      <c r="P10" s="7">
        <f>+'MOTOS.CUATR-CAT. C (&gt;11 AÑOS)'!O6</f>
        <v>33150</v>
      </c>
    </row>
    <row r="11" spans="1:16" x14ac:dyDescent="0.25">
      <c r="A11" s="21" t="s">
        <v>82</v>
      </c>
      <c r="B11" s="22"/>
      <c r="C11" s="5"/>
      <c r="D11" s="4"/>
      <c r="E11" s="11"/>
      <c r="F11" s="7">
        <f>+'MOTOS.CUATR-CAT. A (0-5 AÑOS)'!N7</f>
        <v>223993</v>
      </c>
      <c r="G11" s="22"/>
      <c r="H11" s="5"/>
      <c r="I11" s="4"/>
      <c r="J11" s="11"/>
      <c r="K11" s="7">
        <f>+'MOTOS.CUATR-CAT. B (6-10 AÑOS)'!N7</f>
        <v>239269</v>
      </c>
      <c r="L11" s="22"/>
      <c r="M11" s="5">
        <v>240000</v>
      </c>
      <c r="N11" s="4"/>
      <c r="O11" s="11">
        <v>80000</v>
      </c>
      <c r="P11" s="7">
        <f>+'MOTOS.CUATR-CAT. C (&gt;11 AÑOS)'!O7</f>
        <v>257592</v>
      </c>
    </row>
    <row r="12" spans="1:16" x14ac:dyDescent="0.25">
      <c r="A12" s="21" t="s">
        <v>82</v>
      </c>
      <c r="B12" s="22"/>
      <c r="C12" s="5"/>
      <c r="D12" s="4"/>
      <c r="E12" s="11"/>
      <c r="F12" s="7">
        <f>+'MOTOS.CUATR-CAT. A (0-5 AÑOS)'!N8</f>
        <v>223993</v>
      </c>
      <c r="G12" s="22"/>
      <c r="H12" s="5"/>
      <c r="I12" s="4"/>
      <c r="J12" s="11"/>
      <c r="K12" s="7">
        <f>+'MOTOS.CUATR-CAT. B (6-10 AÑOS)'!N8</f>
        <v>239269</v>
      </c>
      <c r="L12" s="22"/>
      <c r="M12" s="5">
        <v>260000</v>
      </c>
      <c r="N12" s="4"/>
      <c r="O12" s="11">
        <v>80000</v>
      </c>
      <c r="P12" s="7">
        <f>+'MOTOS.CUATR-CAT. C (&gt;11 AÑOS)'!O8</f>
        <v>257592</v>
      </c>
    </row>
    <row r="13" spans="1:16" x14ac:dyDescent="0.25">
      <c r="A13" s="21" t="s">
        <v>83</v>
      </c>
      <c r="B13" s="22"/>
      <c r="C13" s="5"/>
      <c r="D13" s="4"/>
      <c r="E13" s="11"/>
      <c r="F13" s="7">
        <f>+'MOTOS.CUATR-CAT. A (0-5 AÑOS)'!N9</f>
        <v>329672</v>
      </c>
      <c r="G13" s="22"/>
      <c r="H13" s="5"/>
      <c r="I13" s="4"/>
      <c r="J13" s="11"/>
      <c r="K13" s="7">
        <f>+'MOTOS.CUATR-CAT. B (6-10 AÑOS)'!N9</f>
        <v>352155</v>
      </c>
      <c r="L13" s="22"/>
      <c r="M13" s="5">
        <v>180000</v>
      </c>
      <c r="N13" s="4"/>
      <c r="O13" s="11">
        <v>60000</v>
      </c>
      <c r="P13" s="7">
        <f>+'MOTOS.CUATR-CAT. C (&gt;11 AÑOS)'!O9</f>
        <v>240000</v>
      </c>
    </row>
    <row r="14" spans="1:16" x14ac:dyDescent="0.25">
      <c r="A14" s="21" t="s">
        <v>21</v>
      </c>
      <c r="B14" s="22"/>
      <c r="C14" s="5"/>
      <c r="D14" s="4"/>
      <c r="E14" s="11"/>
      <c r="F14" s="7">
        <f>+'MOTOS.CUATR-CAT. A (0-5 AÑOS)'!N10</f>
        <v>311272</v>
      </c>
      <c r="G14" s="22"/>
      <c r="H14" s="5"/>
      <c r="I14" s="4"/>
      <c r="J14" s="11"/>
      <c r="K14" s="7">
        <f>+'MOTOS.CUATR-CAT. B (6-10 AÑOS)'!N10</f>
        <v>332500</v>
      </c>
      <c r="L14" s="22"/>
      <c r="M14" s="5">
        <v>190000</v>
      </c>
      <c r="N14" s="4"/>
      <c r="O14" s="11">
        <v>60000</v>
      </c>
      <c r="P14" s="7">
        <f>+'MOTOS.CUATR-CAT. C (&gt;11 AÑOS)'!O10</f>
        <v>250000</v>
      </c>
    </row>
    <row r="15" spans="1:16" x14ac:dyDescent="0.25">
      <c r="A15" s="21" t="s">
        <v>84</v>
      </c>
      <c r="B15" s="22"/>
      <c r="C15" s="5"/>
      <c r="D15" s="4"/>
      <c r="E15" s="11"/>
      <c r="F15" s="7">
        <f>+'MOTOS.CUATR-CAT. A (0-5 AÑOS)'!N11</f>
        <v>345033</v>
      </c>
      <c r="G15" s="22"/>
      <c r="H15" s="5"/>
      <c r="I15" s="4"/>
      <c r="J15" s="11"/>
      <c r="K15" s="7">
        <f>+'MOTOS.CUATR-CAT. B (6-10 AÑOS)'!N11</f>
        <v>368564</v>
      </c>
      <c r="L15" s="22"/>
      <c r="M15" s="5">
        <v>160000</v>
      </c>
      <c r="N15" s="4"/>
      <c r="O15" s="11">
        <v>40000</v>
      </c>
      <c r="P15" s="7">
        <f>+'MOTOS.CUATR-CAT. C (&gt;11 AÑOS)'!O11</f>
        <v>200000</v>
      </c>
    </row>
    <row r="16" spans="1:16" x14ac:dyDescent="0.25">
      <c r="A16" s="21" t="s">
        <v>85</v>
      </c>
      <c r="B16" s="22"/>
      <c r="C16" s="5"/>
      <c r="D16" s="4"/>
      <c r="E16" s="11"/>
      <c r="F16" s="7">
        <f>+'MOTOS.CUATR-CAT. A (0-5 AÑOS)'!N12</f>
        <v>198252</v>
      </c>
      <c r="G16" s="22"/>
      <c r="H16" s="5"/>
      <c r="I16" s="4"/>
      <c r="J16" s="11"/>
      <c r="K16" s="7">
        <f>+'MOTOS.CUATR-CAT. B (6-10 AÑOS)'!N12</f>
        <v>211773</v>
      </c>
      <c r="L16" s="22"/>
      <c r="M16" s="5">
        <v>220000</v>
      </c>
      <c r="N16" s="4"/>
      <c r="O16" s="11">
        <v>60000</v>
      </c>
      <c r="P16" s="7">
        <f>+'MOTOS.CUATR-CAT. C (&gt;11 AÑOS)'!O12</f>
        <v>227990</v>
      </c>
    </row>
    <row r="17" spans="1:16" x14ac:dyDescent="0.25">
      <c r="A17" s="21" t="s">
        <v>86</v>
      </c>
      <c r="B17" s="22"/>
      <c r="C17" s="5"/>
      <c r="D17" s="4"/>
      <c r="E17" s="11"/>
      <c r="F17" s="7">
        <f>+'MOTOS.CUATR-CAT. A (0-5 AÑOS)'!N13</f>
        <v>198252</v>
      </c>
      <c r="G17" s="22"/>
      <c r="H17" s="5"/>
      <c r="I17" s="4"/>
      <c r="J17" s="11"/>
      <c r="K17" s="7">
        <f>+'MOTOS.CUATR-CAT. B (6-10 AÑOS)'!N13</f>
        <v>211773</v>
      </c>
      <c r="L17" s="22"/>
      <c r="M17" s="5">
        <v>380000</v>
      </c>
      <c r="N17" s="4"/>
      <c r="O17" s="11">
        <v>190000</v>
      </c>
      <c r="P17" s="7">
        <f>+'MOTOS.CUATR-CAT. C (&gt;11 AÑOS)'!O13</f>
        <v>227990</v>
      </c>
    </row>
    <row r="18" spans="1:16" x14ac:dyDescent="0.25">
      <c r="A18" s="21" t="s">
        <v>87</v>
      </c>
      <c r="B18" s="22"/>
      <c r="C18" s="5"/>
      <c r="D18" s="4"/>
      <c r="E18" s="11"/>
      <c r="F18" s="7">
        <f>+'MOTOS.CUATR-CAT. A (0-5 AÑOS)'!N14</f>
        <v>246980</v>
      </c>
      <c r="G18" s="22"/>
      <c r="H18" s="5"/>
      <c r="I18" s="4"/>
      <c r="J18" s="11"/>
      <c r="K18" s="7">
        <f>+'MOTOS.CUATR-CAT. B (6-10 AÑOS)'!N14</f>
        <v>263824</v>
      </c>
      <c r="L18" s="22"/>
      <c r="M18" s="5">
        <v>390000</v>
      </c>
      <c r="N18" s="4"/>
      <c r="O18" s="11">
        <v>120000</v>
      </c>
      <c r="P18" s="7">
        <f>+'MOTOS.CUATR-CAT. C (&gt;11 AÑOS)'!O14</f>
        <v>284027</v>
      </c>
    </row>
    <row r="19" spans="1:16" x14ac:dyDescent="0.25">
      <c r="A19" s="21" t="s">
        <v>88</v>
      </c>
      <c r="B19" s="22"/>
      <c r="C19" s="5"/>
      <c r="D19" s="4"/>
      <c r="E19" s="11"/>
      <c r="F19" s="7">
        <f>+'MOTOS.CUATR-CAT. A (0-5 AÑOS)'!N15</f>
        <v>545235</v>
      </c>
      <c r="G19" s="22"/>
      <c r="H19" s="5"/>
      <c r="I19" s="4"/>
      <c r="J19" s="11"/>
      <c r="K19" s="7">
        <f>+'MOTOS.CUATR-CAT. B (6-10 AÑOS)'!N15</f>
        <v>582420</v>
      </c>
      <c r="L19" s="22"/>
      <c r="M19" s="5">
        <v>480000</v>
      </c>
      <c r="N19" s="4"/>
      <c r="O19" s="11">
        <v>140000</v>
      </c>
      <c r="P19" s="7">
        <f>+'MOTOS.CUATR-CAT. C (&gt;11 AÑOS)'!O15</f>
        <v>620000</v>
      </c>
    </row>
    <row r="20" spans="1:16" x14ac:dyDescent="0.25">
      <c r="A20" s="21" t="s">
        <v>89</v>
      </c>
      <c r="B20" s="22"/>
      <c r="C20" s="5"/>
      <c r="D20" s="4"/>
      <c r="E20" s="11"/>
      <c r="F20" s="7">
        <f>+'MOTOS.CUATR-CAT. A (0-5 AÑOS)'!N16</f>
        <v>399723</v>
      </c>
      <c r="G20" s="22"/>
      <c r="H20" s="5"/>
      <c r="I20" s="4"/>
      <c r="J20" s="11"/>
      <c r="K20" s="7">
        <f>+'MOTOS.CUATR-CAT. B (6-10 AÑOS)'!N16</f>
        <v>426984</v>
      </c>
      <c r="L20" s="22"/>
      <c r="M20" s="5">
        <v>140000</v>
      </c>
      <c r="N20" s="4"/>
      <c r="O20" s="11">
        <v>40000</v>
      </c>
      <c r="P20" s="7">
        <f>+'MOTOS.CUATR-CAT. C (&gt;11 AÑOS)'!O16</f>
        <v>180000</v>
      </c>
    </row>
    <row r="21" spans="1:16" ht="15.75" customHeight="1" x14ac:dyDescent="0.25">
      <c r="A21" s="21" t="s">
        <v>90</v>
      </c>
      <c r="B21" s="24"/>
      <c r="C21" s="11"/>
      <c r="D21" s="12"/>
      <c r="E21" s="11"/>
      <c r="F21" s="7">
        <f>+'MOTOS.CUATR-CAT. A (0-5 AÑOS)'!N17</f>
        <v>556897</v>
      </c>
      <c r="G21" s="24"/>
      <c r="H21" s="11"/>
      <c r="I21" s="12"/>
      <c r="J21" s="11"/>
      <c r="K21" s="7">
        <f>+'MOTOS.CUATR-CAT. B (6-10 AÑOS)'!N17</f>
        <v>594878</v>
      </c>
      <c r="L21" s="24"/>
      <c r="M21" s="11">
        <v>220000</v>
      </c>
      <c r="N21" s="12"/>
      <c r="O21" s="11">
        <v>40000</v>
      </c>
      <c r="P21" s="7">
        <f>+'MOTOS.CUATR-CAT. C (&gt;11 AÑOS)'!O17</f>
        <v>260000</v>
      </c>
    </row>
    <row r="22" spans="1:16" ht="15.75" customHeight="1" x14ac:dyDescent="0.25">
      <c r="A22" s="21" t="s">
        <v>91</v>
      </c>
      <c r="B22" s="24"/>
      <c r="C22" s="11"/>
      <c r="D22" s="12"/>
      <c r="E22" s="11"/>
      <c r="F22" s="7">
        <f>+'MOTOS.CUATR-CAT. A (0-5 AÑOS)'!N18</f>
        <v>114244</v>
      </c>
      <c r="G22" s="24"/>
      <c r="H22" s="11"/>
      <c r="I22" s="12"/>
      <c r="J22" s="11"/>
      <c r="K22" s="7">
        <f>+'MOTOS.CUATR-CAT. B (6-10 AÑOS)'!N18</f>
        <v>122035</v>
      </c>
      <c r="L22" s="24"/>
      <c r="M22" s="11">
        <v>25000</v>
      </c>
      <c r="N22" s="12"/>
      <c r="O22" s="11">
        <v>10000</v>
      </c>
      <c r="P22" s="7">
        <f>+'MOTOS.CUATR-CAT. C (&gt;11 AÑOS)'!O18</f>
        <v>35000</v>
      </c>
    </row>
    <row r="23" spans="1:16" ht="15.75" customHeight="1" x14ac:dyDescent="0.25">
      <c r="A23" s="21" t="s">
        <v>92</v>
      </c>
      <c r="B23" s="24"/>
      <c r="C23" s="11"/>
      <c r="D23" s="12"/>
      <c r="E23" s="11"/>
      <c r="F23" s="7">
        <f>+'MOTOS.CUATR-CAT. A (0-5 AÑOS)'!N19</f>
        <v>32206</v>
      </c>
      <c r="G23" s="24"/>
      <c r="H23" s="11"/>
      <c r="I23" s="12"/>
      <c r="J23" s="11"/>
      <c r="K23" s="7">
        <f>+'MOTOS.CUATR-CAT. B (6-10 AÑOS)'!N19</f>
        <v>34403</v>
      </c>
      <c r="L23" s="24"/>
      <c r="M23" s="11">
        <v>25000</v>
      </c>
      <c r="N23" s="12"/>
      <c r="O23" s="11">
        <v>10000</v>
      </c>
      <c r="P23" s="7">
        <f>+'MOTOS.CUATR-CAT. C (&gt;11 AÑOS)'!O19</f>
        <v>35000</v>
      </c>
    </row>
    <row r="24" spans="1:16" ht="15.75" customHeight="1" x14ac:dyDescent="0.25">
      <c r="A24" s="21" t="s">
        <v>93</v>
      </c>
      <c r="B24" s="24"/>
      <c r="C24" s="11"/>
      <c r="D24" s="12"/>
      <c r="E24" s="11"/>
      <c r="F24" s="7">
        <f>+'MOTOS.CUATR-CAT. A (0-5 AÑOS)'!N20</f>
        <v>55332</v>
      </c>
      <c r="G24" s="24"/>
      <c r="H24" s="11"/>
      <c r="I24" s="12"/>
      <c r="J24" s="11"/>
      <c r="K24" s="7">
        <f>+'MOTOS.CUATR-CAT. B (6-10 AÑOS)'!N20</f>
        <v>59106</v>
      </c>
      <c r="L24" s="24"/>
      <c r="M24" s="11">
        <v>25000</v>
      </c>
      <c r="N24" s="12"/>
      <c r="O24" s="11">
        <v>10000</v>
      </c>
      <c r="P24" s="7">
        <f>+'MOTOS.CUATR-CAT. C (&gt;11 AÑOS)'!O20</f>
        <v>35000</v>
      </c>
    </row>
    <row r="25" spans="1:16" ht="15.75" customHeight="1" x14ac:dyDescent="0.25">
      <c r="A25" s="21" t="s">
        <v>94</v>
      </c>
      <c r="B25" s="24"/>
      <c r="C25" s="11"/>
      <c r="D25" s="12"/>
      <c r="E25" s="11"/>
      <c r="F25" s="7">
        <f>+'MOTOS.CUATR-CAT. A (0-5 AÑOS)'!N21</f>
        <v>291023</v>
      </c>
      <c r="G25" s="24"/>
      <c r="H25" s="11"/>
      <c r="I25" s="12"/>
      <c r="J25" s="11"/>
      <c r="K25" s="7">
        <f>+'MOTOS.CUATR-CAT. B (6-10 AÑOS)'!N21</f>
        <v>310871</v>
      </c>
      <c r="L25" s="24"/>
      <c r="M25" s="11">
        <v>360000</v>
      </c>
      <c r="N25" s="12"/>
      <c r="O25" s="11"/>
      <c r="P25" s="7">
        <f>+'MOTOS.CUATR-CAT. C (&gt;11 AÑOS)'!O21</f>
        <v>334676</v>
      </c>
    </row>
    <row r="26" spans="1:16" ht="15.75" customHeight="1" x14ac:dyDescent="0.25">
      <c r="A26" s="21" t="s">
        <v>95</v>
      </c>
      <c r="B26" s="24"/>
      <c r="C26" s="11"/>
      <c r="D26" s="12"/>
      <c r="E26" s="11"/>
      <c r="F26" s="7">
        <f>+'MOTOS.CUATR-CAT. A (0-5 AÑOS)'!N22</f>
        <v>107006</v>
      </c>
      <c r="G26" s="24"/>
      <c r="H26" s="11"/>
      <c r="I26" s="12"/>
      <c r="J26" s="11"/>
      <c r="K26" s="7">
        <f>+'MOTOS.CUATR-CAT. B (6-10 AÑOS)'!N22</f>
        <v>114304</v>
      </c>
      <c r="L26" s="24"/>
      <c r="M26" s="11">
        <v>90000</v>
      </c>
      <c r="N26" s="12"/>
      <c r="O26" s="11">
        <v>30000</v>
      </c>
      <c r="P26" s="7">
        <f>+'MOTOS.CUATR-CAT. C (&gt;11 AÑOS)'!O22</f>
        <v>120000</v>
      </c>
    </row>
    <row r="27" spans="1:16" ht="15.75" customHeight="1" x14ac:dyDescent="0.25">
      <c r="A27" s="21" t="s">
        <v>96</v>
      </c>
      <c r="B27" s="24"/>
      <c r="C27" s="11"/>
      <c r="D27" s="12"/>
      <c r="E27" s="11"/>
      <c r="F27" s="7">
        <f>+'MOTOS.CUATR-CAT. A (0-5 AÑOS)'!N23</f>
        <v>238945</v>
      </c>
      <c r="G27" s="24"/>
      <c r="H27" s="11"/>
      <c r="I27" s="12"/>
      <c r="J27" s="11"/>
      <c r="K27" s="7">
        <f>+'MOTOS.CUATR-CAT. B (6-10 AÑOS)'!N23</f>
        <v>255241</v>
      </c>
      <c r="L27" s="24"/>
      <c r="M27" s="11">
        <v>80000</v>
      </c>
      <c r="N27" s="12"/>
      <c r="O27" s="11"/>
      <c r="P27" s="7">
        <f>+'MOTOS.CUATR-CAT. C (&gt;11 AÑOS)'!O23</f>
        <v>80000</v>
      </c>
    </row>
    <row r="28" spans="1:16" ht="15.75" customHeight="1" x14ac:dyDescent="0.25">
      <c r="A28" s="21" t="s">
        <v>97</v>
      </c>
      <c r="B28" s="24"/>
      <c r="C28" s="11"/>
      <c r="D28" s="12"/>
      <c r="E28" s="11"/>
      <c r="F28" s="7">
        <f>+'MOTOS.CUATR-CAT. A (0-5 AÑOS)'!N24</f>
        <v>263092</v>
      </c>
      <c r="G28" s="24"/>
      <c r="H28" s="11"/>
      <c r="I28" s="12"/>
      <c r="J28" s="11"/>
      <c r="K28" s="7">
        <f>+'MOTOS.CUATR-CAT. B (6-10 AÑOS)'!N24</f>
        <v>281035</v>
      </c>
      <c r="L28" s="24"/>
      <c r="M28" s="11">
        <v>60000</v>
      </c>
      <c r="N28" s="12"/>
      <c r="O28" s="11"/>
      <c r="P28" s="7">
        <f>+'MOTOS.CUATR-CAT. C (&gt;11 AÑOS)'!O24</f>
        <v>60000</v>
      </c>
    </row>
    <row r="29" spans="1:16" ht="15.75" customHeight="1" x14ac:dyDescent="0.25">
      <c r="A29" s="21" t="s">
        <v>98</v>
      </c>
      <c r="B29" s="24"/>
      <c r="C29" s="11"/>
      <c r="D29" s="12"/>
      <c r="E29" s="11"/>
      <c r="F29" s="7">
        <f>+'MOTOS.CUATR-CAT. A (0-5 AÑOS)'!N25</f>
        <v>113780</v>
      </c>
      <c r="G29" s="24"/>
      <c r="H29" s="11"/>
      <c r="I29" s="12"/>
      <c r="J29" s="11"/>
      <c r="K29" s="7">
        <f>+'MOTOS.CUATR-CAT. B (6-10 AÑOS)'!N25</f>
        <v>121540</v>
      </c>
      <c r="L29" s="24"/>
      <c r="M29" s="11">
        <v>35000</v>
      </c>
      <c r="N29" s="12"/>
      <c r="O29" s="11"/>
      <c r="P29" s="7">
        <f>+'MOTOS.CUATR-CAT. C (&gt;11 AÑOS)'!O25</f>
        <v>35000</v>
      </c>
    </row>
    <row r="30" spans="1:16" ht="15.75" customHeight="1" x14ac:dyDescent="0.25">
      <c r="A30" s="21" t="s">
        <v>99</v>
      </c>
      <c r="B30" s="24"/>
      <c r="C30" s="11"/>
      <c r="D30" s="12"/>
      <c r="E30" s="11"/>
      <c r="F30" s="7">
        <f>+'MOTOS.CUATR-CAT. A (0-5 AÑOS)'!N26</f>
        <v>194471</v>
      </c>
      <c r="G30" s="24"/>
      <c r="H30" s="11"/>
      <c r="I30" s="12"/>
      <c r="J30" s="11"/>
      <c r="K30" s="7">
        <f>+'MOTOS.CUATR-CAT. B (6-10 AÑOS)'!N26</f>
        <v>207734</v>
      </c>
      <c r="L30" s="24"/>
      <c r="M30" s="11">
        <v>60000</v>
      </c>
      <c r="N30" s="12"/>
      <c r="O30" s="11"/>
      <c r="P30" s="7">
        <f>+'MOTOS.CUATR-CAT. C (&gt;11 AÑOS)'!O26</f>
        <v>60000</v>
      </c>
    </row>
    <row r="31" spans="1:16" ht="15.75" customHeight="1" x14ac:dyDescent="0.25">
      <c r="A31" s="21" t="s">
        <v>100</v>
      </c>
      <c r="B31" s="24"/>
      <c r="C31" s="11"/>
      <c r="D31" s="12"/>
      <c r="E31" s="11"/>
      <c r="F31" s="7">
        <f>+'MOTOS.CUATR-CAT. A (0-5 AÑOS)'!N27</f>
        <v>243843</v>
      </c>
      <c r="G31" s="24"/>
      <c r="H31" s="11"/>
      <c r="I31" s="12"/>
      <c r="J31" s="11"/>
      <c r="K31" s="7">
        <f>+'MOTOS.CUATR-CAT. B (6-10 AÑOS)'!N27</f>
        <v>260473</v>
      </c>
      <c r="L31" s="24"/>
      <c r="M31" s="11">
        <v>60000</v>
      </c>
      <c r="N31" s="12"/>
      <c r="O31" s="11"/>
      <c r="P31" s="7">
        <f>+'MOTOS.CUATR-CAT. C (&gt;11 AÑOS)'!O27</f>
        <v>60000</v>
      </c>
    </row>
    <row r="32" spans="1:16" ht="15.75" customHeight="1" x14ac:dyDescent="0.25">
      <c r="A32" s="21" t="s">
        <v>101</v>
      </c>
      <c r="B32" s="25"/>
      <c r="C32" s="26"/>
      <c r="D32" s="27"/>
      <c r="E32" s="26"/>
      <c r="F32" s="7">
        <f>+'MOTOS.CUATR-CAT. A (0-5 AÑOS)'!N28</f>
        <v>110882</v>
      </c>
      <c r="G32" s="25"/>
      <c r="H32" s="26"/>
      <c r="I32" s="27"/>
      <c r="J32" s="26"/>
      <c r="K32" s="7">
        <f>+'MOTOS.CUATR-CAT. B (6-10 AÑOS)'!N28</f>
        <v>118444</v>
      </c>
      <c r="L32" s="25"/>
      <c r="M32" s="26">
        <v>40000</v>
      </c>
      <c r="N32" s="27"/>
      <c r="O32" s="26"/>
      <c r="P32" s="7">
        <f>+'MOTOS.CUATR-CAT. C (&gt;11 AÑOS)'!O28</f>
        <v>40000</v>
      </c>
    </row>
    <row r="33" spans="1:16" ht="15.75" customHeight="1" x14ac:dyDescent="0.25">
      <c r="A33" s="28" t="s">
        <v>74</v>
      </c>
      <c r="B33" s="29">
        <f t="shared" ref="B33:P33" si="0">SUM(B6:B32)</f>
        <v>0</v>
      </c>
      <c r="C33" s="30">
        <f t="shared" si="0"/>
        <v>0</v>
      </c>
      <c r="D33" s="31">
        <f t="shared" si="0"/>
        <v>0</v>
      </c>
      <c r="E33" s="30">
        <f t="shared" si="0"/>
        <v>0</v>
      </c>
      <c r="F33" s="32">
        <f t="shared" si="0"/>
        <v>5653402</v>
      </c>
      <c r="G33" s="29">
        <f t="shared" si="0"/>
        <v>0</v>
      </c>
      <c r="H33" s="30">
        <f t="shared" si="0"/>
        <v>0</v>
      </c>
      <c r="I33" s="31">
        <f t="shared" si="0"/>
        <v>0</v>
      </c>
      <c r="J33" s="30">
        <f t="shared" si="0"/>
        <v>0</v>
      </c>
      <c r="K33" s="32">
        <f t="shared" si="0"/>
        <v>6038965</v>
      </c>
      <c r="L33" s="29">
        <f t="shared" si="0"/>
        <v>0</v>
      </c>
      <c r="M33" s="30">
        <f t="shared" si="0"/>
        <v>4015000</v>
      </c>
      <c r="N33" s="31">
        <f t="shared" si="0"/>
        <v>0</v>
      </c>
      <c r="O33" s="30">
        <f t="shared" si="0"/>
        <v>1075000</v>
      </c>
      <c r="P33" s="32">
        <f t="shared" si="0"/>
        <v>4236539</v>
      </c>
    </row>
    <row r="34" spans="1:16" ht="15.75" customHeight="1" x14ac:dyDescent="0.25">
      <c r="A34" s="74"/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7"/>
    </row>
    <row r="35" spans="1:16" ht="15.75" customHeight="1" x14ac:dyDescent="0.25">
      <c r="A35" s="53" t="s">
        <v>75</v>
      </c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5"/>
    </row>
    <row r="36" spans="1:16" ht="15.75" customHeight="1" x14ac:dyDescent="0.25">
      <c r="A36" s="56"/>
      <c r="B36" s="57"/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8"/>
    </row>
    <row r="37" spans="1:16" ht="15.75" customHeight="1" x14ac:dyDescent="0.25">
      <c r="A37" s="56"/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8"/>
    </row>
    <row r="38" spans="1:16" ht="15.75" customHeight="1" x14ac:dyDescent="0.25">
      <c r="A38" s="56"/>
      <c r="B38" s="57"/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8"/>
    </row>
    <row r="39" spans="1:16" ht="15.75" customHeight="1" x14ac:dyDescent="0.25">
      <c r="A39" s="56"/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8"/>
    </row>
    <row r="40" spans="1:16" ht="15.75" customHeight="1" x14ac:dyDescent="0.25">
      <c r="A40" s="56"/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8"/>
    </row>
    <row r="41" spans="1:16" ht="15.75" customHeight="1" x14ac:dyDescent="0.25">
      <c r="A41" s="56"/>
      <c r="B41" s="57"/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8"/>
    </row>
    <row r="42" spans="1:16" ht="15.75" customHeight="1" x14ac:dyDescent="0.25">
      <c r="A42" s="56"/>
      <c r="B42" s="57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8"/>
    </row>
    <row r="43" spans="1:16" ht="15.75" customHeight="1" x14ac:dyDescent="0.25">
      <c r="A43" s="56"/>
      <c r="B43" s="57"/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8"/>
    </row>
    <row r="44" spans="1:16" ht="15.75" customHeight="1" x14ac:dyDescent="0.25">
      <c r="A44" s="56"/>
      <c r="B44" s="57"/>
      <c r="C44" s="57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8"/>
    </row>
    <row r="45" spans="1:16" ht="15.75" customHeight="1" x14ac:dyDescent="0.25">
      <c r="A45" s="56"/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8"/>
    </row>
    <row r="46" spans="1:16" ht="15.75" customHeight="1" x14ac:dyDescent="0.25">
      <c r="A46" s="56"/>
      <c r="B46" s="57"/>
      <c r="C46" s="57"/>
      <c r="D46" s="57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8"/>
    </row>
    <row r="47" spans="1:16" ht="15.75" customHeight="1" x14ac:dyDescent="0.25">
      <c r="A47" s="56"/>
      <c r="B47" s="57"/>
      <c r="C47" s="57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8"/>
    </row>
    <row r="48" spans="1:16" ht="15.75" customHeight="1" x14ac:dyDescent="0.25">
      <c r="A48" s="56"/>
      <c r="B48" s="57"/>
      <c r="C48" s="57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8"/>
    </row>
    <row r="49" spans="1:16" ht="15.75" customHeight="1" x14ac:dyDescent="0.25">
      <c r="A49" s="56"/>
      <c r="B49" s="57"/>
      <c r="C49" s="57"/>
      <c r="D49" s="57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8"/>
    </row>
    <row r="50" spans="1:16" ht="15.75" customHeight="1" x14ac:dyDescent="0.25">
      <c r="A50" s="56"/>
      <c r="B50" s="57"/>
      <c r="C50" s="57"/>
      <c r="D50" s="57"/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8"/>
    </row>
    <row r="51" spans="1:16" ht="15.75" customHeight="1" x14ac:dyDescent="0.25">
      <c r="A51" s="56"/>
      <c r="B51" s="57"/>
      <c r="C51" s="57"/>
      <c r="D51" s="57"/>
      <c r="E51" s="57"/>
      <c r="F51" s="57"/>
      <c r="G51" s="57"/>
      <c r="H51" s="57"/>
      <c r="I51" s="57"/>
      <c r="J51" s="57"/>
      <c r="K51" s="57"/>
      <c r="L51" s="57"/>
      <c r="M51" s="57"/>
      <c r="N51" s="57"/>
      <c r="O51" s="57"/>
      <c r="P51" s="58"/>
    </row>
    <row r="52" spans="1:16" ht="15.75" customHeight="1" x14ac:dyDescent="0.25">
      <c r="A52" s="56"/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8"/>
    </row>
    <row r="53" spans="1:16" ht="15.75" customHeight="1" x14ac:dyDescent="0.25">
      <c r="A53" s="56"/>
      <c r="B53" s="57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8"/>
    </row>
    <row r="54" spans="1:16" ht="15.75" customHeight="1" x14ac:dyDescent="0.25">
      <c r="A54" s="56"/>
      <c r="B54" s="57"/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8"/>
    </row>
    <row r="55" spans="1:16" ht="15.75" customHeight="1" x14ac:dyDescent="0.25">
      <c r="A55" s="56"/>
      <c r="B55" s="57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8"/>
    </row>
    <row r="56" spans="1:16" ht="15.75" customHeight="1" x14ac:dyDescent="0.25">
      <c r="A56" s="56"/>
      <c r="B56" s="57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8"/>
    </row>
    <row r="57" spans="1:16" ht="15.75" customHeight="1" x14ac:dyDescent="0.25">
      <c r="A57" s="59"/>
      <c r="B57" s="60"/>
      <c r="C57" s="60"/>
      <c r="D57" s="60"/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1"/>
    </row>
    <row r="58" spans="1:16" ht="15.75" customHeight="1" x14ac:dyDescent="0.25"/>
    <row r="59" spans="1:16" ht="15.75" customHeight="1" x14ac:dyDescent="0.25"/>
    <row r="60" spans="1:16" ht="15.75" customHeight="1" x14ac:dyDescent="0.25"/>
    <row r="61" spans="1:16" ht="15.75" customHeight="1" x14ac:dyDescent="0.25"/>
    <row r="62" spans="1:16" ht="15.75" customHeight="1" x14ac:dyDescent="0.25"/>
    <row r="63" spans="1:16" ht="15.75" customHeight="1" x14ac:dyDescent="0.25"/>
    <row r="64" spans="1:16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7">
    <mergeCell ref="L4:M4"/>
    <mergeCell ref="N4:O4"/>
    <mergeCell ref="P4:P5"/>
    <mergeCell ref="A34:P34"/>
    <mergeCell ref="A35:P57"/>
    <mergeCell ref="A4:A5"/>
    <mergeCell ref="B4:C4"/>
    <mergeCell ref="D4:E4"/>
    <mergeCell ref="F4:F5"/>
    <mergeCell ref="G4:H4"/>
    <mergeCell ref="I4:J4"/>
    <mergeCell ref="K4:K5"/>
    <mergeCell ref="A1:P1"/>
    <mergeCell ref="A2:P2"/>
    <mergeCell ref="B3:F3"/>
    <mergeCell ref="G3:K3"/>
    <mergeCell ref="L3:P3"/>
  </mergeCells>
  <pageMargins left="0.7" right="0.7" top="0.75" bottom="0.75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9A008-C739-4D4B-AB54-EAF6E68115D8}">
  <dimension ref="A1:S1000"/>
  <sheetViews>
    <sheetView workbookViewId="0">
      <selection activeCell="I2" sqref="I2:P2"/>
    </sheetView>
  </sheetViews>
  <sheetFormatPr baseColWidth="10" defaultColWidth="14.42578125" defaultRowHeight="15" customHeight="1" x14ac:dyDescent="0.25"/>
  <cols>
    <col min="1" max="1" width="4.42578125" customWidth="1"/>
    <col min="2" max="2" width="77.42578125" customWidth="1"/>
    <col min="3" max="5" width="10.7109375" customWidth="1"/>
    <col min="6" max="6" width="13.5703125" customWidth="1"/>
    <col min="7" max="16" width="10.7109375" customWidth="1"/>
    <col min="17" max="17" width="55.28515625" customWidth="1"/>
    <col min="18" max="18" width="10.7109375" customWidth="1"/>
    <col min="19" max="19" width="111.5703125" customWidth="1"/>
    <col min="20" max="26" width="10.7109375" customWidth="1"/>
  </cols>
  <sheetData>
    <row r="1" spans="1:19" ht="54" x14ac:dyDescent="0.25">
      <c r="A1" s="33" t="s">
        <v>102</v>
      </c>
      <c r="B1" s="33" t="s">
        <v>103</v>
      </c>
      <c r="E1" s="34" t="s">
        <v>124</v>
      </c>
      <c r="F1" s="34" t="s">
        <v>126</v>
      </c>
      <c r="I1" s="35" t="s">
        <v>106</v>
      </c>
      <c r="J1" s="36" t="s">
        <v>107</v>
      </c>
      <c r="K1" s="37" t="s">
        <v>108</v>
      </c>
      <c r="L1" s="38" t="s">
        <v>109</v>
      </c>
      <c r="M1" s="39" t="s">
        <v>110</v>
      </c>
      <c r="N1" s="40" t="s">
        <v>111</v>
      </c>
      <c r="P1" s="41" t="s">
        <v>112</v>
      </c>
      <c r="Q1" s="41" t="s">
        <v>113</v>
      </c>
      <c r="R1" s="41" t="s">
        <v>114</v>
      </c>
      <c r="S1" s="41" t="s">
        <v>115</v>
      </c>
    </row>
    <row r="2" spans="1:19" x14ac:dyDescent="0.25">
      <c r="A2" s="42">
        <v>1</v>
      </c>
      <c r="B2" s="43" t="s">
        <v>15</v>
      </c>
      <c r="E2" s="44">
        <v>1109000</v>
      </c>
      <c r="F2" s="44">
        <v>1153360</v>
      </c>
      <c r="I2" s="45">
        <f>+MIN(E2,F2)</f>
        <v>1109000</v>
      </c>
      <c r="J2" s="45">
        <f t="shared" ref="J2:J55" si="0">+MAX(E2,F2)</f>
        <v>1153360</v>
      </c>
      <c r="K2" s="45">
        <f t="shared" ref="K2:K55" si="1">+GEOMEAN(F2,E2)</f>
        <v>1130962.5281148797</v>
      </c>
      <c r="L2" s="45">
        <f t="shared" ref="L2:L55" si="2">+MEDIAN(F2,E2)</f>
        <v>1131180</v>
      </c>
      <c r="M2" s="45">
        <f t="shared" ref="M2:M55" si="3">+AVERAGE(F2,E2)</f>
        <v>1131180</v>
      </c>
      <c r="N2" s="45">
        <f t="shared" ref="N2:N55" si="4">+I2</f>
        <v>1109000</v>
      </c>
      <c r="P2" s="46">
        <f t="shared" ref="P2:P55" si="5">+_xlfn.STDEV.S(E2,F2)</f>
        <v>31367.256813435248</v>
      </c>
      <c r="Q2" s="47" t="str">
        <f t="shared" ref="Q2:Q55" si="6">+IF(P2&lt;20000,"Los precios son similares, sugiriendo un mercado estable y competitivo.","Existe gran diferencia, indicando alta volatilidad o falta de consenso en el valor. ")</f>
        <v xml:space="preserve">Existe gran diferencia, indicando alta volatilidad o falta de consenso en el valor. </v>
      </c>
      <c r="R2" s="48">
        <f t="shared" ref="R2:R55" si="7">+_xlfn.STDEV.P(E2,F2)/M2</f>
        <v>1.9607843137254902E-2</v>
      </c>
      <c r="S2" s="47" t="str">
        <f t="shared" ref="S2:S55" si="8">+IF(R2&lt;30%,"Los precios son homogéneos. Hay poca dispersión, indicando un mercado estable donde la mayoría de los productos se venden a precios cercanos al promedio","Existe una gran dispersión de precios, lo que indica alta volatilidad o falta de uniformidad en el mercado. La media pierde representatividad")</f>
        <v>Los precios son homogéneos. Hay poca dispersión, indicando un mercado estable donde la mayoría de los productos se venden a precios cercanos al promedio</v>
      </c>
    </row>
    <row r="3" spans="1:19" x14ac:dyDescent="0.25">
      <c r="A3" s="42">
        <v>2</v>
      </c>
      <c r="B3" s="43" t="s">
        <v>16</v>
      </c>
      <c r="E3" s="44">
        <v>103872</v>
      </c>
      <c r="F3" s="44">
        <v>108027</v>
      </c>
      <c r="I3" s="45">
        <f t="shared" ref="I3:I55" si="9">+MIN(E3,F3)</f>
        <v>103872</v>
      </c>
      <c r="J3" s="45">
        <f t="shared" si="0"/>
        <v>108027</v>
      </c>
      <c r="K3" s="45">
        <f t="shared" si="1"/>
        <v>105929.12981800616</v>
      </c>
      <c r="L3" s="45">
        <f t="shared" si="2"/>
        <v>105949.5</v>
      </c>
      <c r="M3" s="45">
        <f t="shared" si="3"/>
        <v>105949.5</v>
      </c>
      <c r="N3" s="45">
        <f t="shared" si="4"/>
        <v>103872</v>
      </c>
      <c r="P3" s="46">
        <f t="shared" si="5"/>
        <v>2938.0286758301049</v>
      </c>
      <c r="Q3" s="47" t="str">
        <f t="shared" si="6"/>
        <v>Los precios son similares, sugiriendo un mercado estable y competitivo.</v>
      </c>
      <c r="R3" s="48">
        <f t="shared" si="7"/>
        <v>1.9608398340718928E-2</v>
      </c>
      <c r="S3" s="47" t="str">
        <f t="shared" si="8"/>
        <v>Los precios son homogéneos. Hay poca dispersión, indicando un mercado estable donde la mayoría de los productos se venden a precios cercanos al promedio</v>
      </c>
    </row>
    <row r="4" spans="1:19" x14ac:dyDescent="0.25">
      <c r="A4" s="42">
        <v>3</v>
      </c>
      <c r="B4" s="43" t="s">
        <v>17</v>
      </c>
      <c r="E4" s="44">
        <v>90000</v>
      </c>
      <c r="F4" s="44">
        <v>93000</v>
      </c>
      <c r="I4" s="45">
        <f t="shared" si="9"/>
        <v>90000</v>
      </c>
      <c r="J4" s="45">
        <f t="shared" si="0"/>
        <v>93000</v>
      </c>
      <c r="K4" s="45">
        <f t="shared" si="1"/>
        <v>91487.704091861437</v>
      </c>
      <c r="L4" s="45">
        <f t="shared" si="2"/>
        <v>91500</v>
      </c>
      <c r="M4" s="45">
        <f t="shared" si="3"/>
        <v>91500</v>
      </c>
      <c r="N4" s="45">
        <f t="shared" si="4"/>
        <v>90000</v>
      </c>
      <c r="P4" s="46">
        <f t="shared" si="5"/>
        <v>2121.3203435596424</v>
      </c>
      <c r="Q4" s="47" t="str">
        <f t="shared" si="6"/>
        <v>Los precios son similares, sugiriendo un mercado estable y competitivo.</v>
      </c>
      <c r="R4" s="48">
        <f t="shared" si="7"/>
        <v>1.6393442622950821E-2</v>
      </c>
      <c r="S4" s="47" t="str">
        <f t="shared" si="8"/>
        <v>Los precios son homogéneos. Hay poca dispersión, indicando un mercado estable donde la mayoría de los productos se venden a precios cercanos al promedio</v>
      </c>
    </row>
    <row r="5" spans="1:19" x14ac:dyDescent="0.25">
      <c r="A5" s="42">
        <v>4</v>
      </c>
      <c r="B5" s="43" t="s">
        <v>19</v>
      </c>
      <c r="E5" s="44">
        <v>180000</v>
      </c>
      <c r="F5" s="44">
        <v>186000</v>
      </c>
      <c r="I5" s="45">
        <f t="shared" si="9"/>
        <v>180000</v>
      </c>
      <c r="J5" s="45">
        <f t="shared" si="0"/>
        <v>186000</v>
      </c>
      <c r="K5" s="45">
        <f t="shared" si="1"/>
        <v>182975.40818372287</v>
      </c>
      <c r="L5" s="45">
        <f t="shared" si="2"/>
        <v>183000</v>
      </c>
      <c r="M5" s="45">
        <f t="shared" si="3"/>
        <v>183000</v>
      </c>
      <c r="N5" s="45">
        <f t="shared" si="4"/>
        <v>180000</v>
      </c>
      <c r="P5" s="46">
        <f t="shared" si="5"/>
        <v>4242.6406871192848</v>
      </c>
      <c r="Q5" s="47" t="str">
        <f t="shared" si="6"/>
        <v>Los precios son similares, sugiriendo un mercado estable y competitivo.</v>
      </c>
      <c r="R5" s="48">
        <f t="shared" si="7"/>
        <v>1.6393442622950821E-2</v>
      </c>
      <c r="S5" s="47" t="str">
        <f t="shared" si="8"/>
        <v>Los precios son homogéneos. Hay poca dispersión, indicando un mercado estable donde la mayoría de los productos se venden a precios cercanos al promedio</v>
      </c>
    </row>
    <row r="6" spans="1:19" x14ac:dyDescent="0.25">
      <c r="A6" s="42">
        <v>5</v>
      </c>
      <c r="B6" s="43" t="s">
        <v>20</v>
      </c>
      <c r="E6" s="44">
        <v>113000</v>
      </c>
      <c r="F6" s="44">
        <v>117520</v>
      </c>
      <c r="I6" s="45">
        <f t="shared" si="9"/>
        <v>113000</v>
      </c>
      <c r="J6" s="45">
        <f t="shared" si="0"/>
        <v>117520</v>
      </c>
      <c r="K6" s="45">
        <f t="shared" si="1"/>
        <v>115237.84100719693</v>
      </c>
      <c r="L6" s="45">
        <f t="shared" si="2"/>
        <v>115260</v>
      </c>
      <c r="M6" s="45">
        <f t="shared" si="3"/>
        <v>115260</v>
      </c>
      <c r="N6" s="45">
        <f t="shared" si="4"/>
        <v>113000</v>
      </c>
      <c r="P6" s="46">
        <f t="shared" si="5"/>
        <v>3196.1226509631947</v>
      </c>
      <c r="Q6" s="47" t="str">
        <f t="shared" si="6"/>
        <v>Los precios son similares, sugiriendo un mercado estable y competitivo.</v>
      </c>
      <c r="R6" s="48">
        <f t="shared" si="7"/>
        <v>1.9607843137254902E-2</v>
      </c>
      <c r="S6" s="47" t="str">
        <f t="shared" si="8"/>
        <v>Los precios son homogéneos. Hay poca dispersión, indicando un mercado estable donde la mayoría de los productos se venden a precios cercanos al promedio</v>
      </c>
    </row>
    <row r="7" spans="1:19" x14ac:dyDescent="0.25">
      <c r="A7" s="42">
        <v>6</v>
      </c>
      <c r="B7" s="43" t="s">
        <v>21</v>
      </c>
      <c r="E7" s="44">
        <v>585000</v>
      </c>
      <c r="F7" s="44">
        <v>608400</v>
      </c>
      <c r="I7" s="45">
        <f t="shared" si="9"/>
        <v>585000</v>
      </c>
      <c r="J7" s="45">
        <f t="shared" si="0"/>
        <v>608400</v>
      </c>
      <c r="K7" s="45">
        <f t="shared" si="1"/>
        <v>596585.28309035581</v>
      </c>
      <c r="L7" s="45">
        <f t="shared" si="2"/>
        <v>596700</v>
      </c>
      <c r="M7" s="45">
        <f t="shared" si="3"/>
        <v>596700</v>
      </c>
      <c r="N7" s="45">
        <f t="shared" si="4"/>
        <v>585000</v>
      </c>
      <c r="P7" s="46">
        <f t="shared" si="5"/>
        <v>16546.298679765212</v>
      </c>
      <c r="Q7" s="47" t="str">
        <f t="shared" si="6"/>
        <v>Los precios son similares, sugiriendo un mercado estable y competitivo.</v>
      </c>
      <c r="R7" s="48">
        <f t="shared" si="7"/>
        <v>1.9607843137254902E-2</v>
      </c>
      <c r="S7" s="47" t="str">
        <f t="shared" si="8"/>
        <v>Los precios son homogéneos. Hay poca dispersión, indicando un mercado estable donde la mayoría de los productos se venden a precios cercanos al promedio</v>
      </c>
    </row>
    <row r="8" spans="1:19" x14ac:dyDescent="0.25">
      <c r="A8" s="42">
        <v>7</v>
      </c>
      <c r="B8" s="43" t="s">
        <v>22</v>
      </c>
      <c r="E8" s="44">
        <v>289000</v>
      </c>
      <c r="F8" s="44">
        <v>300560</v>
      </c>
      <c r="I8" s="45">
        <f t="shared" si="9"/>
        <v>289000</v>
      </c>
      <c r="J8" s="45">
        <f t="shared" si="0"/>
        <v>300560</v>
      </c>
      <c r="K8" s="45">
        <f t="shared" si="1"/>
        <v>294723.32788566296</v>
      </c>
      <c r="L8" s="45">
        <f t="shared" si="2"/>
        <v>294780</v>
      </c>
      <c r="M8" s="45">
        <f t="shared" si="3"/>
        <v>294780</v>
      </c>
      <c r="N8" s="45">
        <f t="shared" si="4"/>
        <v>289000</v>
      </c>
      <c r="P8" s="46">
        <f t="shared" si="5"/>
        <v>8174.154390516489</v>
      </c>
      <c r="Q8" s="47" t="str">
        <f t="shared" si="6"/>
        <v>Los precios son similares, sugiriendo un mercado estable y competitivo.</v>
      </c>
      <c r="R8" s="48">
        <f t="shared" si="7"/>
        <v>1.9607843137254902E-2</v>
      </c>
      <c r="S8" s="47" t="str">
        <f t="shared" si="8"/>
        <v>Los precios son homogéneos. Hay poca dispersión, indicando un mercado estable donde la mayoría de los productos se venden a precios cercanos al promedio</v>
      </c>
    </row>
    <row r="9" spans="1:19" x14ac:dyDescent="0.25">
      <c r="A9" s="42">
        <v>8</v>
      </c>
      <c r="B9" s="43" t="s">
        <v>23</v>
      </c>
      <c r="E9" s="44">
        <v>240000</v>
      </c>
      <c r="F9" s="44">
        <v>249600</v>
      </c>
      <c r="I9" s="45">
        <f t="shared" si="9"/>
        <v>240000</v>
      </c>
      <c r="J9" s="45">
        <f t="shared" si="0"/>
        <v>249600</v>
      </c>
      <c r="K9" s="45">
        <f t="shared" si="1"/>
        <v>244752.93665245367</v>
      </c>
      <c r="L9" s="45">
        <f t="shared" si="2"/>
        <v>244800</v>
      </c>
      <c r="M9" s="45">
        <f t="shared" si="3"/>
        <v>244800</v>
      </c>
      <c r="N9" s="45">
        <f t="shared" si="4"/>
        <v>240000</v>
      </c>
      <c r="P9" s="46">
        <f t="shared" si="5"/>
        <v>6788.2250993908565</v>
      </c>
      <c r="Q9" s="47" t="str">
        <f t="shared" si="6"/>
        <v>Los precios son similares, sugiriendo un mercado estable y competitivo.</v>
      </c>
      <c r="R9" s="48">
        <f t="shared" si="7"/>
        <v>1.9607843137254902E-2</v>
      </c>
      <c r="S9" s="47" t="str">
        <f t="shared" si="8"/>
        <v>Los precios son homogéneos. Hay poca dispersión, indicando un mercado estable donde la mayoría de los productos se venden a precios cercanos al promedio</v>
      </c>
    </row>
    <row r="10" spans="1:19" x14ac:dyDescent="0.25">
      <c r="A10" s="42">
        <v>9</v>
      </c>
      <c r="B10" s="43" t="s">
        <v>24</v>
      </c>
      <c r="E10" s="44">
        <v>450000</v>
      </c>
      <c r="F10" s="44">
        <v>468000</v>
      </c>
      <c r="I10" s="45">
        <f t="shared" si="9"/>
        <v>450000</v>
      </c>
      <c r="J10" s="45">
        <f t="shared" si="0"/>
        <v>468000</v>
      </c>
      <c r="K10" s="45">
        <f t="shared" si="1"/>
        <v>458911.75622335059</v>
      </c>
      <c r="L10" s="45">
        <f t="shared" si="2"/>
        <v>459000</v>
      </c>
      <c r="M10" s="45">
        <f t="shared" si="3"/>
        <v>459000</v>
      </c>
      <c r="N10" s="45">
        <f t="shared" si="4"/>
        <v>450000</v>
      </c>
      <c r="P10" s="46">
        <f t="shared" si="5"/>
        <v>12727.922061357855</v>
      </c>
      <c r="Q10" s="47" t="str">
        <f t="shared" si="6"/>
        <v>Los precios son similares, sugiriendo un mercado estable y competitivo.</v>
      </c>
      <c r="R10" s="48">
        <f t="shared" si="7"/>
        <v>1.9607843137254902E-2</v>
      </c>
      <c r="S10" s="47" t="str">
        <f t="shared" si="8"/>
        <v>Los precios son homogéneos. Hay poca dispersión, indicando un mercado estable donde la mayoría de los productos se venden a precios cercanos al promedio</v>
      </c>
    </row>
    <row r="11" spans="1:19" x14ac:dyDescent="0.25">
      <c r="A11" s="42">
        <v>10</v>
      </c>
      <c r="B11" s="43" t="s">
        <v>25</v>
      </c>
      <c r="E11" s="44">
        <v>144000</v>
      </c>
      <c r="F11" s="44">
        <v>149760</v>
      </c>
      <c r="I11" s="45">
        <f t="shared" si="9"/>
        <v>144000</v>
      </c>
      <c r="J11" s="45">
        <f t="shared" si="0"/>
        <v>149760</v>
      </c>
      <c r="K11" s="45">
        <f t="shared" si="1"/>
        <v>146851.76199147222</v>
      </c>
      <c r="L11" s="45">
        <f t="shared" si="2"/>
        <v>146880</v>
      </c>
      <c r="M11" s="45">
        <f t="shared" si="3"/>
        <v>146880</v>
      </c>
      <c r="N11" s="45">
        <f t="shared" si="4"/>
        <v>144000</v>
      </c>
      <c r="P11" s="46">
        <f t="shared" si="5"/>
        <v>4072.9350596345139</v>
      </c>
      <c r="Q11" s="47" t="str">
        <f t="shared" si="6"/>
        <v>Los precios son similares, sugiriendo un mercado estable y competitivo.</v>
      </c>
      <c r="R11" s="48">
        <f t="shared" si="7"/>
        <v>1.9607843137254902E-2</v>
      </c>
      <c r="S11" s="47" t="str">
        <f t="shared" si="8"/>
        <v>Los precios son homogéneos. Hay poca dispersión, indicando un mercado estable donde la mayoría de los productos se venden a precios cercanos al promedio</v>
      </c>
    </row>
    <row r="12" spans="1:19" x14ac:dyDescent="0.25">
      <c r="A12" s="42">
        <v>11</v>
      </c>
      <c r="B12" s="43" t="s">
        <v>26</v>
      </c>
      <c r="E12" s="44">
        <v>203000</v>
      </c>
      <c r="F12" s="44">
        <v>211120</v>
      </c>
      <c r="I12" s="45">
        <f t="shared" si="9"/>
        <v>203000</v>
      </c>
      <c r="J12" s="45">
        <f t="shared" si="0"/>
        <v>211120</v>
      </c>
      <c r="K12" s="45">
        <f t="shared" si="1"/>
        <v>207020.19225186706</v>
      </c>
      <c r="L12" s="45">
        <f t="shared" si="2"/>
        <v>207060</v>
      </c>
      <c r="M12" s="45">
        <f t="shared" si="3"/>
        <v>207060</v>
      </c>
      <c r="N12" s="45">
        <f t="shared" si="4"/>
        <v>203000</v>
      </c>
      <c r="P12" s="46">
        <f t="shared" si="5"/>
        <v>5741.7070632347659</v>
      </c>
      <c r="Q12" s="47" t="str">
        <f t="shared" si="6"/>
        <v>Los precios son similares, sugiriendo un mercado estable y competitivo.</v>
      </c>
      <c r="R12" s="48">
        <f t="shared" si="7"/>
        <v>1.9607843137254902E-2</v>
      </c>
      <c r="S12" s="47" t="str">
        <f t="shared" si="8"/>
        <v>Los precios son homogéneos. Hay poca dispersión, indicando un mercado estable donde la mayoría de los productos se venden a precios cercanos al promedio</v>
      </c>
    </row>
    <row r="13" spans="1:19" x14ac:dyDescent="0.25">
      <c r="A13" s="42">
        <v>12</v>
      </c>
      <c r="B13" s="43" t="s">
        <v>27</v>
      </c>
      <c r="E13" s="44">
        <v>116000</v>
      </c>
      <c r="F13" s="44">
        <v>120640</v>
      </c>
      <c r="I13" s="45">
        <f t="shared" si="9"/>
        <v>116000</v>
      </c>
      <c r="J13" s="45">
        <f t="shared" si="0"/>
        <v>120640</v>
      </c>
      <c r="K13" s="45">
        <f t="shared" si="1"/>
        <v>118297.2527153526</v>
      </c>
      <c r="L13" s="45">
        <f t="shared" si="2"/>
        <v>118320</v>
      </c>
      <c r="M13" s="45">
        <f t="shared" si="3"/>
        <v>118320</v>
      </c>
      <c r="N13" s="45">
        <f t="shared" si="4"/>
        <v>116000</v>
      </c>
      <c r="P13" s="46">
        <f t="shared" si="5"/>
        <v>3280.9754647055806</v>
      </c>
      <c r="Q13" s="47" t="str">
        <f t="shared" si="6"/>
        <v>Los precios son similares, sugiriendo un mercado estable y competitivo.</v>
      </c>
      <c r="R13" s="48">
        <f t="shared" si="7"/>
        <v>1.9607843137254902E-2</v>
      </c>
      <c r="S13" s="47" t="str">
        <f t="shared" si="8"/>
        <v>Los precios son homogéneos. Hay poca dispersión, indicando un mercado estable donde la mayoría de los productos se venden a precios cercanos al promedio</v>
      </c>
    </row>
    <row r="14" spans="1:19" x14ac:dyDescent="0.25">
      <c r="A14" s="42">
        <v>13</v>
      </c>
      <c r="B14" s="43" t="s">
        <v>28</v>
      </c>
      <c r="E14" s="44">
        <v>150000</v>
      </c>
      <c r="F14" s="44">
        <v>156000</v>
      </c>
      <c r="I14" s="45">
        <f t="shared" si="9"/>
        <v>150000</v>
      </c>
      <c r="J14" s="45">
        <f t="shared" si="0"/>
        <v>156000</v>
      </c>
      <c r="K14" s="45">
        <f t="shared" si="1"/>
        <v>152970.58540778354</v>
      </c>
      <c r="L14" s="45">
        <f t="shared" si="2"/>
        <v>153000</v>
      </c>
      <c r="M14" s="45">
        <f t="shared" si="3"/>
        <v>153000</v>
      </c>
      <c r="N14" s="45">
        <f t="shared" si="4"/>
        <v>150000</v>
      </c>
      <c r="P14" s="46">
        <f t="shared" si="5"/>
        <v>4242.6406871192848</v>
      </c>
      <c r="Q14" s="47" t="str">
        <f t="shared" si="6"/>
        <v>Los precios son similares, sugiriendo un mercado estable y competitivo.</v>
      </c>
      <c r="R14" s="48">
        <f t="shared" si="7"/>
        <v>1.9607843137254902E-2</v>
      </c>
      <c r="S14" s="47" t="str">
        <f t="shared" si="8"/>
        <v>Los precios son homogéneos. Hay poca dispersión, indicando un mercado estable donde la mayoría de los productos se venden a precios cercanos al promedio</v>
      </c>
    </row>
    <row r="15" spans="1:19" x14ac:dyDescent="0.25">
      <c r="A15" s="42">
        <v>14</v>
      </c>
      <c r="B15" s="43" t="s">
        <v>29</v>
      </c>
      <c r="E15" s="44">
        <v>70000</v>
      </c>
      <c r="F15" s="44">
        <v>72800</v>
      </c>
      <c r="I15" s="45">
        <f t="shared" si="9"/>
        <v>70000</v>
      </c>
      <c r="J15" s="45">
        <f t="shared" si="0"/>
        <v>72800</v>
      </c>
      <c r="K15" s="45">
        <f t="shared" si="1"/>
        <v>71386.273190298991</v>
      </c>
      <c r="L15" s="45">
        <f t="shared" si="2"/>
        <v>71400</v>
      </c>
      <c r="M15" s="45">
        <f t="shared" si="3"/>
        <v>71400</v>
      </c>
      <c r="N15" s="45">
        <f t="shared" si="4"/>
        <v>70000</v>
      </c>
      <c r="P15" s="46">
        <f t="shared" si="5"/>
        <v>1979.8989873223331</v>
      </c>
      <c r="Q15" s="47" t="str">
        <f t="shared" si="6"/>
        <v>Los precios son similares, sugiriendo un mercado estable y competitivo.</v>
      </c>
      <c r="R15" s="48">
        <f t="shared" si="7"/>
        <v>1.9607843137254902E-2</v>
      </c>
      <c r="S15" s="47" t="str">
        <f t="shared" si="8"/>
        <v>Los precios son homogéneos. Hay poca dispersión, indicando un mercado estable donde la mayoría de los productos se venden a precios cercanos al promedio</v>
      </c>
    </row>
    <row r="16" spans="1:19" x14ac:dyDescent="0.25">
      <c r="A16" s="42">
        <v>15</v>
      </c>
      <c r="B16" s="43" t="s">
        <v>30</v>
      </c>
      <c r="E16" s="44">
        <v>75000</v>
      </c>
      <c r="F16" s="44">
        <v>78000</v>
      </c>
      <c r="I16" s="45">
        <f t="shared" si="9"/>
        <v>75000</v>
      </c>
      <c r="J16" s="45">
        <f t="shared" si="0"/>
        <v>78000</v>
      </c>
      <c r="K16" s="45">
        <f t="shared" si="1"/>
        <v>76485.29270389177</v>
      </c>
      <c r="L16" s="45">
        <f t="shared" si="2"/>
        <v>76500</v>
      </c>
      <c r="M16" s="45">
        <f t="shared" si="3"/>
        <v>76500</v>
      </c>
      <c r="N16" s="45">
        <f t="shared" si="4"/>
        <v>75000</v>
      </c>
      <c r="P16" s="46">
        <f t="shared" si="5"/>
        <v>2121.3203435596424</v>
      </c>
      <c r="Q16" s="47" t="str">
        <f t="shared" si="6"/>
        <v>Los precios son similares, sugiriendo un mercado estable y competitivo.</v>
      </c>
      <c r="R16" s="48">
        <f t="shared" si="7"/>
        <v>1.9607843137254902E-2</v>
      </c>
      <c r="S16" s="47" t="str">
        <f t="shared" si="8"/>
        <v>Los precios son homogéneos. Hay poca dispersión, indicando un mercado estable donde la mayoría de los productos se venden a precios cercanos al promedio</v>
      </c>
    </row>
    <row r="17" spans="1:19" x14ac:dyDescent="0.25">
      <c r="A17" s="42">
        <v>16</v>
      </c>
      <c r="B17" s="43" t="s">
        <v>31</v>
      </c>
      <c r="E17" s="44">
        <v>282000</v>
      </c>
      <c r="F17" s="44">
        <v>293280</v>
      </c>
      <c r="I17" s="45">
        <f t="shared" si="9"/>
        <v>282000</v>
      </c>
      <c r="J17" s="45">
        <f t="shared" si="0"/>
        <v>293280</v>
      </c>
      <c r="K17" s="45">
        <f t="shared" si="1"/>
        <v>287584.70056663308</v>
      </c>
      <c r="L17" s="45">
        <f t="shared" si="2"/>
        <v>287640</v>
      </c>
      <c r="M17" s="45">
        <f t="shared" si="3"/>
        <v>287640</v>
      </c>
      <c r="N17" s="45">
        <f t="shared" si="4"/>
        <v>282000</v>
      </c>
      <c r="P17" s="46">
        <f t="shared" si="5"/>
        <v>7976.1644917842559</v>
      </c>
      <c r="Q17" s="47" t="str">
        <f t="shared" si="6"/>
        <v>Los precios son similares, sugiriendo un mercado estable y competitivo.</v>
      </c>
      <c r="R17" s="48">
        <f t="shared" si="7"/>
        <v>1.9607843137254902E-2</v>
      </c>
      <c r="S17" s="47" t="str">
        <f t="shared" si="8"/>
        <v>Los precios son homogéneos. Hay poca dispersión, indicando un mercado estable donde la mayoría de los productos se venden a precios cercanos al promedio</v>
      </c>
    </row>
    <row r="18" spans="1:19" x14ac:dyDescent="0.25">
      <c r="A18" s="42">
        <v>17</v>
      </c>
      <c r="B18" s="43" t="s">
        <v>32</v>
      </c>
      <c r="E18" s="44">
        <v>286000</v>
      </c>
      <c r="F18" s="44">
        <v>297440</v>
      </c>
      <c r="I18" s="45">
        <f t="shared" si="9"/>
        <v>286000</v>
      </c>
      <c r="J18" s="45">
        <f t="shared" si="0"/>
        <v>297440</v>
      </c>
      <c r="K18" s="45">
        <f t="shared" si="1"/>
        <v>291663.91617750732</v>
      </c>
      <c r="L18" s="45">
        <f t="shared" si="2"/>
        <v>291720</v>
      </c>
      <c r="M18" s="45">
        <f t="shared" si="3"/>
        <v>291720</v>
      </c>
      <c r="N18" s="45">
        <f t="shared" si="4"/>
        <v>286000</v>
      </c>
      <c r="P18" s="46">
        <f t="shared" si="5"/>
        <v>8089.3015767741035</v>
      </c>
      <c r="Q18" s="47" t="str">
        <f t="shared" si="6"/>
        <v>Los precios son similares, sugiriendo un mercado estable y competitivo.</v>
      </c>
      <c r="R18" s="48">
        <f t="shared" si="7"/>
        <v>1.9607843137254902E-2</v>
      </c>
      <c r="S18" s="47" t="str">
        <f t="shared" si="8"/>
        <v>Los precios son homogéneos. Hay poca dispersión, indicando un mercado estable donde la mayoría de los productos se venden a precios cercanos al promedio</v>
      </c>
    </row>
    <row r="19" spans="1:19" x14ac:dyDescent="0.25">
      <c r="A19" s="42">
        <v>18</v>
      </c>
      <c r="B19" s="43" t="s">
        <v>33</v>
      </c>
      <c r="E19" s="44">
        <v>180000</v>
      </c>
      <c r="F19" s="44">
        <v>187200</v>
      </c>
      <c r="I19" s="45">
        <f t="shared" si="9"/>
        <v>180000</v>
      </c>
      <c r="J19" s="45">
        <f t="shared" si="0"/>
        <v>187200</v>
      </c>
      <c r="K19" s="45">
        <f t="shared" si="1"/>
        <v>183564.70248934024</v>
      </c>
      <c r="L19" s="45">
        <f t="shared" si="2"/>
        <v>183600</v>
      </c>
      <c r="M19" s="45">
        <f t="shared" si="3"/>
        <v>183600</v>
      </c>
      <c r="N19" s="45">
        <f t="shared" si="4"/>
        <v>180000</v>
      </c>
      <c r="P19" s="46">
        <f t="shared" si="5"/>
        <v>5091.1688245431424</v>
      </c>
      <c r="Q19" s="47" t="str">
        <f t="shared" si="6"/>
        <v>Los precios son similares, sugiriendo un mercado estable y competitivo.</v>
      </c>
      <c r="R19" s="48">
        <f t="shared" si="7"/>
        <v>1.9607843137254902E-2</v>
      </c>
      <c r="S19" s="47" t="str">
        <f t="shared" si="8"/>
        <v>Los precios son homogéneos. Hay poca dispersión, indicando un mercado estable donde la mayoría de los productos se venden a precios cercanos al promedio</v>
      </c>
    </row>
    <row r="20" spans="1:19" x14ac:dyDescent="0.25">
      <c r="A20" s="42">
        <v>19</v>
      </c>
      <c r="B20" s="43" t="s">
        <v>34</v>
      </c>
      <c r="E20" s="44">
        <v>102000</v>
      </c>
      <c r="F20" s="44">
        <v>106080</v>
      </c>
      <c r="I20" s="45">
        <f t="shared" si="9"/>
        <v>102000</v>
      </c>
      <c r="J20" s="45">
        <f t="shared" si="0"/>
        <v>106080</v>
      </c>
      <c r="K20" s="45">
        <f t="shared" si="1"/>
        <v>104019.99807729281</v>
      </c>
      <c r="L20" s="45">
        <f t="shared" si="2"/>
        <v>104040</v>
      </c>
      <c r="M20" s="45">
        <f t="shared" si="3"/>
        <v>104040</v>
      </c>
      <c r="N20" s="45">
        <f t="shared" si="4"/>
        <v>102000</v>
      </c>
      <c r="P20" s="46">
        <f t="shared" si="5"/>
        <v>2884.995667241114</v>
      </c>
      <c r="Q20" s="47" t="str">
        <f t="shared" si="6"/>
        <v>Los precios son similares, sugiriendo un mercado estable y competitivo.</v>
      </c>
      <c r="R20" s="48">
        <f t="shared" si="7"/>
        <v>1.9607843137254902E-2</v>
      </c>
      <c r="S20" s="47" t="str">
        <f t="shared" si="8"/>
        <v>Los precios son homogéneos. Hay poca dispersión, indicando un mercado estable donde la mayoría de los productos se venden a precios cercanos al promedio</v>
      </c>
    </row>
    <row r="21" spans="1:19" ht="15.75" customHeight="1" x14ac:dyDescent="0.25">
      <c r="A21" s="42">
        <v>20</v>
      </c>
      <c r="B21" s="43" t="s">
        <v>35</v>
      </c>
      <c r="E21" s="44">
        <v>101000</v>
      </c>
      <c r="F21" s="44">
        <v>105040</v>
      </c>
      <c r="I21" s="45">
        <f t="shared" si="9"/>
        <v>101000</v>
      </c>
      <c r="J21" s="45">
        <f t="shared" si="0"/>
        <v>105040</v>
      </c>
      <c r="K21" s="45">
        <f t="shared" si="1"/>
        <v>103000.19417457425</v>
      </c>
      <c r="L21" s="45">
        <f t="shared" si="2"/>
        <v>103020</v>
      </c>
      <c r="M21" s="45">
        <f t="shared" si="3"/>
        <v>103020</v>
      </c>
      <c r="N21" s="45">
        <f t="shared" si="4"/>
        <v>101000</v>
      </c>
      <c r="P21" s="46">
        <f t="shared" si="5"/>
        <v>2856.7113959936519</v>
      </c>
      <c r="Q21" s="47" t="str">
        <f t="shared" si="6"/>
        <v>Los precios son similares, sugiriendo un mercado estable y competitivo.</v>
      </c>
      <c r="R21" s="48">
        <f t="shared" si="7"/>
        <v>1.9607843137254902E-2</v>
      </c>
      <c r="S21" s="47" t="str">
        <f t="shared" si="8"/>
        <v>Los precios son homogéneos. Hay poca dispersión, indicando un mercado estable donde la mayoría de los productos se venden a precios cercanos al promedio</v>
      </c>
    </row>
    <row r="22" spans="1:19" ht="15.75" customHeight="1" x14ac:dyDescent="0.25">
      <c r="A22" s="42">
        <v>21</v>
      </c>
      <c r="B22" s="43" t="s">
        <v>36</v>
      </c>
      <c r="E22" s="44">
        <v>1106000</v>
      </c>
      <c r="F22" s="44">
        <v>1150240</v>
      </c>
      <c r="I22" s="45">
        <f t="shared" si="9"/>
        <v>1106000</v>
      </c>
      <c r="J22" s="45">
        <f t="shared" si="0"/>
        <v>1150240</v>
      </c>
      <c r="K22" s="45">
        <f t="shared" si="1"/>
        <v>1127903.1164067241</v>
      </c>
      <c r="L22" s="45">
        <f t="shared" si="2"/>
        <v>1128120</v>
      </c>
      <c r="M22" s="45">
        <f t="shared" si="3"/>
        <v>1128120</v>
      </c>
      <c r="N22" s="45">
        <f t="shared" si="4"/>
        <v>1106000</v>
      </c>
      <c r="P22" s="46">
        <f t="shared" si="5"/>
        <v>31282.403999692862</v>
      </c>
      <c r="Q22" s="47" t="str">
        <f t="shared" si="6"/>
        <v xml:space="preserve">Existe gran diferencia, indicando alta volatilidad o falta de consenso en el valor. </v>
      </c>
      <c r="R22" s="48">
        <f t="shared" si="7"/>
        <v>1.9607843137254902E-2</v>
      </c>
      <c r="S22" s="47" t="str">
        <f t="shared" si="8"/>
        <v>Los precios son homogéneos. Hay poca dispersión, indicando un mercado estable donde la mayoría de los productos se venden a precios cercanos al promedio</v>
      </c>
    </row>
    <row r="23" spans="1:19" ht="15.75" customHeight="1" x14ac:dyDescent="0.25">
      <c r="A23" s="42">
        <v>22</v>
      </c>
      <c r="B23" s="43" t="s">
        <v>37</v>
      </c>
      <c r="E23" s="44">
        <v>1181000</v>
      </c>
      <c r="F23" s="44">
        <v>1228240</v>
      </c>
      <c r="I23" s="45">
        <f t="shared" si="9"/>
        <v>1181000</v>
      </c>
      <c r="J23" s="45">
        <f t="shared" si="0"/>
        <v>1228240</v>
      </c>
      <c r="K23" s="45">
        <f t="shared" si="1"/>
        <v>1204388.4091106157</v>
      </c>
      <c r="L23" s="45">
        <f t="shared" si="2"/>
        <v>1204620</v>
      </c>
      <c r="M23" s="45">
        <f t="shared" si="3"/>
        <v>1204620</v>
      </c>
      <c r="N23" s="45">
        <f t="shared" si="4"/>
        <v>1181000</v>
      </c>
      <c r="P23" s="46">
        <f t="shared" si="5"/>
        <v>33403.724343252507</v>
      </c>
      <c r="Q23" s="47" t="str">
        <f t="shared" si="6"/>
        <v xml:space="preserve">Existe gran diferencia, indicando alta volatilidad o falta de consenso en el valor. </v>
      </c>
      <c r="R23" s="48">
        <f t="shared" si="7"/>
        <v>1.9607843137254902E-2</v>
      </c>
      <c r="S23" s="47" t="str">
        <f t="shared" si="8"/>
        <v>Los precios son homogéneos. Hay poca dispersión, indicando un mercado estable donde la mayoría de los productos se venden a precios cercanos al promedio</v>
      </c>
    </row>
    <row r="24" spans="1:19" ht="15.75" customHeight="1" x14ac:dyDescent="0.25">
      <c r="A24" s="42">
        <v>23</v>
      </c>
      <c r="B24" s="43" t="s">
        <v>21</v>
      </c>
      <c r="E24" s="44">
        <v>581000</v>
      </c>
      <c r="F24" s="44">
        <v>604240</v>
      </c>
      <c r="I24" s="45">
        <f t="shared" si="9"/>
        <v>581000</v>
      </c>
      <c r="J24" s="45">
        <f t="shared" si="0"/>
        <v>604240</v>
      </c>
      <c r="K24" s="45">
        <f t="shared" si="1"/>
        <v>592506.06747948157</v>
      </c>
      <c r="L24" s="45">
        <f t="shared" si="2"/>
        <v>592620</v>
      </c>
      <c r="M24" s="45">
        <f t="shared" si="3"/>
        <v>592620</v>
      </c>
      <c r="N24" s="45">
        <f t="shared" si="4"/>
        <v>581000</v>
      </c>
      <c r="P24" s="46">
        <f t="shared" si="5"/>
        <v>16433.161594775363</v>
      </c>
      <c r="Q24" s="47" t="str">
        <f t="shared" si="6"/>
        <v>Los precios son similares, sugiriendo un mercado estable y competitivo.</v>
      </c>
      <c r="R24" s="48">
        <f t="shared" si="7"/>
        <v>1.9607843137254902E-2</v>
      </c>
      <c r="S24" s="47" t="str">
        <f t="shared" si="8"/>
        <v>Los precios son homogéneos. Hay poca dispersión, indicando un mercado estable donde la mayoría de los productos se venden a precios cercanos al promedio</v>
      </c>
    </row>
    <row r="25" spans="1:19" ht="15.75" customHeight="1" x14ac:dyDescent="0.25">
      <c r="A25" s="42">
        <v>24</v>
      </c>
      <c r="B25" s="43" t="s">
        <v>38</v>
      </c>
      <c r="E25" s="44">
        <v>473000</v>
      </c>
      <c r="F25" s="44">
        <v>491920</v>
      </c>
      <c r="I25" s="45">
        <f t="shared" si="9"/>
        <v>473000</v>
      </c>
      <c r="J25" s="45">
        <f t="shared" si="0"/>
        <v>491920</v>
      </c>
      <c r="K25" s="45">
        <f t="shared" si="1"/>
        <v>482367.24598587741</v>
      </c>
      <c r="L25" s="45">
        <f t="shared" si="2"/>
        <v>482460</v>
      </c>
      <c r="M25" s="45">
        <f t="shared" si="3"/>
        <v>482460</v>
      </c>
      <c r="N25" s="45">
        <f t="shared" si="4"/>
        <v>473000</v>
      </c>
      <c r="P25" s="46">
        <f t="shared" si="5"/>
        <v>13378.460300049479</v>
      </c>
      <c r="Q25" s="47" t="str">
        <f t="shared" si="6"/>
        <v>Los precios son similares, sugiriendo un mercado estable y competitivo.</v>
      </c>
      <c r="R25" s="48">
        <f t="shared" si="7"/>
        <v>1.9607843137254902E-2</v>
      </c>
      <c r="S25" s="47" t="str">
        <f t="shared" si="8"/>
        <v>Los precios son homogéneos. Hay poca dispersión, indicando un mercado estable donde la mayoría de los productos se venden a precios cercanos al promedio</v>
      </c>
    </row>
    <row r="26" spans="1:19" ht="15.75" customHeight="1" x14ac:dyDescent="0.25">
      <c r="A26" s="42">
        <v>25</v>
      </c>
      <c r="B26" s="43" t="s">
        <v>39</v>
      </c>
      <c r="E26" s="44">
        <v>943000</v>
      </c>
      <c r="F26" s="44">
        <v>980720</v>
      </c>
      <c r="I26" s="45">
        <f t="shared" si="9"/>
        <v>943000</v>
      </c>
      <c r="J26" s="45">
        <f t="shared" si="0"/>
        <v>980720</v>
      </c>
      <c r="K26" s="45">
        <f t="shared" si="1"/>
        <v>961675.08026359929</v>
      </c>
      <c r="L26" s="45">
        <f t="shared" si="2"/>
        <v>961860</v>
      </c>
      <c r="M26" s="45">
        <f t="shared" si="3"/>
        <v>961860</v>
      </c>
      <c r="N26" s="45">
        <f t="shared" si="4"/>
        <v>943000</v>
      </c>
      <c r="P26" s="46">
        <f t="shared" si="5"/>
        <v>26672.067786356572</v>
      </c>
      <c r="Q26" s="47" t="str">
        <f t="shared" si="6"/>
        <v xml:space="preserve">Existe gran diferencia, indicando alta volatilidad o falta de consenso en el valor. </v>
      </c>
      <c r="R26" s="48">
        <f t="shared" si="7"/>
        <v>1.9607843137254902E-2</v>
      </c>
      <c r="S26" s="47" t="str">
        <f t="shared" si="8"/>
        <v>Los precios son homogéneos. Hay poca dispersión, indicando un mercado estable donde la mayoría de los productos se venden a precios cercanos al promedio</v>
      </c>
    </row>
    <row r="27" spans="1:19" ht="15.75" customHeight="1" x14ac:dyDescent="0.25">
      <c r="A27" s="42">
        <v>26</v>
      </c>
      <c r="B27" s="43" t="s">
        <v>40</v>
      </c>
      <c r="E27" s="44">
        <v>451000</v>
      </c>
      <c r="F27" s="44">
        <v>469040</v>
      </c>
      <c r="I27" s="45">
        <f t="shared" si="9"/>
        <v>451000</v>
      </c>
      <c r="J27" s="45">
        <f t="shared" si="0"/>
        <v>469040</v>
      </c>
      <c r="K27" s="45">
        <f t="shared" si="1"/>
        <v>459931.56012606923</v>
      </c>
      <c r="L27" s="45">
        <f t="shared" si="2"/>
        <v>460020</v>
      </c>
      <c r="M27" s="45">
        <f t="shared" si="3"/>
        <v>460020</v>
      </c>
      <c r="N27" s="45">
        <f t="shared" si="4"/>
        <v>451000</v>
      </c>
      <c r="P27" s="46">
        <f t="shared" si="5"/>
        <v>12756.206332605318</v>
      </c>
      <c r="Q27" s="47" t="str">
        <f t="shared" si="6"/>
        <v>Los precios son similares, sugiriendo un mercado estable y competitivo.</v>
      </c>
      <c r="R27" s="48">
        <f t="shared" si="7"/>
        <v>1.9607843137254902E-2</v>
      </c>
      <c r="S27" s="47" t="str">
        <f t="shared" si="8"/>
        <v>Los precios son homogéneos. Hay poca dispersión, indicando un mercado estable donde la mayoría de los productos se venden a precios cercanos al promedio</v>
      </c>
    </row>
    <row r="28" spans="1:19" ht="15.75" customHeight="1" x14ac:dyDescent="0.25">
      <c r="A28" s="42">
        <v>27</v>
      </c>
      <c r="B28" s="43" t="s">
        <v>41</v>
      </c>
      <c r="E28" s="44">
        <v>210000</v>
      </c>
      <c r="F28" s="44">
        <v>218400</v>
      </c>
      <c r="I28" s="45">
        <f t="shared" si="9"/>
        <v>210000</v>
      </c>
      <c r="J28" s="45">
        <f t="shared" si="0"/>
        <v>218400</v>
      </c>
      <c r="K28" s="45">
        <f t="shared" si="1"/>
        <v>214158.81957089694</v>
      </c>
      <c r="L28" s="45">
        <f t="shared" si="2"/>
        <v>214200</v>
      </c>
      <c r="M28" s="45">
        <f t="shared" si="3"/>
        <v>214200</v>
      </c>
      <c r="N28" s="45">
        <f t="shared" si="4"/>
        <v>210000</v>
      </c>
      <c r="P28" s="46">
        <f t="shared" si="5"/>
        <v>5939.696961966999</v>
      </c>
      <c r="Q28" s="47" t="str">
        <f t="shared" si="6"/>
        <v>Los precios son similares, sugiriendo un mercado estable y competitivo.</v>
      </c>
      <c r="R28" s="48">
        <f t="shared" si="7"/>
        <v>1.9607843137254902E-2</v>
      </c>
      <c r="S28" s="47" t="str">
        <f t="shared" si="8"/>
        <v>Los precios son homogéneos. Hay poca dispersión, indicando un mercado estable donde la mayoría de los productos se venden a precios cercanos al promedio</v>
      </c>
    </row>
    <row r="29" spans="1:19" ht="15.75" customHeight="1" x14ac:dyDescent="0.25">
      <c r="A29" s="42">
        <v>28</v>
      </c>
      <c r="B29" s="43" t="s">
        <v>42</v>
      </c>
      <c r="E29" s="44">
        <v>1555000</v>
      </c>
      <c r="F29" s="44">
        <v>1617200</v>
      </c>
      <c r="I29" s="45">
        <f t="shared" si="9"/>
        <v>1555000</v>
      </c>
      <c r="J29" s="45">
        <f t="shared" si="0"/>
        <v>1617200</v>
      </c>
      <c r="K29" s="45">
        <f t="shared" si="1"/>
        <v>1585795.0687273561</v>
      </c>
      <c r="L29" s="45">
        <f t="shared" si="2"/>
        <v>1586100</v>
      </c>
      <c r="M29" s="45">
        <f t="shared" si="3"/>
        <v>1586100</v>
      </c>
      <c r="N29" s="45">
        <f t="shared" si="4"/>
        <v>1555000</v>
      </c>
      <c r="P29" s="46">
        <f t="shared" si="5"/>
        <v>43982.041789803254</v>
      </c>
      <c r="Q29" s="47" t="str">
        <f t="shared" si="6"/>
        <v xml:space="preserve">Existe gran diferencia, indicando alta volatilidad o falta de consenso en el valor. </v>
      </c>
      <c r="R29" s="48">
        <f t="shared" si="7"/>
        <v>1.9607843137254902E-2</v>
      </c>
      <c r="S29" s="47" t="str">
        <f t="shared" si="8"/>
        <v>Los precios son homogéneos. Hay poca dispersión, indicando un mercado estable donde la mayoría de los productos se venden a precios cercanos al promedio</v>
      </c>
    </row>
    <row r="30" spans="1:19" ht="15.75" customHeight="1" x14ac:dyDescent="0.25">
      <c r="A30" s="42">
        <v>29</v>
      </c>
      <c r="B30" s="43" t="s">
        <v>43</v>
      </c>
      <c r="E30" s="44">
        <v>1669000</v>
      </c>
      <c r="F30" s="44">
        <v>1735760</v>
      </c>
      <c r="I30" s="45">
        <f t="shared" si="9"/>
        <v>1669000</v>
      </c>
      <c r="J30" s="45">
        <f t="shared" si="0"/>
        <v>1735760</v>
      </c>
      <c r="K30" s="45">
        <f t="shared" si="1"/>
        <v>1702052.7136372717</v>
      </c>
      <c r="L30" s="45">
        <f t="shared" si="2"/>
        <v>1702380</v>
      </c>
      <c r="M30" s="45">
        <f t="shared" si="3"/>
        <v>1702380</v>
      </c>
      <c r="N30" s="45">
        <f t="shared" si="4"/>
        <v>1669000</v>
      </c>
      <c r="P30" s="46">
        <f t="shared" si="5"/>
        <v>47206.448712013909</v>
      </c>
      <c r="Q30" s="47" t="str">
        <f t="shared" si="6"/>
        <v xml:space="preserve">Existe gran diferencia, indicando alta volatilidad o falta de consenso en el valor. </v>
      </c>
      <c r="R30" s="48">
        <f t="shared" si="7"/>
        <v>1.9607843137254902E-2</v>
      </c>
      <c r="S30" s="47" t="str">
        <f t="shared" si="8"/>
        <v>Los precios son homogéneos. Hay poca dispersión, indicando un mercado estable donde la mayoría de los productos se venden a precios cercanos al promedio</v>
      </c>
    </row>
    <row r="31" spans="1:19" ht="15.75" customHeight="1" x14ac:dyDescent="0.25">
      <c r="A31" s="42">
        <v>30</v>
      </c>
      <c r="B31" s="43" t="s">
        <v>44</v>
      </c>
      <c r="E31" s="44">
        <v>1151000</v>
      </c>
      <c r="F31" s="44">
        <v>1197040</v>
      </c>
      <c r="I31" s="45">
        <f t="shared" si="9"/>
        <v>1151000</v>
      </c>
      <c r="J31" s="45">
        <f t="shared" si="0"/>
        <v>1197040</v>
      </c>
      <c r="K31" s="45">
        <f t="shared" si="1"/>
        <v>1173794.292029059</v>
      </c>
      <c r="L31" s="45">
        <f t="shared" si="2"/>
        <v>1174020</v>
      </c>
      <c r="M31" s="45">
        <f t="shared" si="3"/>
        <v>1174020</v>
      </c>
      <c r="N31" s="45">
        <f t="shared" si="4"/>
        <v>1151000</v>
      </c>
      <c r="P31" s="46">
        <f t="shared" si="5"/>
        <v>32555.196205828648</v>
      </c>
      <c r="Q31" s="47" t="str">
        <f t="shared" si="6"/>
        <v xml:space="preserve">Existe gran diferencia, indicando alta volatilidad o falta de consenso en el valor. </v>
      </c>
      <c r="R31" s="48">
        <f t="shared" si="7"/>
        <v>1.9607843137254902E-2</v>
      </c>
      <c r="S31" s="47" t="str">
        <f t="shared" si="8"/>
        <v>Los precios son homogéneos. Hay poca dispersión, indicando un mercado estable donde la mayoría de los productos se venden a precios cercanos al promedio</v>
      </c>
    </row>
    <row r="32" spans="1:19" ht="15.75" customHeight="1" x14ac:dyDescent="0.25">
      <c r="A32" s="42">
        <v>31</v>
      </c>
      <c r="B32" s="43" t="s">
        <v>45</v>
      </c>
      <c r="E32" s="44">
        <v>1104000</v>
      </c>
      <c r="F32" s="44">
        <v>1148160</v>
      </c>
      <c r="I32" s="45">
        <f t="shared" si="9"/>
        <v>1104000</v>
      </c>
      <c r="J32" s="45">
        <f t="shared" si="0"/>
        <v>1148160</v>
      </c>
      <c r="K32" s="45">
        <f t="shared" si="1"/>
        <v>1125863.5086012869</v>
      </c>
      <c r="L32" s="45">
        <f t="shared" si="2"/>
        <v>1126080</v>
      </c>
      <c r="M32" s="45">
        <f t="shared" si="3"/>
        <v>1126080</v>
      </c>
      <c r="N32" s="45">
        <f t="shared" si="4"/>
        <v>1104000</v>
      </c>
      <c r="P32" s="46">
        <f t="shared" si="5"/>
        <v>31225.83545719794</v>
      </c>
      <c r="Q32" s="47" t="str">
        <f t="shared" si="6"/>
        <v xml:space="preserve">Existe gran diferencia, indicando alta volatilidad o falta de consenso en el valor. </v>
      </c>
      <c r="R32" s="48">
        <f t="shared" si="7"/>
        <v>1.9607843137254902E-2</v>
      </c>
      <c r="S32" s="47" t="str">
        <f t="shared" si="8"/>
        <v>Los precios son homogéneos. Hay poca dispersión, indicando un mercado estable donde la mayoría de los productos se venden a precios cercanos al promedio</v>
      </c>
    </row>
    <row r="33" spans="1:19" ht="15.75" customHeight="1" x14ac:dyDescent="0.25">
      <c r="A33" s="42">
        <v>32</v>
      </c>
      <c r="B33" s="43" t="s">
        <v>46</v>
      </c>
      <c r="E33" s="44">
        <v>1856000</v>
      </c>
      <c r="F33" s="44">
        <v>1930240</v>
      </c>
      <c r="I33" s="45">
        <f t="shared" si="9"/>
        <v>1856000</v>
      </c>
      <c r="J33" s="45">
        <f t="shared" si="0"/>
        <v>1930240</v>
      </c>
      <c r="K33" s="45">
        <f t="shared" si="1"/>
        <v>1892756.0434456416</v>
      </c>
      <c r="L33" s="45">
        <f t="shared" si="2"/>
        <v>1893120</v>
      </c>
      <c r="M33" s="45">
        <f t="shared" si="3"/>
        <v>1893120</v>
      </c>
      <c r="N33" s="45">
        <f t="shared" si="4"/>
        <v>1856000</v>
      </c>
      <c r="P33" s="46">
        <f t="shared" si="5"/>
        <v>52495.60743528929</v>
      </c>
      <c r="Q33" s="47" t="str">
        <f t="shared" si="6"/>
        <v xml:space="preserve">Existe gran diferencia, indicando alta volatilidad o falta de consenso en el valor. </v>
      </c>
      <c r="R33" s="48">
        <f t="shared" si="7"/>
        <v>1.9607843137254902E-2</v>
      </c>
      <c r="S33" s="47" t="str">
        <f t="shared" si="8"/>
        <v>Los precios son homogéneos. Hay poca dispersión, indicando un mercado estable donde la mayoría de los productos se venden a precios cercanos al promedio</v>
      </c>
    </row>
    <row r="34" spans="1:19" ht="15.75" customHeight="1" x14ac:dyDescent="0.25">
      <c r="A34" s="42">
        <v>33</v>
      </c>
      <c r="B34" s="43" t="s">
        <v>47</v>
      </c>
      <c r="E34" s="44">
        <v>421000</v>
      </c>
      <c r="F34" s="44">
        <v>437840</v>
      </c>
      <c r="I34" s="45">
        <f t="shared" si="9"/>
        <v>421000</v>
      </c>
      <c r="J34" s="45">
        <f t="shared" si="0"/>
        <v>437840</v>
      </c>
      <c r="K34" s="45">
        <f t="shared" si="1"/>
        <v>429337.44304451247</v>
      </c>
      <c r="L34" s="45">
        <f t="shared" si="2"/>
        <v>429420</v>
      </c>
      <c r="M34" s="45">
        <f t="shared" si="3"/>
        <v>429420</v>
      </c>
      <c r="N34" s="45">
        <f t="shared" si="4"/>
        <v>421000</v>
      </c>
      <c r="P34" s="46">
        <f t="shared" si="5"/>
        <v>11907.678195181461</v>
      </c>
      <c r="Q34" s="47" t="str">
        <f t="shared" si="6"/>
        <v>Los precios son similares, sugiriendo un mercado estable y competitivo.</v>
      </c>
      <c r="R34" s="48">
        <f t="shared" si="7"/>
        <v>1.9607843137254902E-2</v>
      </c>
      <c r="S34" s="47" t="str">
        <f t="shared" si="8"/>
        <v>Los precios son homogéneos. Hay poca dispersión, indicando un mercado estable donde la mayoría de los productos se venden a precios cercanos al promedio</v>
      </c>
    </row>
    <row r="35" spans="1:19" ht="15.75" customHeight="1" x14ac:dyDescent="0.25">
      <c r="A35" s="42">
        <v>34</v>
      </c>
      <c r="B35" s="43" t="s">
        <v>48</v>
      </c>
      <c r="E35" s="44">
        <v>520000</v>
      </c>
      <c r="F35" s="44">
        <v>540800</v>
      </c>
      <c r="I35" s="45">
        <f t="shared" si="9"/>
        <v>520000</v>
      </c>
      <c r="J35" s="45">
        <f t="shared" si="0"/>
        <v>540800</v>
      </c>
      <c r="K35" s="45">
        <f t="shared" si="1"/>
        <v>530298.02941364958</v>
      </c>
      <c r="L35" s="45">
        <f t="shared" si="2"/>
        <v>530400</v>
      </c>
      <c r="M35" s="45">
        <f t="shared" si="3"/>
        <v>530400</v>
      </c>
      <c r="N35" s="45">
        <f t="shared" si="4"/>
        <v>520000</v>
      </c>
      <c r="P35" s="46">
        <f t="shared" si="5"/>
        <v>14707.821048680189</v>
      </c>
      <c r="Q35" s="47" t="str">
        <f t="shared" si="6"/>
        <v>Los precios son similares, sugiriendo un mercado estable y competitivo.</v>
      </c>
      <c r="R35" s="48">
        <f t="shared" si="7"/>
        <v>1.9607843137254902E-2</v>
      </c>
      <c r="S35" s="47" t="str">
        <f t="shared" si="8"/>
        <v>Los precios son homogéneos. Hay poca dispersión, indicando un mercado estable donde la mayoría de los productos se venden a precios cercanos al promedio</v>
      </c>
    </row>
    <row r="36" spans="1:19" ht="15.75" customHeight="1" x14ac:dyDescent="0.25">
      <c r="A36" s="42">
        <v>35</v>
      </c>
      <c r="B36" s="43" t="s">
        <v>49</v>
      </c>
      <c r="E36" s="44">
        <v>86000</v>
      </c>
      <c r="F36" s="44">
        <v>89440</v>
      </c>
      <c r="I36" s="45">
        <f t="shared" si="9"/>
        <v>86000</v>
      </c>
      <c r="J36" s="45">
        <f t="shared" si="0"/>
        <v>89440</v>
      </c>
      <c r="K36" s="45">
        <f t="shared" si="1"/>
        <v>87703.135633795901</v>
      </c>
      <c r="L36" s="45">
        <f t="shared" si="2"/>
        <v>87720</v>
      </c>
      <c r="M36" s="45">
        <f t="shared" si="3"/>
        <v>87720</v>
      </c>
      <c r="N36" s="45">
        <f t="shared" si="4"/>
        <v>86000</v>
      </c>
      <c r="P36" s="46">
        <f t="shared" si="5"/>
        <v>2432.4473272817236</v>
      </c>
      <c r="Q36" s="47" t="str">
        <f t="shared" si="6"/>
        <v>Los precios son similares, sugiriendo un mercado estable y competitivo.</v>
      </c>
      <c r="R36" s="48">
        <f t="shared" si="7"/>
        <v>1.9607843137254902E-2</v>
      </c>
      <c r="S36" s="47" t="str">
        <f t="shared" si="8"/>
        <v>Los precios son homogéneos. Hay poca dispersión, indicando un mercado estable donde la mayoría de los productos se venden a precios cercanos al promedio</v>
      </c>
    </row>
    <row r="37" spans="1:19" ht="15.75" customHeight="1" x14ac:dyDescent="0.25">
      <c r="A37" s="42">
        <v>36</v>
      </c>
      <c r="B37" s="43" t="s">
        <v>50</v>
      </c>
      <c r="E37" s="44">
        <v>696000</v>
      </c>
      <c r="F37" s="44">
        <v>723840</v>
      </c>
      <c r="I37" s="45">
        <f t="shared" si="9"/>
        <v>696000</v>
      </c>
      <c r="J37" s="45">
        <f t="shared" si="0"/>
        <v>723840</v>
      </c>
      <c r="K37" s="45">
        <f t="shared" si="1"/>
        <v>709783.51629211567</v>
      </c>
      <c r="L37" s="45">
        <f t="shared" si="2"/>
        <v>709920</v>
      </c>
      <c r="M37" s="45">
        <f t="shared" si="3"/>
        <v>709920</v>
      </c>
      <c r="N37" s="45">
        <f t="shared" si="4"/>
        <v>696000</v>
      </c>
      <c r="P37" s="46">
        <f t="shared" si="5"/>
        <v>19685.852788233482</v>
      </c>
      <c r="Q37" s="47" t="str">
        <f t="shared" si="6"/>
        <v>Los precios son similares, sugiriendo un mercado estable y competitivo.</v>
      </c>
      <c r="R37" s="48">
        <f t="shared" si="7"/>
        <v>1.9607843137254902E-2</v>
      </c>
      <c r="S37" s="47" t="str">
        <f t="shared" si="8"/>
        <v>Los precios son homogéneos. Hay poca dispersión, indicando un mercado estable donde la mayoría de los productos se venden a precios cercanos al promedio</v>
      </c>
    </row>
    <row r="38" spans="1:19" ht="15.75" customHeight="1" x14ac:dyDescent="0.25">
      <c r="A38" s="42">
        <v>37</v>
      </c>
      <c r="B38" s="43" t="s">
        <v>51</v>
      </c>
      <c r="E38" s="44">
        <v>712000</v>
      </c>
      <c r="F38" s="44">
        <v>740480</v>
      </c>
      <c r="I38" s="45">
        <f t="shared" si="9"/>
        <v>712000</v>
      </c>
      <c r="J38" s="45">
        <f t="shared" si="0"/>
        <v>740480</v>
      </c>
      <c r="K38" s="45">
        <f t="shared" si="1"/>
        <v>726100.37873561261</v>
      </c>
      <c r="L38" s="45">
        <f t="shared" si="2"/>
        <v>726240</v>
      </c>
      <c r="M38" s="45">
        <f t="shared" si="3"/>
        <v>726240</v>
      </c>
      <c r="N38" s="45">
        <f t="shared" si="4"/>
        <v>712000</v>
      </c>
      <c r="P38" s="46">
        <f t="shared" si="5"/>
        <v>20138.401128192872</v>
      </c>
      <c r="Q38" s="47" t="str">
        <f t="shared" si="6"/>
        <v xml:space="preserve">Existe gran diferencia, indicando alta volatilidad o falta de consenso en el valor. </v>
      </c>
      <c r="R38" s="48">
        <f t="shared" si="7"/>
        <v>1.9607843137254902E-2</v>
      </c>
      <c r="S38" s="47" t="str">
        <f t="shared" si="8"/>
        <v>Los precios son homogéneos. Hay poca dispersión, indicando un mercado estable donde la mayoría de los productos se venden a precios cercanos al promedio</v>
      </c>
    </row>
    <row r="39" spans="1:19" ht="15.75" customHeight="1" x14ac:dyDescent="0.25">
      <c r="A39" s="42">
        <v>38</v>
      </c>
      <c r="B39" s="43" t="s">
        <v>52</v>
      </c>
      <c r="E39" s="44">
        <v>572000</v>
      </c>
      <c r="F39" s="44">
        <v>594880</v>
      </c>
      <c r="I39" s="45">
        <f t="shared" si="9"/>
        <v>572000</v>
      </c>
      <c r="J39" s="45">
        <f t="shared" si="0"/>
        <v>594880</v>
      </c>
      <c r="K39" s="45">
        <f t="shared" si="1"/>
        <v>583327.83235501463</v>
      </c>
      <c r="L39" s="45">
        <f t="shared" si="2"/>
        <v>583440</v>
      </c>
      <c r="M39" s="45">
        <f t="shared" si="3"/>
        <v>583440</v>
      </c>
      <c r="N39" s="45">
        <f t="shared" si="4"/>
        <v>572000</v>
      </c>
      <c r="P39" s="46">
        <f t="shared" si="5"/>
        <v>16178.603153548207</v>
      </c>
      <c r="Q39" s="47" t="str">
        <f t="shared" si="6"/>
        <v>Los precios son similares, sugiriendo un mercado estable y competitivo.</v>
      </c>
      <c r="R39" s="48">
        <f t="shared" si="7"/>
        <v>1.9607843137254902E-2</v>
      </c>
      <c r="S39" s="47" t="str">
        <f t="shared" si="8"/>
        <v>Los precios son homogéneos. Hay poca dispersión, indicando un mercado estable donde la mayoría de los productos se venden a precios cercanos al promedio</v>
      </c>
    </row>
    <row r="40" spans="1:19" ht="15.75" customHeight="1" x14ac:dyDescent="0.25">
      <c r="A40" s="42">
        <v>39</v>
      </c>
      <c r="B40" s="43" t="s">
        <v>53</v>
      </c>
      <c r="E40" s="44">
        <v>595000</v>
      </c>
      <c r="F40" s="44">
        <v>618800</v>
      </c>
      <c r="I40" s="45">
        <f t="shared" si="9"/>
        <v>595000</v>
      </c>
      <c r="J40" s="45">
        <f t="shared" si="0"/>
        <v>618800</v>
      </c>
      <c r="K40" s="45">
        <f t="shared" si="1"/>
        <v>606783.32211754145</v>
      </c>
      <c r="L40" s="45">
        <f t="shared" si="2"/>
        <v>606900</v>
      </c>
      <c r="M40" s="45">
        <f t="shared" si="3"/>
        <v>606900</v>
      </c>
      <c r="N40" s="45">
        <f t="shared" si="4"/>
        <v>595000</v>
      </c>
      <c r="P40" s="46">
        <f t="shared" si="5"/>
        <v>16829.141392239831</v>
      </c>
      <c r="Q40" s="47" t="str">
        <f t="shared" si="6"/>
        <v>Los precios son similares, sugiriendo un mercado estable y competitivo.</v>
      </c>
      <c r="R40" s="48">
        <f t="shared" si="7"/>
        <v>1.9607843137254902E-2</v>
      </c>
      <c r="S40" s="47" t="str">
        <f t="shared" si="8"/>
        <v>Los precios son homogéneos. Hay poca dispersión, indicando un mercado estable donde la mayoría de los productos se venden a precios cercanos al promedio</v>
      </c>
    </row>
    <row r="41" spans="1:19" ht="15.75" customHeight="1" x14ac:dyDescent="0.25">
      <c r="A41" s="42">
        <v>40</v>
      </c>
      <c r="B41" s="43" t="s">
        <v>54</v>
      </c>
      <c r="E41" s="44">
        <v>2475000</v>
      </c>
      <c r="F41" s="44">
        <v>2574000</v>
      </c>
      <c r="I41" s="45">
        <f t="shared" si="9"/>
        <v>2475000</v>
      </c>
      <c r="J41" s="45">
        <f t="shared" si="0"/>
        <v>2574000</v>
      </c>
      <c r="K41" s="45">
        <f t="shared" si="1"/>
        <v>2524014.6592284287</v>
      </c>
      <c r="L41" s="45">
        <f t="shared" si="2"/>
        <v>2524500</v>
      </c>
      <c r="M41" s="45">
        <f t="shared" si="3"/>
        <v>2524500</v>
      </c>
      <c r="N41" s="45">
        <f t="shared" si="4"/>
        <v>2475000</v>
      </c>
      <c r="P41" s="46">
        <f t="shared" si="5"/>
        <v>70003.571337468209</v>
      </c>
      <c r="Q41" s="47" t="str">
        <f t="shared" si="6"/>
        <v xml:space="preserve">Existe gran diferencia, indicando alta volatilidad o falta de consenso en el valor. </v>
      </c>
      <c r="R41" s="48">
        <f t="shared" si="7"/>
        <v>1.9607843137254902E-2</v>
      </c>
      <c r="S41" s="47" t="str">
        <f t="shared" si="8"/>
        <v>Los precios son homogéneos. Hay poca dispersión, indicando un mercado estable donde la mayoría de los productos se venden a precios cercanos al promedio</v>
      </c>
    </row>
    <row r="42" spans="1:19" ht="15.75" customHeight="1" x14ac:dyDescent="0.25">
      <c r="A42" s="42">
        <v>41</v>
      </c>
      <c r="B42" s="43" t="s">
        <v>55</v>
      </c>
      <c r="E42" s="44">
        <v>2969000</v>
      </c>
      <c r="F42" s="44">
        <v>3087760</v>
      </c>
      <c r="I42" s="45">
        <f t="shared" si="9"/>
        <v>2969000</v>
      </c>
      <c r="J42" s="45">
        <f t="shared" si="0"/>
        <v>3087760</v>
      </c>
      <c r="K42" s="45">
        <f t="shared" si="1"/>
        <v>3027797.7871713955</v>
      </c>
      <c r="L42" s="45">
        <f t="shared" si="2"/>
        <v>3028380</v>
      </c>
      <c r="M42" s="45">
        <f t="shared" si="3"/>
        <v>3028380</v>
      </c>
      <c r="N42" s="45">
        <f t="shared" si="4"/>
        <v>2969000</v>
      </c>
      <c r="P42" s="46">
        <f t="shared" si="5"/>
        <v>83976.00133371439</v>
      </c>
      <c r="Q42" s="47" t="str">
        <f t="shared" si="6"/>
        <v xml:space="preserve">Existe gran diferencia, indicando alta volatilidad o falta de consenso en el valor. </v>
      </c>
      <c r="R42" s="48">
        <f t="shared" si="7"/>
        <v>1.9607843137254902E-2</v>
      </c>
      <c r="S42" s="47" t="str">
        <f t="shared" si="8"/>
        <v>Los precios son homogéneos. Hay poca dispersión, indicando un mercado estable donde la mayoría de los productos se venden a precios cercanos al promedio</v>
      </c>
    </row>
    <row r="43" spans="1:19" ht="15.75" customHeight="1" x14ac:dyDescent="0.25">
      <c r="A43" s="42">
        <v>42</v>
      </c>
      <c r="B43" s="43" t="s">
        <v>56</v>
      </c>
      <c r="E43" s="44">
        <v>1439000</v>
      </c>
      <c r="F43" s="44">
        <v>1496560</v>
      </c>
      <c r="I43" s="45">
        <f t="shared" si="9"/>
        <v>1439000</v>
      </c>
      <c r="J43" s="45">
        <f t="shared" si="0"/>
        <v>1496560</v>
      </c>
      <c r="K43" s="45">
        <f t="shared" si="1"/>
        <v>1467497.8160120035</v>
      </c>
      <c r="L43" s="45">
        <f t="shared" si="2"/>
        <v>1467780</v>
      </c>
      <c r="M43" s="45">
        <f t="shared" si="3"/>
        <v>1467780</v>
      </c>
      <c r="N43" s="45">
        <f t="shared" si="4"/>
        <v>1439000</v>
      </c>
      <c r="P43" s="46">
        <f t="shared" si="5"/>
        <v>40701.066325097672</v>
      </c>
      <c r="Q43" s="47" t="str">
        <f t="shared" si="6"/>
        <v xml:space="preserve">Existe gran diferencia, indicando alta volatilidad o falta de consenso en el valor. </v>
      </c>
      <c r="R43" s="48">
        <f t="shared" si="7"/>
        <v>1.9607843137254902E-2</v>
      </c>
      <c r="S43" s="47" t="str">
        <f t="shared" si="8"/>
        <v>Los precios son homogéneos. Hay poca dispersión, indicando un mercado estable donde la mayoría de los productos se venden a precios cercanos al promedio</v>
      </c>
    </row>
    <row r="44" spans="1:19" ht="15.75" customHeight="1" x14ac:dyDescent="0.25">
      <c r="A44" s="42">
        <v>43</v>
      </c>
      <c r="B44" s="43" t="s">
        <v>57</v>
      </c>
      <c r="E44" s="44">
        <v>965000</v>
      </c>
      <c r="F44" s="44">
        <v>1003600</v>
      </c>
      <c r="I44" s="45">
        <f t="shared" si="9"/>
        <v>965000</v>
      </c>
      <c r="J44" s="45">
        <f t="shared" si="0"/>
        <v>1003600</v>
      </c>
      <c r="K44" s="45">
        <f t="shared" si="1"/>
        <v>984110.7661234074</v>
      </c>
      <c r="L44" s="45">
        <f t="shared" si="2"/>
        <v>984300</v>
      </c>
      <c r="M44" s="45">
        <f t="shared" si="3"/>
        <v>984300</v>
      </c>
      <c r="N44" s="45">
        <f t="shared" si="4"/>
        <v>965000</v>
      </c>
      <c r="P44" s="46">
        <f t="shared" si="5"/>
        <v>27294.321753800734</v>
      </c>
      <c r="Q44" s="47" t="str">
        <f t="shared" si="6"/>
        <v xml:space="preserve">Existe gran diferencia, indicando alta volatilidad o falta de consenso en el valor. </v>
      </c>
      <c r="R44" s="48">
        <f t="shared" si="7"/>
        <v>1.9607843137254902E-2</v>
      </c>
      <c r="S44" s="47" t="str">
        <f t="shared" si="8"/>
        <v>Los precios son homogéneos. Hay poca dispersión, indicando un mercado estable donde la mayoría de los productos se venden a precios cercanos al promedio</v>
      </c>
    </row>
    <row r="45" spans="1:19" ht="15.75" customHeight="1" x14ac:dyDescent="0.25">
      <c r="A45" s="42">
        <v>44</v>
      </c>
      <c r="B45" s="43" t="s">
        <v>58</v>
      </c>
      <c r="E45" s="44">
        <v>246000</v>
      </c>
      <c r="F45" s="44">
        <v>255840</v>
      </c>
      <c r="I45" s="45">
        <f t="shared" si="9"/>
        <v>246000</v>
      </c>
      <c r="J45" s="45">
        <f t="shared" si="0"/>
        <v>255840</v>
      </c>
      <c r="K45" s="45">
        <f t="shared" si="1"/>
        <v>250871.760068765</v>
      </c>
      <c r="L45" s="45">
        <f t="shared" si="2"/>
        <v>250920</v>
      </c>
      <c r="M45" s="45">
        <f t="shared" si="3"/>
        <v>250920</v>
      </c>
      <c r="N45" s="45">
        <f t="shared" si="4"/>
        <v>246000</v>
      </c>
      <c r="P45" s="46">
        <f t="shared" si="5"/>
        <v>6957.9307268756274</v>
      </c>
      <c r="Q45" s="47" t="str">
        <f t="shared" si="6"/>
        <v>Los precios son similares, sugiriendo un mercado estable y competitivo.</v>
      </c>
      <c r="R45" s="48">
        <f t="shared" si="7"/>
        <v>1.9607843137254902E-2</v>
      </c>
      <c r="S45" s="47" t="str">
        <f t="shared" si="8"/>
        <v>Los precios son homogéneos. Hay poca dispersión, indicando un mercado estable donde la mayoría de los productos se venden a precios cercanos al promedio</v>
      </c>
    </row>
    <row r="46" spans="1:19" ht="15.75" customHeight="1" x14ac:dyDescent="0.25">
      <c r="A46" s="42">
        <v>45</v>
      </c>
      <c r="B46" s="43" t="s">
        <v>59</v>
      </c>
      <c r="E46" s="44">
        <v>240000</v>
      </c>
      <c r="F46" s="44">
        <v>249600</v>
      </c>
      <c r="I46" s="45">
        <f t="shared" si="9"/>
        <v>240000</v>
      </c>
      <c r="J46" s="45">
        <f t="shared" si="0"/>
        <v>249600</v>
      </c>
      <c r="K46" s="45">
        <f t="shared" si="1"/>
        <v>244752.93665245367</v>
      </c>
      <c r="L46" s="45">
        <f t="shared" si="2"/>
        <v>244800</v>
      </c>
      <c r="M46" s="45">
        <f t="shared" si="3"/>
        <v>244800</v>
      </c>
      <c r="N46" s="45">
        <f t="shared" si="4"/>
        <v>240000</v>
      </c>
      <c r="P46" s="46">
        <f t="shared" si="5"/>
        <v>6788.2250993908565</v>
      </c>
      <c r="Q46" s="47" t="str">
        <f t="shared" si="6"/>
        <v>Los precios son similares, sugiriendo un mercado estable y competitivo.</v>
      </c>
      <c r="R46" s="48">
        <f t="shared" si="7"/>
        <v>1.9607843137254902E-2</v>
      </c>
      <c r="S46" s="47" t="str">
        <f t="shared" si="8"/>
        <v>Los precios son homogéneos. Hay poca dispersión, indicando un mercado estable donde la mayoría de los productos se venden a precios cercanos al promedio</v>
      </c>
    </row>
    <row r="47" spans="1:19" ht="15.75" customHeight="1" x14ac:dyDescent="0.25">
      <c r="A47" s="42">
        <v>46</v>
      </c>
      <c r="B47" s="43" t="s">
        <v>60</v>
      </c>
      <c r="E47" s="44">
        <v>157000</v>
      </c>
      <c r="F47" s="44">
        <v>163280</v>
      </c>
      <c r="I47" s="45">
        <f t="shared" si="9"/>
        <v>157000</v>
      </c>
      <c r="J47" s="45">
        <f t="shared" si="0"/>
        <v>163280</v>
      </c>
      <c r="K47" s="45">
        <f t="shared" si="1"/>
        <v>160109.21272681345</v>
      </c>
      <c r="L47" s="45">
        <f t="shared" si="2"/>
        <v>160140</v>
      </c>
      <c r="M47" s="45">
        <f t="shared" si="3"/>
        <v>160140</v>
      </c>
      <c r="N47" s="45">
        <f t="shared" si="4"/>
        <v>157000</v>
      </c>
      <c r="P47" s="46">
        <f t="shared" si="5"/>
        <v>4440.6305858515188</v>
      </c>
      <c r="Q47" s="47" t="str">
        <f t="shared" si="6"/>
        <v>Los precios son similares, sugiriendo un mercado estable y competitivo.</v>
      </c>
      <c r="R47" s="48">
        <f t="shared" si="7"/>
        <v>1.9607843137254902E-2</v>
      </c>
      <c r="S47" s="47" t="str">
        <f t="shared" si="8"/>
        <v>Los precios son homogéneos. Hay poca dispersión, indicando un mercado estable donde la mayoría de los productos se venden a precios cercanos al promedio</v>
      </c>
    </row>
    <row r="48" spans="1:19" ht="15.75" customHeight="1" x14ac:dyDescent="0.25">
      <c r="A48" s="42">
        <v>47</v>
      </c>
      <c r="B48" s="43" t="s">
        <v>61</v>
      </c>
      <c r="E48" s="44">
        <v>2019000</v>
      </c>
      <c r="F48" s="44">
        <v>2099760</v>
      </c>
      <c r="I48" s="45">
        <f t="shared" si="9"/>
        <v>2019000</v>
      </c>
      <c r="J48" s="45">
        <f t="shared" si="0"/>
        <v>2099760</v>
      </c>
      <c r="K48" s="45">
        <f t="shared" si="1"/>
        <v>2058984.0795887664</v>
      </c>
      <c r="L48" s="45">
        <f t="shared" si="2"/>
        <v>2059380</v>
      </c>
      <c r="M48" s="45">
        <f t="shared" si="3"/>
        <v>2059380</v>
      </c>
      <c r="N48" s="45">
        <f t="shared" si="4"/>
        <v>2019000</v>
      </c>
      <c r="P48" s="46">
        <f t="shared" si="5"/>
        <v>57105.94364862558</v>
      </c>
      <c r="Q48" s="47" t="str">
        <f t="shared" si="6"/>
        <v xml:space="preserve">Existe gran diferencia, indicando alta volatilidad o falta de consenso en el valor. </v>
      </c>
      <c r="R48" s="48">
        <f t="shared" si="7"/>
        <v>1.9607843137254902E-2</v>
      </c>
      <c r="S48" s="47" t="str">
        <f t="shared" si="8"/>
        <v>Los precios son homogéneos. Hay poca dispersión, indicando un mercado estable donde la mayoría de los productos se venden a precios cercanos al promedio</v>
      </c>
    </row>
    <row r="49" spans="1:19" ht="15.75" customHeight="1" x14ac:dyDescent="0.25">
      <c r="A49" s="42">
        <v>48</v>
      </c>
      <c r="B49" s="43" t="s">
        <v>62</v>
      </c>
      <c r="E49" s="44">
        <v>818000</v>
      </c>
      <c r="F49" s="44">
        <v>850720</v>
      </c>
      <c r="I49" s="45">
        <f t="shared" si="9"/>
        <v>818000</v>
      </c>
      <c r="J49" s="45">
        <f t="shared" si="0"/>
        <v>850720</v>
      </c>
      <c r="K49" s="45">
        <f t="shared" si="1"/>
        <v>834199.59242377966</v>
      </c>
      <c r="L49" s="45">
        <f t="shared" si="2"/>
        <v>834360</v>
      </c>
      <c r="M49" s="45">
        <f t="shared" si="3"/>
        <v>834360</v>
      </c>
      <c r="N49" s="45">
        <f t="shared" si="4"/>
        <v>818000</v>
      </c>
      <c r="P49" s="46">
        <f t="shared" si="5"/>
        <v>23136.533880423834</v>
      </c>
      <c r="Q49" s="47" t="str">
        <f t="shared" si="6"/>
        <v xml:space="preserve">Existe gran diferencia, indicando alta volatilidad o falta de consenso en el valor. </v>
      </c>
      <c r="R49" s="48">
        <f t="shared" si="7"/>
        <v>1.9607843137254902E-2</v>
      </c>
      <c r="S49" s="47" t="str">
        <f t="shared" si="8"/>
        <v>Los precios son homogéneos. Hay poca dispersión, indicando un mercado estable donde la mayoría de los productos se venden a precios cercanos al promedio</v>
      </c>
    </row>
    <row r="50" spans="1:19" ht="15.75" customHeight="1" x14ac:dyDescent="0.25">
      <c r="A50" s="42">
        <v>49</v>
      </c>
      <c r="B50" s="43" t="s">
        <v>63</v>
      </c>
      <c r="E50" s="44">
        <v>392000</v>
      </c>
      <c r="F50" s="44">
        <v>407680</v>
      </c>
      <c r="I50" s="45">
        <f t="shared" si="9"/>
        <v>392000</v>
      </c>
      <c r="J50" s="45">
        <f t="shared" si="0"/>
        <v>407680</v>
      </c>
      <c r="K50" s="45">
        <f t="shared" si="1"/>
        <v>399763.1298656743</v>
      </c>
      <c r="L50" s="45">
        <f t="shared" si="2"/>
        <v>399840</v>
      </c>
      <c r="M50" s="45">
        <f t="shared" si="3"/>
        <v>399840</v>
      </c>
      <c r="N50" s="45">
        <f t="shared" si="4"/>
        <v>392000</v>
      </c>
      <c r="P50" s="46">
        <f t="shared" si="5"/>
        <v>11087.434329005066</v>
      </c>
      <c r="Q50" s="47" t="str">
        <f t="shared" si="6"/>
        <v>Los precios son similares, sugiriendo un mercado estable y competitivo.</v>
      </c>
      <c r="R50" s="48">
        <f t="shared" si="7"/>
        <v>1.9607843137254902E-2</v>
      </c>
      <c r="S50" s="47" t="str">
        <f t="shared" si="8"/>
        <v>Los precios son homogéneos. Hay poca dispersión, indicando un mercado estable donde la mayoría de los productos se venden a precios cercanos al promedio</v>
      </c>
    </row>
    <row r="51" spans="1:19" ht="15.75" customHeight="1" x14ac:dyDescent="0.25">
      <c r="A51" s="42">
        <v>50</v>
      </c>
      <c r="B51" s="43" t="s">
        <v>64</v>
      </c>
      <c r="E51" s="44">
        <v>615000</v>
      </c>
      <c r="F51" s="44">
        <v>639600</v>
      </c>
      <c r="I51" s="45">
        <f t="shared" si="9"/>
        <v>615000</v>
      </c>
      <c r="J51" s="45">
        <f t="shared" si="0"/>
        <v>639600</v>
      </c>
      <c r="K51" s="45">
        <f t="shared" si="1"/>
        <v>627179.40017191251</v>
      </c>
      <c r="L51" s="45">
        <f t="shared" si="2"/>
        <v>627300</v>
      </c>
      <c r="M51" s="45">
        <f t="shared" si="3"/>
        <v>627300</v>
      </c>
      <c r="N51" s="45">
        <f t="shared" si="4"/>
        <v>615000</v>
      </c>
      <c r="P51" s="46">
        <f t="shared" si="5"/>
        <v>17394.82681718907</v>
      </c>
      <c r="Q51" s="47" t="str">
        <f t="shared" si="6"/>
        <v>Los precios son similares, sugiriendo un mercado estable y competitivo.</v>
      </c>
      <c r="R51" s="48">
        <f t="shared" si="7"/>
        <v>1.9607843137254902E-2</v>
      </c>
      <c r="S51" s="47" t="str">
        <f t="shared" si="8"/>
        <v>Los precios son homogéneos. Hay poca dispersión, indicando un mercado estable donde la mayoría de los productos se venden a precios cercanos al promedio</v>
      </c>
    </row>
    <row r="52" spans="1:19" ht="15.75" customHeight="1" x14ac:dyDescent="0.25">
      <c r="A52" s="42">
        <v>51</v>
      </c>
      <c r="B52" s="43" t="s">
        <v>65</v>
      </c>
      <c r="E52" s="44">
        <v>1097000</v>
      </c>
      <c r="F52" s="44">
        <v>1140880</v>
      </c>
      <c r="I52" s="45">
        <f t="shared" si="9"/>
        <v>1097000</v>
      </c>
      <c r="J52" s="45">
        <f t="shared" si="0"/>
        <v>1140880</v>
      </c>
      <c r="K52" s="45">
        <f t="shared" si="1"/>
        <v>1118724.8812822569</v>
      </c>
      <c r="L52" s="45">
        <f t="shared" si="2"/>
        <v>1118940</v>
      </c>
      <c r="M52" s="45">
        <f t="shared" si="3"/>
        <v>1118940</v>
      </c>
      <c r="N52" s="45">
        <f t="shared" si="4"/>
        <v>1097000</v>
      </c>
      <c r="P52" s="46">
        <f t="shared" si="5"/>
        <v>31027.845558465706</v>
      </c>
      <c r="Q52" s="47" t="str">
        <f t="shared" si="6"/>
        <v xml:space="preserve">Existe gran diferencia, indicando alta volatilidad o falta de consenso en el valor. </v>
      </c>
      <c r="R52" s="48">
        <f t="shared" si="7"/>
        <v>1.9607843137254902E-2</v>
      </c>
      <c r="S52" s="47" t="str">
        <f t="shared" si="8"/>
        <v>Los precios son homogéneos. Hay poca dispersión, indicando un mercado estable donde la mayoría de los productos se venden a precios cercanos al promedio</v>
      </c>
    </row>
    <row r="53" spans="1:19" ht="15.75" customHeight="1" x14ac:dyDescent="0.25">
      <c r="A53" s="42">
        <v>52</v>
      </c>
      <c r="B53" s="43" t="s">
        <v>66</v>
      </c>
      <c r="E53" s="44">
        <v>291000</v>
      </c>
      <c r="F53" s="44">
        <v>302640</v>
      </c>
      <c r="I53" s="45">
        <f t="shared" si="9"/>
        <v>291000</v>
      </c>
      <c r="J53" s="45">
        <f t="shared" si="0"/>
        <v>302640</v>
      </c>
      <c r="K53" s="45">
        <f t="shared" si="1"/>
        <v>296762.93569110008</v>
      </c>
      <c r="L53" s="45">
        <f t="shared" si="2"/>
        <v>296820</v>
      </c>
      <c r="M53" s="45">
        <f t="shared" si="3"/>
        <v>296820</v>
      </c>
      <c r="N53" s="45">
        <f t="shared" si="4"/>
        <v>291000</v>
      </c>
      <c r="P53" s="46">
        <f t="shared" si="5"/>
        <v>8230.7229330114133</v>
      </c>
      <c r="Q53" s="47" t="str">
        <f t="shared" si="6"/>
        <v>Los precios son similares, sugiriendo un mercado estable y competitivo.</v>
      </c>
      <c r="R53" s="48">
        <f t="shared" si="7"/>
        <v>1.9607843137254902E-2</v>
      </c>
      <c r="S53" s="47" t="str">
        <f t="shared" si="8"/>
        <v>Los precios son homogéneos. Hay poca dispersión, indicando un mercado estable donde la mayoría de los productos se venden a precios cercanos al promedio</v>
      </c>
    </row>
    <row r="54" spans="1:19" ht="15.75" customHeight="1" x14ac:dyDescent="0.25">
      <c r="A54" s="42">
        <v>53</v>
      </c>
      <c r="B54" s="43" t="s">
        <v>67</v>
      </c>
      <c r="E54" s="44">
        <v>1895000</v>
      </c>
      <c r="F54" s="44">
        <v>1970800</v>
      </c>
      <c r="I54" s="45">
        <f t="shared" si="9"/>
        <v>1895000</v>
      </c>
      <c r="J54" s="45">
        <f t="shared" si="0"/>
        <v>1970800</v>
      </c>
      <c r="K54" s="45">
        <f t="shared" si="1"/>
        <v>1932528.3956516655</v>
      </c>
      <c r="L54" s="45">
        <f t="shared" si="2"/>
        <v>1932900</v>
      </c>
      <c r="M54" s="45">
        <f t="shared" si="3"/>
        <v>1932900</v>
      </c>
      <c r="N54" s="45">
        <f t="shared" si="4"/>
        <v>1895000</v>
      </c>
      <c r="P54" s="46">
        <f t="shared" si="5"/>
        <v>53598.694013940301</v>
      </c>
      <c r="Q54" s="47" t="str">
        <f t="shared" si="6"/>
        <v xml:space="preserve">Existe gran diferencia, indicando alta volatilidad o falta de consenso en el valor. </v>
      </c>
      <c r="R54" s="48">
        <f t="shared" si="7"/>
        <v>1.9607843137254902E-2</v>
      </c>
      <c r="S54" s="47" t="str">
        <f t="shared" si="8"/>
        <v>Los precios son homogéneos. Hay poca dispersión, indicando un mercado estable donde la mayoría de los productos se venden a precios cercanos al promedio</v>
      </c>
    </row>
    <row r="55" spans="1:19" ht="15.75" customHeight="1" x14ac:dyDescent="0.25">
      <c r="A55" s="42">
        <v>54</v>
      </c>
      <c r="B55" s="43" t="s">
        <v>68</v>
      </c>
      <c r="E55" s="44">
        <v>468000</v>
      </c>
      <c r="F55" s="44">
        <v>486720</v>
      </c>
      <c r="I55" s="45">
        <f t="shared" si="9"/>
        <v>468000</v>
      </c>
      <c r="J55" s="45">
        <f t="shared" si="0"/>
        <v>486720</v>
      </c>
      <c r="K55" s="45">
        <f t="shared" si="1"/>
        <v>477268.22647228464</v>
      </c>
      <c r="L55" s="45">
        <f t="shared" si="2"/>
        <v>477360</v>
      </c>
      <c r="M55" s="45">
        <f t="shared" si="3"/>
        <v>477360</v>
      </c>
      <c r="N55" s="45">
        <f t="shared" si="4"/>
        <v>468000</v>
      </c>
      <c r="P55" s="46">
        <f t="shared" si="5"/>
        <v>13237.038943812169</v>
      </c>
      <c r="Q55" s="47" t="str">
        <f t="shared" si="6"/>
        <v>Los precios son similares, sugiriendo un mercado estable y competitivo.</v>
      </c>
      <c r="R55" s="48">
        <f t="shared" si="7"/>
        <v>1.9607843137254902E-2</v>
      </c>
      <c r="S55" s="47" t="str">
        <f t="shared" si="8"/>
        <v>Los precios son homogéneos. Hay poca dispersión, indicando un mercado estable donde la mayoría de los productos se venden a precios cercanos al promedio</v>
      </c>
    </row>
    <row r="56" spans="1:19" ht="15.75" customHeight="1" x14ac:dyDescent="0.25"/>
    <row r="57" spans="1:19" ht="15.75" customHeight="1" x14ac:dyDescent="0.25"/>
    <row r="58" spans="1:19" ht="15.75" customHeight="1" x14ac:dyDescent="0.25"/>
    <row r="59" spans="1:19" ht="15.75" customHeight="1" x14ac:dyDescent="0.25"/>
    <row r="60" spans="1:19" ht="15.75" customHeight="1" x14ac:dyDescent="0.25"/>
    <row r="61" spans="1:19" ht="15.75" customHeight="1" x14ac:dyDescent="0.25"/>
    <row r="62" spans="1:19" ht="15.75" customHeight="1" x14ac:dyDescent="0.25"/>
    <row r="63" spans="1:19" ht="15.75" customHeight="1" x14ac:dyDescent="0.25"/>
    <row r="64" spans="1:19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R2:R55">
    <cfRule type="cellIs" dxfId="41" priority="1" operator="lessThan">
      <formula>30%</formula>
    </cfRule>
  </conditionalFormatting>
  <conditionalFormatting sqref="R2:R55">
    <cfRule type="cellIs" dxfId="40" priority="2" operator="greaterThan">
      <formula>30%</formula>
    </cfRule>
  </conditionalFormatting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E579D-0F03-45BC-B203-46059A8FE47E}">
  <dimension ref="A1:S1000"/>
  <sheetViews>
    <sheetView workbookViewId="0">
      <selection activeCell="I2" sqref="I2:P2"/>
    </sheetView>
  </sheetViews>
  <sheetFormatPr baseColWidth="10" defaultColWidth="14.42578125" defaultRowHeight="15" customHeight="1" x14ac:dyDescent="0.25"/>
  <cols>
    <col min="1" max="1" width="4.42578125" customWidth="1"/>
    <col min="2" max="2" width="77.42578125" customWidth="1"/>
    <col min="3" max="5" width="10.7109375" customWidth="1"/>
    <col min="6" max="6" width="13.5703125" customWidth="1"/>
    <col min="7" max="16" width="10.7109375" customWidth="1"/>
    <col min="17" max="17" width="55.28515625" customWidth="1"/>
    <col min="18" max="18" width="10.7109375" customWidth="1"/>
    <col min="19" max="19" width="111.5703125" customWidth="1"/>
    <col min="20" max="26" width="10.7109375" customWidth="1"/>
  </cols>
  <sheetData>
    <row r="1" spans="1:19" ht="54" x14ac:dyDescent="0.25">
      <c r="A1" s="33" t="s">
        <v>102</v>
      </c>
      <c r="B1" s="33" t="s">
        <v>103</v>
      </c>
      <c r="E1" s="34" t="s">
        <v>124</v>
      </c>
      <c r="F1" s="34" t="s">
        <v>126</v>
      </c>
      <c r="I1" s="35" t="s">
        <v>106</v>
      </c>
      <c r="J1" s="36" t="s">
        <v>107</v>
      </c>
      <c r="K1" s="37" t="s">
        <v>108</v>
      </c>
      <c r="L1" s="38" t="s">
        <v>109</v>
      </c>
      <c r="M1" s="39" t="s">
        <v>110</v>
      </c>
      <c r="N1" s="40" t="s">
        <v>111</v>
      </c>
      <c r="P1" s="41" t="s">
        <v>112</v>
      </c>
      <c r="Q1" s="41" t="s">
        <v>113</v>
      </c>
      <c r="R1" s="41" t="s">
        <v>114</v>
      </c>
      <c r="S1" s="41" t="s">
        <v>115</v>
      </c>
    </row>
    <row r="2" spans="1:19" x14ac:dyDescent="0.25">
      <c r="A2" s="42">
        <v>1</v>
      </c>
      <c r="B2" s="43" t="s">
        <v>15</v>
      </c>
      <c r="E2" s="44">
        <v>1208810</v>
      </c>
      <c r="F2" s="44">
        <v>1124193</v>
      </c>
      <c r="I2" s="45">
        <f t="shared" ref="I2:I55" si="0">+MIN(E2,F2)</f>
        <v>1124193</v>
      </c>
      <c r="J2" s="45">
        <f t="shared" ref="J2:J55" si="1">+MAX(E2,F2)</f>
        <v>1208810</v>
      </c>
      <c r="K2" s="45">
        <f t="shared" ref="K2:K55" si="2">+GEOMEAN(F2,E2)</f>
        <v>1165733.9920968248</v>
      </c>
      <c r="L2" s="45">
        <f t="shared" ref="L2:L55" si="3">+MEDIAN(F2,E2)</f>
        <v>1166501.5</v>
      </c>
      <c r="M2" s="45">
        <f t="shared" ref="M2:M55" si="4">+AVERAGE(F2,E2)</f>
        <v>1166501.5</v>
      </c>
      <c r="N2" s="45">
        <f t="shared" ref="N2:N55" si="5">+I2</f>
        <v>1124193</v>
      </c>
      <c r="P2" s="46">
        <f t="shared" ref="P2:P55" si="6">+_xlfn.STDEV.S(E2,F2)</f>
        <v>59833.254503662094</v>
      </c>
      <c r="Q2" s="47" t="str">
        <f t="shared" ref="Q2:Q55" si="7">+IF(P2&lt;20000,"Los precios son similares, sugiriendo un mercado estable y competitivo.","Existe gran diferencia, indicando alta volatilidad o falta de consenso en el valor. ")</f>
        <v xml:space="preserve">Existe gran diferencia, indicando alta volatilidad o falta de consenso en el valor. </v>
      </c>
      <c r="R2" s="48">
        <f t="shared" ref="R2:R55" si="8">+_xlfn.STDEV.P(E2,F2)/M2</f>
        <v>3.6269563305319365E-2</v>
      </c>
      <c r="S2" s="47" t="str">
        <f t="shared" ref="S2:S55" si="9">+IF(R2&lt;30%,"Los precios son homogéneos. Hay poca dispersión, indicando un mercado estable donde la mayoría de los productos se venden a precios cercanos al promedio","Existe una gran dispersión de precios, lo que indica alta volatilidad o falta de uniformidad en el mercado. La media pierde representatividad")</f>
        <v>Los precios son homogéneos. Hay poca dispersión, indicando un mercado estable donde la mayoría de los productos se venden a precios cercanos al promedio</v>
      </c>
    </row>
    <row r="3" spans="1:19" x14ac:dyDescent="0.25">
      <c r="A3" s="42">
        <v>2</v>
      </c>
      <c r="B3" s="43" t="s">
        <v>16</v>
      </c>
      <c r="E3" s="44">
        <v>113220</v>
      </c>
      <c r="F3" s="44">
        <v>105295</v>
      </c>
      <c r="I3" s="45">
        <f t="shared" si="0"/>
        <v>105295</v>
      </c>
      <c r="J3" s="45">
        <f t="shared" si="1"/>
        <v>113220</v>
      </c>
      <c r="K3" s="45">
        <f t="shared" si="2"/>
        <v>109185.62130610422</v>
      </c>
      <c r="L3" s="45">
        <f t="shared" si="3"/>
        <v>109257.5</v>
      </c>
      <c r="M3" s="45">
        <f t="shared" si="4"/>
        <v>109257.5</v>
      </c>
      <c r="N3" s="45">
        <f t="shared" si="5"/>
        <v>105295</v>
      </c>
      <c r="P3" s="46">
        <f t="shared" si="6"/>
        <v>5603.8212409033895</v>
      </c>
      <c r="Q3" s="47" t="str">
        <f t="shared" si="7"/>
        <v>Los precios son similares, sugiriendo un mercado estable y competitivo.</v>
      </c>
      <c r="R3" s="48">
        <f t="shared" si="8"/>
        <v>3.6267533121296019E-2</v>
      </c>
      <c r="S3" s="47" t="str">
        <f t="shared" si="9"/>
        <v>Los precios son homogéneos. Hay poca dispersión, indicando un mercado estable donde la mayoría de los productos se venden a precios cercanos al promedio</v>
      </c>
    </row>
    <row r="4" spans="1:19" x14ac:dyDescent="0.25">
      <c r="A4" s="42">
        <v>3</v>
      </c>
      <c r="B4" s="43" t="s">
        <v>17</v>
      </c>
      <c r="E4" s="44">
        <v>98100</v>
      </c>
      <c r="F4" s="44">
        <v>93000</v>
      </c>
      <c r="I4" s="45">
        <f t="shared" si="0"/>
        <v>93000</v>
      </c>
      <c r="J4" s="45">
        <f t="shared" si="1"/>
        <v>98100</v>
      </c>
      <c r="K4" s="45">
        <f t="shared" si="2"/>
        <v>95515.967251554335</v>
      </c>
      <c r="L4" s="45">
        <f t="shared" si="3"/>
        <v>95550</v>
      </c>
      <c r="M4" s="45">
        <f t="shared" si="4"/>
        <v>95550</v>
      </c>
      <c r="N4" s="45">
        <f t="shared" si="5"/>
        <v>93000</v>
      </c>
      <c r="P4" s="46">
        <f t="shared" si="6"/>
        <v>3606.2445840513924</v>
      </c>
      <c r="Q4" s="47" t="str">
        <f t="shared" si="7"/>
        <v>Los precios son similares, sugiriendo un mercado estable y competitivo.</v>
      </c>
      <c r="R4" s="48">
        <f t="shared" si="8"/>
        <v>2.6687598116169546E-2</v>
      </c>
      <c r="S4" s="47" t="str">
        <f t="shared" si="9"/>
        <v>Los precios son homogéneos. Hay poca dispersión, indicando un mercado estable donde la mayoría de los productos se venden a precios cercanos al promedio</v>
      </c>
    </row>
    <row r="5" spans="1:19" x14ac:dyDescent="0.25">
      <c r="A5" s="42">
        <v>4</v>
      </c>
      <c r="B5" s="43" t="s">
        <v>19</v>
      </c>
      <c r="E5" s="44">
        <v>196200</v>
      </c>
      <c r="F5" s="44">
        <v>186000</v>
      </c>
      <c r="I5" s="45">
        <f t="shared" si="0"/>
        <v>186000</v>
      </c>
      <c r="J5" s="45">
        <f t="shared" si="1"/>
        <v>196200</v>
      </c>
      <c r="K5" s="45">
        <f t="shared" si="2"/>
        <v>191031.93450310867</v>
      </c>
      <c r="L5" s="45">
        <f t="shared" si="3"/>
        <v>191100</v>
      </c>
      <c r="M5" s="45">
        <f t="shared" si="4"/>
        <v>191100</v>
      </c>
      <c r="N5" s="45">
        <f t="shared" si="5"/>
        <v>186000</v>
      </c>
      <c r="P5" s="46">
        <f t="shared" si="6"/>
        <v>7212.4891681027848</v>
      </c>
      <c r="Q5" s="47" t="str">
        <f t="shared" si="7"/>
        <v>Los precios son similares, sugiriendo un mercado estable y competitivo.</v>
      </c>
      <c r="R5" s="48">
        <f t="shared" si="8"/>
        <v>2.6687598116169546E-2</v>
      </c>
      <c r="S5" s="47" t="str">
        <f t="shared" si="9"/>
        <v>Los precios son homogéneos. Hay poca dispersión, indicando un mercado estable donde la mayoría de los productos se venden a precios cercanos al promedio</v>
      </c>
    </row>
    <row r="6" spans="1:19" x14ac:dyDescent="0.25">
      <c r="A6" s="42">
        <v>5</v>
      </c>
      <c r="B6" s="43" t="s">
        <v>20</v>
      </c>
      <c r="E6" s="44">
        <v>123170</v>
      </c>
      <c r="F6" s="44">
        <v>114548</v>
      </c>
      <c r="I6" s="45">
        <f t="shared" si="0"/>
        <v>114548</v>
      </c>
      <c r="J6" s="45">
        <f t="shared" si="1"/>
        <v>123170</v>
      </c>
      <c r="K6" s="45">
        <f t="shared" si="2"/>
        <v>118780.79457555417</v>
      </c>
      <c r="L6" s="45">
        <f t="shared" si="3"/>
        <v>118859</v>
      </c>
      <c r="M6" s="45">
        <f t="shared" si="4"/>
        <v>118859</v>
      </c>
      <c r="N6" s="45">
        <f t="shared" si="5"/>
        <v>114548</v>
      </c>
      <c r="P6" s="46">
        <f t="shared" si="6"/>
        <v>6096.6746673904127</v>
      </c>
      <c r="Q6" s="47" t="str">
        <f t="shared" si="7"/>
        <v>Los precios son similares, sugiriendo un mercado estable y competitivo.</v>
      </c>
      <c r="R6" s="48">
        <f t="shared" si="8"/>
        <v>3.6269865975651822E-2</v>
      </c>
      <c r="S6" s="47" t="str">
        <f t="shared" si="9"/>
        <v>Los precios son homogéneos. Hay poca dispersión, indicando un mercado estable donde la mayoría de los productos se venden a precios cercanos al promedio</v>
      </c>
    </row>
    <row r="7" spans="1:19" x14ac:dyDescent="0.25">
      <c r="A7" s="42">
        <v>6</v>
      </c>
      <c r="B7" s="43" t="s">
        <v>21</v>
      </c>
      <c r="E7" s="44">
        <v>637650</v>
      </c>
      <c r="F7" s="44">
        <v>593015</v>
      </c>
      <c r="I7" s="45">
        <f t="shared" si="0"/>
        <v>593015</v>
      </c>
      <c r="J7" s="45">
        <f t="shared" si="1"/>
        <v>637650</v>
      </c>
      <c r="K7" s="45">
        <f t="shared" si="2"/>
        <v>614927.65001258487</v>
      </c>
      <c r="L7" s="45">
        <f t="shared" si="3"/>
        <v>615332.5</v>
      </c>
      <c r="M7" s="45">
        <f t="shared" si="4"/>
        <v>615332.5</v>
      </c>
      <c r="N7" s="45">
        <f t="shared" si="5"/>
        <v>593015</v>
      </c>
      <c r="P7" s="46">
        <f t="shared" si="6"/>
        <v>31561.71117826155</v>
      </c>
      <c r="Q7" s="47" t="str">
        <f t="shared" si="7"/>
        <v xml:space="preserve">Existe gran diferencia, indicando alta volatilidad o falta de consenso en el valor. </v>
      </c>
      <c r="R7" s="48">
        <f t="shared" si="8"/>
        <v>3.6269009031702375E-2</v>
      </c>
      <c r="S7" s="47" t="str">
        <f t="shared" si="9"/>
        <v>Los precios son homogéneos. Hay poca dispersión, indicando un mercado estable donde la mayoría de los productos se venden a precios cercanos al promedio</v>
      </c>
    </row>
    <row r="8" spans="1:19" x14ac:dyDescent="0.25">
      <c r="A8" s="42">
        <v>7</v>
      </c>
      <c r="B8" s="43" t="s">
        <v>22</v>
      </c>
      <c r="E8" s="44">
        <v>315010</v>
      </c>
      <c r="F8" s="44">
        <v>292959</v>
      </c>
      <c r="I8" s="45">
        <f t="shared" si="0"/>
        <v>292959</v>
      </c>
      <c r="J8" s="45">
        <f t="shared" si="1"/>
        <v>315010</v>
      </c>
      <c r="K8" s="45">
        <f t="shared" si="2"/>
        <v>303784.48707924504</v>
      </c>
      <c r="L8" s="45">
        <f t="shared" si="3"/>
        <v>303984.5</v>
      </c>
      <c r="M8" s="45">
        <f t="shared" si="4"/>
        <v>303984.5</v>
      </c>
      <c r="N8" s="45">
        <f t="shared" si="5"/>
        <v>292959</v>
      </c>
      <c r="P8" s="46">
        <f t="shared" si="6"/>
        <v>15592.41163194456</v>
      </c>
      <c r="Q8" s="47" t="str">
        <f t="shared" si="7"/>
        <v>Los precios son similares, sugiriendo un mercado estable y competitivo.</v>
      </c>
      <c r="R8" s="48">
        <f t="shared" si="8"/>
        <v>3.6269941395038231E-2</v>
      </c>
      <c r="S8" s="47" t="str">
        <f t="shared" si="9"/>
        <v>Los precios son homogéneos. Hay poca dispersión, indicando un mercado estable donde la mayoría de los productos se venden a precios cercanos al promedio</v>
      </c>
    </row>
    <row r="9" spans="1:19" x14ac:dyDescent="0.25">
      <c r="A9" s="42">
        <v>8</v>
      </c>
      <c r="B9" s="43" t="s">
        <v>23</v>
      </c>
      <c r="E9" s="44">
        <v>261600</v>
      </c>
      <c r="F9" s="44">
        <v>243288</v>
      </c>
      <c r="I9" s="45">
        <f t="shared" si="0"/>
        <v>243288</v>
      </c>
      <c r="J9" s="45">
        <f t="shared" si="1"/>
        <v>261600</v>
      </c>
      <c r="K9" s="45">
        <f t="shared" si="2"/>
        <v>252277.9039075757</v>
      </c>
      <c r="L9" s="45">
        <f t="shared" si="3"/>
        <v>252444</v>
      </c>
      <c r="M9" s="45">
        <f t="shared" si="4"/>
        <v>252444</v>
      </c>
      <c r="N9" s="45">
        <f t="shared" si="5"/>
        <v>243288</v>
      </c>
      <c r="P9" s="46">
        <f t="shared" si="6"/>
        <v>12948.539377088058</v>
      </c>
      <c r="Q9" s="47" t="str">
        <f t="shared" si="7"/>
        <v>Los precios son similares, sugiriendo un mercado estable y competitivo.</v>
      </c>
      <c r="R9" s="48">
        <f t="shared" si="8"/>
        <v>3.6269430051813469E-2</v>
      </c>
      <c r="S9" s="47" t="str">
        <f t="shared" si="9"/>
        <v>Los precios son homogéneos. Hay poca dispersión, indicando un mercado estable donde la mayoría de los productos se venden a precios cercanos al promedio</v>
      </c>
    </row>
    <row r="10" spans="1:19" x14ac:dyDescent="0.25">
      <c r="A10" s="42">
        <v>9</v>
      </c>
      <c r="B10" s="43" t="s">
        <v>24</v>
      </c>
      <c r="E10" s="44">
        <v>490500</v>
      </c>
      <c r="F10" s="44">
        <v>456165</v>
      </c>
      <c r="I10" s="45">
        <f t="shared" si="0"/>
        <v>456165</v>
      </c>
      <c r="J10" s="45">
        <f t="shared" si="1"/>
        <v>490500</v>
      </c>
      <c r="K10" s="45">
        <f t="shared" si="2"/>
        <v>473021.06982670445</v>
      </c>
      <c r="L10" s="45">
        <f t="shared" si="3"/>
        <v>473332.5</v>
      </c>
      <c r="M10" s="45">
        <f t="shared" si="4"/>
        <v>473332.5</v>
      </c>
      <c r="N10" s="45">
        <f t="shared" si="5"/>
        <v>456165</v>
      </c>
      <c r="P10" s="46">
        <f t="shared" si="6"/>
        <v>24278.511332040111</v>
      </c>
      <c r="Q10" s="47" t="str">
        <f t="shared" si="7"/>
        <v xml:space="preserve">Existe gran diferencia, indicando alta volatilidad o falta de consenso en el valor. </v>
      </c>
      <c r="R10" s="48">
        <f t="shared" si="8"/>
        <v>3.6269430051813469E-2</v>
      </c>
      <c r="S10" s="47" t="str">
        <f t="shared" si="9"/>
        <v>Los precios son homogéneos. Hay poca dispersión, indicando un mercado estable donde la mayoría de los productos se venden a precios cercanos al promedio</v>
      </c>
    </row>
    <row r="11" spans="1:19" x14ac:dyDescent="0.25">
      <c r="A11" s="42">
        <v>10</v>
      </c>
      <c r="B11" s="43" t="s">
        <v>25</v>
      </c>
      <c r="E11" s="44">
        <v>156960</v>
      </c>
      <c r="F11" s="44">
        <v>145973</v>
      </c>
      <c r="I11" s="45">
        <f t="shared" si="0"/>
        <v>145973</v>
      </c>
      <c r="J11" s="45">
        <f t="shared" si="1"/>
        <v>156960</v>
      </c>
      <c r="K11" s="45">
        <f t="shared" si="2"/>
        <v>151366.84603967937</v>
      </c>
      <c r="L11" s="45">
        <f t="shared" si="3"/>
        <v>151466.5</v>
      </c>
      <c r="M11" s="45">
        <f t="shared" si="4"/>
        <v>151466.5</v>
      </c>
      <c r="N11" s="45">
        <f t="shared" si="5"/>
        <v>145973</v>
      </c>
      <c r="P11" s="46">
        <f t="shared" si="6"/>
        <v>7768.982204896598</v>
      </c>
      <c r="Q11" s="47" t="str">
        <f t="shared" si="7"/>
        <v>Los precios son similares, sugiriendo un mercado estable y competitivo.</v>
      </c>
      <c r="R11" s="48">
        <f t="shared" si="8"/>
        <v>3.6268745894306662E-2</v>
      </c>
      <c r="S11" s="47" t="str">
        <f t="shared" si="9"/>
        <v>Los precios son homogéneos. Hay poca dispersión, indicando un mercado estable donde la mayoría de los productos se venden a precios cercanos al promedio</v>
      </c>
    </row>
    <row r="12" spans="1:19" x14ac:dyDescent="0.25">
      <c r="A12" s="42">
        <v>11</v>
      </c>
      <c r="B12" s="43" t="s">
        <v>26</v>
      </c>
      <c r="E12" s="44">
        <v>221270</v>
      </c>
      <c r="F12" s="44">
        <v>205781</v>
      </c>
      <c r="I12" s="45">
        <f t="shared" si="0"/>
        <v>205781</v>
      </c>
      <c r="J12" s="45">
        <f t="shared" si="1"/>
        <v>221270</v>
      </c>
      <c r="K12" s="45">
        <f t="shared" si="2"/>
        <v>213385.00854090007</v>
      </c>
      <c r="L12" s="45">
        <f t="shared" si="3"/>
        <v>213525.5</v>
      </c>
      <c r="M12" s="45">
        <f t="shared" si="4"/>
        <v>213525.5</v>
      </c>
      <c r="N12" s="45">
        <f t="shared" si="5"/>
        <v>205781</v>
      </c>
      <c r="P12" s="46">
        <f t="shared" si="6"/>
        <v>10952.376933798434</v>
      </c>
      <c r="Q12" s="47" t="str">
        <f t="shared" si="7"/>
        <v>Los precios son similares, sugiriendo un mercado estable y competitivo.</v>
      </c>
      <c r="R12" s="48">
        <f t="shared" si="8"/>
        <v>3.6269672708880207E-2</v>
      </c>
      <c r="S12" s="47" t="str">
        <f t="shared" si="9"/>
        <v>Los precios son homogéneos. Hay poca dispersión, indicando un mercado estable donde la mayoría de los productos se venden a precios cercanos al promedio</v>
      </c>
    </row>
    <row r="13" spans="1:19" x14ac:dyDescent="0.25">
      <c r="A13" s="42">
        <v>12</v>
      </c>
      <c r="B13" s="43" t="s">
        <v>27</v>
      </c>
      <c r="E13" s="44">
        <v>126440</v>
      </c>
      <c r="F13" s="44">
        <v>117589</v>
      </c>
      <c r="I13" s="45">
        <f t="shared" si="0"/>
        <v>117589</v>
      </c>
      <c r="J13" s="45">
        <f t="shared" si="1"/>
        <v>126440</v>
      </c>
      <c r="K13" s="45">
        <f t="shared" si="2"/>
        <v>121934.21652678135</v>
      </c>
      <c r="L13" s="45">
        <f t="shared" si="3"/>
        <v>122014.5</v>
      </c>
      <c r="M13" s="45">
        <f t="shared" si="4"/>
        <v>122014.5</v>
      </c>
      <c r="N13" s="45">
        <f t="shared" si="5"/>
        <v>117589</v>
      </c>
      <c r="P13" s="46">
        <f t="shared" si="6"/>
        <v>6258.6021202821321</v>
      </c>
      <c r="Q13" s="47" t="str">
        <f t="shared" si="7"/>
        <v>Los precios son similares, sugiriendo un mercado estable y competitivo.</v>
      </c>
      <c r="R13" s="48">
        <f t="shared" si="8"/>
        <v>3.6270279352044223E-2</v>
      </c>
      <c r="S13" s="47" t="str">
        <f t="shared" si="9"/>
        <v>Los precios son homogéneos. Hay poca dispersión, indicando un mercado estable donde la mayoría de los productos se venden a precios cercanos al promedio</v>
      </c>
    </row>
    <row r="14" spans="1:19" x14ac:dyDescent="0.25">
      <c r="A14" s="42">
        <v>13</v>
      </c>
      <c r="B14" s="43" t="s">
        <v>28</v>
      </c>
      <c r="E14" s="44">
        <v>163500</v>
      </c>
      <c r="F14" s="44">
        <v>152055</v>
      </c>
      <c r="I14" s="45">
        <f t="shared" si="0"/>
        <v>152055</v>
      </c>
      <c r="J14" s="45">
        <f t="shared" si="1"/>
        <v>163500</v>
      </c>
      <c r="K14" s="45">
        <f t="shared" si="2"/>
        <v>157673.68994223481</v>
      </c>
      <c r="L14" s="45">
        <f t="shared" si="3"/>
        <v>157777.5</v>
      </c>
      <c r="M14" s="45">
        <f t="shared" si="4"/>
        <v>157777.5</v>
      </c>
      <c r="N14" s="45">
        <f t="shared" si="5"/>
        <v>152055</v>
      </c>
      <c r="P14" s="46">
        <f t="shared" si="6"/>
        <v>8092.8371106800369</v>
      </c>
      <c r="Q14" s="47" t="str">
        <f t="shared" si="7"/>
        <v>Los precios son similares, sugiriendo un mercado estable y competitivo.</v>
      </c>
      <c r="R14" s="48">
        <f t="shared" si="8"/>
        <v>3.6269430051813469E-2</v>
      </c>
      <c r="S14" s="47" t="str">
        <f t="shared" si="9"/>
        <v>Los precios son homogéneos. Hay poca dispersión, indicando un mercado estable donde la mayoría de los productos se venden a precios cercanos al promedio</v>
      </c>
    </row>
    <row r="15" spans="1:19" x14ac:dyDescent="0.25">
      <c r="A15" s="42">
        <v>14</v>
      </c>
      <c r="B15" s="43" t="s">
        <v>29</v>
      </c>
      <c r="E15" s="44">
        <v>76300</v>
      </c>
      <c r="F15" s="44">
        <v>70959</v>
      </c>
      <c r="I15" s="45">
        <f t="shared" si="0"/>
        <v>70959</v>
      </c>
      <c r="J15" s="45">
        <f t="shared" si="1"/>
        <v>76300</v>
      </c>
      <c r="K15" s="45">
        <f t="shared" si="2"/>
        <v>73581.055306376249</v>
      </c>
      <c r="L15" s="45">
        <f t="shared" si="3"/>
        <v>73629.5</v>
      </c>
      <c r="M15" s="45">
        <f t="shared" si="4"/>
        <v>73629.5</v>
      </c>
      <c r="N15" s="45">
        <f t="shared" si="5"/>
        <v>70959</v>
      </c>
      <c r="P15" s="46">
        <f t="shared" si="6"/>
        <v>3776.6573183173505</v>
      </c>
      <c r="Q15" s="47" t="str">
        <f t="shared" si="7"/>
        <v>Los precios son similares, sugiriendo un mercado estable y competitivo.</v>
      </c>
      <c r="R15" s="48">
        <f t="shared" si="8"/>
        <v>3.6269430051813469E-2</v>
      </c>
      <c r="S15" s="47" t="str">
        <f t="shared" si="9"/>
        <v>Los precios son homogéneos. Hay poca dispersión, indicando un mercado estable donde la mayoría de los productos se venden a precios cercanos al promedio</v>
      </c>
    </row>
    <row r="16" spans="1:19" x14ac:dyDescent="0.25">
      <c r="A16" s="42">
        <v>15</v>
      </c>
      <c r="B16" s="43" t="s">
        <v>30</v>
      </c>
      <c r="E16" s="44">
        <v>81750</v>
      </c>
      <c r="F16" s="44">
        <v>76028</v>
      </c>
      <c r="I16" s="45">
        <f t="shared" si="0"/>
        <v>76028</v>
      </c>
      <c r="J16" s="45">
        <f t="shared" si="1"/>
        <v>81750</v>
      </c>
      <c r="K16" s="45">
        <f t="shared" si="2"/>
        <v>78837.104208614866</v>
      </c>
      <c r="L16" s="45">
        <f t="shared" si="3"/>
        <v>78889</v>
      </c>
      <c r="M16" s="45">
        <f t="shared" si="4"/>
        <v>78889</v>
      </c>
      <c r="N16" s="45">
        <f t="shared" si="5"/>
        <v>76028</v>
      </c>
      <c r="P16" s="46">
        <f t="shared" si="6"/>
        <v>4046.0650019494251</v>
      </c>
      <c r="Q16" s="47" t="str">
        <f t="shared" si="7"/>
        <v>Los precios son similares, sugiriendo un mercado estable y competitivo.</v>
      </c>
      <c r="R16" s="48">
        <f t="shared" si="8"/>
        <v>3.626614610401957E-2</v>
      </c>
      <c r="S16" s="47" t="str">
        <f t="shared" si="9"/>
        <v>Los precios son homogéneos. Hay poca dispersión, indicando un mercado estable donde la mayoría de los productos se venden a precios cercanos al promedio</v>
      </c>
    </row>
    <row r="17" spans="1:19" x14ac:dyDescent="0.25">
      <c r="A17" s="42">
        <v>16</v>
      </c>
      <c r="B17" s="43" t="s">
        <v>31</v>
      </c>
      <c r="E17" s="44">
        <v>307380</v>
      </c>
      <c r="F17" s="44">
        <v>285863</v>
      </c>
      <c r="I17" s="45">
        <f t="shared" si="0"/>
        <v>285863</v>
      </c>
      <c r="J17" s="45">
        <f t="shared" si="1"/>
        <v>307380</v>
      </c>
      <c r="K17" s="45">
        <f t="shared" si="2"/>
        <v>296426.32970098994</v>
      </c>
      <c r="L17" s="45">
        <f t="shared" si="3"/>
        <v>296621.5</v>
      </c>
      <c r="M17" s="45">
        <f t="shared" si="4"/>
        <v>296621.5</v>
      </c>
      <c r="N17" s="45">
        <f t="shared" si="5"/>
        <v>285863</v>
      </c>
      <c r="P17" s="46">
        <f t="shared" si="6"/>
        <v>15214.816610790944</v>
      </c>
      <c r="Q17" s="47" t="str">
        <f t="shared" si="7"/>
        <v>Los precios son similares, sugiriendo un mercado estable y competitivo.</v>
      </c>
      <c r="R17" s="48">
        <f t="shared" si="8"/>
        <v>3.6270128766795397E-2</v>
      </c>
      <c r="S17" s="47" t="str">
        <f t="shared" si="9"/>
        <v>Los precios son homogéneos. Hay poca dispersión, indicando un mercado estable donde la mayoría de los productos se venden a precios cercanos al promedio</v>
      </c>
    </row>
    <row r="18" spans="1:19" x14ac:dyDescent="0.25">
      <c r="A18" s="42">
        <v>17</v>
      </c>
      <c r="B18" s="43" t="s">
        <v>32</v>
      </c>
      <c r="E18" s="44">
        <v>311740</v>
      </c>
      <c r="F18" s="44">
        <v>289918</v>
      </c>
      <c r="I18" s="45">
        <f t="shared" si="0"/>
        <v>289918</v>
      </c>
      <c r="J18" s="45">
        <f t="shared" si="1"/>
        <v>311740</v>
      </c>
      <c r="K18" s="45">
        <f t="shared" si="2"/>
        <v>300631.06512800703</v>
      </c>
      <c r="L18" s="45">
        <f t="shared" si="3"/>
        <v>300829</v>
      </c>
      <c r="M18" s="45">
        <f t="shared" si="4"/>
        <v>300829</v>
      </c>
      <c r="N18" s="45">
        <f t="shared" si="5"/>
        <v>289918</v>
      </c>
      <c r="P18" s="46">
        <f t="shared" si="6"/>
        <v>15430.484179052841</v>
      </c>
      <c r="Q18" s="47" t="str">
        <f t="shared" si="7"/>
        <v>Los precios son similares, sugiriendo un mercado estable y competitivo.</v>
      </c>
      <c r="R18" s="48">
        <f t="shared" si="8"/>
        <v>3.626977452306792E-2</v>
      </c>
      <c r="S18" s="47" t="str">
        <f t="shared" si="9"/>
        <v>Los precios son homogéneos. Hay poca dispersión, indicando un mercado estable donde la mayoría de los productos se venden a precios cercanos al promedio</v>
      </c>
    </row>
    <row r="19" spans="1:19" x14ac:dyDescent="0.25">
      <c r="A19" s="42">
        <v>18</v>
      </c>
      <c r="B19" s="43" t="s">
        <v>33</v>
      </c>
      <c r="E19" s="44">
        <v>196200</v>
      </c>
      <c r="F19" s="44">
        <v>182466</v>
      </c>
      <c r="I19" s="45">
        <f t="shared" si="0"/>
        <v>182466</v>
      </c>
      <c r="J19" s="45">
        <f t="shared" si="1"/>
        <v>196200</v>
      </c>
      <c r="K19" s="45">
        <f t="shared" si="2"/>
        <v>189208.42793068179</v>
      </c>
      <c r="L19" s="45">
        <f t="shared" si="3"/>
        <v>189333</v>
      </c>
      <c r="M19" s="45">
        <f t="shared" si="4"/>
        <v>189333</v>
      </c>
      <c r="N19" s="45">
        <f t="shared" si="5"/>
        <v>182466</v>
      </c>
      <c r="P19" s="46">
        <f t="shared" si="6"/>
        <v>9711.4045328160446</v>
      </c>
      <c r="Q19" s="47" t="str">
        <f t="shared" si="7"/>
        <v>Los precios son similares, sugiriendo un mercado estable y competitivo.</v>
      </c>
      <c r="R19" s="48">
        <f t="shared" si="8"/>
        <v>3.6269430051813469E-2</v>
      </c>
      <c r="S19" s="47" t="str">
        <f t="shared" si="9"/>
        <v>Los precios son homogéneos. Hay poca dispersión, indicando un mercado estable donde la mayoría de los productos se venden a precios cercanos al promedio</v>
      </c>
    </row>
    <row r="20" spans="1:19" x14ac:dyDescent="0.25">
      <c r="A20" s="42">
        <v>19</v>
      </c>
      <c r="B20" s="43" t="s">
        <v>34</v>
      </c>
      <c r="E20" s="44">
        <v>111180</v>
      </c>
      <c r="F20" s="44">
        <v>103397</v>
      </c>
      <c r="I20" s="45">
        <f t="shared" si="0"/>
        <v>103397</v>
      </c>
      <c r="J20" s="45">
        <f t="shared" si="1"/>
        <v>111180</v>
      </c>
      <c r="K20" s="45">
        <f t="shared" si="2"/>
        <v>107217.90177018015</v>
      </c>
      <c r="L20" s="45">
        <f t="shared" si="3"/>
        <v>107288.5</v>
      </c>
      <c r="M20" s="45">
        <f t="shared" si="4"/>
        <v>107288.5</v>
      </c>
      <c r="N20" s="45">
        <f t="shared" si="5"/>
        <v>103397</v>
      </c>
      <c r="P20" s="46">
        <f t="shared" si="6"/>
        <v>5503.4120779748991</v>
      </c>
      <c r="Q20" s="47" t="str">
        <f t="shared" si="7"/>
        <v>Los precios son similares, sugiriendo un mercado estable y competitivo.</v>
      </c>
      <c r="R20" s="48">
        <f t="shared" si="8"/>
        <v>3.6271361795532607E-2</v>
      </c>
      <c r="S20" s="47" t="str">
        <f t="shared" si="9"/>
        <v>Los precios son homogéneos. Hay poca dispersión, indicando un mercado estable donde la mayoría de los productos se venden a precios cercanos al promedio</v>
      </c>
    </row>
    <row r="21" spans="1:19" ht="15.75" customHeight="1" x14ac:dyDescent="0.25">
      <c r="A21" s="42">
        <v>20</v>
      </c>
      <c r="B21" s="43" t="s">
        <v>35</v>
      </c>
      <c r="E21" s="44">
        <v>110090</v>
      </c>
      <c r="F21" s="44">
        <v>102384</v>
      </c>
      <c r="I21" s="45">
        <f t="shared" si="0"/>
        <v>102384</v>
      </c>
      <c r="J21" s="45">
        <f t="shared" si="1"/>
        <v>110090</v>
      </c>
      <c r="K21" s="45">
        <f t="shared" si="2"/>
        <v>106167.10677041172</v>
      </c>
      <c r="L21" s="45">
        <f t="shared" si="3"/>
        <v>106237</v>
      </c>
      <c r="M21" s="45">
        <f t="shared" si="4"/>
        <v>106237</v>
      </c>
      <c r="N21" s="45">
        <f t="shared" si="5"/>
        <v>102384</v>
      </c>
      <c r="P21" s="46">
        <f t="shared" si="6"/>
        <v>5448.9648558235349</v>
      </c>
      <c r="Q21" s="47" t="str">
        <f t="shared" si="7"/>
        <v>Los precios son similares, sugiriendo un mercado estable y competitivo.</v>
      </c>
      <c r="R21" s="48">
        <f t="shared" si="8"/>
        <v>3.6267966904185926E-2</v>
      </c>
      <c r="S21" s="47" t="str">
        <f t="shared" si="9"/>
        <v>Los precios son homogéneos. Hay poca dispersión, indicando un mercado estable donde la mayoría de los productos se venden a precios cercanos al promedio</v>
      </c>
    </row>
    <row r="22" spans="1:19" ht="15.75" customHeight="1" x14ac:dyDescent="0.25">
      <c r="A22" s="42">
        <v>21</v>
      </c>
      <c r="B22" s="43" t="s">
        <v>36</v>
      </c>
      <c r="E22" s="44">
        <v>1205540</v>
      </c>
      <c r="F22" s="44">
        <v>1121152</v>
      </c>
      <c r="I22" s="45">
        <f t="shared" si="0"/>
        <v>1121152</v>
      </c>
      <c r="J22" s="45">
        <f t="shared" si="1"/>
        <v>1205540</v>
      </c>
      <c r="K22" s="45">
        <f t="shared" si="2"/>
        <v>1162580.5701455707</v>
      </c>
      <c r="L22" s="45">
        <f t="shared" si="3"/>
        <v>1163346</v>
      </c>
      <c r="M22" s="45">
        <f t="shared" si="4"/>
        <v>1163346</v>
      </c>
      <c r="N22" s="45">
        <f t="shared" si="5"/>
        <v>1121152</v>
      </c>
      <c r="P22" s="46">
        <f t="shared" si="6"/>
        <v>59671.327050770371</v>
      </c>
      <c r="Q22" s="47" t="str">
        <f t="shared" si="7"/>
        <v xml:space="preserve">Existe gran diferencia, indicando alta volatilidad o falta de consenso en el valor. </v>
      </c>
      <c r="R22" s="48">
        <f t="shared" si="8"/>
        <v>3.6269519128445019E-2</v>
      </c>
      <c r="S22" s="47" t="str">
        <f t="shared" si="9"/>
        <v>Los precios son homogéneos. Hay poca dispersión, indicando un mercado estable donde la mayoría de los productos se venden a precios cercanos al promedio</v>
      </c>
    </row>
    <row r="23" spans="1:19" ht="15.75" customHeight="1" x14ac:dyDescent="0.25">
      <c r="A23" s="42">
        <v>22</v>
      </c>
      <c r="B23" s="43" t="s">
        <v>37</v>
      </c>
      <c r="E23" s="44">
        <v>1287290</v>
      </c>
      <c r="F23" s="44">
        <v>1197180</v>
      </c>
      <c r="I23" s="45">
        <f t="shared" si="0"/>
        <v>1197180</v>
      </c>
      <c r="J23" s="45">
        <f t="shared" si="1"/>
        <v>1287290</v>
      </c>
      <c r="K23" s="45">
        <f t="shared" si="2"/>
        <v>1241417.6743546065</v>
      </c>
      <c r="L23" s="45">
        <f t="shared" si="3"/>
        <v>1242235</v>
      </c>
      <c r="M23" s="45">
        <f t="shared" si="4"/>
        <v>1242235</v>
      </c>
      <c r="N23" s="45">
        <f t="shared" si="5"/>
        <v>1197180</v>
      </c>
      <c r="P23" s="46">
        <f t="shared" si="6"/>
        <v>63717.392052719799</v>
      </c>
      <c r="Q23" s="47" t="str">
        <f t="shared" si="7"/>
        <v xml:space="preserve">Existe gran diferencia, indicando alta volatilidad o falta de consenso en el valor. </v>
      </c>
      <c r="R23" s="48">
        <f t="shared" si="8"/>
        <v>3.626930492217656E-2</v>
      </c>
      <c r="S23" s="47" t="str">
        <f t="shared" si="9"/>
        <v>Los precios son homogéneos. Hay poca dispersión, indicando un mercado estable donde la mayoría de los productos se venden a precios cercanos al promedio</v>
      </c>
    </row>
    <row r="24" spans="1:19" ht="15.75" customHeight="1" x14ac:dyDescent="0.25">
      <c r="A24" s="42">
        <v>23</v>
      </c>
      <c r="B24" s="43" t="s">
        <v>21</v>
      </c>
      <c r="E24" s="44">
        <v>633290</v>
      </c>
      <c r="F24" s="44">
        <v>588960</v>
      </c>
      <c r="I24" s="45">
        <f t="shared" si="0"/>
        <v>588960</v>
      </c>
      <c r="J24" s="45">
        <f t="shared" si="1"/>
        <v>633290</v>
      </c>
      <c r="K24" s="45">
        <f t="shared" si="2"/>
        <v>610722.9145856573</v>
      </c>
      <c r="L24" s="45">
        <f t="shared" si="3"/>
        <v>611125</v>
      </c>
      <c r="M24" s="45">
        <f t="shared" si="4"/>
        <v>611125</v>
      </c>
      <c r="N24" s="45">
        <f t="shared" si="5"/>
        <v>588960</v>
      </c>
      <c r="P24" s="46">
        <f t="shared" si="6"/>
        <v>31346.043609999651</v>
      </c>
      <c r="Q24" s="47" t="str">
        <f t="shared" si="7"/>
        <v xml:space="preserve">Existe gran diferencia, indicando alta volatilidad o falta de consenso en el valor. </v>
      </c>
      <c r="R24" s="48">
        <f t="shared" si="8"/>
        <v>3.6269175700552263E-2</v>
      </c>
      <c r="S24" s="47" t="str">
        <f t="shared" si="9"/>
        <v>Los precios son homogéneos. Hay poca dispersión, indicando un mercado estable donde la mayoría de los productos se venden a precios cercanos al promedio</v>
      </c>
    </row>
    <row r="25" spans="1:19" ht="15.75" customHeight="1" x14ac:dyDescent="0.25">
      <c r="A25" s="42">
        <v>24</v>
      </c>
      <c r="B25" s="43" t="s">
        <v>38</v>
      </c>
      <c r="E25" s="44">
        <v>515570</v>
      </c>
      <c r="F25" s="44">
        <v>479480</v>
      </c>
      <c r="I25" s="45">
        <f t="shared" si="0"/>
        <v>479480</v>
      </c>
      <c r="J25" s="45">
        <f t="shared" si="1"/>
        <v>515570</v>
      </c>
      <c r="K25" s="45">
        <f t="shared" si="2"/>
        <v>497197.65043692634</v>
      </c>
      <c r="L25" s="45">
        <f t="shared" si="3"/>
        <v>497525</v>
      </c>
      <c r="M25" s="45">
        <f t="shared" si="4"/>
        <v>497525</v>
      </c>
      <c r="N25" s="45">
        <f t="shared" si="5"/>
        <v>479480</v>
      </c>
      <c r="P25" s="46">
        <f t="shared" si="6"/>
        <v>25519.483733022502</v>
      </c>
      <c r="Q25" s="47" t="str">
        <f t="shared" si="7"/>
        <v xml:space="preserve">Existe gran diferencia, indicando alta volatilidad o falta de consenso en el valor. </v>
      </c>
      <c r="R25" s="48">
        <f t="shared" si="8"/>
        <v>3.6269534194261592E-2</v>
      </c>
      <c r="S25" s="47" t="str">
        <f t="shared" si="9"/>
        <v>Los precios son homogéneos. Hay poca dispersión, indicando un mercado estable donde la mayoría de los productos se venden a precios cercanos al promedio</v>
      </c>
    </row>
    <row r="26" spans="1:19" ht="15.75" customHeight="1" x14ac:dyDescent="0.25">
      <c r="A26" s="42">
        <v>25</v>
      </c>
      <c r="B26" s="43" t="s">
        <v>39</v>
      </c>
      <c r="E26" s="44">
        <v>1027870</v>
      </c>
      <c r="F26" s="44">
        <v>955919</v>
      </c>
      <c r="I26" s="45">
        <f t="shared" si="0"/>
        <v>955919</v>
      </c>
      <c r="J26" s="45">
        <f t="shared" si="1"/>
        <v>1027870</v>
      </c>
      <c r="K26" s="45">
        <f t="shared" si="2"/>
        <v>991241.87892259669</v>
      </c>
      <c r="L26" s="45">
        <f t="shared" si="3"/>
        <v>991894.5</v>
      </c>
      <c r="M26" s="45">
        <f t="shared" si="4"/>
        <v>991894.5</v>
      </c>
      <c r="N26" s="45">
        <f t="shared" si="5"/>
        <v>955919</v>
      </c>
      <c r="P26" s="46">
        <f t="shared" si="6"/>
        <v>50877.040013153281</v>
      </c>
      <c r="Q26" s="47" t="str">
        <f t="shared" si="7"/>
        <v xml:space="preserve">Existe gran diferencia, indicando alta volatilidad o falta de consenso en el valor. </v>
      </c>
      <c r="R26" s="48">
        <f t="shared" si="8"/>
        <v>3.6269482288690987E-2</v>
      </c>
      <c r="S26" s="47" t="str">
        <f t="shared" si="9"/>
        <v>Los precios son homogéneos. Hay poca dispersión, indicando un mercado estable donde la mayoría de los productos se venden a precios cercanos al promedio</v>
      </c>
    </row>
    <row r="27" spans="1:19" ht="15.75" customHeight="1" x14ac:dyDescent="0.25">
      <c r="A27" s="42">
        <v>26</v>
      </c>
      <c r="B27" s="43" t="s">
        <v>40</v>
      </c>
      <c r="E27" s="44">
        <v>491590</v>
      </c>
      <c r="F27" s="44">
        <v>457179</v>
      </c>
      <c r="I27" s="45">
        <f t="shared" si="0"/>
        <v>457179</v>
      </c>
      <c r="J27" s="45">
        <f t="shared" si="1"/>
        <v>491590</v>
      </c>
      <c r="K27" s="45">
        <f t="shared" si="2"/>
        <v>474072.38330238138</v>
      </c>
      <c r="L27" s="45">
        <f t="shared" si="3"/>
        <v>474384.5</v>
      </c>
      <c r="M27" s="45">
        <f t="shared" si="4"/>
        <v>474384.5</v>
      </c>
      <c r="N27" s="45">
        <f t="shared" si="5"/>
        <v>457179</v>
      </c>
      <c r="P27" s="46">
        <f t="shared" si="6"/>
        <v>24332.251447410286</v>
      </c>
      <c r="Q27" s="47" t="str">
        <f t="shared" si="7"/>
        <v xml:space="preserve">Existe gran diferencia, indicando alta volatilidad o falta de consenso en el valor. </v>
      </c>
      <c r="R27" s="48">
        <f t="shared" si="8"/>
        <v>3.6269102384247374E-2</v>
      </c>
      <c r="S27" s="47" t="str">
        <f t="shared" si="9"/>
        <v>Los precios son homogéneos. Hay poca dispersión, indicando un mercado estable donde la mayoría de los productos se venden a precios cercanos al promedio</v>
      </c>
    </row>
    <row r="28" spans="1:19" ht="15.75" customHeight="1" x14ac:dyDescent="0.25">
      <c r="A28" s="42">
        <v>27</v>
      </c>
      <c r="B28" s="43" t="s">
        <v>41</v>
      </c>
      <c r="E28" s="44">
        <v>228900</v>
      </c>
      <c r="F28" s="44">
        <v>212877</v>
      </c>
      <c r="I28" s="45">
        <f t="shared" si="0"/>
        <v>212877</v>
      </c>
      <c r="J28" s="45">
        <f t="shared" si="1"/>
        <v>228900</v>
      </c>
      <c r="K28" s="45">
        <f t="shared" si="2"/>
        <v>220743.16591912875</v>
      </c>
      <c r="L28" s="45">
        <f t="shared" si="3"/>
        <v>220888.5</v>
      </c>
      <c r="M28" s="45">
        <f t="shared" si="4"/>
        <v>220888.5</v>
      </c>
      <c r="N28" s="45">
        <f t="shared" si="5"/>
        <v>212877</v>
      </c>
      <c r="P28" s="46">
        <f t="shared" si="6"/>
        <v>11329.971954952051</v>
      </c>
      <c r="Q28" s="47" t="str">
        <f t="shared" si="7"/>
        <v>Los precios son similares, sugiriendo un mercado estable y competitivo.</v>
      </c>
      <c r="R28" s="48">
        <f t="shared" si="8"/>
        <v>3.6269430051813469E-2</v>
      </c>
      <c r="S28" s="47" t="str">
        <f t="shared" si="9"/>
        <v>Los precios son homogéneos. Hay poca dispersión, indicando un mercado estable donde la mayoría de los productos se venden a precios cercanos al promedio</v>
      </c>
    </row>
    <row r="29" spans="1:19" ht="15.75" customHeight="1" x14ac:dyDescent="0.25">
      <c r="A29" s="42">
        <v>28</v>
      </c>
      <c r="B29" s="43" t="s">
        <v>42</v>
      </c>
      <c r="E29" s="44">
        <v>1694950</v>
      </c>
      <c r="F29" s="44">
        <v>1576304</v>
      </c>
      <c r="I29" s="45">
        <f t="shared" si="0"/>
        <v>1576304</v>
      </c>
      <c r="J29" s="45">
        <f t="shared" si="1"/>
        <v>1694950</v>
      </c>
      <c r="K29" s="45">
        <f t="shared" si="2"/>
        <v>1634550.844972404</v>
      </c>
      <c r="L29" s="45">
        <f t="shared" si="3"/>
        <v>1635627</v>
      </c>
      <c r="M29" s="45">
        <f t="shared" si="4"/>
        <v>1635627</v>
      </c>
      <c r="N29" s="45">
        <f t="shared" si="5"/>
        <v>1576304</v>
      </c>
      <c r="P29" s="46">
        <f t="shared" si="6"/>
        <v>83895.391160659114</v>
      </c>
      <c r="Q29" s="47" t="str">
        <f t="shared" si="7"/>
        <v xml:space="preserve">Existe gran diferencia, indicando alta volatilidad o falta de consenso en el valor. </v>
      </c>
      <c r="R29" s="48">
        <f t="shared" si="8"/>
        <v>3.6269271661570762E-2</v>
      </c>
      <c r="S29" s="47" t="str">
        <f t="shared" si="9"/>
        <v>Los precios son homogéneos. Hay poca dispersión, indicando un mercado estable donde la mayoría de los productos se venden a precios cercanos al promedio</v>
      </c>
    </row>
    <row r="30" spans="1:19" ht="15.75" customHeight="1" x14ac:dyDescent="0.25">
      <c r="A30" s="42">
        <v>29</v>
      </c>
      <c r="B30" s="43" t="s">
        <v>43</v>
      </c>
      <c r="E30" s="44">
        <v>1819210</v>
      </c>
      <c r="F30" s="44">
        <v>1691865</v>
      </c>
      <c r="I30" s="45">
        <f t="shared" si="0"/>
        <v>1691865</v>
      </c>
      <c r="J30" s="45">
        <f t="shared" si="1"/>
        <v>1819210</v>
      </c>
      <c r="K30" s="45">
        <f t="shared" si="2"/>
        <v>1754382.4345478383</v>
      </c>
      <c r="L30" s="45">
        <f t="shared" si="3"/>
        <v>1755537.5</v>
      </c>
      <c r="M30" s="45">
        <f t="shared" si="4"/>
        <v>1755537.5</v>
      </c>
      <c r="N30" s="45">
        <f t="shared" si="5"/>
        <v>1691865</v>
      </c>
      <c r="P30" s="46">
        <f t="shared" si="6"/>
        <v>90046.513050200898</v>
      </c>
      <c r="Q30" s="47" t="str">
        <f t="shared" si="7"/>
        <v xml:space="preserve">Existe gran diferencia, indicando alta volatilidad o falta de consenso en el valor. </v>
      </c>
      <c r="R30" s="48">
        <f t="shared" si="8"/>
        <v>3.6269518594732382E-2</v>
      </c>
      <c r="S30" s="47" t="str">
        <f t="shared" si="9"/>
        <v>Los precios son homogéneos. Hay poca dispersión, indicando un mercado estable donde la mayoría de los productos se venden a precios cercanos al promedio</v>
      </c>
    </row>
    <row r="31" spans="1:19" ht="15.75" customHeight="1" x14ac:dyDescent="0.25">
      <c r="A31" s="42">
        <v>30</v>
      </c>
      <c r="B31" s="43" t="s">
        <v>44</v>
      </c>
      <c r="E31" s="44">
        <v>1254590</v>
      </c>
      <c r="F31" s="44">
        <v>1166769</v>
      </c>
      <c r="I31" s="45">
        <f t="shared" si="0"/>
        <v>1166769</v>
      </c>
      <c r="J31" s="45">
        <f t="shared" si="1"/>
        <v>1254590</v>
      </c>
      <c r="K31" s="45">
        <f t="shared" si="2"/>
        <v>1209882.9363661595</v>
      </c>
      <c r="L31" s="45">
        <f t="shared" si="3"/>
        <v>1210679.5</v>
      </c>
      <c r="M31" s="45">
        <f t="shared" si="4"/>
        <v>1210679.5</v>
      </c>
      <c r="N31" s="45">
        <f t="shared" si="5"/>
        <v>1166769</v>
      </c>
      <c r="P31" s="46">
        <f t="shared" si="6"/>
        <v>62098.824630583789</v>
      </c>
      <c r="Q31" s="47" t="str">
        <f t="shared" si="7"/>
        <v xml:space="preserve">Existe gran diferencia, indicando alta volatilidad o falta de consenso en el valor. </v>
      </c>
      <c r="R31" s="48">
        <f t="shared" si="8"/>
        <v>3.6269301660761581E-2</v>
      </c>
      <c r="S31" s="47" t="str">
        <f t="shared" si="9"/>
        <v>Los precios son homogéneos. Hay poca dispersión, indicando un mercado estable donde la mayoría de los productos se venden a precios cercanos al promedio</v>
      </c>
    </row>
    <row r="32" spans="1:19" ht="15.75" customHeight="1" x14ac:dyDescent="0.25">
      <c r="A32" s="42">
        <v>31</v>
      </c>
      <c r="B32" s="43" t="s">
        <v>45</v>
      </c>
      <c r="E32" s="44">
        <v>1203360</v>
      </c>
      <c r="F32" s="44">
        <v>1119125</v>
      </c>
      <c r="I32" s="45">
        <f t="shared" si="0"/>
        <v>1119125</v>
      </c>
      <c r="J32" s="45">
        <f t="shared" si="1"/>
        <v>1203360</v>
      </c>
      <c r="K32" s="45">
        <f t="shared" si="2"/>
        <v>1160478.4616700131</v>
      </c>
      <c r="L32" s="45">
        <f t="shared" si="3"/>
        <v>1161242.5</v>
      </c>
      <c r="M32" s="45">
        <f t="shared" si="4"/>
        <v>1161242.5</v>
      </c>
      <c r="N32" s="45">
        <f t="shared" si="5"/>
        <v>1119125</v>
      </c>
      <c r="P32" s="46">
        <f t="shared" si="6"/>
        <v>59563.139713248827</v>
      </c>
      <c r="Q32" s="47" t="str">
        <f t="shared" si="7"/>
        <v xml:space="preserve">Existe gran diferencia, indicando alta volatilidad o falta de consenso en el valor. </v>
      </c>
      <c r="R32" s="48">
        <f t="shared" si="8"/>
        <v>3.6269340813826573E-2</v>
      </c>
      <c r="S32" s="47" t="str">
        <f t="shared" si="9"/>
        <v>Los precios son homogéneos. Hay poca dispersión, indicando un mercado estable donde la mayoría de los productos se venden a precios cercanos al promedio</v>
      </c>
    </row>
    <row r="33" spans="1:19" ht="15.75" customHeight="1" x14ac:dyDescent="0.25">
      <c r="A33" s="42">
        <v>32</v>
      </c>
      <c r="B33" s="43" t="s">
        <v>46</v>
      </c>
      <c r="E33" s="44">
        <v>2023040</v>
      </c>
      <c r="F33" s="44">
        <v>1881427</v>
      </c>
      <c r="I33" s="45">
        <f t="shared" si="0"/>
        <v>1881427</v>
      </c>
      <c r="J33" s="45">
        <f t="shared" si="1"/>
        <v>2023040</v>
      </c>
      <c r="K33" s="45">
        <f t="shared" si="2"/>
        <v>1950949.0198567465</v>
      </c>
      <c r="L33" s="45">
        <f t="shared" si="3"/>
        <v>1952233.5</v>
      </c>
      <c r="M33" s="45">
        <f t="shared" si="4"/>
        <v>1952233.5</v>
      </c>
      <c r="N33" s="45">
        <f t="shared" si="5"/>
        <v>1881427</v>
      </c>
      <c r="P33" s="46">
        <f t="shared" si="6"/>
        <v>100135.51260417055</v>
      </c>
      <c r="Q33" s="47" t="str">
        <f t="shared" si="7"/>
        <v xml:space="preserve">Existe gran diferencia, indicando alta volatilidad o falta de consenso en el valor. </v>
      </c>
      <c r="R33" s="48">
        <f t="shared" si="8"/>
        <v>3.6269483133037107E-2</v>
      </c>
      <c r="S33" s="47" t="str">
        <f t="shared" si="9"/>
        <v>Los precios son homogéneos. Hay poca dispersión, indicando un mercado estable donde la mayoría de los productos se venden a precios cercanos al promedio</v>
      </c>
    </row>
    <row r="34" spans="1:19" ht="15.75" customHeight="1" x14ac:dyDescent="0.25">
      <c r="A34" s="42">
        <v>33</v>
      </c>
      <c r="B34" s="43" t="s">
        <v>47</v>
      </c>
      <c r="E34" s="44">
        <v>458890</v>
      </c>
      <c r="F34" s="44">
        <v>426768</v>
      </c>
      <c r="I34" s="45">
        <f t="shared" si="0"/>
        <v>426768</v>
      </c>
      <c r="J34" s="45">
        <f t="shared" si="1"/>
        <v>458890</v>
      </c>
      <c r="K34" s="45">
        <f t="shared" si="2"/>
        <v>442537.64531393262</v>
      </c>
      <c r="L34" s="45">
        <f t="shared" si="3"/>
        <v>442829</v>
      </c>
      <c r="M34" s="45">
        <f t="shared" si="4"/>
        <v>442829</v>
      </c>
      <c r="N34" s="45">
        <f t="shared" si="5"/>
        <v>426768</v>
      </c>
      <c r="P34" s="46">
        <f t="shared" si="6"/>
        <v>22713.68402527428</v>
      </c>
      <c r="Q34" s="47" t="str">
        <f t="shared" si="7"/>
        <v xml:space="preserve">Existe gran diferencia, indicando alta volatilidad o falta de consenso en el valor. </v>
      </c>
      <c r="R34" s="48">
        <f t="shared" si="8"/>
        <v>3.626907903502255E-2</v>
      </c>
      <c r="S34" s="47" t="str">
        <f t="shared" si="9"/>
        <v>Los precios son homogéneos. Hay poca dispersión, indicando un mercado estable donde la mayoría de los productos se venden a precios cercanos al promedio</v>
      </c>
    </row>
    <row r="35" spans="1:19" ht="15.75" customHeight="1" x14ac:dyDescent="0.25">
      <c r="A35" s="42">
        <v>34</v>
      </c>
      <c r="B35" s="43" t="s">
        <v>48</v>
      </c>
      <c r="E35" s="44">
        <v>566800</v>
      </c>
      <c r="F35" s="44">
        <v>527124</v>
      </c>
      <c r="I35" s="45">
        <f t="shared" si="0"/>
        <v>527124</v>
      </c>
      <c r="J35" s="45">
        <f t="shared" si="1"/>
        <v>566800</v>
      </c>
      <c r="K35" s="45">
        <f t="shared" si="2"/>
        <v>546602.12513308064</v>
      </c>
      <c r="L35" s="45">
        <f t="shared" si="3"/>
        <v>546962</v>
      </c>
      <c r="M35" s="45">
        <f t="shared" si="4"/>
        <v>546962</v>
      </c>
      <c r="N35" s="45">
        <f t="shared" si="5"/>
        <v>527124</v>
      </c>
      <c r="P35" s="46">
        <f t="shared" si="6"/>
        <v>28055.16865035746</v>
      </c>
      <c r="Q35" s="47" t="str">
        <f t="shared" si="7"/>
        <v xml:space="preserve">Existe gran diferencia, indicando alta volatilidad o falta de consenso en el valor. </v>
      </c>
      <c r="R35" s="48">
        <f t="shared" si="8"/>
        <v>3.6269430051813469E-2</v>
      </c>
      <c r="S35" s="47" t="str">
        <f t="shared" si="9"/>
        <v>Los precios son homogéneos. Hay poca dispersión, indicando un mercado estable donde la mayoría de los productos se venden a precios cercanos al promedio</v>
      </c>
    </row>
    <row r="36" spans="1:19" ht="15.75" customHeight="1" x14ac:dyDescent="0.25">
      <c r="A36" s="42">
        <v>35</v>
      </c>
      <c r="B36" s="43" t="s">
        <v>49</v>
      </c>
      <c r="E36" s="44">
        <v>93740</v>
      </c>
      <c r="F36" s="44">
        <v>87178</v>
      </c>
      <c r="I36" s="45">
        <f t="shared" si="0"/>
        <v>87178</v>
      </c>
      <c r="J36" s="45">
        <f t="shared" si="1"/>
        <v>93740</v>
      </c>
      <c r="K36" s="45">
        <f t="shared" si="2"/>
        <v>90399.478538319017</v>
      </c>
      <c r="L36" s="45">
        <f t="shared" si="3"/>
        <v>90459</v>
      </c>
      <c r="M36" s="45">
        <f t="shared" si="4"/>
        <v>90459</v>
      </c>
      <c r="N36" s="45">
        <f t="shared" si="5"/>
        <v>87178</v>
      </c>
      <c r="P36" s="46">
        <f t="shared" si="6"/>
        <v>4640.0346981461253</v>
      </c>
      <c r="Q36" s="47" t="str">
        <f t="shared" si="7"/>
        <v>Los precios son similares, sugiriendo un mercado estable y competitivo.</v>
      </c>
      <c r="R36" s="48">
        <f t="shared" si="8"/>
        <v>3.6270575619894094E-2</v>
      </c>
      <c r="S36" s="47" t="str">
        <f t="shared" si="9"/>
        <v>Los precios son homogéneos. Hay poca dispersión, indicando un mercado estable donde la mayoría de los productos se venden a precios cercanos al promedio</v>
      </c>
    </row>
    <row r="37" spans="1:19" ht="15.75" customHeight="1" x14ac:dyDescent="0.25">
      <c r="A37" s="42">
        <v>36</v>
      </c>
      <c r="B37" s="43" t="s">
        <v>50</v>
      </c>
      <c r="E37" s="44">
        <v>758640</v>
      </c>
      <c r="F37" s="44">
        <v>705535</v>
      </c>
      <c r="I37" s="45">
        <f t="shared" si="0"/>
        <v>705535</v>
      </c>
      <c r="J37" s="45">
        <f t="shared" si="1"/>
        <v>758640</v>
      </c>
      <c r="K37" s="45">
        <f t="shared" si="2"/>
        <v>731605.81763679278</v>
      </c>
      <c r="L37" s="45">
        <f t="shared" si="3"/>
        <v>732087.5</v>
      </c>
      <c r="M37" s="45">
        <f t="shared" si="4"/>
        <v>732087.5</v>
      </c>
      <c r="N37" s="45">
        <f t="shared" si="5"/>
        <v>705535</v>
      </c>
      <c r="P37" s="46">
        <f t="shared" si="6"/>
        <v>37550.905614911608</v>
      </c>
      <c r="Q37" s="47" t="str">
        <f t="shared" si="7"/>
        <v xml:space="preserve">Existe gran diferencia, indicando alta volatilidad o falta de consenso en el valor. </v>
      </c>
      <c r="R37" s="48">
        <f t="shared" si="8"/>
        <v>3.6269571601755257E-2</v>
      </c>
      <c r="S37" s="47" t="str">
        <f t="shared" si="9"/>
        <v>Los precios son homogéneos. Hay poca dispersión, indicando un mercado estable donde la mayoría de los productos se venden a precios cercanos al promedio</v>
      </c>
    </row>
    <row r="38" spans="1:19" ht="15.75" customHeight="1" x14ac:dyDescent="0.25">
      <c r="A38" s="42">
        <v>37</v>
      </c>
      <c r="B38" s="43" t="s">
        <v>51</v>
      </c>
      <c r="E38" s="44">
        <v>776080</v>
      </c>
      <c r="F38" s="44">
        <v>721754</v>
      </c>
      <c r="I38" s="45">
        <f t="shared" si="0"/>
        <v>721754</v>
      </c>
      <c r="J38" s="45">
        <f t="shared" si="1"/>
        <v>776080</v>
      </c>
      <c r="K38" s="45">
        <f t="shared" si="2"/>
        <v>748424.24086877354</v>
      </c>
      <c r="L38" s="45">
        <f t="shared" si="3"/>
        <v>748917</v>
      </c>
      <c r="M38" s="45">
        <f t="shared" si="4"/>
        <v>748917</v>
      </c>
      <c r="N38" s="45">
        <f t="shared" si="5"/>
        <v>721754</v>
      </c>
      <c r="P38" s="46">
        <f t="shared" si="6"/>
        <v>38414.282994740381</v>
      </c>
      <c r="Q38" s="47" t="str">
        <f t="shared" si="7"/>
        <v xml:space="preserve">Existe gran diferencia, indicando alta volatilidad o falta de consenso en el valor. </v>
      </c>
      <c r="R38" s="48">
        <f t="shared" si="8"/>
        <v>3.6269706789938003E-2</v>
      </c>
      <c r="S38" s="47" t="str">
        <f t="shared" si="9"/>
        <v>Los precios son homogéneos. Hay poca dispersión, indicando un mercado estable donde la mayoría de los productos se venden a precios cercanos al promedio</v>
      </c>
    </row>
    <row r="39" spans="1:19" ht="15.75" customHeight="1" x14ac:dyDescent="0.25">
      <c r="A39" s="42">
        <v>38</v>
      </c>
      <c r="B39" s="43" t="s">
        <v>52</v>
      </c>
      <c r="E39" s="44">
        <v>623480</v>
      </c>
      <c r="F39" s="44">
        <v>579836</v>
      </c>
      <c r="I39" s="45">
        <f t="shared" si="0"/>
        <v>579836</v>
      </c>
      <c r="J39" s="45">
        <f t="shared" si="1"/>
        <v>623480</v>
      </c>
      <c r="K39" s="45">
        <f t="shared" si="2"/>
        <v>601262.13025601406</v>
      </c>
      <c r="L39" s="45">
        <f t="shared" si="3"/>
        <v>601658</v>
      </c>
      <c r="M39" s="45">
        <f t="shared" si="4"/>
        <v>601658</v>
      </c>
      <c r="N39" s="45">
        <f t="shared" si="5"/>
        <v>579836</v>
      </c>
      <c r="P39" s="46">
        <f t="shared" si="6"/>
        <v>30860.968358105682</v>
      </c>
      <c r="Q39" s="47" t="str">
        <f t="shared" si="7"/>
        <v xml:space="preserve">Existe gran diferencia, indicando alta volatilidad o falta de consenso en el valor. </v>
      </c>
      <c r="R39" s="48">
        <f t="shared" si="8"/>
        <v>3.626977452306792E-2</v>
      </c>
      <c r="S39" s="47" t="str">
        <f t="shared" si="9"/>
        <v>Los precios son homogéneos. Hay poca dispersión, indicando un mercado estable donde la mayoría de los productos se venden a precios cercanos al promedio</v>
      </c>
    </row>
    <row r="40" spans="1:19" ht="15.75" customHeight="1" x14ac:dyDescent="0.25">
      <c r="A40" s="42">
        <v>39</v>
      </c>
      <c r="B40" s="43" t="s">
        <v>53</v>
      </c>
      <c r="E40" s="44">
        <v>648550</v>
      </c>
      <c r="F40" s="44">
        <v>603152</v>
      </c>
      <c r="I40" s="45">
        <f t="shared" si="0"/>
        <v>603152</v>
      </c>
      <c r="J40" s="45">
        <f t="shared" si="1"/>
        <v>648550</v>
      </c>
      <c r="K40" s="45">
        <f t="shared" si="2"/>
        <v>625439.22934206808</v>
      </c>
      <c r="L40" s="45">
        <f t="shared" si="3"/>
        <v>625851</v>
      </c>
      <c r="M40" s="45">
        <f t="shared" si="4"/>
        <v>625851</v>
      </c>
      <c r="N40" s="45">
        <f t="shared" si="5"/>
        <v>603152</v>
      </c>
      <c r="P40" s="46">
        <f t="shared" si="6"/>
        <v>32101.233652306884</v>
      </c>
      <c r="Q40" s="47" t="str">
        <f t="shared" si="7"/>
        <v xml:space="preserve">Existe gran diferencia, indicando alta volatilidad o falta de consenso en el valor. </v>
      </c>
      <c r="R40" s="48">
        <f t="shared" si="8"/>
        <v>3.6269016107667799E-2</v>
      </c>
      <c r="S40" s="47" t="str">
        <f t="shared" si="9"/>
        <v>Los precios son homogéneos. Hay poca dispersión, indicando un mercado estable donde la mayoría de los productos se venden a precios cercanos al promedio</v>
      </c>
    </row>
    <row r="41" spans="1:19" ht="15.75" customHeight="1" x14ac:dyDescent="0.25">
      <c r="A41" s="42">
        <v>40</v>
      </c>
      <c r="B41" s="43" t="s">
        <v>54</v>
      </c>
      <c r="E41" s="44">
        <v>2697750</v>
      </c>
      <c r="F41" s="44">
        <v>2508908</v>
      </c>
      <c r="I41" s="45">
        <f t="shared" si="0"/>
        <v>2508908</v>
      </c>
      <c r="J41" s="45">
        <f t="shared" si="1"/>
        <v>2697750</v>
      </c>
      <c r="K41" s="45">
        <f t="shared" si="2"/>
        <v>2601616.1432847851</v>
      </c>
      <c r="L41" s="45">
        <f t="shared" si="3"/>
        <v>2603329</v>
      </c>
      <c r="M41" s="45">
        <f t="shared" si="4"/>
        <v>2603329</v>
      </c>
      <c r="N41" s="45">
        <f t="shared" si="5"/>
        <v>2508908</v>
      </c>
      <c r="P41" s="46">
        <f t="shared" si="6"/>
        <v>133531.45877283</v>
      </c>
      <c r="Q41" s="47" t="str">
        <f t="shared" si="7"/>
        <v xml:space="preserve">Existe gran diferencia, indicando alta volatilidad o falta de consenso en el valor. </v>
      </c>
      <c r="R41" s="48">
        <f t="shared" si="8"/>
        <v>3.6269330537938155E-2</v>
      </c>
      <c r="S41" s="47" t="str">
        <f t="shared" si="9"/>
        <v>Los precios son homogéneos. Hay poca dispersión, indicando un mercado estable donde la mayoría de los productos se venden a precios cercanos al promedio</v>
      </c>
    </row>
    <row r="42" spans="1:19" ht="15.75" customHeight="1" x14ac:dyDescent="0.25">
      <c r="A42" s="42">
        <v>41</v>
      </c>
      <c r="B42" s="43" t="s">
        <v>55</v>
      </c>
      <c r="E42" s="44">
        <v>3236210</v>
      </c>
      <c r="F42" s="44">
        <v>3009675</v>
      </c>
      <c r="I42" s="45">
        <f t="shared" si="0"/>
        <v>3009675</v>
      </c>
      <c r="J42" s="45">
        <f t="shared" si="1"/>
        <v>3236210</v>
      </c>
      <c r="K42" s="45">
        <f t="shared" si="2"/>
        <v>3120887.747380543</v>
      </c>
      <c r="L42" s="45">
        <f t="shared" si="3"/>
        <v>3122942.5</v>
      </c>
      <c r="M42" s="45">
        <f t="shared" si="4"/>
        <v>3122942.5</v>
      </c>
      <c r="N42" s="45">
        <f t="shared" si="5"/>
        <v>3009675</v>
      </c>
      <c r="P42" s="46">
        <f t="shared" si="6"/>
        <v>160184.43467609453</v>
      </c>
      <c r="Q42" s="47" t="str">
        <f t="shared" si="7"/>
        <v xml:space="preserve">Existe gran diferencia, indicando alta volatilidad o falta de consenso en el valor. </v>
      </c>
      <c r="R42" s="48">
        <f t="shared" si="8"/>
        <v>3.626947982551712E-2</v>
      </c>
      <c r="S42" s="47" t="str">
        <f t="shared" si="9"/>
        <v>Los precios son homogéneos. Hay poca dispersión, indicando un mercado estable donde la mayoría de los productos se venden a precios cercanos al promedio</v>
      </c>
    </row>
    <row r="43" spans="1:19" ht="15.75" customHeight="1" x14ac:dyDescent="0.25">
      <c r="A43" s="42">
        <v>42</v>
      </c>
      <c r="B43" s="43" t="s">
        <v>56</v>
      </c>
      <c r="E43" s="44">
        <v>1568510</v>
      </c>
      <c r="F43" s="44">
        <v>1458714</v>
      </c>
      <c r="I43" s="45">
        <f t="shared" si="0"/>
        <v>1458714</v>
      </c>
      <c r="J43" s="45">
        <f t="shared" si="1"/>
        <v>1568510</v>
      </c>
      <c r="K43" s="45">
        <f t="shared" si="2"/>
        <v>1512616.1099697438</v>
      </c>
      <c r="L43" s="45">
        <f t="shared" si="3"/>
        <v>1513612</v>
      </c>
      <c r="M43" s="45">
        <f t="shared" si="4"/>
        <v>1513612</v>
      </c>
      <c r="N43" s="45">
        <f t="shared" si="5"/>
        <v>1458714</v>
      </c>
      <c r="P43" s="46">
        <f t="shared" si="6"/>
        <v>77637.496147158177</v>
      </c>
      <c r="Q43" s="47" t="str">
        <f t="shared" si="7"/>
        <v xml:space="preserve">Existe gran diferencia, indicando alta volatilidad o falta de consenso en el valor. </v>
      </c>
      <c r="R43" s="48">
        <f t="shared" si="8"/>
        <v>3.6269532746833401E-2</v>
      </c>
      <c r="S43" s="47" t="str">
        <f t="shared" si="9"/>
        <v>Los precios son homogéneos. Hay poca dispersión, indicando un mercado estable donde la mayoría de los productos se venden a precios cercanos al promedio</v>
      </c>
    </row>
    <row r="44" spans="1:19" ht="15.75" customHeight="1" x14ac:dyDescent="0.25">
      <c r="A44" s="42">
        <v>43</v>
      </c>
      <c r="B44" s="43" t="s">
        <v>57</v>
      </c>
      <c r="E44" s="44">
        <v>1051850</v>
      </c>
      <c r="F44" s="44">
        <v>978221</v>
      </c>
      <c r="I44" s="45">
        <f t="shared" si="0"/>
        <v>978221</v>
      </c>
      <c r="J44" s="45">
        <f t="shared" si="1"/>
        <v>1051850</v>
      </c>
      <c r="K44" s="45">
        <f t="shared" si="2"/>
        <v>1014367.6645329345</v>
      </c>
      <c r="L44" s="45">
        <f t="shared" si="3"/>
        <v>1015035.5</v>
      </c>
      <c r="M44" s="45">
        <f t="shared" si="4"/>
        <v>1015035.5</v>
      </c>
      <c r="N44" s="45">
        <f t="shared" si="5"/>
        <v>978221</v>
      </c>
      <c r="P44" s="46">
        <f t="shared" si="6"/>
        <v>52063.565191984308</v>
      </c>
      <c r="Q44" s="47" t="str">
        <f t="shared" si="7"/>
        <v xml:space="preserve">Existe gran diferencia, indicando alta volatilidad o falta de consenso en el valor. </v>
      </c>
      <c r="R44" s="48">
        <f t="shared" si="8"/>
        <v>3.6269174821964352E-2</v>
      </c>
      <c r="S44" s="47" t="str">
        <f t="shared" si="9"/>
        <v>Los precios son homogéneos. Hay poca dispersión, indicando un mercado estable donde la mayoría de los productos se venden a precios cercanos al promedio</v>
      </c>
    </row>
    <row r="45" spans="1:19" ht="15.75" customHeight="1" x14ac:dyDescent="0.25">
      <c r="A45" s="42">
        <v>44</v>
      </c>
      <c r="B45" s="43" t="s">
        <v>58</v>
      </c>
      <c r="E45" s="44">
        <v>268140</v>
      </c>
      <c r="F45" s="44">
        <v>249370</v>
      </c>
      <c r="I45" s="45">
        <f t="shared" si="0"/>
        <v>249370</v>
      </c>
      <c r="J45" s="45">
        <f t="shared" si="1"/>
        <v>268140</v>
      </c>
      <c r="K45" s="45">
        <f t="shared" si="2"/>
        <v>258584.74781007483</v>
      </c>
      <c r="L45" s="45">
        <f t="shared" si="3"/>
        <v>258755</v>
      </c>
      <c r="M45" s="45">
        <f t="shared" si="4"/>
        <v>258755</v>
      </c>
      <c r="N45" s="45">
        <f t="shared" si="5"/>
        <v>249370</v>
      </c>
      <c r="P45" s="46">
        <f t="shared" si="6"/>
        <v>13272.394282871497</v>
      </c>
      <c r="Q45" s="47" t="str">
        <f t="shared" si="7"/>
        <v>Los precios son similares, sugiriendo un mercado estable y competitivo.</v>
      </c>
      <c r="R45" s="48">
        <f t="shared" si="8"/>
        <v>3.6269830534675661E-2</v>
      </c>
      <c r="S45" s="47" t="str">
        <f t="shared" si="9"/>
        <v>Los precios son homogéneos. Hay poca dispersión, indicando un mercado estable donde la mayoría de los productos se venden a precios cercanos al promedio</v>
      </c>
    </row>
    <row r="46" spans="1:19" ht="15.75" customHeight="1" x14ac:dyDescent="0.25">
      <c r="A46" s="42">
        <v>45</v>
      </c>
      <c r="B46" s="43" t="s">
        <v>59</v>
      </c>
      <c r="E46" s="44">
        <v>261600</v>
      </c>
      <c r="F46" s="44">
        <v>243288</v>
      </c>
      <c r="I46" s="45">
        <f t="shared" si="0"/>
        <v>243288</v>
      </c>
      <c r="J46" s="45">
        <f t="shared" si="1"/>
        <v>261600</v>
      </c>
      <c r="K46" s="45">
        <f t="shared" si="2"/>
        <v>252277.9039075757</v>
      </c>
      <c r="L46" s="45">
        <f t="shared" si="3"/>
        <v>252444</v>
      </c>
      <c r="M46" s="45">
        <f t="shared" si="4"/>
        <v>252444</v>
      </c>
      <c r="N46" s="45">
        <f t="shared" si="5"/>
        <v>243288</v>
      </c>
      <c r="P46" s="46">
        <f t="shared" si="6"/>
        <v>12948.539377088058</v>
      </c>
      <c r="Q46" s="47" t="str">
        <f t="shared" si="7"/>
        <v>Los precios son similares, sugiriendo un mercado estable y competitivo.</v>
      </c>
      <c r="R46" s="48">
        <f t="shared" si="8"/>
        <v>3.6269430051813469E-2</v>
      </c>
      <c r="S46" s="47" t="str">
        <f t="shared" si="9"/>
        <v>Los precios son homogéneos. Hay poca dispersión, indicando un mercado estable donde la mayoría de los productos se venden a precios cercanos al promedio</v>
      </c>
    </row>
    <row r="47" spans="1:19" ht="15.75" customHeight="1" x14ac:dyDescent="0.25">
      <c r="A47" s="42">
        <v>46</v>
      </c>
      <c r="B47" s="43" t="s">
        <v>60</v>
      </c>
      <c r="E47" s="44">
        <v>171130</v>
      </c>
      <c r="F47" s="44">
        <v>159151</v>
      </c>
      <c r="I47" s="45">
        <f t="shared" si="0"/>
        <v>159151</v>
      </c>
      <c r="J47" s="45">
        <f t="shared" si="1"/>
        <v>171130</v>
      </c>
      <c r="K47" s="45">
        <f t="shared" si="2"/>
        <v>165031.84732044904</v>
      </c>
      <c r="L47" s="45">
        <f t="shared" si="3"/>
        <v>165140.5</v>
      </c>
      <c r="M47" s="45">
        <f t="shared" si="4"/>
        <v>165140.5</v>
      </c>
      <c r="N47" s="45">
        <f t="shared" si="5"/>
        <v>159151</v>
      </c>
      <c r="P47" s="46">
        <f t="shared" si="6"/>
        <v>8470.4321318336533</v>
      </c>
      <c r="Q47" s="47" t="str">
        <f t="shared" si="7"/>
        <v>Los precios son similares, sugiriendo un mercado estable y competitivo.</v>
      </c>
      <c r="R47" s="48">
        <f t="shared" si="8"/>
        <v>3.6269116297940239E-2</v>
      </c>
      <c r="S47" s="47" t="str">
        <f t="shared" si="9"/>
        <v>Los precios son homogéneos. Hay poca dispersión, indicando un mercado estable donde la mayoría de los productos se venden a precios cercanos al promedio</v>
      </c>
    </row>
    <row r="48" spans="1:19" ht="15.75" customHeight="1" x14ac:dyDescent="0.25">
      <c r="A48" s="42">
        <v>47</v>
      </c>
      <c r="B48" s="43" t="s">
        <v>61</v>
      </c>
      <c r="E48" s="44">
        <v>2200710</v>
      </c>
      <c r="F48" s="44">
        <v>2046660</v>
      </c>
      <c r="I48" s="45">
        <f t="shared" si="0"/>
        <v>2046660</v>
      </c>
      <c r="J48" s="45">
        <f t="shared" si="1"/>
        <v>2200710</v>
      </c>
      <c r="K48" s="45">
        <f t="shared" si="2"/>
        <v>2122287.7110797209</v>
      </c>
      <c r="L48" s="45">
        <f t="shared" si="3"/>
        <v>2123685</v>
      </c>
      <c r="M48" s="45">
        <f t="shared" si="4"/>
        <v>2123685</v>
      </c>
      <c r="N48" s="45">
        <f t="shared" si="5"/>
        <v>2046660</v>
      </c>
      <c r="P48" s="46">
        <f t="shared" si="6"/>
        <v>108929.79964178764</v>
      </c>
      <c r="Q48" s="47" t="str">
        <f t="shared" si="7"/>
        <v xml:space="preserve">Existe gran diferencia, indicando alta volatilidad o falta de consenso en el valor. </v>
      </c>
      <c r="R48" s="48">
        <f t="shared" si="8"/>
        <v>3.6269503245537828E-2</v>
      </c>
      <c r="S48" s="47" t="str">
        <f t="shared" si="9"/>
        <v>Los precios son homogéneos. Hay poca dispersión, indicando un mercado estable donde la mayoría de los productos se venden a precios cercanos al promedio</v>
      </c>
    </row>
    <row r="49" spans="1:19" ht="15.75" customHeight="1" x14ac:dyDescent="0.25">
      <c r="A49" s="42">
        <v>48</v>
      </c>
      <c r="B49" s="43" t="s">
        <v>62</v>
      </c>
      <c r="E49" s="44">
        <v>891620</v>
      </c>
      <c r="F49" s="44">
        <v>829207</v>
      </c>
      <c r="I49" s="45">
        <f t="shared" si="0"/>
        <v>829207</v>
      </c>
      <c r="J49" s="45">
        <f t="shared" si="1"/>
        <v>891620</v>
      </c>
      <c r="K49" s="45">
        <f t="shared" si="2"/>
        <v>859847.39654196776</v>
      </c>
      <c r="L49" s="45">
        <f t="shared" si="3"/>
        <v>860413.5</v>
      </c>
      <c r="M49" s="45">
        <f t="shared" si="4"/>
        <v>860413.5</v>
      </c>
      <c r="N49" s="45">
        <f t="shared" si="5"/>
        <v>829207</v>
      </c>
      <c r="P49" s="46">
        <f t="shared" si="6"/>
        <v>44132.65553419599</v>
      </c>
      <c r="Q49" s="47" t="str">
        <f t="shared" si="7"/>
        <v xml:space="preserve">Existe gran diferencia, indicando alta volatilidad o falta de consenso en el valor. </v>
      </c>
      <c r="R49" s="48">
        <f t="shared" si="8"/>
        <v>3.626918917473982E-2</v>
      </c>
      <c r="S49" s="47" t="str">
        <f t="shared" si="9"/>
        <v>Los precios son homogéneos. Hay poca dispersión, indicando un mercado estable donde la mayoría de los productos se venden a precios cercanos al promedio</v>
      </c>
    </row>
    <row r="50" spans="1:19" ht="15.75" customHeight="1" x14ac:dyDescent="0.25">
      <c r="A50" s="42">
        <v>49</v>
      </c>
      <c r="B50" s="43" t="s">
        <v>63</v>
      </c>
      <c r="E50" s="44">
        <v>427280</v>
      </c>
      <c r="F50" s="44">
        <v>397370</v>
      </c>
      <c r="I50" s="45">
        <f t="shared" si="0"/>
        <v>397370</v>
      </c>
      <c r="J50" s="45">
        <f t="shared" si="1"/>
        <v>427280</v>
      </c>
      <c r="K50" s="45">
        <f t="shared" si="2"/>
        <v>412053.70232531585</v>
      </c>
      <c r="L50" s="45">
        <f t="shared" si="3"/>
        <v>412325</v>
      </c>
      <c r="M50" s="45">
        <f t="shared" si="4"/>
        <v>412325</v>
      </c>
      <c r="N50" s="45">
        <f t="shared" si="5"/>
        <v>397370</v>
      </c>
      <c r="P50" s="46">
        <f t="shared" si="6"/>
        <v>21149.563825289635</v>
      </c>
      <c r="Q50" s="47" t="str">
        <f t="shared" si="7"/>
        <v xml:space="preserve">Existe gran diferencia, indicando alta volatilidad o falta de consenso en el valor. </v>
      </c>
      <c r="R50" s="48">
        <f t="shared" si="8"/>
        <v>3.6269932698720669E-2</v>
      </c>
      <c r="S50" s="47" t="str">
        <f t="shared" si="9"/>
        <v>Los precios son homogéneos. Hay poca dispersión, indicando un mercado estable donde la mayoría de los productos se venden a precios cercanos al promedio</v>
      </c>
    </row>
    <row r="51" spans="1:19" ht="15.75" customHeight="1" x14ac:dyDescent="0.25">
      <c r="A51" s="42">
        <v>50</v>
      </c>
      <c r="B51" s="43" t="s">
        <v>64</v>
      </c>
      <c r="E51" s="44">
        <v>670350</v>
      </c>
      <c r="F51" s="44">
        <v>623426</v>
      </c>
      <c r="I51" s="45">
        <f t="shared" si="0"/>
        <v>623426</v>
      </c>
      <c r="J51" s="45">
        <f t="shared" si="1"/>
        <v>670350</v>
      </c>
      <c r="K51" s="45">
        <f t="shared" si="2"/>
        <v>646462.3880010345</v>
      </c>
      <c r="L51" s="45">
        <f t="shared" si="3"/>
        <v>646888</v>
      </c>
      <c r="M51" s="45">
        <f t="shared" si="4"/>
        <v>646888</v>
      </c>
      <c r="N51" s="45">
        <f t="shared" si="5"/>
        <v>623426</v>
      </c>
      <c r="P51" s="46">
        <f t="shared" si="6"/>
        <v>33180.278600397556</v>
      </c>
      <c r="Q51" s="47" t="str">
        <f t="shared" si="7"/>
        <v xml:space="preserve">Existe gran diferencia, indicando alta volatilidad o falta de consenso en el valor. </v>
      </c>
      <c r="R51" s="48">
        <f t="shared" si="8"/>
        <v>3.6269029569260827E-2</v>
      </c>
      <c r="S51" s="47" t="str">
        <f t="shared" si="9"/>
        <v>Los precios son homogéneos. Hay poca dispersión, indicando un mercado estable donde la mayoría de los productos se venden a precios cercanos al promedio</v>
      </c>
    </row>
    <row r="52" spans="1:19" ht="15.75" customHeight="1" x14ac:dyDescent="0.25">
      <c r="A52" s="42">
        <v>51</v>
      </c>
      <c r="B52" s="43" t="s">
        <v>65</v>
      </c>
      <c r="E52" s="44">
        <v>1195730</v>
      </c>
      <c r="F52" s="44">
        <v>1112029</v>
      </c>
      <c r="I52" s="45">
        <f t="shared" si="0"/>
        <v>1112029</v>
      </c>
      <c r="J52" s="45">
        <f t="shared" si="1"/>
        <v>1195730</v>
      </c>
      <c r="K52" s="45">
        <f t="shared" si="2"/>
        <v>1153120.3042917941</v>
      </c>
      <c r="L52" s="45">
        <f t="shared" si="3"/>
        <v>1153879.5</v>
      </c>
      <c r="M52" s="45">
        <f t="shared" si="4"/>
        <v>1153879.5</v>
      </c>
      <c r="N52" s="45">
        <f t="shared" si="5"/>
        <v>1112029</v>
      </c>
      <c r="P52" s="46">
        <f t="shared" si="6"/>
        <v>59185.544692095216</v>
      </c>
      <c r="Q52" s="47" t="str">
        <f t="shared" si="7"/>
        <v xml:space="preserve">Existe gran diferencia, indicando alta volatilidad o falta de consenso en el valor. </v>
      </c>
      <c r="R52" s="48">
        <f t="shared" si="8"/>
        <v>3.6269385148102552E-2</v>
      </c>
      <c r="S52" s="47" t="str">
        <f t="shared" si="9"/>
        <v>Los precios son homogéneos. Hay poca dispersión, indicando un mercado estable donde la mayoría de los productos se venden a precios cercanos al promedio</v>
      </c>
    </row>
    <row r="53" spans="1:19" ht="15.75" customHeight="1" x14ac:dyDescent="0.25">
      <c r="A53" s="42">
        <v>52</v>
      </c>
      <c r="B53" s="43" t="s">
        <v>66</v>
      </c>
      <c r="E53" s="44">
        <v>317190</v>
      </c>
      <c r="F53" s="44">
        <v>294987</v>
      </c>
      <c r="I53" s="45">
        <f t="shared" si="0"/>
        <v>294987</v>
      </c>
      <c r="J53" s="45">
        <f t="shared" si="1"/>
        <v>317190</v>
      </c>
      <c r="K53" s="45">
        <f t="shared" si="2"/>
        <v>305887.11403065018</v>
      </c>
      <c r="L53" s="45">
        <f t="shared" si="3"/>
        <v>306088.5</v>
      </c>
      <c r="M53" s="45">
        <f t="shared" si="4"/>
        <v>306088.5</v>
      </c>
      <c r="N53" s="45">
        <f t="shared" si="5"/>
        <v>294987</v>
      </c>
      <c r="P53" s="46">
        <f t="shared" si="6"/>
        <v>15699.891862684915</v>
      </c>
      <c r="Q53" s="47" t="str">
        <f t="shared" si="7"/>
        <v>Los precios son similares, sugiriendo un mercado estable y competitivo.</v>
      </c>
      <c r="R53" s="48">
        <f t="shared" si="8"/>
        <v>3.6268922223474581E-2</v>
      </c>
      <c r="S53" s="47" t="str">
        <f t="shared" si="9"/>
        <v>Los precios son homogéneos. Hay poca dispersión, indicando un mercado estable donde la mayoría de los productos se venden a precios cercanos al promedio</v>
      </c>
    </row>
    <row r="54" spans="1:19" ht="15.75" customHeight="1" x14ac:dyDescent="0.25">
      <c r="A54" s="42">
        <v>53</v>
      </c>
      <c r="B54" s="43" t="s">
        <v>67</v>
      </c>
      <c r="E54" s="44">
        <v>2065550</v>
      </c>
      <c r="F54" s="44">
        <v>1920962</v>
      </c>
      <c r="I54" s="45">
        <f t="shared" si="0"/>
        <v>1920962</v>
      </c>
      <c r="J54" s="45">
        <f t="shared" si="1"/>
        <v>2065550</v>
      </c>
      <c r="K54" s="45">
        <f t="shared" si="2"/>
        <v>1991944.5421748066</v>
      </c>
      <c r="L54" s="45">
        <f t="shared" si="3"/>
        <v>1993256</v>
      </c>
      <c r="M54" s="45">
        <f t="shared" si="4"/>
        <v>1993256</v>
      </c>
      <c r="N54" s="45">
        <f t="shared" si="5"/>
        <v>1920962</v>
      </c>
      <c r="P54" s="46">
        <f t="shared" si="6"/>
        <v>102239.15527820053</v>
      </c>
      <c r="Q54" s="47" t="str">
        <f t="shared" si="7"/>
        <v xml:space="preserve">Existe gran diferencia, indicando alta volatilidad o falta de consenso en el valor. </v>
      </c>
      <c r="R54" s="48">
        <f t="shared" si="8"/>
        <v>3.6269300079869317E-2</v>
      </c>
      <c r="S54" s="47" t="str">
        <f t="shared" si="9"/>
        <v>Los precios son homogéneos. Hay poca dispersión, indicando un mercado estable donde la mayoría de los productos se venden a precios cercanos al promedio</v>
      </c>
    </row>
    <row r="55" spans="1:19" ht="15.75" customHeight="1" x14ac:dyDescent="0.25">
      <c r="A55" s="42">
        <v>54</v>
      </c>
      <c r="B55" s="43" t="s">
        <v>68</v>
      </c>
      <c r="E55" s="44">
        <v>510120</v>
      </c>
      <c r="F55" s="44">
        <v>474412</v>
      </c>
      <c r="I55" s="45">
        <f t="shared" si="0"/>
        <v>474412</v>
      </c>
      <c r="J55" s="45">
        <f t="shared" si="1"/>
        <v>510120</v>
      </c>
      <c r="K55" s="45">
        <f t="shared" si="2"/>
        <v>491942.12001006788</v>
      </c>
      <c r="L55" s="45">
        <f t="shared" si="3"/>
        <v>492266</v>
      </c>
      <c r="M55" s="45">
        <f t="shared" si="4"/>
        <v>492266</v>
      </c>
      <c r="N55" s="45">
        <f t="shared" si="5"/>
        <v>474412</v>
      </c>
      <c r="P55" s="46">
        <f t="shared" si="6"/>
        <v>25249.368942609239</v>
      </c>
      <c r="Q55" s="47" t="str">
        <f t="shared" si="7"/>
        <v xml:space="preserve">Existe gran diferencia, indicando alta volatilidad o falta de consenso en el valor. </v>
      </c>
      <c r="R55" s="48">
        <f t="shared" si="8"/>
        <v>3.6269009031702375E-2</v>
      </c>
      <c r="S55" s="47" t="str">
        <f t="shared" si="9"/>
        <v>Los precios son homogéneos. Hay poca dispersión, indicando un mercado estable donde la mayoría de los productos se venden a precios cercanos al promedio</v>
      </c>
    </row>
    <row r="56" spans="1:19" ht="15.75" customHeight="1" x14ac:dyDescent="0.25"/>
    <row r="57" spans="1:19" ht="15.75" customHeight="1" x14ac:dyDescent="0.25"/>
    <row r="58" spans="1:19" ht="15.75" customHeight="1" x14ac:dyDescent="0.25"/>
    <row r="59" spans="1:19" ht="15.75" customHeight="1" x14ac:dyDescent="0.25"/>
    <row r="60" spans="1:19" ht="15.75" customHeight="1" x14ac:dyDescent="0.25"/>
    <row r="61" spans="1:19" ht="15.75" customHeight="1" x14ac:dyDescent="0.25"/>
    <row r="62" spans="1:19" ht="15.75" customHeight="1" x14ac:dyDescent="0.25"/>
    <row r="63" spans="1:19" ht="15.75" customHeight="1" x14ac:dyDescent="0.25"/>
    <row r="64" spans="1:19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R2:R55">
    <cfRule type="cellIs" dxfId="39" priority="1" operator="lessThan">
      <formula>30%</formula>
    </cfRule>
  </conditionalFormatting>
  <conditionalFormatting sqref="R2:R55">
    <cfRule type="cellIs" dxfId="38" priority="2" operator="greaterThan">
      <formula>30%</formula>
    </cfRule>
  </conditionalFormatting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topLeftCell="E1" workbookViewId="0">
      <selection activeCell="S2" sqref="S2"/>
    </sheetView>
  </sheetViews>
  <sheetFormatPr baseColWidth="10" defaultColWidth="14.42578125" defaultRowHeight="15" customHeight="1" x14ac:dyDescent="0.25"/>
  <cols>
    <col min="1" max="1" width="4.42578125" customWidth="1"/>
    <col min="2" max="2" width="77.42578125" customWidth="1"/>
    <col min="3" max="5" width="10.7109375" customWidth="1"/>
    <col min="6" max="6" width="13.5703125" customWidth="1"/>
    <col min="7" max="17" width="10.7109375" customWidth="1"/>
    <col min="18" max="18" width="55.28515625" customWidth="1"/>
    <col min="19" max="19" width="10.7109375" customWidth="1"/>
    <col min="20" max="20" width="111.5703125" customWidth="1"/>
    <col min="21" max="27" width="10.7109375" customWidth="1"/>
  </cols>
  <sheetData>
    <row r="1" spans="1:20" ht="54" x14ac:dyDescent="0.25">
      <c r="A1" s="33" t="s">
        <v>102</v>
      </c>
      <c r="B1" s="33" t="s">
        <v>103</v>
      </c>
      <c r="E1" s="34" t="s">
        <v>104</v>
      </c>
      <c r="F1" s="34" t="s">
        <v>105</v>
      </c>
      <c r="G1" s="34" t="s">
        <v>125</v>
      </c>
      <c r="H1" s="34" t="s">
        <v>127</v>
      </c>
      <c r="J1" s="35" t="s">
        <v>106</v>
      </c>
      <c r="K1" s="36" t="s">
        <v>107</v>
      </c>
      <c r="L1" s="37" t="s">
        <v>108</v>
      </c>
      <c r="M1" s="38" t="s">
        <v>109</v>
      </c>
      <c r="N1" s="39" t="s">
        <v>110</v>
      </c>
      <c r="O1" s="40" t="s">
        <v>111</v>
      </c>
      <c r="Q1" s="41" t="s">
        <v>112</v>
      </c>
      <c r="R1" s="41" t="s">
        <v>113</v>
      </c>
      <c r="S1" s="41" t="s">
        <v>114</v>
      </c>
      <c r="T1" s="41" t="s">
        <v>115</v>
      </c>
    </row>
    <row r="2" spans="1:20" x14ac:dyDescent="0.25">
      <c r="A2" s="42">
        <v>1</v>
      </c>
      <c r="B2" s="43" t="s">
        <v>15</v>
      </c>
      <c r="E2" s="44">
        <v>943497</v>
      </c>
      <c r="F2" s="44">
        <v>991171.85</v>
      </c>
      <c r="G2" s="44">
        <v>1275350</v>
      </c>
      <c r="H2" s="44">
        <v>1339118</v>
      </c>
      <c r="J2" s="45">
        <f>+MIN(E2,F2,G2,H2)</f>
        <v>943497</v>
      </c>
      <c r="K2" s="45">
        <f>+MAX(E2,F2,G2,H2)</f>
        <v>1339118</v>
      </c>
      <c r="L2" s="45">
        <f>+GEOMEAN(F2,E2,G2,H2)</f>
        <v>1124176.3105098037</v>
      </c>
      <c r="M2" s="45">
        <f>+MEDIAN(F2,E2,G2,H2)</f>
        <v>1133260.925</v>
      </c>
      <c r="N2" s="45">
        <f>+AVERAGE(F2,E2,G2,H2)</f>
        <v>1137284.2124999999</v>
      </c>
      <c r="O2" s="45">
        <f>+J2</f>
        <v>943497</v>
      </c>
      <c r="Q2" s="46">
        <f>+_xlfn.STDEV.S(E2,F2,G2,H2)</f>
        <v>198914.84414060405</v>
      </c>
      <c r="R2" s="47" t="str">
        <f t="shared" ref="R2:R55" si="0">+IF(Q2&lt;20000,"Los precios son similares, sugiriendo un mercado estable y competitivo.","Existe gran diferencia, indicando alta volatilidad o falta de consenso en el valor. ")</f>
        <v xml:space="preserve">Existe gran diferencia, indicando alta volatilidad o falta de consenso en el valor. </v>
      </c>
      <c r="S2" s="48">
        <f>+_xlfn.STDEV.P(E2,F2,G2,H2)/N2</f>
        <v>0.15147076370374329</v>
      </c>
      <c r="T2" s="47" t="str">
        <f t="shared" ref="T2:T55" si="1">+IF(S2&lt;30%,"Los precios son homogéneos. Hay poca dispersión, indicando un mercado estable donde la mayoría de los productos se venden a precios cercanos al promedio","Existe una gran dispersión de precios, lo que indica alta volatilidad o falta de uniformidad en el mercado. La media pierde representatividad")</f>
        <v>Los precios son homogéneos. Hay poca dispersión, indicando un mercado estable donde la mayoría de los productos se venden a precios cercanos al promedio</v>
      </c>
    </row>
    <row r="3" spans="1:20" x14ac:dyDescent="0.25">
      <c r="A3" s="42">
        <v>2</v>
      </c>
      <c r="B3" s="43" t="s">
        <v>16</v>
      </c>
      <c r="E3" s="44">
        <v>640000</v>
      </c>
      <c r="F3" s="44">
        <v>672600</v>
      </c>
      <c r="G3" s="44">
        <v>119453</v>
      </c>
      <c r="H3" s="44">
        <v>125426</v>
      </c>
      <c r="J3" s="45">
        <f t="shared" ref="J3:J55" si="2">+MIN(E3,F3,G3,H3)</f>
        <v>119453</v>
      </c>
      <c r="K3" s="45">
        <f t="shared" ref="K3:K55" si="3">+MAX(E3,F3,G3,H3)</f>
        <v>672600</v>
      </c>
      <c r="L3" s="45">
        <f t="shared" ref="L3:L55" si="4">+GEOMEAN(F3,E3,G3,H3)</f>
        <v>283387.28968391451</v>
      </c>
      <c r="M3" s="45">
        <f t="shared" ref="M3:M55" si="5">+MEDIAN(F3,E3,G3,H3)</f>
        <v>382713</v>
      </c>
      <c r="N3" s="45">
        <f t="shared" ref="N3:N55" si="6">+AVERAGE(F3,E3,G3,H3)</f>
        <v>389369.75</v>
      </c>
      <c r="O3" s="45">
        <f t="shared" ref="O3:O55" si="7">+J3</f>
        <v>119453</v>
      </c>
      <c r="Q3" s="46">
        <f t="shared" ref="Q3:Q55" si="8">+_xlfn.STDEV.S(E3,F3,G3,H3)</f>
        <v>308521.34006404917</v>
      </c>
      <c r="R3" s="47" t="str">
        <f t="shared" si="0"/>
        <v xml:space="preserve">Existe gran diferencia, indicando alta volatilidad o falta de consenso en el valor. </v>
      </c>
      <c r="S3" s="48">
        <f t="shared" ref="S3:S55" si="9">+_xlfn.STDEV.P(E3,F3,G3,H3)/N3</f>
        <v>0.68620461169642555</v>
      </c>
      <c r="T3" s="47" t="str">
        <f t="shared" si="1"/>
        <v>Existe una gran dispersión de precios, lo que indica alta volatilidad o falta de uniformidad en el mercado. La media pierde representatividad</v>
      </c>
    </row>
    <row r="4" spans="1:20" x14ac:dyDescent="0.25">
      <c r="A4" s="42">
        <v>3</v>
      </c>
      <c r="B4" s="43" t="s">
        <v>17</v>
      </c>
      <c r="E4" s="44"/>
      <c r="F4" s="44"/>
      <c r="G4" s="44">
        <v>105000</v>
      </c>
      <c r="H4" s="44">
        <v>93000</v>
      </c>
      <c r="J4" s="45">
        <f t="shared" si="2"/>
        <v>93000</v>
      </c>
      <c r="K4" s="45">
        <f t="shared" si="3"/>
        <v>105000</v>
      </c>
      <c r="L4" s="45">
        <f t="shared" si="4"/>
        <v>98818.014552003617</v>
      </c>
      <c r="M4" s="45">
        <f t="shared" si="5"/>
        <v>99000</v>
      </c>
      <c r="N4" s="45">
        <f t="shared" si="6"/>
        <v>99000</v>
      </c>
      <c r="O4" s="45">
        <f t="shared" si="7"/>
        <v>93000</v>
      </c>
      <c r="Q4" s="46">
        <f t="shared" si="8"/>
        <v>8485.2813742385697</v>
      </c>
      <c r="R4" s="47" t="str">
        <f t="shared" si="0"/>
        <v>Los precios son similares, sugiriendo un mercado estable y competitivo.</v>
      </c>
      <c r="S4" s="48">
        <f t="shared" si="9"/>
        <v>6.0606060606060608E-2</v>
      </c>
      <c r="T4" s="47" t="str">
        <f t="shared" si="1"/>
        <v>Los precios son homogéneos. Hay poca dispersión, indicando un mercado estable donde la mayoría de los productos se venden a precios cercanos al promedio</v>
      </c>
    </row>
    <row r="5" spans="1:20" x14ac:dyDescent="0.25">
      <c r="A5" s="42">
        <v>4</v>
      </c>
      <c r="B5" s="43" t="s">
        <v>19</v>
      </c>
      <c r="E5" s="44"/>
      <c r="F5" s="44"/>
      <c r="G5" s="44">
        <v>210000</v>
      </c>
      <c r="H5" s="44">
        <v>186000</v>
      </c>
      <c r="J5" s="45">
        <f t="shared" si="2"/>
        <v>186000</v>
      </c>
      <c r="K5" s="45">
        <f t="shared" si="3"/>
        <v>210000</v>
      </c>
      <c r="L5" s="45">
        <f t="shared" si="4"/>
        <v>197636.02910400723</v>
      </c>
      <c r="M5" s="45">
        <f t="shared" si="5"/>
        <v>198000</v>
      </c>
      <c r="N5" s="45">
        <f t="shared" si="6"/>
        <v>198000</v>
      </c>
      <c r="O5" s="45">
        <f t="shared" si="7"/>
        <v>186000</v>
      </c>
      <c r="Q5" s="46">
        <f t="shared" si="8"/>
        <v>16970.562748477139</v>
      </c>
      <c r="R5" s="47" t="str">
        <f t="shared" si="0"/>
        <v>Los precios son similares, sugiriendo un mercado estable y competitivo.</v>
      </c>
      <c r="S5" s="48">
        <f t="shared" si="9"/>
        <v>6.0606060606060608E-2</v>
      </c>
      <c r="T5" s="47" t="str">
        <f t="shared" si="1"/>
        <v>Los precios son homogéneos. Hay poca dispersión, indicando un mercado estable donde la mayoría de los productos se venden a precios cercanos al promedio</v>
      </c>
    </row>
    <row r="6" spans="1:20" x14ac:dyDescent="0.25">
      <c r="A6" s="42">
        <v>5</v>
      </c>
      <c r="B6" s="43" t="s">
        <v>20</v>
      </c>
      <c r="E6" s="44">
        <v>44495</v>
      </c>
      <c r="F6" s="44">
        <v>46719.75</v>
      </c>
      <c r="G6" s="44">
        <v>129950</v>
      </c>
      <c r="H6" s="44">
        <v>136448</v>
      </c>
      <c r="J6" s="45">
        <f t="shared" si="2"/>
        <v>44495</v>
      </c>
      <c r="K6" s="45">
        <f t="shared" si="3"/>
        <v>136448</v>
      </c>
      <c r="L6" s="45">
        <f t="shared" si="4"/>
        <v>77918.179112706493</v>
      </c>
      <c r="M6" s="45">
        <f t="shared" si="5"/>
        <v>88334.875</v>
      </c>
      <c r="N6" s="45">
        <f t="shared" si="6"/>
        <v>89403.1875</v>
      </c>
      <c r="O6" s="45">
        <f t="shared" si="7"/>
        <v>44495</v>
      </c>
      <c r="Q6" s="46">
        <f t="shared" si="8"/>
        <v>50648.723341666024</v>
      </c>
      <c r="R6" s="47" t="str">
        <f t="shared" si="0"/>
        <v xml:space="preserve">Existe gran diferencia, indicando alta volatilidad o falta de consenso en el valor. </v>
      </c>
      <c r="S6" s="48">
        <f t="shared" si="9"/>
        <v>0.49062099808390663</v>
      </c>
      <c r="T6" s="47" t="str">
        <f t="shared" si="1"/>
        <v>Existe una gran dispersión de precios, lo que indica alta volatilidad o falta de uniformidad en el mercado. La media pierde representatividad</v>
      </c>
    </row>
    <row r="7" spans="1:20" x14ac:dyDescent="0.25">
      <c r="A7" s="42">
        <v>6</v>
      </c>
      <c r="B7" s="43" t="s">
        <v>21</v>
      </c>
      <c r="E7" s="44">
        <v>335000</v>
      </c>
      <c r="F7" s="44">
        <v>352450</v>
      </c>
      <c r="G7" s="44">
        <v>672750</v>
      </c>
      <c r="H7" s="44">
        <v>706388</v>
      </c>
      <c r="J7" s="45">
        <f t="shared" si="2"/>
        <v>335000</v>
      </c>
      <c r="K7" s="45">
        <f t="shared" si="3"/>
        <v>706388</v>
      </c>
      <c r="L7" s="45">
        <f t="shared" si="4"/>
        <v>486698.30676115223</v>
      </c>
      <c r="M7" s="45">
        <f t="shared" si="5"/>
        <v>512600</v>
      </c>
      <c r="N7" s="45">
        <f t="shared" si="6"/>
        <v>516647</v>
      </c>
      <c r="O7" s="45">
        <f t="shared" si="7"/>
        <v>335000</v>
      </c>
      <c r="Q7" s="46">
        <f t="shared" si="8"/>
        <v>200271.54990828494</v>
      </c>
      <c r="R7" s="47" t="str">
        <f t="shared" si="0"/>
        <v xml:space="preserve">Existe gran diferencia, indicando alta volatilidad o falta de consenso en el valor. </v>
      </c>
      <c r="S7" s="48">
        <f t="shared" si="9"/>
        <v>0.33570358460584848</v>
      </c>
      <c r="T7" s="47" t="str">
        <f t="shared" si="1"/>
        <v>Existe una gran dispersión de precios, lo que indica alta volatilidad o falta de uniformidad en el mercado. La media pierde representatividad</v>
      </c>
    </row>
    <row r="8" spans="1:20" x14ac:dyDescent="0.25">
      <c r="A8" s="42">
        <v>7</v>
      </c>
      <c r="B8" s="43" t="s">
        <v>22</v>
      </c>
      <c r="E8" s="44">
        <v>80000</v>
      </c>
      <c r="F8" s="44">
        <v>84000</v>
      </c>
      <c r="G8" s="44">
        <v>332350</v>
      </c>
      <c r="H8" s="44">
        <v>348968</v>
      </c>
      <c r="J8" s="45">
        <f t="shared" si="2"/>
        <v>80000</v>
      </c>
      <c r="K8" s="45">
        <f t="shared" si="3"/>
        <v>348968</v>
      </c>
      <c r="L8" s="45">
        <f t="shared" si="4"/>
        <v>167085.06815389829</v>
      </c>
      <c r="M8" s="45">
        <f t="shared" si="5"/>
        <v>208175</v>
      </c>
      <c r="N8" s="45">
        <f t="shared" si="6"/>
        <v>211329.5</v>
      </c>
      <c r="O8" s="45">
        <f t="shared" si="7"/>
        <v>80000</v>
      </c>
      <c r="Q8" s="46">
        <f t="shared" si="8"/>
        <v>149499.78510909862</v>
      </c>
      <c r="R8" s="47" t="str">
        <f t="shared" si="0"/>
        <v xml:space="preserve">Existe gran diferencia, indicando alta volatilidad o falta de consenso en el valor. </v>
      </c>
      <c r="S8" s="48">
        <f t="shared" si="9"/>
        <v>0.61264807688843226</v>
      </c>
      <c r="T8" s="47" t="str">
        <f t="shared" si="1"/>
        <v>Existe una gran dispersión de precios, lo que indica alta volatilidad o falta de uniformidad en el mercado. La media pierde representatividad</v>
      </c>
    </row>
    <row r="9" spans="1:20" x14ac:dyDescent="0.25">
      <c r="A9" s="42">
        <v>8</v>
      </c>
      <c r="B9" s="43" t="s">
        <v>23</v>
      </c>
      <c r="E9" s="44">
        <v>270000</v>
      </c>
      <c r="F9" s="44">
        <v>284100</v>
      </c>
      <c r="G9" s="44">
        <v>276000</v>
      </c>
      <c r="H9" s="44">
        <v>289800</v>
      </c>
      <c r="J9" s="45">
        <f t="shared" si="2"/>
        <v>270000</v>
      </c>
      <c r="K9" s="45">
        <f t="shared" si="3"/>
        <v>289800</v>
      </c>
      <c r="L9" s="45">
        <f t="shared" si="4"/>
        <v>279872.75007898541</v>
      </c>
      <c r="M9" s="45">
        <f t="shared" si="5"/>
        <v>280050</v>
      </c>
      <c r="N9" s="45">
        <f t="shared" si="6"/>
        <v>279975</v>
      </c>
      <c r="O9" s="45">
        <f t="shared" si="7"/>
        <v>270000</v>
      </c>
      <c r="Q9" s="46">
        <f t="shared" si="8"/>
        <v>8733.9853446178859</v>
      </c>
      <c r="R9" s="47" t="str">
        <f t="shared" si="0"/>
        <v>Los precios son similares, sugiriendo un mercado estable y competitivo.</v>
      </c>
      <c r="S9" s="48">
        <f t="shared" si="9"/>
        <v>2.7016173532351365E-2</v>
      </c>
      <c r="T9" s="47" t="str">
        <f t="shared" si="1"/>
        <v>Los precios son homogéneos. Hay poca dispersión, indicando un mercado estable donde la mayoría de los productos se venden a precios cercanos al promedio</v>
      </c>
    </row>
    <row r="10" spans="1:20" x14ac:dyDescent="0.25">
      <c r="A10" s="42">
        <v>9</v>
      </c>
      <c r="B10" s="43" t="s">
        <v>24</v>
      </c>
      <c r="E10" s="44">
        <v>260000</v>
      </c>
      <c r="F10" s="44">
        <v>273000</v>
      </c>
      <c r="G10" s="44">
        <v>517500</v>
      </c>
      <c r="H10" s="44">
        <v>543375</v>
      </c>
      <c r="J10" s="45">
        <f t="shared" si="2"/>
        <v>260000</v>
      </c>
      <c r="K10" s="45">
        <f t="shared" si="3"/>
        <v>543375</v>
      </c>
      <c r="L10" s="45">
        <f t="shared" si="4"/>
        <v>375868.99313457607</v>
      </c>
      <c r="M10" s="45">
        <f t="shared" si="5"/>
        <v>395250</v>
      </c>
      <c r="N10" s="45">
        <f t="shared" si="6"/>
        <v>398468.75</v>
      </c>
      <c r="O10" s="45">
        <f t="shared" si="7"/>
        <v>260000</v>
      </c>
      <c r="Q10" s="46">
        <f t="shared" si="8"/>
        <v>152842.25170498504</v>
      </c>
      <c r="R10" s="47" t="str">
        <f t="shared" si="0"/>
        <v xml:space="preserve">Existe gran diferencia, indicando alta volatilidad o falta de consenso en el valor. </v>
      </c>
      <c r="S10" s="48">
        <f t="shared" si="9"/>
        <v>0.33218482691084927</v>
      </c>
      <c r="T10" s="47" t="str">
        <f t="shared" si="1"/>
        <v>Existe una gran dispersión de precios, lo que indica alta volatilidad o falta de uniformidad en el mercado. La media pierde representatividad</v>
      </c>
    </row>
    <row r="11" spans="1:20" x14ac:dyDescent="0.25">
      <c r="A11" s="42">
        <v>10</v>
      </c>
      <c r="B11" s="43" t="s">
        <v>25</v>
      </c>
      <c r="E11" s="44">
        <v>250000</v>
      </c>
      <c r="F11" s="44">
        <v>262800</v>
      </c>
      <c r="G11" s="44">
        <v>165600</v>
      </c>
      <c r="H11" s="44">
        <v>173880</v>
      </c>
      <c r="J11" s="45">
        <f t="shared" si="2"/>
        <v>165600</v>
      </c>
      <c r="K11" s="45">
        <f t="shared" si="3"/>
        <v>262800</v>
      </c>
      <c r="L11" s="45">
        <f t="shared" si="4"/>
        <v>208554.14862071135</v>
      </c>
      <c r="M11" s="45">
        <f t="shared" si="5"/>
        <v>211940</v>
      </c>
      <c r="N11" s="45">
        <f t="shared" si="6"/>
        <v>213070</v>
      </c>
      <c r="O11" s="45">
        <f t="shared" si="7"/>
        <v>165600</v>
      </c>
      <c r="Q11" s="46">
        <f t="shared" si="8"/>
        <v>50418.762380685228</v>
      </c>
      <c r="R11" s="47" t="str">
        <f t="shared" si="0"/>
        <v xml:space="preserve">Existe gran diferencia, indicando alta volatilidad o falta de consenso en el valor. </v>
      </c>
      <c r="S11" s="48">
        <f t="shared" si="9"/>
        <v>0.20492762495444969</v>
      </c>
      <c r="T11" s="47" t="str">
        <f t="shared" si="1"/>
        <v>Los precios son homogéneos. Hay poca dispersión, indicando un mercado estable donde la mayoría de los productos se venden a precios cercanos al promedio</v>
      </c>
    </row>
    <row r="12" spans="1:20" x14ac:dyDescent="0.25">
      <c r="A12" s="42">
        <v>11</v>
      </c>
      <c r="B12" s="43" t="s">
        <v>26</v>
      </c>
      <c r="E12" s="44"/>
      <c r="F12" s="44"/>
      <c r="G12" s="44">
        <v>233450</v>
      </c>
      <c r="H12" s="44">
        <v>245123</v>
      </c>
      <c r="J12" s="45">
        <f t="shared" si="2"/>
        <v>233450</v>
      </c>
      <c r="K12" s="45">
        <f t="shared" si="3"/>
        <v>245123</v>
      </c>
      <c r="L12" s="45">
        <f t="shared" si="4"/>
        <v>239215.30960622066</v>
      </c>
      <c r="M12" s="45">
        <f t="shared" si="5"/>
        <v>239286.5</v>
      </c>
      <c r="N12" s="45">
        <f t="shared" si="6"/>
        <v>239286.5</v>
      </c>
      <c r="O12" s="45">
        <f t="shared" si="7"/>
        <v>233450</v>
      </c>
      <c r="Q12" s="46">
        <f t="shared" si="8"/>
        <v>8254.0574567905696</v>
      </c>
      <c r="R12" s="47" t="str">
        <f t="shared" si="0"/>
        <v>Los precios son similares, sugiriendo un mercado estable y competitivo.</v>
      </c>
      <c r="S12" s="48">
        <f t="shared" si="9"/>
        <v>2.4391263192867128E-2</v>
      </c>
      <c r="T12" s="47" t="str">
        <f t="shared" si="1"/>
        <v>Los precios son homogéneos. Hay poca dispersión, indicando un mercado estable donde la mayoría de los productos se venden a precios cercanos al promedio</v>
      </c>
    </row>
    <row r="13" spans="1:20" x14ac:dyDescent="0.25">
      <c r="A13" s="42">
        <v>12</v>
      </c>
      <c r="B13" s="43" t="s">
        <v>27</v>
      </c>
      <c r="E13" s="44">
        <v>210000</v>
      </c>
      <c r="F13" s="44">
        <v>220800</v>
      </c>
      <c r="G13" s="44">
        <v>133400</v>
      </c>
      <c r="H13" s="44">
        <v>140070</v>
      </c>
      <c r="J13" s="45">
        <f t="shared" si="2"/>
        <v>133400</v>
      </c>
      <c r="K13" s="45">
        <f t="shared" si="3"/>
        <v>220800</v>
      </c>
      <c r="L13" s="45">
        <f t="shared" si="4"/>
        <v>171565.44873168267</v>
      </c>
      <c r="M13" s="45">
        <f t="shared" si="5"/>
        <v>175035</v>
      </c>
      <c r="N13" s="45">
        <f t="shared" si="6"/>
        <v>176067.5</v>
      </c>
      <c r="O13" s="45">
        <f t="shared" si="7"/>
        <v>133400</v>
      </c>
      <c r="Q13" s="46">
        <f t="shared" si="8"/>
        <v>45711.948383327523</v>
      </c>
      <c r="R13" s="47" t="str">
        <f t="shared" si="0"/>
        <v xml:space="preserve">Existe gran diferencia, indicando alta volatilidad o falta de consenso en el valor. </v>
      </c>
      <c r="S13" s="48">
        <f t="shared" si="9"/>
        <v>0.22484392949547555</v>
      </c>
      <c r="T13" s="47" t="str">
        <f t="shared" si="1"/>
        <v>Los precios son homogéneos. Hay poca dispersión, indicando un mercado estable donde la mayoría de los productos se venden a precios cercanos al promedio</v>
      </c>
    </row>
    <row r="14" spans="1:20" x14ac:dyDescent="0.25">
      <c r="A14" s="42">
        <v>13</v>
      </c>
      <c r="B14" s="43" t="s">
        <v>28</v>
      </c>
      <c r="E14" s="44">
        <v>160000</v>
      </c>
      <c r="F14" s="44">
        <v>168000</v>
      </c>
      <c r="G14" s="44">
        <v>172500</v>
      </c>
      <c r="H14" s="44">
        <v>181125</v>
      </c>
      <c r="J14" s="45">
        <f t="shared" si="2"/>
        <v>160000</v>
      </c>
      <c r="K14" s="45">
        <f t="shared" si="3"/>
        <v>181125</v>
      </c>
      <c r="L14" s="45">
        <f t="shared" si="4"/>
        <v>170235.1315093333</v>
      </c>
      <c r="M14" s="45">
        <f t="shared" si="5"/>
        <v>170250</v>
      </c>
      <c r="N14" s="45">
        <f t="shared" si="6"/>
        <v>170406.25</v>
      </c>
      <c r="O14" s="45">
        <f t="shared" si="7"/>
        <v>160000</v>
      </c>
      <c r="Q14" s="46">
        <f t="shared" si="8"/>
        <v>8819.5893470161063</v>
      </c>
      <c r="R14" s="47" t="str">
        <f t="shared" si="0"/>
        <v>Los precios son similares, sugiriendo un mercado estable y competitivo.</v>
      </c>
      <c r="S14" s="48">
        <f t="shared" si="9"/>
        <v>4.4822231728370042E-2</v>
      </c>
      <c r="T14" s="47" t="str">
        <f t="shared" si="1"/>
        <v>Los precios son homogéneos. Hay poca dispersión, indicando un mercado estable donde la mayoría de los productos se venden a precios cercanos al promedio</v>
      </c>
    </row>
    <row r="15" spans="1:20" x14ac:dyDescent="0.25">
      <c r="A15" s="42">
        <v>14</v>
      </c>
      <c r="B15" s="43" t="s">
        <v>29</v>
      </c>
      <c r="E15" s="44">
        <v>70000</v>
      </c>
      <c r="F15" s="44">
        <v>73500</v>
      </c>
      <c r="G15" s="44">
        <v>80500</v>
      </c>
      <c r="H15" s="44">
        <v>84525</v>
      </c>
      <c r="J15" s="45">
        <f t="shared" si="2"/>
        <v>70000</v>
      </c>
      <c r="K15" s="45">
        <f t="shared" si="3"/>
        <v>84525</v>
      </c>
      <c r="L15" s="45">
        <f t="shared" si="4"/>
        <v>76920.41341542569</v>
      </c>
      <c r="M15" s="45">
        <f t="shared" si="5"/>
        <v>77000</v>
      </c>
      <c r="N15" s="45">
        <f t="shared" si="6"/>
        <v>77131.25</v>
      </c>
      <c r="O15" s="45">
        <f t="shared" si="7"/>
        <v>70000</v>
      </c>
      <c r="Q15" s="46">
        <f t="shared" si="8"/>
        <v>6584.2417622178282</v>
      </c>
      <c r="R15" s="47" t="str">
        <f t="shared" si="0"/>
        <v>Los precios son similares, sugiriendo un mercado estable y competitivo.</v>
      </c>
      <c r="S15" s="48">
        <f t="shared" si="9"/>
        <v>7.3927501897597392E-2</v>
      </c>
      <c r="T15" s="47" t="str">
        <f t="shared" si="1"/>
        <v>Los precios son homogéneos. Hay poca dispersión, indicando un mercado estable donde la mayoría de los productos se venden a precios cercanos al promedio</v>
      </c>
    </row>
    <row r="16" spans="1:20" x14ac:dyDescent="0.25">
      <c r="A16" s="42">
        <v>15</v>
      </c>
      <c r="B16" s="43" t="s">
        <v>30</v>
      </c>
      <c r="E16" s="44">
        <v>50000</v>
      </c>
      <c r="F16" s="44">
        <v>52500</v>
      </c>
      <c r="G16" s="44">
        <v>86250</v>
      </c>
      <c r="H16" s="44">
        <v>90563</v>
      </c>
      <c r="J16" s="45">
        <f t="shared" si="2"/>
        <v>50000</v>
      </c>
      <c r="K16" s="45">
        <f t="shared" si="3"/>
        <v>90563</v>
      </c>
      <c r="L16" s="45">
        <f t="shared" si="4"/>
        <v>67291.437047983651</v>
      </c>
      <c r="M16" s="45">
        <f t="shared" si="5"/>
        <v>69375</v>
      </c>
      <c r="N16" s="45">
        <f t="shared" si="6"/>
        <v>69828.25</v>
      </c>
      <c r="O16" s="45">
        <f t="shared" si="7"/>
        <v>50000</v>
      </c>
      <c r="Q16" s="46">
        <f t="shared" si="8"/>
        <v>21548.638601622453</v>
      </c>
      <c r="R16" s="47" t="str">
        <f t="shared" si="0"/>
        <v xml:space="preserve">Existe gran diferencia, indicando alta volatilidad o falta de consenso en el valor. </v>
      </c>
      <c r="S16" s="48">
        <f t="shared" si="9"/>
        <v>0.26725098288980503</v>
      </c>
      <c r="T16" s="47" t="str">
        <f t="shared" si="1"/>
        <v>Los precios son homogéneos. Hay poca dispersión, indicando un mercado estable donde la mayoría de los productos se venden a precios cercanos al promedio</v>
      </c>
    </row>
    <row r="17" spans="1:20" x14ac:dyDescent="0.25">
      <c r="A17" s="42">
        <v>16</v>
      </c>
      <c r="B17" s="43" t="s">
        <v>31</v>
      </c>
      <c r="E17" s="44">
        <v>80000</v>
      </c>
      <c r="F17" s="44">
        <v>84000</v>
      </c>
      <c r="G17" s="44">
        <v>324300</v>
      </c>
      <c r="H17" s="44">
        <v>340515</v>
      </c>
      <c r="J17" s="45">
        <f t="shared" si="2"/>
        <v>80000</v>
      </c>
      <c r="K17" s="45">
        <f t="shared" si="3"/>
        <v>340515</v>
      </c>
      <c r="L17" s="45">
        <f t="shared" si="4"/>
        <v>165049.08360848296</v>
      </c>
      <c r="M17" s="45">
        <f t="shared" si="5"/>
        <v>204150</v>
      </c>
      <c r="N17" s="45">
        <f t="shared" si="6"/>
        <v>207203.75</v>
      </c>
      <c r="O17" s="45">
        <f t="shared" si="7"/>
        <v>80000</v>
      </c>
      <c r="Q17" s="46">
        <f t="shared" si="8"/>
        <v>144733.5242998318</v>
      </c>
      <c r="R17" s="47" t="str">
        <f t="shared" si="0"/>
        <v xml:space="preserve">Existe gran diferencia, indicando alta volatilidad o falta de consenso en el valor. </v>
      </c>
      <c r="S17" s="48">
        <f t="shared" si="9"/>
        <v>0.60492587041936585</v>
      </c>
      <c r="T17" s="47" t="str">
        <f t="shared" si="1"/>
        <v>Existe una gran dispersión de precios, lo que indica alta volatilidad o falta de uniformidad en el mercado. La media pierde representatividad</v>
      </c>
    </row>
    <row r="18" spans="1:20" x14ac:dyDescent="0.25">
      <c r="A18" s="42">
        <v>17</v>
      </c>
      <c r="B18" s="43" t="s">
        <v>32</v>
      </c>
      <c r="E18" s="44">
        <v>80000</v>
      </c>
      <c r="F18" s="44">
        <v>84000</v>
      </c>
      <c r="G18" s="44">
        <v>328900</v>
      </c>
      <c r="H18" s="44">
        <v>345345</v>
      </c>
      <c r="J18" s="45">
        <f t="shared" si="2"/>
        <v>80000</v>
      </c>
      <c r="K18" s="45">
        <f t="shared" si="3"/>
        <v>345345</v>
      </c>
      <c r="L18" s="45">
        <f t="shared" si="4"/>
        <v>166215.52274080782</v>
      </c>
      <c r="M18" s="45">
        <f t="shared" si="5"/>
        <v>206450</v>
      </c>
      <c r="N18" s="45">
        <f t="shared" si="6"/>
        <v>209561.25</v>
      </c>
      <c r="O18" s="45">
        <f t="shared" si="7"/>
        <v>80000</v>
      </c>
      <c r="Q18" s="46">
        <f t="shared" si="8"/>
        <v>147457.00957539002</v>
      </c>
      <c r="R18" s="47" t="str">
        <f t="shared" si="0"/>
        <v xml:space="preserve">Existe gran diferencia, indicando alta volatilidad o falta de consenso en el valor. </v>
      </c>
      <c r="S18" s="48">
        <f t="shared" si="9"/>
        <v>0.60937561814683294</v>
      </c>
      <c r="T18" s="47" t="str">
        <f t="shared" si="1"/>
        <v>Existe una gran dispersión de precios, lo que indica alta volatilidad o falta de uniformidad en el mercado. La media pierde representatividad</v>
      </c>
    </row>
    <row r="19" spans="1:20" x14ac:dyDescent="0.25">
      <c r="A19" s="42">
        <v>18</v>
      </c>
      <c r="B19" s="43" t="s">
        <v>33</v>
      </c>
      <c r="E19" s="44">
        <v>55000</v>
      </c>
      <c r="F19" s="44">
        <v>57950</v>
      </c>
      <c r="G19" s="44">
        <v>207000</v>
      </c>
      <c r="H19" s="44">
        <v>217350</v>
      </c>
      <c r="J19" s="45">
        <f t="shared" si="2"/>
        <v>55000</v>
      </c>
      <c r="K19" s="45">
        <f t="shared" si="3"/>
        <v>217350</v>
      </c>
      <c r="L19" s="45">
        <f t="shared" si="4"/>
        <v>109430.03293835276</v>
      </c>
      <c r="M19" s="45">
        <f t="shared" si="5"/>
        <v>132475</v>
      </c>
      <c r="N19" s="45">
        <f t="shared" si="6"/>
        <v>134325</v>
      </c>
      <c r="O19" s="45">
        <f t="shared" si="7"/>
        <v>55000</v>
      </c>
      <c r="Q19" s="46">
        <f t="shared" si="8"/>
        <v>90000.74536728386</v>
      </c>
      <c r="R19" s="47" t="str">
        <f t="shared" si="0"/>
        <v xml:space="preserve">Existe gran diferencia, indicando alta volatilidad o falta de consenso en el valor. </v>
      </c>
      <c r="S19" s="48">
        <f t="shared" si="9"/>
        <v>0.58025633238490559</v>
      </c>
      <c r="T19" s="47" t="str">
        <f t="shared" si="1"/>
        <v>Existe una gran dispersión de precios, lo que indica alta volatilidad o falta de uniformidad en el mercado. La media pierde representatividad</v>
      </c>
    </row>
    <row r="20" spans="1:20" x14ac:dyDescent="0.25">
      <c r="A20" s="42">
        <v>19</v>
      </c>
      <c r="B20" s="43" t="s">
        <v>34</v>
      </c>
      <c r="E20" s="44">
        <v>840000</v>
      </c>
      <c r="F20" s="44">
        <v>884600</v>
      </c>
      <c r="G20" s="44">
        <v>117300</v>
      </c>
      <c r="H20" s="44">
        <v>123165</v>
      </c>
      <c r="J20" s="45">
        <f t="shared" si="2"/>
        <v>117300</v>
      </c>
      <c r="K20" s="45">
        <f t="shared" si="3"/>
        <v>884600</v>
      </c>
      <c r="L20" s="45">
        <f t="shared" si="4"/>
        <v>321886.59149781638</v>
      </c>
      <c r="M20" s="45">
        <f t="shared" si="5"/>
        <v>481582.5</v>
      </c>
      <c r="N20" s="45">
        <f t="shared" si="6"/>
        <v>491266.25</v>
      </c>
      <c r="O20" s="45">
        <f t="shared" si="7"/>
        <v>117300</v>
      </c>
      <c r="Q20" s="46">
        <f t="shared" si="8"/>
        <v>428826.28715629131</v>
      </c>
      <c r="R20" s="47" t="str">
        <f t="shared" si="0"/>
        <v xml:space="preserve">Existe gran diferencia, indicando alta volatilidad o falta de consenso en el valor. </v>
      </c>
      <c r="S20" s="48">
        <f t="shared" si="9"/>
        <v>0.75595353535462451</v>
      </c>
      <c r="T20" s="47" t="str">
        <f t="shared" si="1"/>
        <v>Existe una gran dispersión de precios, lo que indica alta volatilidad o falta de uniformidad en el mercado. La media pierde representatividad</v>
      </c>
    </row>
    <row r="21" spans="1:20" ht="15.75" customHeight="1" x14ac:dyDescent="0.25">
      <c r="A21" s="42">
        <v>20</v>
      </c>
      <c r="B21" s="43" t="s">
        <v>35</v>
      </c>
      <c r="E21" s="44">
        <v>840000</v>
      </c>
      <c r="F21" s="44">
        <v>884600</v>
      </c>
      <c r="G21" s="44">
        <v>116150</v>
      </c>
      <c r="H21" s="44">
        <v>121958</v>
      </c>
      <c r="J21" s="45">
        <f t="shared" si="2"/>
        <v>116150</v>
      </c>
      <c r="K21" s="45">
        <f t="shared" si="3"/>
        <v>884600</v>
      </c>
      <c r="L21" s="45">
        <f t="shared" si="4"/>
        <v>320305.15792802814</v>
      </c>
      <c r="M21" s="45">
        <f t="shared" si="5"/>
        <v>480979</v>
      </c>
      <c r="N21" s="45">
        <f t="shared" si="6"/>
        <v>490677</v>
      </c>
      <c r="O21" s="45">
        <f t="shared" si="7"/>
        <v>116150</v>
      </c>
      <c r="Q21" s="46">
        <f t="shared" si="8"/>
        <v>429505.9421195474</v>
      </c>
      <c r="R21" s="47" t="str">
        <f t="shared" si="0"/>
        <v xml:space="preserve">Existe gran diferencia, indicando alta volatilidad o falta de consenso en el valor. </v>
      </c>
      <c r="S21" s="48">
        <f t="shared" si="9"/>
        <v>0.75806091777665707</v>
      </c>
      <c r="T21" s="47" t="str">
        <f t="shared" si="1"/>
        <v>Existe una gran dispersión de precios, lo que indica alta volatilidad o falta de uniformidad en el mercado. La media pierde representatividad</v>
      </c>
    </row>
    <row r="22" spans="1:20" ht="15.75" customHeight="1" x14ac:dyDescent="0.25">
      <c r="A22" s="42">
        <v>21</v>
      </c>
      <c r="B22" s="43" t="s">
        <v>36</v>
      </c>
      <c r="E22" s="44">
        <v>570000</v>
      </c>
      <c r="F22" s="44">
        <v>599400</v>
      </c>
      <c r="G22" s="44">
        <v>1271900</v>
      </c>
      <c r="H22" s="44">
        <v>1335495</v>
      </c>
      <c r="J22" s="45">
        <f t="shared" si="2"/>
        <v>570000</v>
      </c>
      <c r="K22" s="45">
        <f t="shared" si="3"/>
        <v>1335495</v>
      </c>
      <c r="L22" s="45">
        <f t="shared" si="4"/>
        <v>872814.0065274951</v>
      </c>
      <c r="M22" s="45">
        <f t="shared" si="5"/>
        <v>935650</v>
      </c>
      <c r="N22" s="45">
        <f t="shared" si="6"/>
        <v>944198.75</v>
      </c>
      <c r="O22" s="45">
        <f t="shared" si="7"/>
        <v>570000</v>
      </c>
      <c r="Q22" s="46">
        <f t="shared" si="8"/>
        <v>416097.64359612757</v>
      </c>
      <c r="R22" s="47" t="str">
        <f t="shared" si="0"/>
        <v xml:space="preserve">Existe gran diferencia, indicando alta volatilidad o falta de consenso en el valor. </v>
      </c>
      <c r="S22" s="48">
        <f t="shared" si="9"/>
        <v>0.38164753957690561</v>
      </c>
      <c r="T22" s="47" t="str">
        <f t="shared" si="1"/>
        <v>Existe una gran dispersión de precios, lo que indica alta volatilidad o falta de uniformidad en el mercado. La media pierde representatividad</v>
      </c>
    </row>
    <row r="23" spans="1:20" ht="15.75" customHeight="1" x14ac:dyDescent="0.25">
      <c r="A23" s="42">
        <v>22</v>
      </c>
      <c r="B23" s="43" t="s">
        <v>37</v>
      </c>
      <c r="E23" s="44">
        <v>510000</v>
      </c>
      <c r="F23" s="44">
        <v>536400</v>
      </c>
      <c r="G23" s="44">
        <v>1358150</v>
      </c>
      <c r="H23" s="44">
        <v>1426058</v>
      </c>
      <c r="J23" s="45">
        <f t="shared" si="2"/>
        <v>510000</v>
      </c>
      <c r="K23" s="45">
        <f t="shared" si="3"/>
        <v>1426058</v>
      </c>
      <c r="L23" s="45">
        <f t="shared" si="4"/>
        <v>853170.7704378916</v>
      </c>
      <c r="M23" s="45">
        <f t="shared" si="5"/>
        <v>947275</v>
      </c>
      <c r="N23" s="45">
        <f t="shared" si="6"/>
        <v>957652</v>
      </c>
      <c r="O23" s="45">
        <f t="shared" si="7"/>
        <v>510000</v>
      </c>
      <c r="Q23" s="46">
        <f t="shared" si="8"/>
        <v>502542.99631905463</v>
      </c>
      <c r="R23" s="47" t="str">
        <f t="shared" si="0"/>
        <v xml:space="preserve">Existe gran diferencia, indicando alta volatilidad o falta de consenso en el valor. </v>
      </c>
      <c r="S23" s="48">
        <f t="shared" si="9"/>
        <v>0.45446049431970165</v>
      </c>
      <c r="T23" s="47" t="str">
        <f t="shared" si="1"/>
        <v>Existe una gran dispersión de precios, lo que indica alta volatilidad o falta de uniformidad en el mercado. La media pierde representatividad</v>
      </c>
    </row>
    <row r="24" spans="1:20" ht="15.75" customHeight="1" x14ac:dyDescent="0.25">
      <c r="A24" s="42">
        <v>23</v>
      </c>
      <c r="B24" s="43" t="s">
        <v>21</v>
      </c>
      <c r="E24" s="44">
        <v>700000</v>
      </c>
      <c r="F24" s="44">
        <v>736200</v>
      </c>
      <c r="G24" s="44">
        <v>668150</v>
      </c>
      <c r="H24" s="44">
        <v>701558</v>
      </c>
      <c r="J24" s="45">
        <f t="shared" si="2"/>
        <v>668150</v>
      </c>
      <c r="K24" s="45">
        <f t="shared" si="3"/>
        <v>736200</v>
      </c>
      <c r="L24" s="45">
        <f t="shared" si="4"/>
        <v>701064.29922485317</v>
      </c>
      <c r="M24" s="45">
        <f t="shared" si="5"/>
        <v>700779</v>
      </c>
      <c r="N24" s="45">
        <f t="shared" si="6"/>
        <v>701477</v>
      </c>
      <c r="O24" s="45">
        <f t="shared" si="7"/>
        <v>668150</v>
      </c>
      <c r="Q24" s="46">
        <f t="shared" si="8"/>
        <v>27800.262276940241</v>
      </c>
      <c r="R24" s="47" t="str">
        <f t="shared" si="0"/>
        <v xml:space="preserve">Existe gran diferencia, indicando alta volatilidad o falta de consenso en el valor. </v>
      </c>
      <c r="S24" s="48">
        <f t="shared" si="9"/>
        <v>3.4321486468837141E-2</v>
      </c>
      <c r="T24" s="47" t="str">
        <f t="shared" si="1"/>
        <v>Los precios son homogéneos. Hay poca dispersión, indicando un mercado estable donde la mayoría de los productos se venden a precios cercanos al promedio</v>
      </c>
    </row>
    <row r="25" spans="1:20" ht="15.75" customHeight="1" x14ac:dyDescent="0.25">
      <c r="A25" s="42">
        <v>24</v>
      </c>
      <c r="B25" s="43" t="s">
        <v>38</v>
      </c>
      <c r="E25" s="44">
        <v>680000</v>
      </c>
      <c r="F25" s="44">
        <v>715200</v>
      </c>
      <c r="G25" s="44">
        <v>543950</v>
      </c>
      <c r="H25" s="44">
        <v>571148</v>
      </c>
      <c r="J25" s="45">
        <f t="shared" si="2"/>
        <v>543950</v>
      </c>
      <c r="K25" s="45">
        <f t="shared" si="3"/>
        <v>715200</v>
      </c>
      <c r="L25" s="45">
        <f t="shared" si="4"/>
        <v>623463.47377181798</v>
      </c>
      <c r="M25" s="45">
        <f t="shared" si="5"/>
        <v>625574</v>
      </c>
      <c r="N25" s="45">
        <f t="shared" si="6"/>
        <v>627574.5</v>
      </c>
      <c r="O25" s="45">
        <f t="shared" si="7"/>
        <v>543950</v>
      </c>
      <c r="Q25" s="46">
        <f t="shared" si="8"/>
        <v>82872.730140861167</v>
      </c>
      <c r="R25" s="47" t="str">
        <f t="shared" si="0"/>
        <v xml:space="preserve">Existe gran diferencia, indicando alta volatilidad o falta de consenso en el valor. </v>
      </c>
      <c r="S25" s="48">
        <f t="shared" si="9"/>
        <v>0.11436074853735791</v>
      </c>
      <c r="T25" s="47" t="str">
        <f t="shared" si="1"/>
        <v>Los precios son homogéneos. Hay poca dispersión, indicando un mercado estable donde la mayoría de los productos se venden a precios cercanos al promedio</v>
      </c>
    </row>
    <row r="26" spans="1:20" ht="15.75" customHeight="1" x14ac:dyDescent="0.25">
      <c r="A26" s="42">
        <v>25</v>
      </c>
      <c r="B26" s="43" t="s">
        <v>39</v>
      </c>
      <c r="E26" s="44">
        <v>500000</v>
      </c>
      <c r="F26" s="44">
        <v>526200</v>
      </c>
      <c r="G26" s="44">
        <v>1084450</v>
      </c>
      <c r="H26" s="44">
        <v>1138673</v>
      </c>
      <c r="J26" s="45">
        <f t="shared" si="2"/>
        <v>500000</v>
      </c>
      <c r="K26" s="45">
        <f t="shared" si="3"/>
        <v>1138673</v>
      </c>
      <c r="L26" s="45">
        <f t="shared" si="4"/>
        <v>754974.61795457371</v>
      </c>
      <c r="M26" s="45">
        <f t="shared" si="5"/>
        <v>805325</v>
      </c>
      <c r="N26" s="45">
        <f t="shared" si="6"/>
        <v>812330.75</v>
      </c>
      <c r="O26" s="45">
        <f t="shared" si="7"/>
        <v>500000</v>
      </c>
      <c r="Q26" s="46">
        <f t="shared" si="8"/>
        <v>346395.46467717597</v>
      </c>
      <c r="R26" s="47" t="str">
        <f t="shared" si="0"/>
        <v xml:space="preserve">Existe gran diferencia, indicando alta volatilidad o falta de consenso en el valor. </v>
      </c>
      <c r="S26" s="48">
        <f t="shared" si="9"/>
        <v>0.36929203057516852</v>
      </c>
      <c r="T26" s="47" t="str">
        <f t="shared" si="1"/>
        <v>Existe una gran dispersión de precios, lo que indica alta volatilidad o falta de uniformidad en el mercado. La media pierde representatividad</v>
      </c>
    </row>
    <row r="27" spans="1:20" ht="15.75" customHeight="1" x14ac:dyDescent="0.25">
      <c r="A27" s="42">
        <v>26</v>
      </c>
      <c r="B27" s="43" t="s">
        <v>40</v>
      </c>
      <c r="E27" s="44">
        <v>620000</v>
      </c>
      <c r="F27" s="44">
        <v>652400</v>
      </c>
      <c r="G27" s="44">
        <v>518650</v>
      </c>
      <c r="H27" s="44">
        <v>544583</v>
      </c>
      <c r="J27" s="45">
        <f t="shared" si="2"/>
        <v>518650</v>
      </c>
      <c r="K27" s="45">
        <f t="shared" si="3"/>
        <v>652400</v>
      </c>
      <c r="L27" s="45">
        <f t="shared" si="4"/>
        <v>581381.25630715198</v>
      </c>
      <c r="M27" s="45">
        <f t="shared" si="5"/>
        <v>582291.5</v>
      </c>
      <c r="N27" s="45">
        <f t="shared" si="6"/>
        <v>583908.25</v>
      </c>
      <c r="O27" s="45">
        <f t="shared" si="7"/>
        <v>518650</v>
      </c>
      <c r="Q27" s="46">
        <f t="shared" si="8"/>
        <v>62713.232832074602</v>
      </c>
      <c r="R27" s="47" t="str">
        <f t="shared" si="0"/>
        <v xml:space="preserve">Existe gran diferencia, indicando alta volatilidad o falta de consenso en el valor. </v>
      </c>
      <c r="S27" s="48">
        <f t="shared" si="9"/>
        <v>9.3013333492076758E-2</v>
      </c>
      <c r="T27" s="47" t="str">
        <f t="shared" si="1"/>
        <v>Los precios son homogéneos. Hay poca dispersión, indicando un mercado estable donde la mayoría de los productos se venden a precios cercanos al promedio</v>
      </c>
    </row>
    <row r="28" spans="1:20" ht="15.75" customHeight="1" x14ac:dyDescent="0.25">
      <c r="A28" s="42">
        <v>27</v>
      </c>
      <c r="B28" s="43" t="s">
        <v>41</v>
      </c>
      <c r="E28" s="44">
        <v>85000</v>
      </c>
      <c r="F28" s="44">
        <v>89450</v>
      </c>
      <c r="G28" s="44">
        <v>241500</v>
      </c>
      <c r="H28" s="44">
        <v>253575</v>
      </c>
      <c r="J28" s="45">
        <f t="shared" si="2"/>
        <v>85000</v>
      </c>
      <c r="K28" s="45">
        <f t="shared" si="3"/>
        <v>253575</v>
      </c>
      <c r="L28" s="45">
        <f t="shared" si="4"/>
        <v>146894.55907461667</v>
      </c>
      <c r="M28" s="45">
        <f t="shared" si="5"/>
        <v>165475</v>
      </c>
      <c r="N28" s="45">
        <f t="shared" si="6"/>
        <v>167381.25</v>
      </c>
      <c r="O28" s="45">
        <f t="shared" si="7"/>
        <v>85000</v>
      </c>
      <c r="Q28" s="46">
        <f t="shared" si="8"/>
        <v>92705.450610612243</v>
      </c>
      <c r="R28" s="47" t="str">
        <f t="shared" si="0"/>
        <v xml:space="preserve">Existe gran diferencia, indicando alta volatilidad o falta de consenso en el valor. </v>
      </c>
      <c r="S28" s="48">
        <f t="shared" si="9"/>
        <v>0.47965513041678087</v>
      </c>
      <c r="T28" s="47" t="str">
        <f t="shared" si="1"/>
        <v>Existe una gran dispersión de precios, lo que indica alta volatilidad o falta de uniformidad en el mercado. La media pierde representatividad</v>
      </c>
    </row>
    <row r="29" spans="1:20" ht="15.75" customHeight="1" x14ac:dyDescent="0.25">
      <c r="A29" s="42">
        <v>28</v>
      </c>
      <c r="B29" s="43" t="s">
        <v>42</v>
      </c>
      <c r="E29" s="44">
        <v>1490000</v>
      </c>
      <c r="F29" s="44">
        <v>1565900</v>
      </c>
      <c r="G29" s="44">
        <v>1788250</v>
      </c>
      <c r="H29" s="44">
        <v>1877663</v>
      </c>
      <c r="J29" s="45">
        <f t="shared" si="2"/>
        <v>1490000</v>
      </c>
      <c r="K29" s="45">
        <f t="shared" si="3"/>
        <v>1877663</v>
      </c>
      <c r="L29" s="45">
        <f t="shared" si="4"/>
        <v>1673011.9523639637</v>
      </c>
      <c r="M29" s="45">
        <f t="shared" si="5"/>
        <v>1677075</v>
      </c>
      <c r="N29" s="45">
        <f t="shared" si="6"/>
        <v>1680453.25</v>
      </c>
      <c r="O29" s="45">
        <f t="shared" si="7"/>
        <v>1490000</v>
      </c>
      <c r="Q29" s="46">
        <f t="shared" si="8"/>
        <v>182489.00635997226</v>
      </c>
      <c r="R29" s="47" t="str">
        <f t="shared" si="0"/>
        <v xml:space="preserve">Existe gran diferencia, indicando alta volatilidad o falta de consenso en el valor. </v>
      </c>
      <c r="S29" s="48">
        <f t="shared" si="9"/>
        <v>9.4046124412634505E-2</v>
      </c>
      <c r="T29" s="47" t="str">
        <f t="shared" si="1"/>
        <v>Los precios son homogéneos. Hay poca dispersión, indicando un mercado estable donde la mayoría de los productos se venden a precios cercanos al promedio</v>
      </c>
    </row>
    <row r="30" spans="1:20" ht="15.75" customHeight="1" x14ac:dyDescent="0.25">
      <c r="A30" s="42">
        <v>29</v>
      </c>
      <c r="B30" s="43" t="s">
        <v>43</v>
      </c>
      <c r="E30" s="44">
        <v>2800000</v>
      </c>
      <c r="F30" s="44">
        <v>2944500</v>
      </c>
      <c r="G30" s="44">
        <v>1919350</v>
      </c>
      <c r="H30" s="44">
        <v>2015318</v>
      </c>
      <c r="J30" s="45">
        <f t="shared" si="2"/>
        <v>1919350</v>
      </c>
      <c r="K30" s="45">
        <f t="shared" si="3"/>
        <v>2944500</v>
      </c>
      <c r="L30" s="45">
        <f t="shared" si="4"/>
        <v>2376385.1932709338</v>
      </c>
      <c r="M30" s="45">
        <f t="shared" si="5"/>
        <v>2407659</v>
      </c>
      <c r="N30" s="45">
        <f t="shared" si="6"/>
        <v>2419792</v>
      </c>
      <c r="O30" s="45">
        <f t="shared" si="7"/>
        <v>1919350</v>
      </c>
      <c r="Q30" s="46">
        <f t="shared" si="8"/>
        <v>527231.13861253182</v>
      </c>
      <c r="R30" s="47" t="str">
        <f t="shared" si="0"/>
        <v xml:space="preserve">Existe gran diferencia, indicando alta volatilidad o falta de consenso en el valor. </v>
      </c>
      <c r="S30" s="48">
        <f t="shared" si="9"/>
        <v>0.18869206927894924</v>
      </c>
      <c r="T30" s="47" t="str">
        <f t="shared" si="1"/>
        <v>Los precios son homogéneos. Hay poca dispersión, indicando un mercado estable donde la mayoría de los productos se venden a precios cercanos al promedio</v>
      </c>
    </row>
    <row r="31" spans="1:20" ht="15.75" customHeight="1" x14ac:dyDescent="0.25">
      <c r="A31" s="42">
        <v>30</v>
      </c>
      <c r="B31" s="43" t="s">
        <v>44</v>
      </c>
      <c r="E31" s="44">
        <v>830000</v>
      </c>
      <c r="F31" s="44">
        <v>873300</v>
      </c>
      <c r="G31" s="44">
        <v>1323650</v>
      </c>
      <c r="H31" s="44">
        <v>1389833</v>
      </c>
      <c r="J31" s="45">
        <f t="shared" si="2"/>
        <v>830000</v>
      </c>
      <c r="K31" s="45">
        <f t="shared" si="3"/>
        <v>1389833</v>
      </c>
      <c r="L31" s="45">
        <f t="shared" si="4"/>
        <v>1074593.8084817131</v>
      </c>
      <c r="M31" s="45">
        <f t="shared" si="5"/>
        <v>1098475</v>
      </c>
      <c r="N31" s="45">
        <f t="shared" si="6"/>
        <v>1104195.75</v>
      </c>
      <c r="O31" s="45">
        <f t="shared" si="7"/>
        <v>830000</v>
      </c>
      <c r="Q31" s="46">
        <f t="shared" si="8"/>
        <v>293396.75249097426</v>
      </c>
      <c r="R31" s="47" t="str">
        <f t="shared" si="0"/>
        <v xml:space="preserve">Existe gran diferencia, indicando alta volatilidad o falta de consenso en el valor. </v>
      </c>
      <c r="S31" s="48">
        <f t="shared" si="9"/>
        <v>0.23011231572394564</v>
      </c>
      <c r="T31" s="47" t="str">
        <f t="shared" si="1"/>
        <v>Los precios son homogéneos. Hay poca dispersión, indicando un mercado estable donde la mayoría de los productos se venden a precios cercanos al promedio</v>
      </c>
    </row>
    <row r="32" spans="1:20" ht="15.75" customHeight="1" x14ac:dyDescent="0.25">
      <c r="A32" s="42">
        <v>31</v>
      </c>
      <c r="B32" s="43" t="s">
        <v>45</v>
      </c>
      <c r="E32" s="44">
        <v>1030000</v>
      </c>
      <c r="F32" s="44">
        <v>1083300</v>
      </c>
      <c r="G32" s="44">
        <v>1269600</v>
      </c>
      <c r="H32" s="44">
        <v>1333080</v>
      </c>
      <c r="J32" s="45">
        <f t="shared" si="2"/>
        <v>1030000</v>
      </c>
      <c r="K32" s="45">
        <f t="shared" si="3"/>
        <v>1333080</v>
      </c>
      <c r="L32" s="45">
        <f t="shared" si="4"/>
        <v>1172268.981486575</v>
      </c>
      <c r="M32" s="45">
        <f t="shared" si="5"/>
        <v>1176450</v>
      </c>
      <c r="N32" s="45">
        <f t="shared" si="6"/>
        <v>1178995</v>
      </c>
      <c r="O32" s="45">
        <f t="shared" si="7"/>
        <v>1030000</v>
      </c>
      <c r="Q32" s="46">
        <f t="shared" si="8"/>
        <v>145268.13862647238</v>
      </c>
      <c r="R32" s="47" t="str">
        <f t="shared" si="0"/>
        <v xml:space="preserve">Existe gran diferencia, indicando alta volatilidad o falta de consenso en el valor. </v>
      </c>
      <c r="S32" s="48">
        <f t="shared" si="9"/>
        <v>0.10670604914440227</v>
      </c>
      <c r="T32" s="47" t="str">
        <f t="shared" si="1"/>
        <v>Los precios son homogéneos. Hay poca dispersión, indicando un mercado estable donde la mayoría de los productos se venden a precios cercanos al promedio</v>
      </c>
    </row>
    <row r="33" spans="1:20" ht="15.75" customHeight="1" x14ac:dyDescent="0.25">
      <c r="A33" s="42">
        <v>32</v>
      </c>
      <c r="B33" s="43" t="s">
        <v>46</v>
      </c>
      <c r="E33" s="44">
        <v>2800000</v>
      </c>
      <c r="F33" s="44">
        <v>2949500</v>
      </c>
      <c r="G33" s="44">
        <v>2134400</v>
      </c>
      <c r="H33" s="44">
        <v>2241120</v>
      </c>
      <c r="J33" s="45">
        <f t="shared" si="2"/>
        <v>2134400</v>
      </c>
      <c r="K33" s="45">
        <f t="shared" si="3"/>
        <v>2949500</v>
      </c>
      <c r="L33" s="45">
        <f t="shared" si="4"/>
        <v>2507043.3229546556</v>
      </c>
      <c r="M33" s="45">
        <f t="shared" si="5"/>
        <v>2520560</v>
      </c>
      <c r="N33" s="45">
        <f t="shared" si="6"/>
        <v>2531255</v>
      </c>
      <c r="O33" s="45">
        <f t="shared" si="7"/>
        <v>2134400</v>
      </c>
      <c r="Q33" s="46">
        <f t="shared" si="8"/>
        <v>403660.3210208636</v>
      </c>
      <c r="R33" s="47" t="str">
        <f t="shared" si="0"/>
        <v xml:space="preserve">Existe gran diferencia, indicando alta volatilidad o falta de consenso en el valor. </v>
      </c>
      <c r="S33" s="48">
        <f t="shared" si="9"/>
        <v>0.13810544275620179</v>
      </c>
      <c r="T33" s="47" t="str">
        <f t="shared" si="1"/>
        <v>Los precios son homogéneos. Hay poca dispersión, indicando un mercado estable donde la mayoría de los productos se venden a precios cercanos al promedio</v>
      </c>
    </row>
    <row r="34" spans="1:20" ht="15.75" customHeight="1" x14ac:dyDescent="0.25">
      <c r="A34" s="42">
        <v>33</v>
      </c>
      <c r="B34" s="43" t="s">
        <v>47</v>
      </c>
      <c r="E34" s="44">
        <v>440000</v>
      </c>
      <c r="F34" s="44">
        <v>462800</v>
      </c>
      <c r="G34" s="44">
        <v>484150</v>
      </c>
      <c r="H34" s="44">
        <v>508358</v>
      </c>
      <c r="J34" s="45">
        <f t="shared" si="2"/>
        <v>440000</v>
      </c>
      <c r="K34" s="45">
        <f t="shared" si="3"/>
        <v>508358</v>
      </c>
      <c r="L34" s="45">
        <f t="shared" si="4"/>
        <v>473150.0674544794</v>
      </c>
      <c r="M34" s="45">
        <f t="shared" si="5"/>
        <v>473475</v>
      </c>
      <c r="N34" s="45">
        <f t="shared" si="6"/>
        <v>473827</v>
      </c>
      <c r="O34" s="45">
        <f t="shared" si="7"/>
        <v>440000</v>
      </c>
      <c r="Q34" s="46">
        <f t="shared" si="8"/>
        <v>29239.328241257528</v>
      </c>
      <c r="R34" s="47" t="str">
        <f t="shared" si="0"/>
        <v xml:space="preserve">Existe gran diferencia, indicando alta volatilidad o falta de consenso en el valor. </v>
      </c>
      <c r="S34" s="48">
        <f t="shared" si="9"/>
        <v>5.3441448137233186E-2</v>
      </c>
      <c r="T34" s="47" t="str">
        <f t="shared" si="1"/>
        <v>Los precios son homogéneos. Hay poca dispersión, indicando un mercado estable donde la mayoría de los productos se venden a precios cercanos al promedio</v>
      </c>
    </row>
    <row r="35" spans="1:20" ht="15.75" customHeight="1" x14ac:dyDescent="0.25">
      <c r="A35" s="42">
        <v>34</v>
      </c>
      <c r="B35" s="43" t="s">
        <v>48</v>
      </c>
      <c r="E35" s="44">
        <v>450000</v>
      </c>
      <c r="F35" s="44">
        <v>473400</v>
      </c>
      <c r="G35" s="44">
        <v>598000</v>
      </c>
      <c r="H35" s="44">
        <v>627900</v>
      </c>
      <c r="J35" s="45">
        <f t="shared" si="2"/>
        <v>450000</v>
      </c>
      <c r="K35" s="45">
        <f t="shared" si="3"/>
        <v>627900</v>
      </c>
      <c r="L35" s="45">
        <f t="shared" si="4"/>
        <v>531811.97051123111</v>
      </c>
      <c r="M35" s="45">
        <f t="shared" si="5"/>
        <v>535700</v>
      </c>
      <c r="N35" s="45">
        <f t="shared" si="6"/>
        <v>537325</v>
      </c>
      <c r="O35" s="45">
        <f t="shared" si="7"/>
        <v>450000</v>
      </c>
      <c r="Q35" s="46">
        <f t="shared" si="8"/>
        <v>88689.24681154982</v>
      </c>
      <c r="R35" s="47" t="str">
        <f t="shared" si="0"/>
        <v xml:space="preserve">Existe gran diferencia, indicando alta volatilidad o falta de consenso en el valor. </v>
      </c>
      <c r="S35" s="48">
        <f t="shared" si="9"/>
        <v>0.14294354586388158</v>
      </c>
      <c r="T35" s="47" t="str">
        <f t="shared" si="1"/>
        <v>Los precios son homogéneos. Hay poca dispersión, indicando un mercado estable donde la mayoría de los productos se venden a precios cercanos al promedio</v>
      </c>
    </row>
    <row r="36" spans="1:20" ht="15.75" customHeight="1" x14ac:dyDescent="0.25">
      <c r="A36" s="42">
        <v>35</v>
      </c>
      <c r="B36" s="43" t="s">
        <v>49</v>
      </c>
      <c r="E36" s="44">
        <v>60000</v>
      </c>
      <c r="F36" s="44">
        <v>63000</v>
      </c>
      <c r="G36" s="44">
        <v>98900</v>
      </c>
      <c r="H36" s="44">
        <v>103845</v>
      </c>
      <c r="J36" s="45">
        <f t="shared" si="2"/>
        <v>60000</v>
      </c>
      <c r="K36" s="45">
        <f t="shared" si="3"/>
        <v>103845</v>
      </c>
      <c r="L36" s="45">
        <f t="shared" si="4"/>
        <v>78934.783207404835</v>
      </c>
      <c r="M36" s="45">
        <f t="shared" si="5"/>
        <v>80950</v>
      </c>
      <c r="N36" s="45">
        <f t="shared" si="6"/>
        <v>81436.25</v>
      </c>
      <c r="O36" s="45">
        <f t="shared" si="7"/>
        <v>60000</v>
      </c>
      <c r="Q36" s="46">
        <f t="shared" si="8"/>
        <v>23141.180960573296</v>
      </c>
      <c r="R36" s="47" t="str">
        <f t="shared" si="0"/>
        <v xml:space="preserve">Existe gran diferencia, indicando alta volatilidad o falta de consenso en el valor. </v>
      </c>
      <c r="S36" s="48">
        <f t="shared" si="9"/>
        <v>0.24609250285259024</v>
      </c>
      <c r="T36" s="47" t="str">
        <f t="shared" si="1"/>
        <v>Los precios son homogéneos. Hay poca dispersión, indicando un mercado estable donde la mayoría de los productos se venden a precios cercanos al promedio</v>
      </c>
    </row>
    <row r="37" spans="1:20" ht="15.75" customHeight="1" x14ac:dyDescent="0.25">
      <c r="A37" s="42">
        <v>36</v>
      </c>
      <c r="B37" s="43" t="s">
        <v>50</v>
      </c>
      <c r="E37" s="44">
        <v>540000</v>
      </c>
      <c r="F37" s="44">
        <v>567900</v>
      </c>
      <c r="G37" s="44">
        <v>800400</v>
      </c>
      <c r="H37" s="44">
        <v>840420</v>
      </c>
      <c r="J37" s="45">
        <f t="shared" si="2"/>
        <v>540000</v>
      </c>
      <c r="K37" s="45">
        <f t="shared" si="3"/>
        <v>840420</v>
      </c>
      <c r="L37" s="45">
        <f t="shared" si="4"/>
        <v>673933.85223236226</v>
      </c>
      <c r="M37" s="45">
        <f t="shared" si="5"/>
        <v>684150</v>
      </c>
      <c r="N37" s="45">
        <f t="shared" si="6"/>
        <v>687180</v>
      </c>
      <c r="O37" s="45">
        <f t="shared" si="7"/>
        <v>540000</v>
      </c>
      <c r="Q37" s="46">
        <f t="shared" si="8"/>
        <v>155124.61313408648</v>
      </c>
      <c r="R37" s="47" t="str">
        <f t="shared" si="0"/>
        <v xml:space="preserve">Existe gran diferencia, indicando alta volatilidad o falta de consenso en el valor. </v>
      </c>
      <c r="S37" s="48">
        <f t="shared" si="9"/>
        <v>0.19549733072317599</v>
      </c>
      <c r="T37" s="47" t="str">
        <f t="shared" si="1"/>
        <v>Los precios son homogéneos. Hay poca dispersión, indicando un mercado estable donde la mayoría de los productos se venden a precios cercanos al promedio</v>
      </c>
    </row>
    <row r="38" spans="1:20" ht="15.75" customHeight="1" x14ac:dyDescent="0.25">
      <c r="A38" s="42">
        <v>37</v>
      </c>
      <c r="B38" s="43" t="s">
        <v>51</v>
      </c>
      <c r="E38" s="44">
        <v>480000</v>
      </c>
      <c r="F38" s="44">
        <v>504900</v>
      </c>
      <c r="G38" s="44">
        <v>818800</v>
      </c>
      <c r="H38" s="44">
        <v>859740</v>
      </c>
      <c r="J38" s="45">
        <f t="shared" si="2"/>
        <v>480000</v>
      </c>
      <c r="K38" s="45">
        <f t="shared" si="3"/>
        <v>859740</v>
      </c>
      <c r="L38" s="45">
        <f t="shared" si="4"/>
        <v>642684.60045004333</v>
      </c>
      <c r="M38" s="45">
        <f t="shared" si="5"/>
        <v>661850</v>
      </c>
      <c r="N38" s="45">
        <f t="shared" si="6"/>
        <v>665860</v>
      </c>
      <c r="O38" s="45">
        <f t="shared" si="7"/>
        <v>480000</v>
      </c>
      <c r="Q38" s="46">
        <f t="shared" si="8"/>
        <v>201189.92618916088</v>
      </c>
      <c r="R38" s="47" t="str">
        <f t="shared" si="0"/>
        <v xml:space="preserve">Existe gran diferencia, indicando alta volatilidad o falta de consenso en el valor. </v>
      </c>
      <c r="S38" s="48">
        <f t="shared" si="9"/>
        <v>0.26167000129956663</v>
      </c>
      <c r="T38" s="47" t="str">
        <f t="shared" si="1"/>
        <v>Los precios son homogéneos. Hay poca dispersión, indicando un mercado estable donde la mayoría de los productos se venden a precios cercanos al promedio</v>
      </c>
    </row>
    <row r="39" spans="1:20" ht="15.75" customHeight="1" x14ac:dyDescent="0.25">
      <c r="A39" s="42">
        <v>38</v>
      </c>
      <c r="B39" s="43" t="s">
        <v>52</v>
      </c>
      <c r="E39" s="44">
        <v>500000</v>
      </c>
      <c r="F39" s="44">
        <v>525800</v>
      </c>
      <c r="G39" s="44">
        <v>657800</v>
      </c>
      <c r="H39" s="44">
        <v>690690</v>
      </c>
      <c r="J39" s="45">
        <f t="shared" si="2"/>
        <v>500000</v>
      </c>
      <c r="K39" s="45">
        <f t="shared" si="3"/>
        <v>690690</v>
      </c>
      <c r="L39" s="45">
        <f t="shared" si="4"/>
        <v>587884.35924092017</v>
      </c>
      <c r="M39" s="45">
        <f t="shared" si="5"/>
        <v>591800</v>
      </c>
      <c r="N39" s="45">
        <f t="shared" si="6"/>
        <v>593572.5</v>
      </c>
      <c r="O39" s="45">
        <f t="shared" si="7"/>
        <v>500000</v>
      </c>
      <c r="Q39" s="46">
        <f t="shared" si="8"/>
        <v>94702.877596195569</v>
      </c>
      <c r="R39" s="47" t="str">
        <f t="shared" si="0"/>
        <v xml:space="preserve">Existe gran diferencia, indicando alta volatilidad o falta de consenso en el valor. </v>
      </c>
      <c r="S39" s="48">
        <f t="shared" si="9"/>
        <v>0.13817199720302664</v>
      </c>
      <c r="T39" s="47" t="str">
        <f t="shared" si="1"/>
        <v>Los precios son homogéneos. Hay poca dispersión, indicando un mercado estable donde la mayoría de los productos se venden a precios cercanos al promedio</v>
      </c>
    </row>
    <row r="40" spans="1:20" ht="15.75" customHeight="1" x14ac:dyDescent="0.25">
      <c r="A40" s="42">
        <v>39</v>
      </c>
      <c r="B40" s="43" t="s">
        <v>53</v>
      </c>
      <c r="E40" s="44">
        <v>500000</v>
      </c>
      <c r="F40" s="44">
        <v>525800</v>
      </c>
      <c r="G40" s="44">
        <v>684250</v>
      </c>
      <c r="H40" s="44">
        <v>718463</v>
      </c>
      <c r="J40" s="45">
        <f t="shared" si="2"/>
        <v>500000</v>
      </c>
      <c r="K40" s="45">
        <f t="shared" si="3"/>
        <v>718463</v>
      </c>
      <c r="L40" s="45">
        <f t="shared" si="4"/>
        <v>599587.33384543669</v>
      </c>
      <c r="M40" s="45">
        <f t="shared" si="5"/>
        <v>605025</v>
      </c>
      <c r="N40" s="45">
        <f t="shared" si="6"/>
        <v>607128.25</v>
      </c>
      <c r="O40" s="45">
        <f t="shared" si="7"/>
        <v>500000</v>
      </c>
      <c r="Q40" s="46">
        <f t="shared" si="8"/>
        <v>110202.74811568901</v>
      </c>
      <c r="R40" s="47" t="str">
        <f t="shared" si="0"/>
        <v xml:space="preserve">Existe gran diferencia, indicando alta volatilidad o falta de consenso en el valor. </v>
      </c>
      <c r="S40" s="48">
        <f t="shared" si="9"/>
        <v>0.15719640691245115</v>
      </c>
      <c r="T40" s="47" t="str">
        <f t="shared" si="1"/>
        <v>Los precios son homogéneos. Hay poca dispersión, indicando un mercado estable donde la mayoría de los productos se venden a precios cercanos al promedio</v>
      </c>
    </row>
    <row r="41" spans="1:20" ht="15.75" customHeight="1" x14ac:dyDescent="0.25">
      <c r="A41" s="42">
        <v>40</v>
      </c>
      <c r="B41" s="43" t="s">
        <v>54</v>
      </c>
      <c r="E41" s="44">
        <v>1200000</v>
      </c>
      <c r="F41" s="44">
        <v>1260000</v>
      </c>
      <c r="G41" s="44">
        <v>2846250</v>
      </c>
      <c r="H41" s="44">
        <v>2988563</v>
      </c>
      <c r="J41" s="45">
        <f t="shared" si="2"/>
        <v>1200000</v>
      </c>
      <c r="K41" s="45">
        <f t="shared" si="3"/>
        <v>2988563</v>
      </c>
      <c r="L41" s="45">
        <f t="shared" si="4"/>
        <v>1893746.3663331445</v>
      </c>
      <c r="M41" s="45">
        <f t="shared" si="5"/>
        <v>2053125</v>
      </c>
      <c r="N41" s="45">
        <f t="shared" si="6"/>
        <v>2073703.25</v>
      </c>
      <c r="O41" s="45">
        <f t="shared" si="7"/>
        <v>1200000</v>
      </c>
      <c r="Q41" s="46">
        <f t="shared" si="8"/>
        <v>976262.80464957282</v>
      </c>
      <c r="R41" s="47" t="str">
        <f t="shared" si="0"/>
        <v xml:space="preserve">Existe gran diferencia, indicando alta volatilidad o falta de consenso en el valor. </v>
      </c>
      <c r="S41" s="48">
        <f t="shared" si="9"/>
        <v>0.40770943942744692</v>
      </c>
      <c r="T41" s="47" t="str">
        <f t="shared" si="1"/>
        <v>Existe una gran dispersión de precios, lo que indica alta volatilidad o falta de uniformidad en el mercado. La media pierde representatividad</v>
      </c>
    </row>
    <row r="42" spans="1:20" ht="15.75" customHeight="1" x14ac:dyDescent="0.25">
      <c r="A42" s="42">
        <v>41</v>
      </c>
      <c r="B42" s="43" t="s">
        <v>55</v>
      </c>
      <c r="E42" s="44">
        <v>980000</v>
      </c>
      <c r="F42" s="44">
        <v>1029000</v>
      </c>
      <c r="G42" s="44">
        <v>3414350</v>
      </c>
      <c r="H42" s="44">
        <v>3585068</v>
      </c>
      <c r="J42" s="45">
        <f t="shared" si="2"/>
        <v>980000</v>
      </c>
      <c r="K42" s="45">
        <f t="shared" si="3"/>
        <v>3585068</v>
      </c>
      <c r="L42" s="45">
        <f t="shared" si="4"/>
        <v>1874397.6085665473</v>
      </c>
      <c r="M42" s="45">
        <f t="shared" si="5"/>
        <v>2221675</v>
      </c>
      <c r="N42" s="45">
        <f t="shared" si="6"/>
        <v>2252104.5</v>
      </c>
      <c r="O42" s="45">
        <f t="shared" si="7"/>
        <v>980000</v>
      </c>
      <c r="Q42" s="46">
        <f t="shared" si="8"/>
        <v>1442433.2187248738</v>
      </c>
      <c r="R42" s="47" t="str">
        <f t="shared" si="0"/>
        <v xml:space="preserve">Existe gran diferencia, indicando alta volatilidad o falta de consenso en el valor. </v>
      </c>
      <c r="S42" s="48">
        <f t="shared" si="9"/>
        <v>0.55467399966488962</v>
      </c>
      <c r="T42" s="47" t="str">
        <f t="shared" si="1"/>
        <v>Existe una gran dispersión de precios, lo que indica alta volatilidad o falta de uniformidad en el mercado. La media pierde representatividad</v>
      </c>
    </row>
    <row r="43" spans="1:20" ht="15.75" customHeight="1" x14ac:dyDescent="0.25">
      <c r="A43" s="42">
        <v>42</v>
      </c>
      <c r="B43" s="43" t="s">
        <v>56</v>
      </c>
      <c r="E43" s="44">
        <v>1930000</v>
      </c>
      <c r="F43" s="44">
        <v>2029300</v>
      </c>
      <c r="G43" s="44">
        <v>1654850</v>
      </c>
      <c r="H43" s="44">
        <v>1737593</v>
      </c>
      <c r="J43" s="45">
        <f t="shared" si="2"/>
        <v>1654850</v>
      </c>
      <c r="K43" s="45">
        <f t="shared" si="3"/>
        <v>2029300</v>
      </c>
      <c r="L43" s="45">
        <f t="shared" si="4"/>
        <v>1831903.3812165663</v>
      </c>
      <c r="M43" s="45">
        <f t="shared" si="5"/>
        <v>1833796.5</v>
      </c>
      <c r="N43" s="45">
        <f t="shared" si="6"/>
        <v>1837935.75</v>
      </c>
      <c r="O43" s="45">
        <f t="shared" si="7"/>
        <v>1654850</v>
      </c>
      <c r="Q43" s="46">
        <f t="shared" si="8"/>
        <v>171935.22194589255</v>
      </c>
      <c r="R43" s="47" t="str">
        <f t="shared" si="0"/>
        <v xml:space="preserve">Existe gran diferencia, indicando alta volatilidad o falta de consenso en el valor. </v>
      </c>
      <c r="S43" s="48">
        <f t="shared" si="9"/>
        <v>8.1014948433566672E-2</v>
      </c>
      <c r="T43" s="47" t="str">
        <f t="shared" si="1"/>
        <v>Los precios son homogéneos. Hay poca dispersión, indicando un mercado estable donde la mayoría de los productos se venden a precios cercanos al promedio</v>
      </c>
    </row>
    <row r="44" spans="1:20" ht="15.75" customHeight="1" x14ac:dyDescent="0.25">
      <c r="A44" s="42">
        <v>43</v>
      </c>
      <c r="B44" s="43" t="s">
        <v>57</v>
      </c>
      <c r="E44" s="44">
        <v>710000</v>
      </c>
      <c r="F44" s="44">
        <v>746100</v>
      </c>
      <c r="G44" s="44">
        <v>1109750</v>
      </c>
      <c r="H44" s="44">
        <v>1165238</v>
      </c>
      <c r="J44" s="45">
        <f t="shared" si="2"/>
        <v>710000</v>
      </c>
      <c r="K44" s="45">
        <f t="shared" si="3"/>
        <v>1165238</v>
      </c>
      <c r="L44" s="45">
        <f t="shared" si="4"/>
        <v>909753.62632496085</v>
      </c>
      <c r="M44" s="45">
        <f t="shared" si="5"/>
        <v>927925</v>
      </c>
      <c r="N44" s="45">
        <f t="shared" si="6"/>
        <v>932772</v>
      </c>
      <c r="O44" s="45">
        <f t="shared" si="7"/>
        <v>710000</v>
      </c>
      <c r="Q44" s="46">
        <f t="shared" si="8"/>
        <v>237932.38059583231</v>
      </c>
      <c r="R44" s="47" t="str">
        <f t="shared" si="0"/>
        <v xml:space="preserve">Existe gran diferencia, indicando alta volatilidad o falta de consenso en el valor. </v>
      </c>
      <c r="S44" s="48">
        <f t="shared" si="9"/>
        <v>0.22090659451494943</v>
      </c>
      <c r="T44" s="47" t="str">
        <f t="shared" si="1"/>
        <v>Los precios son homogéneos. Hay poca dispersión, indicando un mercado estable donde la mayoría de los productos se venden a precios cercanos al promedio</v>
      </c>
    </row>
    <row r="45" spans="1:20" ht="15.75" customHeight="1" x14ac:dyDescent="0.25">
      <c r="A45" s="42">
        <v>44</v>
      </c>
      <c r="B45" s="43" t="s">
        <v>58</v>
      </c>
      <c r="E45" s="44">
        <v>910000</v>
      </c>
      <c r="F45" s="44">
        <v>956100</v>
      </c>
      <c r="G45" s="44">
        <v>282900</v>
      </c>
      <c r="H45" s="44">
        <v>297045</v>
      </c>
      <c r="J45" s="45">
        <f t="shared" si="2"/>
        <v>282900</v>
      </c>
      <c r="K45" s="45">
        <f t="shared" si="3"/>
        <v>956100</v>
      </c>
      <c r="L45" s="45">
        <f t="shared" si="4"/>
        <v>519995.96794666653</v>
      </c>
      <c r="M45" s="45">
        <f t="shared" si="5"/>
        <v>603522.5</v>
      </c>
      <c r="N45" s="45">
        <f t="shared" si="6"/>
        <v>611511.25</v>
      </c>
      <c r="O45" s="45">
        <f t="shared" si="7"/>
        <v>282900</v>
      </c>
      <c r="Q45" s="46">
        <f t="shared" si="8"/>
        <v>371802.50874119985</v>
      </c>
      <c r="R45" s="47" t="str">
        <f t="shared" si="0"/>
        <v xml:space="preserve">Existe gran diferencia, indicando alta volatilidad o falta de consenso en el valor. </v>
      </c>
      <c r="S45" s="48">
        <f t="shared" si="9"/>
        <v>0.52654864119125344</v>
      </c>
      <c r="T45" s="47" t="str">
        <f t="shared" si="1"/>
        <v>Existe una gran dispersión de precios, lo que indica alta volatilidad o falta de uniformidad en el mercado. La media pierde representatividad</v>
      </c>
    </row>
    <row r="46" spans="1:20" ht="15.75" customHeight="1" x14ac:dyDescent="0.25">
      <c r="A46" s="42">
        <v>45</v>
      </c>
      <c r="B46" s="43" t="s">
        <v>59</v>
      </c>
      <c r="E46" s="44">
        <v>180000</v>
      </c>
      <c r="F46" s="44">
        <v>189200</v>
      </c>
      <c r="G46" s="44">
        <v>276000</v>
      </c>
      <c r="H46" s="44">
        <v>289800</v>
      </c>
      <c r="J46" s="45">
        <f t="shared" si="2"/>
        <v>180000</v>
      </c>
      <c r="K46" s="45">
        <f t="shared" si="3"/>
        <v>289800</v>
      </c>
      <c r="L46" s="45">
        <f t="shared" si="4"/>
        <v>228454.79356378893</v>
      </c>
      <c r="M46" s="45">
        <f t="shared" si="5"/>
        <v>232600</v>
      </c>
      <c r="N46" s="45">
        <f t="shared" si="6"/>
        <v>233750</v>
      </c>
      <c r="O46" s="45">
        <f t="shared" si="7"/>
        <v>180000</v>
      </c>
      <c r="Q46" s="46">
        <f t="shared" si="8"/>
        <v>57156.014556650116</v>
      </c>
      <c r="R46" s="47" t="str">
        <f t="shared" si="0"/>
        <v xml:space="preserve">Existe gran diferencia, indicando alta volatilidad o falta de consenso en el valor. </v>
      </c>
      <c r="S46" s="48">
        <f t="shared" si="9"/>
        <v>0.21175854795778468</v>
      </c>
      <c r="T46" s="47" t="str">
        <f t="shared" si="1"/>
        <v>Los precios son homogéneos. Hay poca dispersión, indicando un mercado estable donde la mayoría de los productos se venden a precios cercanos al promedio</v>
      </c>
    </row>
    <row r="47" spans="1:20" ht="15.75" customHeight="1" x14ac:dyDescent="0.25">
      <c r="A47" s="42">
        <v>46</v>
      </c>
      <c r="B47" s="43" t="s">
        <v>60</v>
      </c>
      <c r="E47" s="44">
        <v>160000</v>
      </c>
      <c r="F47" s="44">
        <v>168200</v>
      </c>
      <c r="G47" s="44">
        <v>180550</v>
      </c>
      <c r="H47" s="44">
        <v>189578</v>
      </c>
      <c r="J47" s="45">
        <f t="shared" si="2"/>
        <v>160000</v>
      </c>
      <c r="K47" s="45">
        <f t="shared" si="3"/>
        <v>189578</v>
      </c>
      <c r="L47" s="45">
        <f t="shared" si="4"/>
        <v>174213.91922995212</v>
      </c>
      <c r="M47" s="45">
        <f t="shared" si="5"/>
        <v>174375</v>
      </c>
      <c r="N47" s="45">
        <f t="shared" si="6"/>
        <v>174582</v>
      </c>
      <c r="O47" s="45">
        <f t="shared" si="7"/>
        <v>160000</v>
      </c>
      <c r="Q47" s="46">
        <f t="shared" si="8"/>
        <v>13087.674710709054</v>
      </c>
      <c r="R47" s="47" t="str">
        <f t="shared" si="0"/>
        <v>Los precios son similares, sugiriendo un mercado estable y competitivo.</v>
      </c>
      <c r="S47" s="48">
        <f t="shared" si="9"/>
        <v>6.492226447137274E-2</v>
      </c>
      <c r="T47" s="47" t="str">
        <f t="shared" si="1"/>
        <v>Los precios son homogéneos. Hay poca dispersión, indicando un mercado estable donde la mayoría de los productos se venden a precios cercanos al promedio</v>
      </c>
    </row>
    <row r="48" spans="1:20" ht="15.75" customHeight="1" x14ac:dyDescent="0.25">
      <c r="A48" s="42">
        <v>47</v>
      </c>
      <c r="B48" s="43" t="s">
        <v>61</v>
      </c>
      <c r="E48" s="44">
        <v>3300000</v>
      </c>
      <c r="F48" s="44">
        <v>3471500</v>
      </c>
      <c r="G48" s="44">
        <v>2321850</v>
      </c>
      <c r="H48" s="44">
        <v>2437943</v>
      </c>
      <c r="J48" s="45">
        <f t="shared" si="2"/>
        <v>2321850</v>
      </c>
      <c r="K48" s="45">
        <f t="shared" si="3"/>
        <v>3471500</v>
      </c>
      <c r="L48" s="45">
        <f t="shared" si="4"/>
        <v>2837737.4002352781</v>
      </c>
      <c r="M48" s="45">
        <f t="shared" si="5"/>
        <v>2868971.5</v>
      </c>
      <c r="N48" s="45">
        <f t="shared" si="6"/>
        <v>2882823.25</v>
      </c>
      <c r="O48" s="45">
        <f t="shared" si="7"/>
        <v>2321850</v>
      </c>
      <c r="Q48" s="46">
        <f t="shared" si="8"/>
        <v>586852.10538566124</v>
      </c>
      <c r="R48" s="47" t="str">
        <f t="shared" si="0"/>
        <v xml:space="preserve">Existe gran diferencia, indicando alta volatilidad o falta de consenso en el valor. </v>
      </c>
      <c r="S48" s="48">
        <f t="shared" si="9"/>
        <v>0.17629552263683362</v>
      </c>
      <c r="T48" s="47" t="str">
        <f t="shared" si="1"/>
        <v>Los precios son homogéneos. Hay poca dispersión, indicando un mercado estable donde la mayoría de los productos se venden a precios cercanos al promedio</v>
      </c>
    </row>
    <row r="49" spans="1:20" ht="15.75" customHeight="1" x14ac:dyDescent="0.25">
      <c r="A49" s="42">
        <v>48</v>
      </c>
      <c r="B49" s="43" t="s">
        <v>62</v>
      </c>
      <c r="E49" s="44">
        <v>5230000</v>
      </c>
      <c r="F49" s="44">
        <v>5495300</v>
      </c>
      <c r="G49" s="44">
        <v>940700</v>
      </c>
      <c r="H49" s="44">
        <v>987735</v>
      </c>
      <c r="J49" s="45">
        <f t="shared" si="2"/>
        <v>940700</v>
      </c>
      <c r="K49" s="45">
        <f t="shared" si="3"/>
        <v>5495300</v>
      </c>
      <c r="L49" s="45">
        <f t="shared" si="4"/>
        <v>2273244.6130824648</v>
      </c>
      <c r="M49" s="45">
        <f t="shared" si="5"/>
        <v>3108867.5</v>
      </c>
      <c r="N49" s="45">
        <f t="shared" si="6"/>
        <v>3163433.75</v>
      </c>
      <c r="O49" s="45">
        <f t="shared" si="7"/>
        <v>940700</v>
      </c>
      <c r="Q49" s="46">
        <f t="shared" si="8"/>
        <v>2541817.3713355013</v>
      </c>
      <c r="R49" s="47" t="str">
        <f t="shared" si="0"/>
        <v xml:space="preserve">Existe gran diferencia, indicando alta volatilidad o falta de consenso en el valor. </v>
      </c>
      <c r="S49" s="48">
        <f t="shared" si="9"/>
        <v>0.69585096111373523</v>
      </c>
      <c r="T49" s="47" t="str">
        <f t="shared" si="1"/>
        <v>Existe una gran dispersión de precios, lo que indica alta volatilidad o falta de uniformidad en el mercado. La media pierde representatividad</v>
      </c>
    </row>
    <row r="50" spans="1:20" ht="15.75" customHeight="1" x14ac:dyDescent="0.25">
      <c r="A50" s="42">
        <v>49</v>
      </c>
      <c r="B50" s="43" t="s">
        <v>63</v>
      </c>
      <c r="E50" s="44">
        <v>190000</v>
      </c>
      <c r="F50" s="44">
        <v>199800</v>
      </c>
      <c r="G50" s="44">
        <v>450800</v>
      </c>
      <c r="H50" s="44">
        <v>473340</v>
      </c>
      <c r="J50" s="45">
        <f t="shared" si="2"/>
        <v>190000</v>
      </c>
      <c r="K50" s="45">
        <f t="shared" si="3"/>
        <v>473340</v>
      </c>
      <c r="L50" s="45">
        <f t="shared" si="4"/>
        <v>300003.65764110774</v>
      </c>
      <c r="M50" s="45">
        <f t="shared" si="5"/>
        <v>325300</v>
      </c>
      <c r="N50" s="45">
        <f t="shared" si="6"/>
        <v>328485</v>
      </c>
      <c r="O50" s="45">
        <f t="shared" si="7"/>
        <v>190000</v>
      </c>
      <c r="Q50" s="46">
        <f t="shared" si="8"/>
        <v>154576.68506817796</v>
      </c>
      <c r="R50" s="47" t="str">
        <f t="shared" si="0"/>
        <v xml:space="preserve">Existe gran diferencia, indicando alta volatilidad o falta de consenso en el valor. </v>
      </c>
      <c r="S50" s="48">
        <f t="shared" si="9"/>
        <v>0.40752952525025132</v>
      </c>
      <c r="T50" s="47" t="str">
        <f t="shared" si="1"/>
        <v>Existe una gran dispersión de precios, lo que indica alta volatilidad o falta de uniformidad en el mercado. La media pierde representatividad</v>
      </c>
    </row>
    <row r="51" spans="1:20" ht="15.75" customHeight="1" x14ac:dyDescent="0.25">
      <c r="A51" s="42">
        <v>50</v>
      </c>
      <c r="B51" s="43" t="s">
        <v>64</v>
      </c>
      <c r="E51" s="44">
        <v>480000</v>
      </c>
      <c r="F51" s="44">
        <v>504000</v>
      </c>
      <c r="G51" s="44">
        <v>707250</v>
      </c>
      <c r="H51" s="44">
        <v>742613</v>
      </c>
      <c r="J51" s="45">
        <f t="shared" si="2"/>
        <v>480000</v>
      </c>
      <c r="K51" s="45">
        <f t="shared" si="3"/>
        <v>742613</v>
      </c>
      <c r="L51" s="45">
        <f t="shared" si="4"/>
        <v>597037.78774879884</v>
      </c>
      <c r="M51" s="45">
        <f t="shared" si="5"/>
        <v>605625</v>
      </c>
      <c r="N51" s="45">
        <f t="shared" si="6"/>
        <v>608465.75</v>
      </c>
      <c r="O51" s="45">
        <f t="shared" si="7"/>
        <v>480000</v>
      </c>
      <c r="Q51" s="46">
        <f t="shared" si="8"/>
        <v>135610.1699440348</v>
      </c>
      <c r="R51" s="47" t="str">
        <f t="shared" si="0"/>
        <v xml:space="preserve">Existe gran diferencia, indicando alta volatilidad o falta de consenso en el valor. </v>
      </c>
      <c r="S51" s="48">
        <f t="shared" si="9"/>
        <v>0.19301308608259229</v>
      </c>
      <c r="T51" s="47" t="str">
        <f t="shared" si="1"/>
        <v>Los precios son homogéneos. Hay poca dispersión, indicando un mercado estable donde la mayoría de los productos se venden a precios cercanos al promedio</v>
      </c>
    </row>
    <row r="52" spans="1:20" ht="15.75" customHeight="1" x14ac:dyDescent="0.25">
      <c r="A52" s="42">
        <v>51</v>
      </c>
      <c r="B52" s="43" t="s">
        <v>65</v>
      </c>
      <c r="E52" s="44">
        <v>1200000</v>
      </c>
      <c r="F52" s="44">
        <v>1262500</v>
      </c>
      <c r="G52" s="44">
        <v>1261550</v>
      </c>
      <c r="H52" s="44">
        <v>1324628</v>
      </c>
      <c r="J52" s="45">
        <f t="shared" si="2"/>
        <v>1200000</v>
      </c>
      <c r="K52" s="45">
        <f t="shared" si="3"/>
        <v>1324628</v>
      </c>
      <c r="L52" s="45">
        <f t="shared" si="4"/>
        <v>1261399.8003652229</v>
      </c>
      <c r="M52" s="45">
        <f t="shared" si="5"/>
        <v>1262025</v>
      </c>
      <c r="N52" s="45">
        <f t="shared" si="6"/>
        <v>1262169.5</v>
      </c>
      <c r="O52" s="45">
        <f t="shared" si="7"/>
        <v>1200000</v>
      </c>
      <c r="Q52" s="46">
        <f t="shared" si="8"/>
        <v>50880.919681808686</v>
      </c>
      <c r="R52" s="47" t="str">
        <f t="shared" si="0"/>
        <v xml:space="preserve">Existe gran diferencia, indicando alta volatilidad o falta de consenso en el valor. </v>
      </c>
      <c r="S52" s="48">
        <f t="shared" si="9"/>
        <v>3.4911451284761648E-2</v>
      </c>
      <c r="T52" s="47" t="str">
        <f t="shared" si="1"/>
        <v>Los precios son homogéneos. Hay poca dispersión, indicando un mercado estable donde la mayoría de los productos se venden a precios cercanos al promedio</v>
      </c>
    </row>
    <row r="53" spans="1:20" ht="15.75" customHeight="1" x14ac:dyDescent="0.25">
      <c r="A53" s="42">
        <v>52</v>
      </c>
      <c r="B53" s="43" t="s">
        <v>66</v>
      </c>
      <c r="E53" s="44">
        <v>80000</v>
      </c>
      <c r="F53" s="44">
        <v>84000</v>
      </c>
      <c r="G53" s="44">
        <v>334650</v>
      </c>
      <c r="H53" s="44">
        <v>351383</v>
      </c>
      <c r="J53" s="45">
        <f t="shared" si="2"/>
        <v>80000</v>
      </c>
      <c r="K53" s="45">
        <f t="shared" si="3"/>
        <v>351383</v>
      </c>
      <c r="L53" s="45">
        <f t="shared" si="4"/>
        <v>167662.21995426665</v>
      </c>
      <c r="M53" s="45">
        <f t="shared" si="5"/>
        <v>209325</v>
      </c>
      <c r="N53" s="45">
        <f t="shared" si="6"/>
        <v>212508.25</v>
      </c>
      <c r="O53" s="45">
        <f t="shared" si="7"/>
        <v>80000</v>
      </c>
      <c r="Q53" s="46">
        <f t="shared" si="8"/>
        <v>150861.5368660393</v>
      </c>
      <c r="R53" s="47" t="str">
        <f t="shared" si="0"/>
        <v xml:space="preserve">Existe gran diferencia, indicando alta volatilidad o falta de consenso en el valor. </v>
      </c>
      <c r="S53" s="48">
        <f t="shared" si="9"/>
        <v>0.61479930016812356</v>
      </c>
      <c r="T53" s="47" t="str">
        <f t="shared" si="1"/>
        <v>Existe una gran dispersión de precios, lo que indica alta volatilidad o falta de uniformidad en el mercado. La media pierde representatividad</v>
      </c>
    </row>
    <row r="54" spans="1:20" ht="15.75" customHeight="1" x14ac:dyDescent="0.25">
      <c r="A54" s="42">
        <v>53</v>
      </c>
      <c r="B54" s="43" t="s">
        <v>67</v>
      </c>
      <c r="E54" s="44">
        <v>3300000</v>
      </c>
      <c r="F54" s="44">
        <v>3469500</v>
      </c>
      <c r="G54" s="44">
        <v>2179250</v>
      </c>
      <c r="H54" s="44">
        <v>2288213</v>
      </c>
      <c r="J54" s="45">
        <f t="shared" si="2"/>
        <v>2179250</v>
      </c>
      <c r="K54" s="45">
        <f t="shared" si="3"/>
        <v>3469500</v>
      </c>
      <c r="L54" s="45">
        <f t="shared" si="4"/>
        <v>2748818.618440263</v>
      </c>
      <c r="M54" s="45">
        <f t="shared" si="5"/>
        <v>2794106.5</v>
      </c>
      <c r="N54" s="45">
        <f t="shared" si="6"/>
        <v>2809240.75</v>
      </c>
      <c r="O54" s="45">
        <f t="shared" si="7"/>
        <v>2179250</v>
      </c>
      <c r="Q54" s="46">
        <f t="shared" si="8"/>
        <v>669613.11716212914</v>
      </c>
      <c r="R54" s="47" t="str">
        <f t="shared" si="0"/>
        <v xml:space="preserve">Existe gran diferencia, indicando alta volatilidad o falta de consenso en el valor. </v>
      </c>
      <c r="S54" s="48">
        <f t="shared" si="9"/>
        <v>0.20642658347088605</v>
      </c>
      <c r="T54" s="47" t="str">
        <f t="shared" si="1"/>
        <v>Los precios son homogéneos. Hay poca dispersión, indicando un mercado estable donde la mayoría de los productos se venden a precios cercanos al promedio</v>
      </c>
    </row>
    <row r="55" spans="1:20" ht="15.75" customHeight="1" x14ac:dyDescent="0.25">
      <c r="A55" s="42">
        <v>54</v>
      </c>
      <c r="B55" s="43" t="s">
        <v>68</v>
      </c>
      <c r="E55" s="44">
        <v>350000</v>
      </c>
      <c r="F55" s="44">
        <v>367500</v>
      </c>
      <c r="G55" s="44">
        <v>538200</v>
      </c>
      <c r="H55" s="44">
        <v>565110</v>
      </c>
      <c r="J55" s="45">
        <f t="shared" si="2"/>
        <v>350000</v>
      </c>
      <c r="K55" s="45">
        <f t="shared" si="3"/>
        <v>565110</v>
      </c>
      <c r="L55" s="45">
        <f t="shared" si="4"/>
        <v>444734.19027549477</v>
      </c>
      <c r="M55" s="45">
        <f t="shared" si="5"/>
        <v>452850</v>
      </c>
      <c r="N55" s="45">
        <f t="shared" si="6"/>
        <v>455202.5</v>
      </c>
      <c r="O55" s="45">
        <f t="shared" si="7"/>
        <v>350000</v>
      </c>
      <c r="Q55" s="46">
        <f t="shared" si="8"/>
        <v>112142.07963561224</v>
      </c>
      <c r="R55" s="47" t="str">
        <f t="shared" si="0"/>
        <v xml:space="preserve">Existe gran diferencia, indicando alta volatilidad o falta de consenso en el valor. </v>
      </c>
      <c r="S55" s="48">
        <f t="shared" si="9"/>
        <v>0.21335095874398266</v>
      </c>
      <c r="T55" s="47" t="str">
        <f t="shared" si="1"/>
        <v>Los precios son homogéneos. Hay poca dispersión, indicando un mercado estable donde la mayoría de los productos se venden a precios cercanos al promedio</v>
      </c>
    </row>
    <row r="56" spans="1:20" ht="15.75" customHeight="1" x14ac:dyDescent="0.25"/>
    <row r="57" spans="1:20" ht="15.75" customHeight="1" x14ac:dyDescent="0.25"/>
    <row r="58" spans="1:20" ht="15.75" customHeight="1" x14ac:dyDescent="0.25"/>
    <row r="59" spans="1:20" ht="15.75" customHeight="1" x14ac:dyDescent="0.25"/>
    <row r="60" spans="1:20" ht="15.75" customHeight="1" x14ac:dyDescent="0.25"/>
    <row r="61" spans="1:20" ht="15.75" customHeight="1" x14ac:dyDescent="0.25"/>
    <row r="62" spans="1:20" ht="15.75" customHeight="1" x14ac:dyDescent="0.25"/>
    <row r="63" spans="1:20" ht="15.75" customHeight="1" x14ac:dyDescent="0.25"/>
    <row r="64" spans="1:20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S2:S55">
    <cfRule type="cellIs" dxfId="37" priority="1" operator="lessThan">
      <formula>30%</formula>
    </cfRule>
  </conditionalFormatting>
  <conditionalFormatting sqref="S2:S55">
    <cfRule type="cellIs" dxfId="36" priority="2" operator="greaterThan">
      <formula>30%</formula>
    </cfRule>
  </conditionalFormatting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2496E-5198-4F11-939C-6B3B90B99156}">
  <dimension ref="A1:S1000"/>
  <sheetViews>
    <sheetView workbookViewId="0">
      <selection activeCell="F20" sqref="F20"/>
    </sheetView>
  </sheetViews>
  <sheetFormatPr baseColWidth="10" defaultColWidth="14.42578125" defaultRowHeight="15" customHeight="1" x14ac:dyDescent="0.25"/>
  <cols>
    <col min="1" max="1" width="4.42578125" customWidth="1"/>
    <col min="2" max="2" width="77.42578125" customWidth="1"/>
    <col min="3" max="5" width="10.7109375" customWidth="1"/>
    <col min="6" max="6" width="13.5703125" customWidth="1"/>
    <col min="7" max="16" width="10.7109375" customWidth="1"/>
    <col min="17" max="17" width="55.28515625" customWidth="1"/>
    <col min="18" max="18" width="10.7109375" customWidth="1"/>
    <col min="19" max="19" width="111.5703125" customWidth="1"/>
    <col min="20" max="26" width="10.7109375" customWidth="1"/>
  </cols>
  <sheetData>
    <row r="1" spans="1:19" ht="54" x14ac:dyDescent="0.25">
      <c r="A1" s="33" t="s">
        <v>102</v>
      </c>
      <c r="B1" s="33" t="s">
        <v>103</v>
      </c>
      <c r="E1" s="34" t="s">
        <v>124</v>
      </c>
      <c r="F1" s="34" t="s">
        <v>126</v>
      </c>
      <c r="I1" s="35" t="s">
        <v>106</v>
      </c>
      <c r="J1" s="36" t="s">
        <v>107</v>
      </c>
      <c r="K1" s="37" t="s">
        <v>108</v>
      </c>
      <c r="L1" s="38" t="s">
        <v>109</v>
      </c>
      <c r="M1" s="39" t="s">
        <v>110</v>
      </c>
      <c r="N1" s="40" t="s">
        <v>111</v>
      </c>
      <c r="P1" s="41" t="s">
        <v>112</v>
      </c>
      <c r="Q1" s="41" t="s">
        <v>113</v>
      </c>
      <c r="R1" s="41" t="s">
        <v>114</v>
      </c>
      <c r="S1" s="41" t="s">
        <v>115</v>
      </c>
    </row>
    <row r="2" spans="1:19" x14ac:dyDescent="0.25">
      <c r="A2" s="42">
        <v>1</v>
      </c>
      <c r="B2" s="43" t="s">
        <v>15</v>
      </c>
      <c r="E2" s="44">
        <v>1175540</v>
      </c>
      <c r="F2" s="44">
        <v>1222562</v>
      </c>
      <c r="I2" s="45">
        <f t="shared" ref="I2:I33" si="0">+MIN(E2,F2)</f>
        <v>1175540</v>
      </c>
      <c r="J2" s="45">
        <f t="shared" ref="J2:J33" si="1">+MAX(E2,F2)</f>
        <v>1222562</v>
      </c>
      <c r="K2" s="45">
        <f t="shared" ref="K2:K33" si="2">+GEOMEAN(F2,E2)</f>
        <v>1198820.4759178916</v>
      </c>
      <c r="L2" s="45">
        <f t="shared" ref="L2:L33" si="3">+MEDIAN(F2,E2)</f>
        <v>1199051</v>
      </c>
      <c r="M2" s="45">
        <f t="shared" ref="M2:M33" si="4">+AVERAGE(F2,E2)</f>
        <v>1199051</v>
      </c>
      <c r="N2" s="45">
        <f t="shared" ref="N2:N55" si="5">+I2</f>
        <v>1175540</v>
      </c>
      <c r="P2" s="46">
        <f t="shared" ref="P2:P33" si="6">+_xlfn.STDEV.S(E2,F2)</f>
        <v>33249.575064953839</v>
      </c>
      <c r="Q2" s="47" t="str">
        <f t="shared" ref="Q2:Q55" si="7">+IF(P2&lt;20000,"Los precios son similares, sugiriendo un mercado estable y competitivo.","Existe gran diferencia, indicando alta volatilidad o falta de consenso en el valor. ")</f>
        <v xml:space="preserve">Existe gran diferencia, indicando alta volatilidad o falta de consenso en el valor. </v>
      </c>
      <c r="R2" s="48">
        <f t="shared" ref="R2:R33" si="8">+_xlfn.STDEV.P(E2,F2)/M2</f>
        <v>1.960800666527112E-2</v>
      </c>
      <c r="S2" s="47" t="str">
        <f t="shared" ref="S2:S55" si="9">+IF(R2&lt;30%,"Los precios son homogéneos. Hay poca dispersión, indicando un mercado estable donde la mayoría de los productos se venden a precios cercanos al promedio","Existe una gran dispersión de precios, lo que indica alta volatilidad o falta de uniformidad en el mercado. La media pierde representatividad")</f>
        <v>Los precios son homogéneos. Hay poca dispersión, indicando un mercado estable donde la mayoría de los productos se venden a precios cercanos al promedio</v>
      </c>
    </row>
    <row r="3" spans="1:19" x14ac:dyDescent="0.25">
      <c r="A3" s="42">
        <v>2</v>
      </c>
      <c r="B3" s="43" t="s">
        <v>16</v>
      </c>
      <c r="E3" s="44">
        <v>110104.32000000001</v>
      </c>
      <c r="F3" s="44">
        <v>114508</v>
      </c>
      <c r="I3" s="45">
        <f t="shared" si="0"/>
        <v>110104.32000000001</v>
      </c>
      <c r="J3" s="45">
        <f t="shared" si="1"/>
        <v>114508</v>
      </c>
      <c r="K3" s="45">
        <f t="shared" si="2"/>
        <v>112284.57362683442</v>
      </c>
      <c r="L3" s="45">
        <f t="shared" si="3"/>
        <v>112306.16</v>
      </c>
      <c r="M3" s="45">
        <f t="shared" si="4"/>
        <v>112306.16</v>
      </c>
      <c r="N3" s="45">
        <f t="shared" si="5"/>
        <v>110104.32000000001</v>
      </c>
      <c r="P3" s="46">
        <f t="shared" si="6"/>
        <v>3113.8719901755708</v>
      </c>
      <c r="Q3" s="47" t="str">
        <f t="shared" si="7"/>
        <v>Los precios son similares, sugiriendo un mercado estable y competitivo.</v>
      </c>
      <c r="R3" s="48">
        <f t="shared" si="8"/>
        <v>1.9605692154375114E-2</v>
      </c>
      <c r="S3" s="47" t="str">
        <f t="shared" si="9"/>
        <v>Los precios son homogéneos. Hay poca dispersión, indicando un mercado estable donde la mayoría de los productos se venden a precios cercanos al promedio</v>
      </c>
    </row>
    <row r="4" spans="1:19" x14ac:dyDescent="0.25">
      <c r="A4" s="42">
        <v>3</v>
      </c>
      <c r="B4" s="43" t="s">
        <v>17</v>
      </c>
      <c r="E4" s="44">
        <v>90000</v>
      </c>
      <c r="F4" s="44">
        <v>93000</v>
      </c>
      <c r="I4" s="45">
        <f t="shared" si="0"/>
        <v>90000</v>
      </c>
      <c r="J4" s="45">
        <f t="shared" si="1"/>
        <v>93000</v>
      </c>
      <c r="K4" s="45">
        <f t="shared" si="2"/>
        <v>91487.704091861437</v>
      </c>
      <c r="L4" s="45">
        <f t="shared" si="3"/>
        <v>91500</v>
      </c>
      <c r="M4" s="45">
        <f t="shared" si="4"/>
        <v>91500</v>
      </c>
      <c r="N4" s="45">
        <f t="shared" si="5"/>
        <v>90000</v>
      </c>
      <c r="P4" s="46">
        <f t="shared" si="6"/>
        <v>2121.3203435596424</v>
      </c>
      <c r="Q4" s="47" t="str">
        <f t="shared" si="7"/>
        <v>Los precios son similares, sugiriendo un mercado estable y competitivo.</v>
      </c>
      <c r="R4" s="48">
        <f t="shared" si="8"/>
        <v>1.6393442622950821E-2</v>
      </c>
      <c r="S4" s="47" t="str">
        <f t="shared" si="9"/>
        <v>Los precios son homogéneos. Hay poca dispersión, indicando un mercado estable donde la mayoría de los productos se venden a precios cercanos al promedio</v>
      </c>
    </row>
    <row r="5" spans="1:19" x14ac:dyDescent="0.25">
      <c r="A5" s="42">
        <v>4</v>
      </c>
      <c r="B5" s="43" t="s">
        <v>19</v>
      </c>
      <c r="E5" s="44">
        <v>180000</v>
      </c>
      <c r="F5" s="44">
        <v>186000</v>
      </c>
      <c r="I5" s="45">
        <f t="shared" si="0"/>
        <v>180000</v>
      </c>
      <c r="J5" s="45">
        <f t="shared" si="1"/>
        <v>186000</v>
      </c>
      <c r="K5" s="45">
        <f t="shared" si="2"/>
        <v>182975.40818372287</v>
      </c>
      <c r="L5" s="45">
        <f t="shared" si="3"/>
        <v>183000</v>
      </c>
      <c r="M5" s="45">
        <f t="shared" si="4"/>
        <v>183000</v>
      </c>
      <c r="N5" s="45">
        <f t="shared" si="5"/>
        <v>180000</v>
      </c>
      <c r="P5" s="46">
        <f t="shared" si="6"/>
        <v>4242.6406871192848</v>
      </c>
      <c r="Q5" s="47" t="str">
        <f t="shared" si="7"/>
        <v>Los precios son similares, sugiriendo un mercado estable y competitivo.</v>
      </c>
      <c r="R5" s="48">
        <f t="shared" si="8"/>
        <v>1.6393442622950821E-2</v>
      </c>
      <c r="S5" s="47" t="str">
        <f t="shared" si="9"/>
        <v>Los precios son homogéneos. Hay poca dispersión, indicando un mercado estable donde la mayoría de los productos se venden a precios cercanos al promedio</v>
      </c>
    </row>
    <row r="6" spans="1:19" x14ac:dyDescent="0.25">
      <c r="A6" s="42">
        <v>5</v>
      </c>
      <c r="B6" s="43" t="s">
        <v>20</v>
      </c>
      <c r="E6" s="44">
        <v>119780</v>
      </c>
      <c r="F6" s="44">
        <v>124571</v>
      </c>
      <c r="I6" s="45">
        <f t="shared" si="0"/>
        <v>119780</v>
      </c>
      <c r="J6" s="45">
        <f t="shared" si="1"/>
        <v>124571</v>
      </c>
      <c r="K6" s="45">
        <f t="shared" si="2"/>
        <v>122152.01340952182</v>
      </c>
      <c r="L6" s="45">
        <f t="shared" si="3"/>
        <v>122175.5</v>
      </c>
      <c r="M6" s="45">
        <f t="shared" si="4"/>
        <v>122175.5</v>
      </c>
      <c r="N6" s="45">
        <f t="shared" si="5"/>
        <v>119780</v>
      </c>
      <c r="P6" s="46">
        <f t="shared" si="6"/>
        <v>3387.7485886647491</v>
      </c>
      <c r="Q6" s="47" t="str">
        <f t="shared" si="7"/>
        <v>Los precios son similares, sugiriendo un mercado estable y competitivo.</v>
      </c>
      <c r="R6" s="48">
        <f t="shared" si="8"/>
        <v>1.9607040691464329E-2</v>
      </c>
      <c r="S6" s="47" t="str">
        <f t="shared" si="9"/>
        <v>Los precios son homogéneos. Hay poca dispersión, indicando un mercado estable donde la mayoría de los productos se venden a precios cercanos al promedio</v>
      </c>
    </row>
    <row r="7" spans="1:19" x14ac:dyDescent="0.25">
      <c r="A7" s="42">
        <v>6</v>
      </c>
      <c r="B7" s="43" t="s">
        <v>21</v>
      </c>
      <c r="E7" s="44">
        <v>620100</v>
      </c>
      <c r="F7" s="44">
        <v>644904</v>
      </c>
      <c r="I7" s="45">
        <f t="shared" si="0"/>
        <v>620100</v>
      </c>
      <c r="J7" s="45">
        <f t="shared" si="1"/>
        <v>644904</v>
      </c>
      <c r="K7" s="45">
        <f t="shared" si="2"/>
        <v>632380.4000757772</v>
      </c>
      <c r="L7" s="45">
        <f t="shared" si="3"/>
        <v>632502</v>
      </c>
      <c r="M7" s="45">
        <f t="shared" si="4"/>
        <v>632502</v>
      </c>
      <c r="N7" s="45">
        <f t="shared" si="5"/>
        <v>620100</v>
      </c>
      <c r="P7" s="46">
        <f t="shared" si="6"/>
        <v>17539.076600551125</v>
      </c>
      <c r="Q7" s="47" t="str">
        <f t="shared" si="7"/>
        <v>Los precios son similares, sugiriendo un mercado estable y competitivo.</v>
      </c>
      <c r="R7" s="48">
        <f t="shared" si="8"/>
        <v>1.9607843137254902E-2</v>
      </c>
      <c r="S7" s="47" t="str">
        <f t="shared" si="9"/>
        <v>Los precios son homogéneos. Hay poca dispersión, indicando un mercado estable donde la mayoría de los productos se venden a precios cercanos al promedio</v>
      </c>
    </row>
    <row r="8" spans="1:19" x14ac:dyDescent="0.25">
      <c r="A8" s="42">
        <v>7</v>
      </c>
      <c r="B8" s="43" t="s">
        <v>22</v>
      </c>
      <c r="E8" s="44">
        <v>306340</v>
      </c>
      <c r="F8" s="44">
        <v>318594</v>
      </c>
      <c r="I8" s="45">
        <f t="shared" si="0"/>
        <v>306340</v>
      </c>
      <c r="J8" s="45">
        <f t="shared" si="1"/>
        <v>318594</v>
      </c>
      <c r="K8" s="45">
        <f t="shared" si="2"/>
        <v>312406.92367487634</v>
      </c>
      <c r="L8" s="45">
        <f t="shared" si="3"/>
        <v>312467</v>
      </c>
      <c r="M8" s="45">
        <f t="shared" si="4"/>
        <v>312467</v>
      </c>
      <c r="N8" s="45">
        <f t="shared" si="5"/>
        <v>306340</v>
      </c>
      <c r="P8" s="46">
        <f t="shared" si="6"/>
        <v>8664.886496659954</v>
      </c>
      <c r="Q8" s="47" t="str">
        <f t="shared" si="7"/>
        <v>Los precios son similares, sugiriendo un mercado estable y competitivo.</v>
      </c>
      <c r="R8" s="48">
        <f t="shared" si="8"/>
        <v>1.9608470654501116E-2</v>
      </c>
      <c r="S8" s="47" t="str">
        <f t="shared" si="9"/>
        <v>Los precios son homogéneos. Hay poca dispersión, indicando un mercado estable donde la mayoría de los productos se venden a precios cercanos al promedio</v>
      </c>
    </row>
    <row r="9" spans="1:19" x14ac:dyDescent="0.25">
      <c r="A9" s="42">
        <v>8</v>
      </c>
      <c r="B9" s="43" t="s">
        <v>23</v>
      </c>
      <c r="E9" s="44">
        <v>254400</v>
      </c>
      <c r="F9" s="44">
        <v>264576</v>
      </c>
      <c r="I9" s="45">
        <f t="shared" si="0"/>
        <v>254400</v>
      </c>
      <c r="J9" s="45">
        <f t="shared" si="1"/>
        <v>264576</v>
      </c>
      <c r="K9" s="45">
        <f t="shared" si="2"/>
        <v>259438.11285160089</v>
      </c>
      <c r="L9" s="45">
        <f t="shared" si="3"/>
        <v>259488</v>
      </c>
      <c r="M9" s="45">
        <f t="shared" si="4"/>
        <v>259488</v>
      </c>
      <c r="N9" s="45">
        <f t="shared" si="5"/>
        <v>254400</v>
      </c>
      <c r="P9" s="46">
        <f t="shared" si="6"/>
        <v>7195.5186053543075</v>
      </c>
      <c r="Q9" s="47" t="str">
        <f t="shared" si="7"/>
        <v>Los precios son similares, sugiriendo un mercado estable y competitivo.</v>
      </c>
      <c r="R9" s="48">
        <f t="shared" si="8"/>
        <v>1.9607843137254902E-2</v>
      </c>
      <c r="S9" s="47" t="str">
        <f t="shared" si="9"/>
        <v>Los precios son homogéneos. Hay poca dispersión, indicando un mercado estable donde la mayoría de los productos se venden a precios cercanos al promedio</v>
      </c>
    </row>
    <row r="10" spans="1:19" x14ac:dyDescent="0.25">
      <c r="A10" s="42">
        <v>9</v>
      </c>
      <c r="B10" s="43" t="s">
        <v>24</v>
      </c>
      <c r="E10" s="44">
        <v>477000</v>
      </c>
      <c r="F10" s="44">
        <v>496080</v>
      </c>
      <c r="I10" s="45">
        <f t="shared" si="0"/>
        <v>477000</v>
      </c>
      <c r="J10" s="45">
        <f t="shared" si="1"/>
        <v>496080</v>
      </c>
      <c r="K10" s="45">
        <f t="shared" si="2"/>
        <v>486446.46159675164</v>
      </c>
      <c r="L10" s="45">
        <f t="shared" si="3"/>
        <v>486540</v>
      </c>
      <c r="M10" s="45">
        <f t="shared" si="4"/>
        <v>486540</v>
      </c>
      <c r="N10" s="45">
        <f t="shared" si="5"/>
        <v>477000</v>
      </c>
      <c r="P10" s="46">
        <f t="shared" si="6"/>
        <v>13491.597385039327</v>
      </c>
      <c r="Q10" s="47" t="str">
        <f t="shared" si="7"/>
        <v>Los precios son similares, sugiriendo un mercado estable y competitivo.</v>
      </c>
      <c r="R10" s="48">
        <f t="shared" si="8"/>
        <v>1.9607843137254902E-2</v>
      </c>
      <c r="S10" s="47" t="str">
        <f t="shared" si="9"/>
        <v>Los precios son homogéneos. Hay poca dispersión, indicando un mercado estable donde la mayoría de los productos se venden a precios cercanos al promedio</v>
      </c>
    </row>
    <row r="11" spans="1:19" x14ac:dyDescent="0.25">
      <c r="A11" s="42">
        <v>10</v>
      </c>
      <c r="B11" s="43" t="s">
        <v>25</v>
      </c>
      <c r="E11" s="44">
        <v>152640</v>
      </c>
      <c r="F11" s="44">
        <v>158746</v>
      </c>
      <c r="I11" s="45">
        <f t="shared" si="0"/>
        <v>152640</v>
      </c>
      <c r="J11" s="45">
        <f t="shared" si="1"/>
        <v>158746</v>
      </c>
      <c r="K11" s="45">
        <f t="shared" si="2"/>
        <v>155663.06382697212</v>
      </c>
      <c r="L11" s="45">
        <f t="shared" si="3"/>
        <v>155693</v>
      </c>
      <c r="M11" s="45">
        <f t="shared" si="4"/>
        <v>155693</v>
      </c>
      <c r="N11" s="45">
        <f t="shared" si="5"/>
        <v>152640</v>
      </c>
      <c r="P11" s="46">
        <f t="shared" si="6"/>
        <v>4317.5940059250588</v>
      </c>
      <c r="Q11" s="47" t="str">
        <f t="shared" si="7"/>
        <v>Los precios son similares, sugiriendo un mercado estable y competitivo.</v>
      </c>
      <c r="R11" s="48">
        <f t="shared" si="8"/>
        <v>1.960910252869429E-2</v>
      </c>
      <c r="S11" s="47" t="str">
        <f t="shared" si="9"/>
        <v>Los precios son homogéneos. Hay poca dispersión, indicando un mercado estable donde la mayoría de los productos se venden a precios cercanos al promedio</v>
      </c>
    </row>
    <row r="12" spans="1:19" x14ac:dyDescent="0.25">
      <c r="A12" s="42">
        <v>11</v>
      </c>
      <c r="B12" s="43" t="s">
        <v>26</v>
      </c>
      <c r="E12" s="44">
        <v>215180</v>
      </c>
      <c r="F12" s="44">
        <v>223787</v>
      </c>
      <c r="I12" s="45">
        <f t="shared" si="0"/>
        <v>215180</v>
      </c>
      <c r="J12" s="45">
        <f t="shared" si="1"/>
        <v>223787</v>
      </c>
      <c r="K12" s="45">
        <f t="shared" si="2"/>
        <v>219441.30572888959</v>
      </c>
      <c r="L12" s="45">
        <f t="shared" si="3"/>
        <v>219483.5</v>
      </c>
      <c r="M12" s="45">
        <f t="shared" si="4"/>
        <v>219483.5</v>
      </c>
      <c r="N12" s="45">
        <f t="shared" si="5"/>
        <v>215180</v>
      </c>
      <c r="P12" s="46">
        <f t="shared" si="6"/>
        <v>6086.0680656726145</v>
      </c>
      <c r="Q12" s="47" t="str">
        <f t="shared" si="7"/>
        <v>Los precios son similares, sugiriendo un mercado estable y competitivo.</v>
      </c>
      <c r="R12" s="48">
        <f t="shared" si="8"/>
        <v>1.9607396455770025E-2</v>
      </c>
      <c r="S12" s="47" t="str">
        <f t="shared" si="9"/>
        <v>Los precios son homogéneos. Hay poca dispersión, indicando un mercado estable donde la mayoría de los productos se venden a precios cercanos al promedio</v>
      </c>
    </row>
    <row r="13" spans="1:19" x14ac:dyDescent="0.25">
      <c r="A13" s="42">
        <v>12</v>
      </c>
      <c r="B13" s="43" t="s">
        <v>27</v>
      </c>
      <c r="E13" s="44">
        <v>122960</v>
      </c>
      <c r="F13" s="44">
        <v>127878</v>
      </c>
      <c r="I13" s="45">
        <f t="shared" si="0"/>
        <v>122960</v>
      </c>
      <c r="J13" s="45">
        <f t="shared" si="1"/>
        <v>127878</v>
      </c>
      <c r="K13" s="45">
        <f t="shared" si="2"/>
        <v>125394.89176198526</v>
      </c>
      <c r="L13" s="45">
        <f t="shared" si="3"/>
        <v>125419</v>
      </c>
      <c r="M13" s="45">
        <f t="shared" si="4"/>
        <v>125419</v>
      </c>
      <c r="N13" s="45">
        <f t="shared" si="5"/>
        <v>122960</v>
      </c>
      <c r="P13" s="46">
        <f t="shared" si="6"/>
        <v>3477.5511498754408</v>
      </c>
      <c r="Q13" s="47" t="str">
        <f t="shared" si="7"/>
        <v>Los precios son similares, sugiriendo un mercado estable y competitivo.</v>
      </c>
      <c r="R13" s="48">
        <f t="shared" si="8"/>
        <v>1.960627975027707E-2</v>
      </c>
      <c r="S13" s="47" t="str">
        <f t="shared" si="9"/>
        <v>Los precios son homogéneos. Hay poca dispersión, indicando un mercado estable donde la mayoría de los productos se venden a precios cercanos al promedio</v>
      </c>
    </row>
    <row r="14" spans="1:19" x14ac:dyDescent="0.25">
      <c r="A14" s="42">
        <v>13</v>
      </c>
      <c r="B14" s="43" t="s">
        <v>28</v>
      </c>
      <c r="E14" s="44">
        <v>159000</v>
      </c>
      <c r="F14" s="44">
        <v>165360</v>
      </c>
      <c r="I14" s="45">
        <f t="shared" si="0"/>
        <v>159000</v>
      </c>
      <c r="J14" s="45">
        <f t="shared" si="1"/>
        <v>165360</v>
      </c>
      <c r="K14" s="45">
        <f t="shared" si="2"/>
        <v>162148.82053225057</v>
      </c>
      <c r="L14" s="45">
        <f t="shared" si="3"/>
        <v>162180</v>
      </c>
      <c r="M14" s="45">
        <f t="shared" si="4"/>
        <v>162180</v>
      </c>
      <c r="N14" s="45">
        <f t="shared" si="5"/>
        <v>159000</v>
      </c>
      <c r="P14" s="46">
        <f t="shared" si="6"/>
        <v>4497.1991283464422</v>
      </c>
      <c r="Q14" s="47" t="str">
        <f t="shared" si="7"/>
        <v>Los precios son similares, sugiriendo un mercado estable y competitivo.</v>
      </c>
      <c r="R14" s="48">
        <f t="shared" si="8"/>
        <v>1.9607843137254902E-2</v>
      </c>
      <c r="S14" s="47" t="str">
        <f t="shared" si="9"/>
        <v>Los precios son homogéneos. Hay poca dispersión, indicando un mercado estable donde la mayoría de los productos se venden a precios cercanos al promedio</v>
      </c>
    </row>
    <row r="15" spans="1:19" x14ac:dyDescent="0.25">
      <c r="A15" s="42">
        <v>14</v>
      </c>
      <c r="B15" s="43" t="s">
        <v>29</v>
      </c>
      <c r="E15" s="44">
        <v>74200</v>
      </c>
      <c r="F15" s="44">
        <v>77168</v>
      </c>
      <c r="I15" s="45">
        <f t="shared" si="0"/>
        <v>74200</v>
      </c>
      <c r="J15" s="45">
        <f t="shared" si="1"/>
        <v>77168</v>
      </c>
      <c r="K15" s="45">
        <f t="shared" si="2"/>
        <v>75669.449581716923</v>
      </c>
      <c r="L15" s="45">
        <f t="shared" si="3"/>
        <v>75684</v>
      </c>
      <c r="M15" s="45">
        <f t="shared" si="4"/>
        <v>75684</v>
      </c>
      <c r="N15" s="45">
        <f t="shared" si="5"/>
        <v>74200</v>
      </c>
      <c r="P15" s="46">
        <f t="shared" si="6"/>
        <v>2098.6929265616732</v>
      </c>
      <c r="Q15" s="47" t="str">
        <f t="shared" si="7"/>
        <v>Los precios son similares, sugiriendo un mercado estable y competitivo.</v>
      </c>
      <c r="R15" s="48">
        <f t="shared" si="8"/>
        <v>1.9607843137254902E-2</v>
      </c>
      <c r="S15" s="47" t="str">
        <f t="shared" si="9"/>
        <v>Los precios son homogéneos. Hay poca dispersión, indicando un mercado estable donde la mayoría de los productos se venden a precios cercanos al promedio</v>
      </c>
    </row>
    <row r="16" spans="1:19" x14ac:dyDescent="0.25">
      <c r="A16" s="42">
        <v>15</v>
      </c>
      <c r="B16" s="43" t="s">
        <v>30</v>
      </c>
      <c r="E16" s="44">
        <v>79500</v>
      </c>
      <c r="F16" s="44">
        <v>82680</v>
      </c>
      <c r="I16" s="45">
        <f t="shared" si="0"/>
        <v>79500</v>
      </c>
      <c r="J16" s="45">
        <f t="shared" si="1"/>
        <v>82680</v>
      </c>
      <c r="K16" s="45">
        <f t="shared" si="2"/>
        <v>81074.410266125284</v>
      </c>
      <c r="L16" s="45">
        <f t="shared" si="3"/>
        <v>81090</v>
      </c>
      <c r="M16" s="45">
        <f t="shared" si="4"/>
        <v>81090</v>
      </c>
      <c r="N16" s="45">
        <f t="shared" si="5"/>
        <v>79500</v>
      </c>
      <c r="P16" s="46">
        <f t="shared" si="6"/>
        <v>2248.5995641732211</v>
      </c>
      <c r="Q16" s="47" t="str">
        <f t="shared" si="7"/>
        <v>Los precios son similares, sugiriendo un mercado estable y competitivo.</v>
      </c>
      <c r="R16" s="48">
        <f t="shared" si="8"/>
        <v>1.9607843137254902E-2</v>
      </c>
      <c r="S16" s="47" t="str">
        <f t="shared" si="9"/>
        <v>Los precios son homogéneos. Hay poca dispersión, indicando un mercado estable donde la mayoría de los productos se venden a precios cercanos al promedio</v>
      </c>
    </row>
    <row r="17" spans="1:19" x14ac:dyDescent="0.25">
      <c r="A17" s="42">
        <v>16</v>
      </c>
      <c r="B17" s="43" t="s">
        <v>31</v>
      </c>
      <c r="E17" s="44">
        <v>298920</v>
      </c>
      <c r="F17" s="44">
        <v>310877</v>
      </c>
      <c r="I17" s="45">
        <f t="shared" si="0"/>
        <v>298920</v>
      </c>
      <c r="J17" s="45">
        <f t="shared" si="1"/>
        <v>310877</v>
      </c>
      <c r="K17" s="45">
        <f t="shared" si="2"/>
        <v>304839.88065868284</v>
      </c>
      <c r="L17" s="45">
        <f t="shared" si="3"/>
        <v>304898.5</v>
      </c>
      <c r="M17" s="45">
        <f t="shared" si="4"/>
        <v>304898.5</v>
      </c>
      <c r="N17" s="45">
        <f t="shared" si="5"/>
        <v>298920</v>
      </c>
      <c r="P17" s="46">
        <f t="shared" si="6"/>
        <v>8454.8757826475485</v>
      </c>
      <c r="Q17" s="47" t="str">
        <f t="shared" si="7"/>
        <v>Los precios son similares, sugiriendo un mercado estable y competitivo.</v>
      </c>
      <c r="R17" s="48">
        <f t="shared" si="8"/>
        <v>1.9608164684312975E-2</v>
      </c>
      <c r="S17" s="47" t="str">
        <f t="shared" si="9"/>
        <v>Los precios son homogéneos. Hay poca dispersión, indicando un mercado estable donde la mayoría de los productos se venden a precios cercanos al promedio</v>
      </c>
    </row>
    <row r="18" spans="1:19" x14ac:dyDescent="0.25">
      <c r="A18" s="42">
        <v>17</v>
      </c>
      <c r="B18" s="43" t="s">
        <v>32</v>
      </c>
      <c r="E18" s="44">
        <v>303160</v>
      </c>
      <c r="F18" s="44">
        <v>315286</v>
      </c>
      <c r="I18" s="45">
        <f t="shared" si="0"/>
        <v>303160</v>
      </c>
      <c r="J18" s="45">
        <f t="shared" si="1"/>
        <v>315286</v>
      </c>
      <c r="K18" s="45">
        <f t="shared" si="2"/>
        <v>309163.55503196036</v>
      </c>
      <c r="L18" s="45">
        <f t="shared" si="3"/>
        <v>309223</v>
      </c>
      <c r="M18" s="45">
        <f t="shared" si="4"/>
        <v>309223</v>
      </c>
      <c r="N18" s="45">
        <f t="shared" si="5"/>
        <v>303160</v>
      </c>
      <c r="P18" s="46">
        <f t="shared" si="6"/>
        <v>8574.3768286680752</v>
      </c>
      <c r="Q18" s="47" t="str">
        <f t="shared" si="7"/>
        <v>Los precios son similares, sugiriendo un mercado estable y competitivo.</v>
      </c>
      <c r="R18" s="48">
        <f t="shared" si="8"/>
        <v>1.9607209036843959E-2</v>
      </c>
      <c r="S18" s="47" t="str">
        <f t="shared" si="9"/>
        <v>Los precios son homogéneos. Hay poca dispersión, indicando un mercado estable donde la mayoría de los productos se venden a precios cercanos al promedio</v>
      </c>
    </row>
    <row r="19" spans="1:19" x14ac:dyDescent="0.25">
      <c r="A19" s="42">
        <v>18</v>
      </c>
      <c r="B19" s="43" t="s">
        <v>33</v>
      </c>
      <c r="E19" s="44">
        <v>190800</v>
      </c>
      <c r="F19" s="44">
        <v>198432</v>
      </c>
      <c r="I19" s="45">
        <f t="shared" si="0"/>
        <v>190800</v>
      </c>
      <c r="J19" s="45">
        <f t="shared" si="1"/>
        <v>198432</v>
      </c>
      <c r="K19" s="45">
        <f t="shared" si="2"/>
        <v>194578.58463870067</v>
      </c>
      <c r="L19" s="45">
        <f t="shared" si="3"/>
        <v>194616</v>
      </c>
      <c r="M19" s="45">
        <f t="shared" si="4"/>
        <v>194616</v>
      </c>
      <c r="N19" s="45">
        <f t="shared" si="5"/>
        <v>190800</v>
      </c>
      <c r="P19" s="46">
        <f t="shared" si="6"/>
        <v>5396.6389540157306</v>
      </c>
      <c r="Q19" s="47" t="str">
        <f t="shared" si="7"/>
        <v>Los precios son similares, sugiriendo un mercado estable y competitivo.</v>
      </c>
      <c r="R19" s="48">
        <f t="shared" si="8"/>
        <v>1.9607843137254902E-2</v>
      </c>
      <c r="S19" s="47" t="str">
        <f t="shared" si="9"/>
        <v>Los precios son homogéneos. Hay poca dispersión, indicando un mercado estable donde la mayoría de los productos se venden a precios cercanos al promedio</v>
      </c>
    </row>
    <row r="20" spans="1:19" x14ac:dyDescent="0.25">
      <c r="A20" s="42">
        <v>19</v>
      </c>
      <c r="B20" s="43" t="s">
        <v>34</v>
      </c>
      <c r="E20" s="44">
        <v>108120</v>
      </c>
      <c r="F20" s="44">
        <v>112445</v>
      </c>
      <c r="I20" s="45">
        <f t="shared" si="0"/>
        <v>108120</v>
      </c>
      <c r="J20" s="45">
        <f t="shared" si="1"/>
        <v>112445</v>
      </c>
      <c r="K20" s="45">
        <f t="shared" si="2"/>
        <v>110261.29601995434</v>
      </c>
      <c r="L20" s="45">
        <f t="shared" si="3"/>
        <v>110282.5</v>
      </c>
      <c r="M20" s="45">
        <f t="shared" si="4"/>
        <v>110282.5</v>
      </c>
      <c r="N20" s="45">
        <f t="shared" si="5"/>
        <v>108120</v>
      </c>
      <c r="P20" s="46">
        <f t="shared" si="6"/>
        <v>3058.2368286318178</v>
      </c>
      <c r="Q20" s="47" t="str">
        <f t="shared" si="7"/>
        <v>Los precios son similares, sugiriendo un mercado estable y competitivo.</v>
      </c>
      <c r="R20" s="48">
        <f t="shared" si="8"/>
        <v>1.9608732119783284E-2</v>
      </c>
      <c r="S20" s="47" t="str">
        <f t="shared" si="9"/>
        <v>Los precios son homogéneos. Hay poca dispersión, indicando un mercado estable donde la mayoría de los productos se venden a precios cercanos al promedio</v>
      </c>
    </row>
    <row r="21" spans="1:19" ht="15.75" customHeight="1" x14ac:dyDescent="0.25">
      <c r="A21" s="42">
        <v>20</v>
      </c>
      <c r="B21" s="43" t="s">
        <v>35</v>
      </c>
      <c r="E21" s="44">
        <v>107060</v>
      </c>
      <c r="F21" s="44">
        <v>111342</v>
      </c>
      <c r="I21" s="45">
        <f t="shared" si="0"/>
        <v>107060</v>
      </c>
      <c r="J21" s="45">
        <f t="shared" si="1"/>
        <v>111342</v>
      </c>
      <c r="K21" s="45">
        <f t="shared" si="2"/>
        <v>109180.00970873743</v>
      </c>
      <c r="L21" s="45">
        <f t="shared" si="3"/>
        <v>109201</v>
      </c>
      <c r="M21" s="45">
        <f t="shared" si="4"/>
        <v>109201</v>
      </c>
      <c r="N21" s="45">
        <f t="shared" si="5"/>
        <v>107060</v>
      </c>
      <c r="P21" s="46">
        <f t="shared" si="6"/>
        <v>3027.8312370407966</v>
      </c>
      <c r="Q21" s="47" t="str">
        <f t="shared" si="7"/>
        <v>Los precios son similares, sugiriendo un mercado estable y competitivo.</v>
      </c>
      <c r="R21" s="48">
        <f t="shared" si="8"/>
        <v>1.9606047563667E-2</v>
      </c>
      <c r="S21" s="47" t="str">
        <f t="shared" si="9"/>
        <v>Los precios son homogéneos. Hay poca dispersión, indicando un mercado estable donde la mayoría de los productos se venden a precios cercanos al promedio</v>
      </c>
    </row>
    <row r="22" spans="1:19" ht="15.75" customHeight="1" x14ac:dyDescent="0.25">
      <c r="A22" s="42">
        <v>21</v>
      </c>
      <c r="B22" s="43" t="s">
        <v>36</v>
      </c>
      <c r="E22" s="44">
        <v>1172360</v>
      </c>
      <c r="F22" s="44">
        <v>1219254</v>
      </c>
      <c r="I22" s="45">
        <f t="shared" si="0"/>
        <v>1172360</v>
      </c>
      <c r="J22" s="45">
        <f t="shared" si="1"/>
        <v>1219254</v>
      </c>
      <c r="K22" s="45">
        <f t="shared" si="2"/>
        <v>1195577.1072749763</v>
      </c>
      <c r="L22" s="45">
        <f t="shared" si="3"/>
        <v>1195807</v>
      </c>
      <c r="M22" s="45">
        <f t="shared" si="4"/>
        <v>1195807</v>
      </c>
      <c r="N22" s="45">
        <f t="shared" si="5"/>
        <v>1172360</v>
      </c>
      <c r="P22" s="46">
        <f t="shared" si="6"/>
        <v>33159.06539696196</v>
      </c>
      <c r="Q22" s="47" t="str">
        <f t="shared" si="7"/>
        <v xml:space="preserve">Existe gran diferencia, indicando alta volatilidad o falta de consenso en el valor. </v>
      </c>
      <c r="R22" s="48">
        <f t="shared" si="8"/>
        <v>1.9607679165617863E-2</v>
      </c>
      <c r="S22" s="47" t="str">
        <f t="shared" si="9"/>
        <v>Los precios son homogéneos. Hay poca dispersión, indicando un mercado estable donde la mayoría de los productos se venden a precios cercanos al promedio</v>
      </c>
    </row>
    <row r="23" spans="1:19" ht="15.75" customHeight="1" x14ac:dyDescent="0.25">
      <c r="A23" s="42">
        <v>22</v>
      </c>
      <c r="B23" s="43" t="s">
        <v>37</v>
      </c>
      <c r="E23" s="44">
        <v>1251860</v>
      </c>
      <c r="F23" s="44">
        <v>1301934</v>
      </c>
      <c r="I23" s="45">
        <f t="shared" si="0"/>
        <v>1251860</v>
      </c>
      <c r="J23" s="45">
        <f t="shared" si="1"/>
        <v>1301934</v>
      </c>
      <c r="K23" s="45">
        <f t="shared" si="2"/>
        <v>1276651.5175411026</v>
      </c>
      <c r="L23" s="45">
        <f t="shared" si="3"/>
        <v>1276897</v>
      </c>
      <c r="M23" s="45">
        <f t="shared" si="4"/>
        <v>1276897</v>
      </c>
      <c r="N23" s="45">
        <f t="shared" si="5"/>
        <v>1251860</v>
      </c>
      <c r="P23" s="46">
        <f t="shared" si="6"/>
        <v>35407.664961135182</v>
      </c>
      <c r="Q23" s="47" t="str">
        <f t="shared" si="7"/>
        <v xml:space="preserve">Existe gran diferencia, indicando alta volatilidad o falta de consenso en el valor. </v>
      </c>
      <c r="R23" s="48">
        <f t="shared" si="8"/>
        <v>1.9607689578720916E-2</v>
      </c>
      <c r="S23" s="47" t="str">
        <f t="shared" si="9"/>
        <v>Los precios son homogéneos. Hay poca dispersión, indicando un mercado estable donde la mayoría de los productos se venden a precios cercanos al promedio</v>
      </c>
    </row>
    <row r="24" spans="1:19" ht="15.75" customHeight="1" x14ac:dyDescent="0.25">
      <c r="A24" s="42">
        <v>23</v>
      </c>
      <c r="B24" s="43" t="s">
        <v>21</v>
      </c>
      <c r="E24" s="44">
        <v>615860</v>
      </c>
      <c r="F24" s="44">
        <v>640494</v>
      </c>
      <c r="I24" s="45">
        <f t="shared" si="0"/>
        <v>615860</v>
      </c>
      <c r="J24" s="45">
        <f t="shared" si="1"/>
        <v>640494</v>
      </c>
      <c r="K24" s="45">
        <f t="shared" si="2"/>
        <v>628056.23541208473</v>
      </c>
      <c r="L24" s="45">
        <f t="shared" si="3"/>
        <v>628177</v>
      </c>
      <c r="M24" s="45">
        <f t="shared" si="4"/>
        <v>628177</v>
      </c>
      <c r="N24" s="45">
        <f t="shared" si="5"/>
        <v>615860</v>
      </c>
      <c r="P24" s="46">
        <f t="shared" si="6"/>
        <v>17418.868447749413</v>
      </c>
      <c r="Q24" s="47" t="str">
        <f t="shared" si="7"/>
        <v>Los precios son similares, sugiriendo un mercado estable y competitivo.</v>
      </c>
      <c r="R24" s="48">
        <f t="shared" si="8"/>
        <v>1.9607530998428786E-2</v>
      </c>
      <c r="S24" s="47" t="str">
        <f t="shared" si="9"/>
        <v>Los precios son homogéneos. Hay poca dispersión, indicando un mercado estable donde la mayoría de los productos se venden a precios cercanos al promedio</v>
      </c>
    </row>
    <row r="25" spans="1:19" ht="15.75" customHeight="1" x14ac:dyDescent="0.25">
      <c r="A25" s="42">
        <v>24</v>
      </c>
      <c r="B25" s="43" t="s">
        <v>38</v>
      </c>
      <c r="E25" s="44">
        <v>501380</v>
      </c>
      <c r="F25" s="44">
        <v>521435</v>
      </c>
      <c r="I25" s="45">
        <f t="shared" si="0"/>
        <v>501380</v>
      </c>
      <c r="J25" s="45">
        <f t="shared" si="1"/>
        <v>521435</v>
      </c>
      <c r="K25" s="45">
        <f t="shared" si="2"/>
        <v>511309.18268695311</v>
      </c>
      <c r="L25" s="45">
        <f t="shared" si="3"/>
        <v>511407.5</v>
      </c>
      <c r="M25" s="45">
        <f t="shared" si="4"/>
        <v>511407.5</v>
      </c>
      <c r="N25" s="45">
        <f t="shared" si="5"/>
        <v>501380</v>
      </c>
      <c r="P25" s="46">
        <f t="shared" si="6"/>
        <v>14181.026496696211</v>
      </c>
      <c r="Q25" s="47" t="str">
        <f t="shared" si="7"/>
        <v>Los precios son similares, sugiriendo un mercado estable y competitivo.</v>
      </c>
      <c r="R25" s="48">
        <f t="shared" si="8"/>
        <v>1.9607651432566008E-2</v>
      </c>
      <c r="S25" s="47" t="str">
        <f t="shared" si="9"/>
        <v>Los precios son homogéneos. Hay poca dispersión, indicando un mercado estable donde la mayoría de los productos se venden a precios cercanos al promedio</v>
      </c>
    </row>
    <row r="26" spans="1:19" ht="15.75" customHeight="1" x14ac:dyDescent="0.25">
      <c r="A26" s="42">
        <v>25</v>
      </c>
      <c r="B26" s="43" t="s">
        <v>39</v>
      </c>
      <c r="E26" s="44">
        <v>999580</v>
      </c>
      <c r="F26" s="44">
        <v>1039563</v>
      </c>
      <c r="I26" s="45">
        <f t="shared" si="0"/>
        <v>999580</v>
      </c>
      <c r="J26" s="45">
        <f t="shared" si="1"/>
        <v>1039563</v>
      </c>
      <c r="K26" s="45">
        <f t="shared" si="2"/>
        <v>1019375.4870213429</v>
      </c>
      <c r="L26" s="45">
        <f t="shared" si="3"/>
        <v>1019571.5</v>
      </c>
      <c r="M26" s="45">
        <f t="shared" si="4"/>
        <v>1019571.5</v>
      </c>
      <c r="N26" s="45">
        <f t="shared" si="5"/>
        <v>999580</v>
      </c>
      <c r="P26" s="46">
        <f t="shared" si="6"/>
        <v>28272.250432181729</v>
      </c>
      <c r="Q26" s="47" t="str">
        <f t="shared" si="7"/>
        <v xml:space="preserve">Existe gran diferencia, indicando alta volatilidad o falta de consenso en el valor. </v>
      </c>
      <c r="R26" s="48">
        <f t="shared" si="8"/>
        <v>1.9607746979981296E-2</v>
      </c>
      <c r="S26" s="47" t="str">
        <f t="shared" si="9"/>
        <v>Los precios son homogéneos. Hay poca dispersión, indicando un mercado estable donde la mayoría de los productos se venden a precios cercanos al promedio</v>
      </c>
    </row>
    <row r="27" spans="1:19" ht="15.75" customHeight="1" x14ac:dyDescent="0.25">
      <c r="A27" s="42">
        <v>26</v>
      </c>
      <c r="B27" s="43" t="s">
        <v>40</v>
      </c>
      <c r="E27" s="44">
        <v>478060</v>
      </c>
      <c r="F27" s="44">
        <v>497182</v>
      </c>
      <c r="I27" s="45">
        <f t="shared" si="0"/>
        <v>478060</v>
      </c>
      <c r="J27" s="45">
        <f t="shared" si="1"/>
        <v>497182</v>
      </c>
      <c r="K27" s="45">
        <f t="shared" si="2"/>
        <v>487527.25761745876</v>
      </c>
      <c r="L27" s="45">
        <f t="shared" si="3"/>
        <v>487621</v>
      </c>
      <c r="M27" s="45">
        <f t="shared" si="4"/>
        <v>487621</v>
      </c>
      <c r="N27" s="45">
        <f t="shared" si="5"/>
        <v>478060</v>
      </c>
      <c r="P27" s="46">
        <f t="shared" si="6"/>
        <v>13521.295869849162</v>
      </c>
      <c r="Q27" s="47" t="str">
        <f t="shared" si="7"/>
        <v>Los precios son similares, sugiriendo un mercado estable y competitivo.</v>
      </c>
      <c r="R27" s="48">
        <f t="shared" si="8"/>
        <v>1.9607441024894333E-2</v>
      </c>
      <c r="S27" s="47" t="str">
        <f t="shared" si="9"/>
        <v>Los precios son homogéneos. Hay poca dispersión, indicando un mercado estable donde la mayoría de los productos se venden a precios cercanos al promedio</v>
      </c>
    </row>
    <row r="28" spans="1:19" ht="15.75" customHeight="1" x14ac:dyDescent="0.25">
      <c r="A28" s="42">
        <v>27</v>
      </c>
      <c r="B28" s="43" t="s">
        <v>41</v>
      </c>
      <c r="E28" s="44">
        <v>222600</v>
      </c>
      <c r="F28" s="44">
        <v>231504</v>
      </c>
      <c r="I28" s="45">
        <f t="shared" si="0"/>
        <v>222600</v>
      </c>
      <c r="J28" s="45">
        <f t="shared" si="1"/>
        <v>231504</v>
      </c>
      <c r="K28" s="45">
        <f t="shared" si="2"/>
        <v>227008.34874515078</v>
      </c>
      <c r="L28" s="45">
        <f t="shared" si="3"/>
        <v>227052</v>
      </c>
      <c r="M28" s="45">
        <f t="shared" si="4"/>
        <v>227052</v>
      </c>
      <c r="N28" s="45">
        <f t="shared" si="5"/>
        <v>222600</v>
      </c>
      <c r="P28" s="46">
        <f t="shared" si="6"/>
        <v>6296.0787796850191</v>
      </c>
      <c r="Q28" s="47" t="str">
        <f t="shared" si="7"/>
        <v>Los precios son similares, sugiriendo un mercado estable y competitivo.</v>
      </c>
      <c r="R28" s="48">
        <f t="shared" si="8"/>
        <v>1.9607843137254902E-2</v>
      </c>
      <c r="S28" s="47" t="str">
        <f t="shared" si="9"/>
        <v>Los precios son homogéneos. Hay poca dispersión, indicando un mercado estable donde la mayoría de los productos se venden a precios cercanos al promedio</v>
      </c>
    </row>
    <row r="29" spans="1:19" ht="15.75" customHeight="1" x14ac:dyDescent="0.25">
      <c r="A29" s="42">
        <v>28</v>
      </c>
      <c r="B29" s="43" t="s">
        <v>42</v>
      </c>
      <c r="E29" s="44">
        <v>1648300</v>
      </c>
      <c r="F29" s="44">
        <v>1714232</v>
      </c>
      <c r="I29" s="45">
        <f t="shared" si="0"/>
        <v>1648300</v>
      </c>
      <c r="J29" s="45">
        <f t="shared" si="1"/>
        <v>1714232</v>
      </c>
      <c r="K29" s="45">
        <f t="shared" si="2"/>
        <v>1680942.7728509975</v>
      </c>
      <c r="L29" s="45">
        <f t="shared" si="3"/>
        <v>1681266</v>
      </c>
      <c r="M29" s="45">
        <f t="shared" si="4"/>
        <v>1681266</v>
      </c>
      <c r="N29" s="45">
        <f t="shared" si="5"/>
        <v>1648300</v>
      </c>
      <c r="P29" s="46">
        <f t="shared" si="6"/>
        <v>46620.964297191451</v>
      </c>
      <c r="Q29" s="47" t="str">
        <f t="shared" si="7"/>
        <v xml:space="preserve">Existe gran diferencia, indicando alta volatilidad o falta de consenso en el valor. </v>
      </c>
      <c r="R29" s="48">
        <f t="shared" si="8"/>
        <v>1.9607843137254902E-2</v>
      </c>
      <c r="S29" s="47" t="str">
        <f t="shared" si="9"/>
        <v>Los precios son homogéneos. Hay poca dispersión, indicando un mercado estable donde la mayoría de los productos se venden a precios cercanos al promedio</v>
      </c>
    </row>
    <row r="30" spans="1:19" ht="15.75" customHeight="1" x14ac:dyDescent="0.25">
      <c r="A30" s="42">
        <v>29</v>
      </c>
      <c r="B30" s="43" t="s">
        <v>43</v>
      </c>
      <c r="E30" s="44">
        <v>1769140</v>
      </c>
      <c r="F30" s="44">
        <v>1839906</v>
      </c>
      <c r="I30" s="45">
        <f t="shared" si="0"/>
        <v>1769140</v>
      </c>
      <c r="J30" s="45">
        <f t="shared" si="1"/>
        <v>1839906</v>
      </c>
      <c r="K30" s="45">
        <f t="shared" si="2"/>
        <v>1804176.0725716325</v>
      </c>
      <c r="L30" s="45">
        <f t="shared" si="3"/>
        <v>1804523</v>
      </c>
      <c r="M30" s="45">
        <f t="shared" si="4"/>
        <v>1804523</v>
      </c>
      <c r="N30" s="45">
        <f t="shared" si="5"/>
        <v>1769140</v>
      </c>
      <c r="P30" s="46">
        <f t="shared" si="6"/>
        <v>50039.11847744722</v>
      </c>
      <c r="Q30" s="47" t="str">
        <f t="shared" si="7"/>
        <v xml:space="preserve">Existe gran diferencia, indicando alta volatilidad o falta de consenso en el valor. </v>
      </c>
      <c r="R30" s="48">
        <f t="shared" si="8"/>
        <v>1.9607951796679787E-2</v>
      </c>
      <c r="S30" s="47" t="str">
        <f t="shared" si="9"/>
        <v>Los precios son homogéneos. Hay poca dispersión, indicando un mercado estable donde la mayoría de los productos se venden a precios cercanos al promedio</v>
      </c>
    </row>
    <row r="31" spans="1:19" ht="15.75" customHeight="1" x14ac:dyDescent="0.25">
      <c r="A31" s="42">
        <v>30</v>
      </c>
      <c r="B31" s="43" t="s">
        <v>44</v>
      </c>
      <c r="E31" s="44">
        <v>1220060</v>
      </c>
      <c r="F31" s="44">
        <v>1268862</v>
      </c>
      <c r="I31" s="45">
        <f t="shared" si="0"/>
        <v>1220060</v>
      </c>
      <c r="J31" s="45">
        <f t="shared" si="1"/>
        <v>1268862</v>
      </c>
      <c r="K31" s="45">
        <f t="shared" si="2"/>
        <v>1244221.753434652</v>
      </c>
      <c r="L31" s="45">
        <f t="shared" si="3"/>
        <v>1244461</v>
      </c>
      <c r="M31" s="45">
        <f t="shared" si="4"/>
        <v>1244461</v>
      </c>
      <c r="N31" s="45">
        <f t="shared" si="5"/>
        <v>1220060</v>
      </c>
      <c r="P31" s="46">
        <f t="shared" si="6"/>
        <v>34508.225135465895</v>
      </c>
      <c r="Q31" s="47" t="str">
        <f t="shared" si="7"/>
        <v xml:space="preserve">Existe gran diferencia, indicando alta volatilidad o falta de consenso en el valor. </v>
      </c>
      <c r="R31" s="48">
        <f t="shared" si="8"/>
        <v>1.9607685576325817E-2</v>
      </c>
      <c r="S31" s="47" t="str">
        <f t="shared" si="9"/>
        <v>Los precios son homogéneos. Hay poca dispersión, indicando un mercado estable donde la mayoría de los productos se venden a precios cercanos al promedio</v>
      </c>
    </row>
    <row r="32" spans="1:19" ht="15.75" customHeight="1" x14ac:dyDescent="0.25">
      <c r="A32" s="42">
        <v>31</v>
      </c>
      <c r="B32" s="43" t="s">
        <v>45</v>
      </c>
      <c r="E32" s="44">
        <v>1170240</v>
      </c>
      <c r="F32" s="44">
        <v>1217050</v>
      </c>
      <c r="I32" s="45">
        <f t="shared" si="0"/>
        <v>1170240</v>
      </c>
      <c r="J32" s="45">
        <f t="shared" si="1"/>
        <v>1217050</v>
      </c>
      <c r="K32" s="45">
        <f t="shared" si="2"/>
        <v>1193415.5152334832</v>
      </c>
      <c r="L32" s="45">
        <f t="shared" si="3"/>
        <v>1193645</v>
      </c>
      <c r="M32" s="45">
        <f t="shared" si="4"/>
        <v>1193645</v>
      </c>
      <c r="N32" s="45">
        <f t="shared" si="5"/>
        <v>1170240</v>
      </c>
      <c r="P32" s="46">
        <f t="shared" si="6"/>
        <v>33099.668427342287</v>
      </c>
      <c r="Q32" s="47" t="str">
        <f t="shared" si="7"/>
        <v xml:space="preserve">Existe gran diferencia, indicando alta volatilidad o falta de consenso en el valor. </v>
      </c>
      <c r="R32" s="48">
        <f t="shared" si="8"/>
        <v>1.9608007405887008E-2</v>
      </c>
      <c r="S32" s="47" t="str">
        <f t="shared" si="9"/>
        <v>Los precios son homogéneos. Hay poca dispersión, indicando un mercado estable donde la mayoría de los productos se venden a precios cercanos al promedio</v>
      </c>
    </row>
    <row r="33" spans="1:19" ht="15.75" customHeight="1" x14ac:dyDescent="0.25">
      <c r="A33" s="42">
        <v>32</v>
      </c>
      <c r="B33" s="43" t="s">
        <v>46</v>
      </c>
      <c r="E33" s="44">
        <v>1967360</v>
      </c>
      <c r="F33" s="44">
        <v>2046054</v>
      </c>
      <c r="I33" s="45">
        <f t="shared" si="0"/>
        <v>1967360</v>
      </c>
      <c r="J33" s="45">
        <f t="shared" si="1"/>
        <v>2046054</v>
      </c>
      <c r="K33" s="45">
        <f t="shared" si="2"/>
        <v>2006321.2099362356</v>
      </c>
      <c r="L33" s="45">
        <f t="shared" si="3"/>
        <v>2006707</v>
      </c>
      <c r="M33" s="45">
        <f t="shared" si="4"/>
        <v>2006707</v>
      </c>
      <c r="N33" s="45">
        <f t="shared" si="5"/>
        <v>1967360</v>
      </c>
      <c r="P33" s="46">
        <f t="shared" si="6"/>
        <v>55645.06103869417</v>
      </c>
      <c r="Q33" s="47" t="str">
        <f t="shared" si="7"/>
        <v xml:space="preserve">Existe gran diferencia, indicando alta volatilidad o falta de consenso en el valor. </v>
      </c>
      <c r="R33" s="48">
        <f t="shared" si="8"/>
        <v>1.9607745425714865E-2</v>
      </c>
      <c r="S33" s="47" t="str">
        <f t="shared" si="9"/>
        <v>Los precios son homogéneos. Hay poca dispersión, indicando un mercado estable donde la mayoría de los productos se venden a precios cercanos al promedio</v>
      </c>
    </row>
    <row r="34" spans="1:19" ht="15.75" customHeight="1" x14ac:dyDescent="0.25">
      <c r="A34" s="42">
        <v>33</v>
      </c>
      <c r="B34" s="43" t="s">
        <v>47</v>
      </c>
      <c r="E34" s="44">
        <v>446260</v>
      </c>
      <c r="F34" s="44">
        <v>464110</v>
      </c>
      <c r="I34" s="45">
        <f t="shared" ref="I34:I55" si="10">+MIN(E34,F34)</f>
        <v>446260</v>
      </c>
      <c r="J34" s="45">
        <f t="shared" ref="J34:J55" si="11">+MAX(E34,F34)</f>
        <v>464110</v>
      </c>
      <c r="K34" s="45">
        <f t="shared" ref="K34:K55" si="12">+GEOMEAN(F34,E34)</f>
        <v>455097.49351100583</v>
      </c>
      <c r="L34" s="45">
        <f t="shared" ref="L34:L55" si="13">+MEDIAN(F34,E34)</f>
        <v>455185</v>
      </c>
      <c r="M34" s="45">
        <f t="shared" ref="M34:M55" si="14">+AVERAGE(F34,E34)</f>
        <v>455185</v>
      </c>
      <c r="N34" s="45">
        <f t="shared" si="5"/>
        <v>446260</v>
      </c>
      <c r="P34" s="46">
        <f t="shared" ref="P34:P55" si="15">+_xlfn.STDEV.S(E34,F34)</f>
        <v>12621.856044179873</v>
      </c>
      <c r="Q34" s="47" t="str">
        <f t="shared" si="7"/>
        <v>Los precios son similares, sugiriendo un mercado estable y competitivo.</v>
      </c>
      <c r="R34" s="48">
        <f t="shared" ref="R34:R55" si="16">+_xlfn.STDEV.P(E34,F34)/M34</f>
        <v>1.9607412370794292E-2</v>
      </c>
      <c r="S34" s="47" t="str">
        <f t="shared" si="9"/>
        <v>Los precios son homogéneos. Hay poca dispersión, indicando un mercado estable donde la mayoría de los productos se venden a precios cercanos al promedio</v>
      </c>
    </row>
    <row r="35" spans="1:19" ht="15.75" customHeight="1" x14ac:dyDescent="0.25">
      <c r="A35" s="42">
        <v>34</v>
      </c>
      <c r="B35" s="43" t="s">
        <v>48</v>
      </c>
      <c r="E35" s="44">
        <v>551200</v>
      </c>
      <c r="F35" s="44">
        <v>573248</v>
      </c>
      <c r="I35" s="45">
        <f t="shared" si="10"/>
        <v>551200</v>
      </c>
      <c r="J35" s="45">
        <f t="shared" si="11"/>
        <v>573248</v>
      </c>
      <c r="K35" s="45">
        <f t="shared" si="12"/>
        <v>562115.91117846861</v>
      </c>
      <c r="L35" s="45">
        <f t="shared" si="13"/>
        <v>562224</v>
      </c>
      <c r="M35" s="45">
        <f t="shared" si="14"/>
        <v>562224</v>
      </c>
      <c r="N35" s="45">
        <f t="shared" si="5"/>
        <v>551200</v>
      </c>
      <c r="P35" s="46">
        <f t="shared" si="15"/>
        <v>15590.290311601</v>
      </c>
      <c r="Q35" s="47" t="str">
        <f t="shared" si="7"/>
        <v>Los precios son similares, sugiriendo un mercado estable y competitivo.</v>
      </c>
      <c r="R35" s="48">
        <f t="shared" si="16"/>
        <v>1.9607843137254902E-2</v>
      </c>
      <c r="S35" s="47" t="str">
        <f t="shared" si="9"/>
        <v>Los precios son homogéneos. Hay poca dispersión, indicando un mercado estable donde la mayoría de los productos se venden a precios cercanos al promedio</v>
      </c>
    </row>
    <row r="36" spans="1:19" ht="15.75" customHeight="1" x14ac:dyDescent="0.25">
      <c r="A36" s="42">
        <v>35</v>
      </c>
      <c r="B36" s="43" t="s">
        <v>49</v>
      </c>
      <c r="E36" s="44">
        <v>91160</v>
      </c>
      <c r="F36" s="44">
        <v>94806</v>
      </c>
      <c r="I36" s="45">
        <f t="shared" si="10"/>
        <v>91160</v>
      </c>
      <c r="J36" s="45">
        <f t="shared" si="11"/>
        <v>94806</v>
      </c>
      <c r="K36" s="45">
        <f t="shared" si="12"/>
        <v>92965.127655481658</v>
      </c>
      <c r="L36" s="45">
        <f t="shared" si="13"/>
        <v>92983</v>
      </c>
      <c r="M36" s="45">
        <f t="shared" si="14"/>
        <v>92983</v>
      </c>
      <c r="N36" s="45">
        <f t="shared" si="5"/>
        <v>91160</v>
      </c>
      <c r="P36" s="46">
        <f t="shared" si="15"/>
        <v>2578.1113242061524</v>
      </c>
      <c r="Q36" s="47" t="str">
        <f t="shared" si="7"/>
        <v>Los precios son similares, sugiriendo un mercado estable y competitivo.</v>
      </c>
      <c r="R36" s="48">
        <f t="shared" si="16"/>
        <v>1.9605734381553618E-2</v>
      </c>
      <c r="S36" s="47" t="str">
        <f t="shared" si="9"/>
        <v>Los precios son homogéneos. Hay poca dispersión, indicando un mercado estable donde la mayoría de los productos se venden a precios cercanos al promedio</v>
      </c>
    </row>
    <row r="37" spans="1:19" ht="15.75" customHeight="1" x14ac:dyDescent="0.25">
      <c r="A37" s="42">
        <v>36</v>
      </c>
      <c r="B37" s="43" t="s">
        <v>50</v>
      </c>
      <c r="E37" s="44">
        <v>737760</v>
      </c>
      <c r="F37" s="44">
        <v>767270</v>
      </c>
      <c r="I37" s="45">
        <f t="shared" si="10"/>
        <v>737760</v>
      </c>
      <c r="J37" s="45">
        <f t="shared" si="11"/>
        <v>767270</v>
      </c>
      <c r="K37" s="45">
        <f t="shared" si="12"/>
        <v>752370.33115348185</v>
      </c>
      <c r="L37" s="45">
        <f t="shared" si="13"/>
        <v>752515</v>
      </c>
      <c r="M37" s="45">
        <f t="shared" si="14"/>
        <v>752515</v>
      </c>
      <c r="N37" s="45">
        <f t="shared" si="5"/>
        <v>737760</v>
      </c>
      <c r="P37" s="46">
        <f t="shared" si="15"/>
        <v>20866.721112815016</v>
      </c>
      <c r="Q37" s="47" t="str">
        <f t="shared" si="7"/>
        <v xml:space="preserve">Existe gran diferencia, indicando alta volatilidad o falta de consenso en el valor. </v>
      </c>
      <c r="R37" s="48">
        <f t="shared" si="16"/>
        <v>1.9607582573104854E-2</v>
      </c>
      <c r="S37" s="47" t="str">
        <f t="shared" si="9"/>
        <v>Los precios son homogéneos. Hay poca dispersión, indicando un mercado estable donde la mayoría de los productos se venden a precios cercanos al promedio</v>
      </c>
    </row>
    <row r="38" spans="1:19" ht="15.75" customHeight="1" x14ac:dyDescent="0.25">
      <c r="A38" s="42">
        <v>37</v>
      </c>
      <c r="B38" s="43" t="s">
        <v>51</v>
      </c>
      <c r="E38" s="44">
        <v>754720</v>
      </c>
      <c r="F38" s="44">
        <v>784909</v>
      </c>
      <c r="I38" s="45">
        <f t="shared" si="10"/>
        <v>754720</v>
      </c>
      <c r="J38" s="45">
        <f t="shared" si="11"/>
        <v>784909</v>
      </c>
      <c r="K38" s="45">
        <f t="shared" si="12"/>
        <v>769666.49951781065</v>
      </c>
      <c r="L38" s="45">
        <f t="shared" si="13"/>
        <v>769814.5</v>
      </c>
      <c r="M38" s="45">
        <f t="shared" si="14"/>
        <v>769814.5</v>
      </c>
      <c r="N38" s="45">
        <f t="shared" si="5"/>
        <v>754720</v>
      </c>
      <c r="P38" s="46">
        <f t="shared" si="15"/>
        <v>21346.846617240684</v>
      </c>
      <c r="Q38" s="47" t="str">
        <f t="shared" si="7"/>
        <v xml:space="preserve">Existe gran diferencia, indicando alta volatilidad o falta de consenso en el valor. </v>
      </c>
      <c r="R38" s="48">
        <f t="shared" si="16"/>
        <v>1.9607970491592457E-2</v>
      </c>
      <c r="S38" s="47" t="str">
        <f t="shared" si="9"/>
        <v>Los precios son homogéneos. Hay poca dispersión, indicando un mercado estable donde la mayoría de los productos se venden a precios cercanos al promedio</v>
      </c>
    </row>
    <row r="39" spans="1:19" ht="15.75" customHeight="1" x14ac:dyDescent="0.25">
      <c r="A39" s="42">
        <v>38</v>
      </c>
      <c r="B39" s="43" t="s">
        <v>52</v>
      </c>
      <c r="E39" s="44">
        <v>606320</v>
      </c>
      <c r="F39" s="44">
        <v>630573</v>
      </c>
      <c r="I39" s="45">
        <f t="shared" si="10"/>
        <v>606320</v>
      </c>
      <c r="J39" s="45">
        <f t="shared" si="11"/>
        <v>630573</v>
      </c>
      <c r="K39" s="45">
        <f t="shared" si="12"/>
        <v>618327.60035437532</v>
      </c>
      <c r="L39" s="45">
        <f t="shared" si="13"/>
        <v>618446.5</v>
      </c>
      <c r="M39" s="45">
        <f t="shared" si="14"/>
        <v>618446.5</v>
      </c>
      <c r="N39" s="45">
        <f t="shared" si="5"/>
        <v>606320</v>
      </c>
      <c r="P39" s="46">
        <f t="shared" si="15"/>
        <v>17149.460764117339</v>
      </c>
      <c r="Q39" s="47" t="str">
        <f t="shared" si="7"/>
        <v>Los precios son similares, sugiriendo un mercado estable y competitivo.</v>
      </c>
      <c r="R39" s="48">
        <f t="shared" si="16"/>
        <v>1.9608001662229473E-2</v>
      </c>
      <c r="S39" s="47" t="str">
        <f t="shared" si="9"/>
        <v>Los precios son homogéneos. Hay poca dispersión, indicando un mercado estable donde la mayoría de los productos se venden a precios cercanos al promedio</v>
      </c>
    </row>
    <row r="40" spans="1:19" ht="15.75" customHeight="1" x14ac:dyDescent="0.25">
      <c r="A40" s="42">
        <v>39</v>
      </c>
      <c r="B40" s="43" t="s">
        <v>53</v>
      </c>
      <c r="E40" s="44">
        <v>630700</v>
      </c>
      <c r="F40" s="44">
        <v>655928</v>
      </c>
      <c r="I40" s="45">
        <f t="shared" si="10"/>
        <v>630700</v>
      </c>
      <c r="J40" s="45">
        <f t="shared" si="11"/>
        <v>655928</v>
      </c>
      <c r="K40" s="45">
        <f t="shared" si="12"/>
        <v>643190.32144459384</v>
      </c>
      <c r="L40" s="45">
        <f t="shared" si="13"/>
        <v>643314</v>
      </c>
      <c r="M40" s="45">
        <f t="shared" si="14"/>
        <v>643314</v>
      </c>
      <c r="N40" s="45">
        <f t="shared" si="5"/>
        <v>630700</v>
      </c>
      <c r="P40" s="46">
        <f t="shared" si="15"/>
        <v>17838.889875774221</v>
      </c>
      <c r="Q40" s="47" t="str">
        <f t="shared" si="7"/>
        <v>Los precios son similares, sugiriendo un mercado estable y competitivo.</v>
      </c>
      <c r="R40" s="48">
        <f t="shared" si="16"/>
        <v>1.9607843137254902E-2</v>
      </c>
      <c r="S40" s="47" t="str">
        <f t="shared" si="9"/>
        <v>Los precios son homogéneos. Hay poca dispersión, indicando un mercado estable donde la mayoría de los productos se venden a precios cercanos al promedio</v>
      </c>
    </row>
    <row r="41" spans="1:19" ht="15.75" customHeight="1" x14ac:dyDescent="0.25">
      <c r="A41" s="42">
        <v>40</v>
      </c>
      <c r="B41" s="43" t="s">
        <v>54</v>
      </c>
      <c r="E41" s="44">
        <v>2623500</v>
      </c>
      <c r="F41" s="44">
        <v>2728440</v>
      </c>
      <c r="I41" s="45">
        <f t="shared" si="10"/>
        <v>2623500</v>
      </c>
      <c r="J41" s="45">
        <f t="shared" si="11"/>
        <v>2728440</v>
      </c>
      <c r="K41" s="45">
        <f t="shared" si="12"/>
        <v>2675455.5387821342</v>
      </c>
      <c r="L41" s="45">
        <f t="shared" si="13"/>
        <v>2675970</v>
      </c>
      <c r="M41" s="45">
        <f t="shared" si="14"/>
        <v>2675970</v>
      </c>
      <c r="N41" s="45">
        <f t="shared" si="5"/>
        <v>2623500</v>
      </c>
      <c r="P41" s="46">
        <f t="shared" si="15"/>
        <v>74203.78561771629</v>
      </c>
      <c r="Q41" s="47" t="str">
        <f t="shared" si="7"/>
        <v xml:space="preserve">Existe gran diferencia, indicando alta volatilidad o falta de consenso en el valor. </v>
      </c>
      <c r="R41" s="48">
        <f t="shared" si="16"/>
        <v>1.9607843137254902E-2</v>
      </c>
      <c r="S41" s="47" t="str">
        <f t="shared" si="9"/>
        <v>Los precios son homogéneos. Hay poca dispersión, indicando un mercado estable donde la mayoría de los productos se venden a precios cercanos al promedio</v>
      </c>
    </row>
    <row r="42" spans="1:19" ht="15.75" customHeight="1" x14ac:dyDescent="0.25">
      <c r="A42" s="42">
        <v>41</v>
      </c>
      <c r="B42" s="43" t="s">
        <v>55</v>
      </c>
      <c r="E42" s="44">
        <v>3147140</v>
      </c>
      <c r="F42" s="44">
        <v>3273026</v>
      </c>
      <c r="I42" s="45">
        <f t="shared" si="10"/>
        <v>3147140</v>
      </c>
      <c r="J42" s="45">
        <f t="shared" si="11"/>
        <v>3273026</v>
      </c>
      <c r="K42" s="45">
        <f t="shared" si="12"/>
        <v>3209465.8505178085</v>
      </c>
      <c r="L42" s="45">
        <f t="shared" si="13"/>
        <v>3210083</v>
      </c>
      <c r="M42" s="45">
        <f t="shared" si="14"/>
        <v>3210083</v>
      </c>
      <c r="N42" s="45">
        <f t="shared" si="5"/>
        <v>3147140</v>
      </c>
      <c r="P42" s="46">
        <f t="shared" si="15"/>
        <v>89014.844256449724</v>
      </c>
      <c r="Q42" s="47" t="str">
        <f t="shared" si="7"/>
        <v xml:space="preserve">Existe gran diferencia, indicando alta volatilidad o falta de consenso en el valor. </v>
      </c>
      <c r="R42" s="48">
        <f t="shared" si="16"/>
        <v>1.9607904219299001E-2</v>
      </c>
      <c r="S42" s="47" t="str">
        <f t="shared" si="9"/>
        <v>Los precios son homogéneos. Hay poca dispersión, indicando un mercado estable donde la mayoría de los productos se venden a precios cercanos al promedio</v>
      </c>
    </row>
    <row r="43" spans="1:19" ht="15.75" customHeight="1" x14ac:dyDescent="0.25">
      <c r="A43" s="42">
        <v>42</v>
      </c>
      <c r="B43" s="43" t="s">
        <v>56</v>
      </c>
      <c r="E43" s="44">
        <v>1525340</v>
      </c>
      <c r="F43" s="44">
        <v>1586354</v>
      </c>
      <c r="I43" s="45">
        <f t="shared" si="10"/>
        <v>1525340</v>
      </c>
      <c r="J43" s="45">
        <f t="shared" si="11"/>
        <v>1586354</v>
      </c>
      <c r="K43" s="45">
        <f t="shared" si="12"/>
        <v>1555547.8810888466</v>
      </c>
      <c r="L43" s="45">
        <f t="shared" si="13"/>
        <v>1555847</v>
      </c>
      <c r="M43" s="45">
        <f t="shared" si="14"/>
        <v>1555847</v>
      </c>
      <c r="N43" s="45">
        <f t="shared" si="5"/>
        <v>1525340</v>
      </c>
      <c r="P43" s="46">
        <f t="shared" si="15"/>
        <v>43143.413147316009</v>
      </c>
      <c r="Q43" s="47" t="str">
        <f t="shared" si="7"/>
        <v xml:space="preserve">Existe gran diferencia, indicando alta volatilidad o falta de consenso en el valor. </v>
      </c>
      <c r="R43" s="48">
        <f t="shared" si="16"/>
        <v>1.9607969164063047E-2</v>
      </c>
      <c r="S43" s="47" t="str">
        <f t="shared" si="9"/>
        <v>Los precios son homogéneos. Hay poca dispersión, indicando un mercado estable donde la mayoría de los productos se venden a precios cercanos al promedio</v>
      </c>
    </row>
    <row r="44" spans="1:19" ht="15.75" customHeight="1" x14ac:dyDescent="0.25">
      <c r="A44" s="42">
        <v>43</v>
      </c>
      <c r="B44" s="43" t="s">
        <v>57</v>
      </c>
      <c r="E44" s="44">
        <v>1022900</v>
      </c>
      <c r="F44" s="44">
        <v>1063816</v>
      </c>
      <c r="I44" s="45">
        <f t="shared" si="10"/>
        <v>1022900</v>
      </c>
      <c r="J44" s="45">
        <f t="shared" si="11"/>
        <v>1063816</v>
      </c>
      <c r="K44" s="45">
        <f t="shared" si="12"/>
        <v>1043157.4120908119</v>
      </c>
      <c r="L44" s="45">
        <f t="shared" si="13"/>
        <v>1043358</v>
      </c>
      <c r="M44" s="45">
        <f t="shared" si="14"/>
        <v>1043358</v>
      </c>
      <c r="N44" s="45">
        <f t="shared" si="5"/>
        <v>1022900</v>
      </c>
      <c r="P44" s="46">
        <f t="shared" si="15"/>
        <v>28931.981059028778</v>
      </c>
      <c r="Q44" s="47" t="str">
        <f t="shared" si="7"/>
        <v xml:space="preserve">Existe gran diferencia, indicando alta volatilidad o falta de consenso en el valor. </v>
      </c>
      <c r="R44" s="48">
        <f t="shared" si="16"/>
        <v>1.9607843137254902E-2</v>
      </c>
      <c r="S44" s="47" t="str">
        <f t="shared" si="9"/>
        <v>Los precios son homogéneos. Hay poca dispersión, indicando un mercado estable donde la mayoría de los productos se venden a precios cercanos al promedio</v>
      </c>
    </row>
    <row r="45" spans="1:19" ht="15.75" customHeight="1" x14ac:dyDescent="0.25">
      <c r="A45" s="42">
        <v>44</v>
      </c>
      <c r="B45" s="43" t="s">
        <v>58</v>
      </c>
      <c r="E45" s="44">
        <v>260760</v>
      </c>
      <c r="F45" s="44">
        <v>271190</v>
      </c>
      <c r="I45" s="45">
        <f t="shared" si="10"/>
        <v>260760</v>
      </c>
      <c r="J45" s="45">
        <f t="shared" si="11"/>
        <v>271190</v>
      </c>
      <c r="K45" s="45">
        <f t="shared" si="12"/>
        <v>265923.86955668346</v>
      </c>
      <c r="L45" s="45">
        <f t="shared" si="13"/>
        <v>265975</v>
      </c>
      <c r="M45" s="45">
        <f t="shared" si="14"/>
        <v>265975</v>
      </c>
      <c r="N45" s="45">
        <f t="shared" si="5"/>
        <v>260760</v>
      </c>
      <c r="P45" s="46">
        <f t="shared" si="15"/>
        <v>7375.1237277756909</v>
      </c>
      <c r="Q45" s="47" t="str">
        <f t="shared" si="7"/>
        <v>Los precios son similares, sugiriendo un mercado estable y competitivo.</v>
      </c>
      <c r="R45" s="48">
        <f t="shared" si="16"/>
        <v>1.9607105931008555E-2</v>
      </c>
      <c r="S45" s="47" t="str">
        <f t="shared" si="9"/>
        <v>Los precios son homogéneos. Hay poca dispersión, indicando un mercado estable donde la mayoría de los productos se venden a precios cercanos al promedio</v>
      </c>
    </row>
    <row r="46" spans="1:19" ht="15.75" customHeight="1" x14ac:dyDescent="0.25">
      <c r="A46" s="42">
        <v>45</v>
      </c>
      <c r="B46" s="43" t="s">
        <v>59</v>
      </c>
      <c r="E46" s="44">
        <v>254400</v>
      </c>
      <c r="F46" s="44">
        <v>264576</v>
      </c>
      <c r="I46" s="45">
        <f t="shared" si="10"/>
        <v>254400</v>
      </c>
      <c r="J46" s="45">
        <f t="shared" si="11"/>
        <v>264576</v>
      </c>
      <c r="K46" s="45">
        <f t="shared" si="12"/>
        <v>259438.11285160089</v>
      </c>
      <c r="L46" s="45">
        <f t="shared" si="13"/>
        <v>259488</v>
      </c>
      <c r="M46" s="45">
        <f t="shared" si="14"/>
        <v>259488</v>
      </c>
      <c r="N46" s="45">
        <f t="shared" si="5"/>
        <v>254400</v>
      </c>
      <c r="P46" s="46">
        <f t="shared" si="15"/>
        <v>7195.5186053543075</v>
      </c>
      <c r="Q46" s="47" t="str">
        <f t="shared" si="7"/>
        <v>Los precios son similares, sugiriendo un mercado estable y competitivo.</v>
      </c>
      <c r="R46" s="48">
        <f t="shared" si="16"/>
        <v>1.9607843137254902E-2</v>
      </c>
      <c r="S46" s="47" t="str">
        <f t="shared" si="9"/>
        <v>Los precios son homogéneos. Hay poca dispersión, indicando un mercado estable donde la mayoría de los productos se venden a precios cercanos al promedio</v>
      </c>
    </row>
    <row r="47" spans="1:19" ht="15.75" customHeight="1" x14ac:dyDescent="0.25">
      <c r="A47" s="42">
        <v>46</v>
      </c>
      <c r="B47" s="43" t="s">
        <v>60</v>
      </c>
      <c r="E47" s="44">
        <v>166420</v>
      </c>
      <c r="F47" s="44">
        <v>173077</v>
      </c>
      <c r="I47" s="45">
        <f t="shared" si="10"/>
        <v>166420</v>
      </c>
      <c r="J47" s="45">
        <f t="shared" si="11"/>
        <v>173077</v>
      </c>
      <c r="K47" s="45">
        <f t="shared" si="12"/>
        <v>169715.86354846149</v>
      </c>
      <c r="L47" s="45">
        <f t="shared" si="13"/>
        <v>169748.5</v>
      </c>
      <c r="M47" s="45">
        <f t="shared" si="14"/>
        <v>169748.5</v>
      </c>
      <c r="N47" s="45">
        <f t="shared" si="5"/>
        <v>166420</v>
      </c>
      <c r="P47" s="46">
        <f t="shared" si="15"/>
        <v>4707.2098423588468</v>
      </c>
      <c r="Q47" s="47" t="str">
        <f t="shared" si="7"/>
        <v>Los precios son similares, sugiriendo un mercado estable y competitivo.</v>
      </c>
      <c r="R47" s="48">
        <f t="shared" si="16"/>
        <v>1.9608420692966359E-2</v>
      </c>
      <c r="S47" s="47" t="str">
        <f t="shared" si="9"/>
        <v>Los precios son homogéneos. Hay poca dispersión, indicando un mercado estable donde la mayoría de los productos se venden a precios cercanos al promedio</v>
      </c>
    </row>
    <row r="48" spans="1:19" ht="15.75" customHeight="1" x14ac:dyDescent="0.25">
      <c r="A48" s="42">
        <v>47</v>
      </c>
      <c r="B48" s="43" t="s">
        <v>61</v>
      </c>
      <c r="E48" s="44">
        <v>2140140</v>
      </c>
      <c r="F48" s="44">
        <v>2225746</v>
      </c>
      <c r="I48" s="45">
        <f t="shared" si="10"/>
        <v>2140140</v>
      </c>
      <c r="J48" s="45">
        <f t="shared" si="11"/>
        <v>2225746</v>
      </c>
      <c r="K48" s="45">
        <f t="shared" si="12"/>
        <v>2182523.3204802186</v>
      </c>
      <c r="L48" s="45">
        <f t="shared" si="13"/>
        <v>2182943</v>
      </c>
      <c r="M48" s="45">
        <f t="shared" si="14"/>
        <v>2182943</v>
      </c>
      <c r="N48" s="45">
        <f t="shared" si="5"/>
        <v>2140140</v>
      </c>
      <c r="P48" s="46">
        <f t="shared" si="15"/>
        <v>60532.583110255589</v>
      </c>
      <c r="Q48" s="47" t="str">
        <f t="shared" si="7"/>
        <v xml:space="preserve">Existe gran diferencia, indicando alta volatilidad o falta de consenso en el valor. </v>
      </c>
      <c r="R48" s="48">
        <f t="shared" si="16"/>
        <v>1.9607932960228461E-2</v>
      </c>
      <c r="S48" s="47" t="str">
        <f t="shared" si="9"/>
        <v>Los precios son homogéneos. Hay poca dispersión, indicando un mercado estable donde la mayoría de los productos se venden a precios cercanos al promedio</v>
      </c>
    </row>
    <row r="49" spans="1:19" ht="15.75" customHeight="1" x14ac:dyDescent="0.25">
      <c r="A49" s="42">
        <v>48</v>
      </c>
      <c r="B49" s="43" t="s">
        <v>62</v>
      </c>
      <c r="E49" s="44">
        <v>867080</v>
      </c>
      <c r="F49" s="44">
        <v>901763</v>
      </c>
      <c r="I49" s="45">
        <f t="shared" si="10"/>
        <v>867080</v>
      </c>
      <c r="J49" s="45">
        <f t="shared" si="11"/>
        <v>901763</v>
      </c>
      <c r="K49" s="45">
        <f t="shared" si="12"/>
        <v>884251.4699111334</v>
      </c>
      <c r="L49" s="45">
        <f t="shared" si="13"/>
        <v>884421.5</v>
      </c>
      <c r="M49" s="45">
        <f t="shared" si="14"/>
        <v>884421.5</v>
      </c>
      <c r="N49" s="45">
        <f t="shared" si="5"/>
        <v>867080</v>
      </c>
      <c r="P49" s="46">
        <f t="shared" si="15"/>
        <v>24524.584491893027</v>
      </c>
      <c r="Q49" s="47" t="str">
        <f t="shared" si="7"/>
        <v xml:space="preserve">Existe gran diferencia, indicando alta volatilidad o falta de consenso en el valor. </v>
      </c>
      <c r="R49" s="48">
        <f t="shared" si="16"/>
        <v>1.9607732286019731E-2</v>
      </c>
      <c r="S49" s="47" t="str">
        <f t="shared" si="9"/>
        <v>Los precios son homogéneos. Hay poca dispersión, indicando un mercado estable donde la mayoría de los productos se venden a precios cercanos al promedio</v>
      </c>
    </row>
    <row r="50" spans="1:19" ht="15.75" customHeight="1" x14ac:dyDescent="0.25">
      <c r="A50" s="42">
        <v>49</v>
      </c>
      <c r="B50" s="43" t="s">
        <v>63</v>
      </c>
      <c r="E50" s="44">
        <v>415520</v>
      </c>
      <c r="F50" s="44">
        <v>432141</v>
      </c>
      <c r="I50" s="45">
        <f t="shared" si="10"/>
        <v>415520</v>
      </c>
      <c r="J50" s="45">
        <f t="shared" si="11"/>
        <v>432141</v>
      </c>
      <c r="K50" s="45">
        <f t="shared" si="12"/>
        <v>423749.015715671</v>
      </c>
      <c r="L50" s="45">
        <f t="shared" si="13"/>
        <v>423830.5</v>
      </c>
      <c r="M50" s="45">
        <f t="shared" si="14"/>
        <v>423830.5</v>
      </c>
      <c r="N50" s="45">
        <f t="shared" si="5"/>
        <v>415520</v>
      </c>
      <c r="P50" s="46">
        <f t="shared" si="15"/>
        <v>11752.821810101606</v>
      </c>
      <c r="Q50" s="47" t="str">
        <f t="shared" si="7"/>
        <v>Los precios son similares, sugiriendo un mercado estable y competitivo.</v>
      </c>
      <c r="R50" s="48">
        <f t="shared" si="16"/>
        <v>1.9608074454292457E-2</v>
      </c>
      <c r="S50" s="47" t="str">
        <f t="shared" si="9"/>
        <v>Los precios son homogéneos. Hay poca dispersión, indicando un mercado estable donde la mayoría de los productos se venden a precios cercanos al promedio</v>
      </c>
    </row>
    <row r="51" spans="1:19" ht="15.75" customHeight="1" x14ac:dyDescent="0.25">
      <c r="A51" s="42">
        <v>50</v>
      </c>
      <c r="B51" s="43" t="s">
        <v>64</v>
      </c>
      <c r="E51" s="44">
        <v>651900</v>
      </c>
      <c r="F51" s="44">
        <v>677976</v>
      </c>
      <c r="I51" s="45">
        <f t="shared" si="10"/>
        <v>651900</v>
      </c>
      <c r="J51" s="45">
        <f t="shared" si="11"/>
        <v>677976</v>
      </c>
      <c r="K51" s="45">
        <f t="shared" si="12"/>
        <v>664810.16418222734</v>
      </c>
      <c r="L51" s="45">
        <f t="shared" si="13"/>
        <v>664938</v>
      </c>
      <c r="M51" s="45">
        <f t="shared" si="14"/>
        <v>664938</v>
      </c>
      <c r="N51" s="45">
        <f t="shared" si="5"/>
        <v>651900</v>
      </c>
      <c r="P51" s="46">
        <f t="shared" si="15"/>
        <v>18438.516426220413</v>
      </c>
      <c r="Q51" s="47" t="str">
        <f t="shared" si="7"/>
        <v>Los precios son similares, sugiriendo un mercado estable y competitivo.</v>
      </c>
      <c r="R51" s="48">
        <f t="shared" si="16"/>
        <v>1.9607843137254902E-2</v>
      </c>
      <c r="S51" s="47" t="str">
        <f t="shared" si="9"/>
        <v>Los precios son homogéneos. Hay poca dispersión, indicando un mercado estable donde la mayoría de los productos se venden a precios cercanos al promedio</v>
      </c>
    </row>
    <row r="52" spans="1:19" ht="15.75" customHeight="1" x14ac:dyDescent="0.25">
      <c r="A52" s="42">
        <v>51</v>
      </c>
      <c r="B52" s="43" t="s">
        <v>65</v>
      </c>
      <c r="E52" s="44">
        <v>1162820</v>
      </c>
      <c r="F52" s="44">
        <v>1209333</v>
      </c>
      <c r="I52" s="45">
        <f t="shared" si="10"/>
        <v>1162820</v>
      </c>
      <c r="J52" s="45">
        <f t="shared" si="11"/>
        <v>1209333</v>
      </c>
      <c r="K52" s="45">
        <f t="shared" si="12"/>
        <v>1185848.472217256</v>
      </c>
      <c r="L52" s="45">
        <f t="shared" si="13"/>
        <v>1186076.5</v>
      </c>
      <c r="M52" s="45">
        <f t="shared" si="14"/>
        <v>1186076.5</v>
      </c>
      <c r="N52" s="45">
        <f t="shared" si="5"/>
        <v>1162820</v>
      </c>
      <c r="P52" s="46">
        <f t="shared" si="15"/>
        <v>32889.657713329885</v>
      </c>
      <c r="Q52" s="47" t="str">
        <f t="shared" si="7"/>
        <v xml:space="preserve">Existe gran diferencia, indicando alta volatilidad o falta de consenso en el valor. </v>
      </c>
      <c r="R52" s="48">
        <f t="shared" si="16"/>
        <v>1.9607925795680128E-2</v>
      </c>
      <c r="S52" s="47" t="str">
        <f t="shared" si="9"/>
        <v>Los precios son homogéneos. Hay poca dispersión, indicando un mercado estable donde la mayoría de los productos se venden a precios cercanos al promedio</v>
      </c>
    </row>
    <row r="53" spans="1:19" ht="15.75" customHeight="1" x14ac:dyDescent="0.25">
      <c r="A53" s="42">
        <v>52</v>
      </c>
      <c r="B53" s="43" t="s">
        <v>66</v>
      </c>
      <c r="E53" s="44">
        <v>308460</v>
      </c>
      <c r="F53" s="44">
        <v>320798</v>
      </c>
      <c r="I53" s="45">
        <f t="shared" si="10"/>
        <v>308460</v>
      </c>
      <c r="J53" s="45">
        <f t="shared" si="11"/>
        <v>320798</v>
      </c>
      <c r="K53" s="45">
        <f t="shared" si="12"/>
        <v>314568.51571636979</v>
      </c>
      <c r="L53" s="45">
        <f t="shared" si="13"/>
        <v>314629</v>
      </c>
      <c r="M53" s="45">
        <f t="shared" si="14"/>
        <v>314629</v>
      </c>
      <c r="N53" s="45">
        <f t="shared" si="5"/>
        <v>308460</v>
      </c>
      <c r="P53" s="46">
        <f t="shared" si="15"/>
        <v>8724.2834662796231</v>
      </c>
      <c r="Q53" s="47" t="str">
        <f t="shared" si="7"/>
        <v>Los precios son similares, sugiriendo un mercado estable y competitivo.</v>
      </c>
      <c r="R53" s="48">
        <f t="shared" si="16"/>
        <v>1.9607219932046952E-2</v>
      </c>
      <c r="S53" s="47" t="str">
        <f t="shared" si="9"/>
        <v>Los precios son homogéneos. Hay poca dispersión, indicando un mercado estable donde la mayoría de los productos se venden a precios cercanos al promedio</v>
      </c>
    </row>
    <row r="54" spans="1:19" ht="15.75" customHeight="1" x14ac:dyDescent="0.25">
      <c r="A54" s="42">
        <v>53</v>
      </c>
      <c r="B54" s="43" t="s">
        <v>67</v>
      </c>
      <c r="E54" s="44">
        <v>2008700</v>
      </c>
      <c r="F54" s="44">
        <v>2089048</v>
      </c>
      <c r="I54" s="45">
        <f t="shared" si="10"/>
        <v>2008700</v>
      </c>
      <c r="J54" s="45">
        <f t="shared" si="11"/>
        <v>2089048</v>
      </c>
      <c r="K54" s="45">
        <f t="shared" si="12"/>
        <v>2048480.0993907654</v>
      </c>
      <c r="L54" s="45">
        <f t="shared" si="13"/>
        <v>2048874</v>
      </c>
      <c r="M54" s="45">
        <f t="shared" si="14"/>
        <v>2048874</v>
      </c>
      <c r="N54" s="45">
        <f t="shared" si="5"/>
        <v>2008700</v>
      </c>
      <c r="P54" s="46">
        <f t="shared" si="15"/>
        <v>56814.615654776724</v>
      </c>
      <c r="Q54" s="47" t="str">
        <f t="shared" si="7"/>
        <v xml:space="preserve">Existe gran diferencia, indicando alta volatilidad o falta de consenso en el valor. </v>
      </c>
      <c r="R54" s="48">
        <f t="shared" si="16"/>
        <v>1.9607843137254902E-2</v>
      </c>
      <c r="S54" s="47" t="str">
        <f t="shared" si="9"/>
        <v>Los precios son homogéneos. Hay poca dispersión, indicando un mercado estable donde la mayoría de los productos se venden a precios cercanos al promedio</v>
      </c>
    </row>
    <row r="55" spans="1:19" ht="15.75" customHeight="1" x14ac:dyDescent="0.25">
      <c r="A55" s="42">
        <v>54</v>
      </c>
      <c r="B55" s="43" t="s">
        <v>68</v>
      </c>
      <c r="E55" s="44">
        <v>496080</v>
      </c>
      <c r="F55" s="44">
        <v>515923</v>
      </c>
      <c r="I55" s="45">
        <f t="shared" si="10"/>
        <v>496080</v>
      </c>
      <c r="J55" s="45">
        <f t="shared" si="11"/>
        <v>515923</v>
      </c>
      <c r="K55" s="45">
        <f t="shared" si="12"/>
        <v>505904.22200254467</v>
      </c>
      <c r="L55" s="45">
        <f t="shared" si="13"/>
        <v>506001.5</v>
      </c>
      <c r="M55" s="45">
        <f t="shared" si="14"/>
        <v>506001.5</v>
      </c>
      <c r="N55" s="45">
        <f t="shared" si="5"/>
        <v>496080</v>
      </c>
      <c r="P55" s="46">
        <f t="shared" si="15"/>
        <v>14031.119859084663</v>
      </c>
      <c r="Q55" s="47" t="str">
        <f t="shared" si="7"/>
        <v>Los precios son similares, sugiriendo un mercado estable y competitivo.</v>
      </c>
      <c r="R55" s="48">
        <f t="shared" si="16"/>
        <v>1.9607649384438583E-2</v>
      </c>
      <c r="S55" s="47" t="str">
        <f t="shared" si="9"/>
        <v>Los precios son homogéneos. Hay poca dispersión, indicando un mercado estable donde la mayoría de los productos se venden a precios cercanos al promedio</v>
      </c>
    </row>
    <row r="56" spans="1:19" ht="15.75" customHeight="1" x14ac:dyDescent="0.25"/>
    <row r="57" spans="1:19" ht="15.75" customHeight="1" x14ac:dyDescent="0.25"/>
    <row r="58" spans="1:19" ht="15.75" customHeight="1" x14ac:dyDescent="0.25"/>
    <row r="59" spans="1:19" ht="15.75" customHeight="1" x14ac:dyDescent="0.25"/>
    <row r="60" spans="1:19" ht="15.75" customHeight="1" x14ac:dyDescent="0.25"/>
    <row r="61" spans="1:19" ht="15.75" customHeight="1" x14ac:dyDescent="0.25"/>
    <row r="62" spans="1:19" ht="15.75" customHeight="1" x14ac:dyDescent="0.25"/>
    <row r="63" spans="1:19" ht="15.75" customHeight="1" x14ac:dyDescent="0.25"/>
    <row r="64" spans="1:19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R2:R55">
    <cfRule type="cellIs" dxfId="35" priority="1" operator="lessThan">
      <formula>30%</formula>
    </cfRule>
  </conditionalFormatting>
  <conditionalFormatting sqref="R2:R55">
    <cfRule type="cellIs" dxfId="34" priority="2" operator="greaterThan">
      <formula>30%</formula>
    </cfRule>
  </conditionalFormatting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1000"/>
  <sheetViews>
    <sheetView workbookViewId="0">
      <selection activeCell="J2" sqref="J2:Q2"/>
    </sheetView>
  </sheetViews>
  <sheetFormatPr baseColWidth="10" defaultColWidth="14.42578125" defaultRowHeight="15" customHeight="1" x14ac:dyDescent="0.25"/>
  <cols>
    <col min="1" max="1" width="4.42578125" customWidth="1"/>
    <col min="2" max="2" width="77.42578125" customWidth="1"/>
    <col min="3" max="5" width="10.7109375" customWidth="1"/>
    <col min="6" max="7" width="13.5703125" customWidth="1"/>
    <col min="8" max="17" width="10.7109375" customWidth="1"/>
    <col min="18" max="18" width="55.28515625" customWidth="1"/>
    <col min="19" max="19" width="10.7109375" customWidth="1"/>
    <col min="20" max="20" width="111.5703125" customWidth="1"/>
    <col min="21" max="27" width="10.7109375" customWidth="1"/>
  </cols>
  <sheetData>
    <row r="1" spans="1:20" ht="40.5" x14ac:dyDescent="0.25">
      <c r="A1" s="33" t="s">
        <v>102</v>
      </c>
      <c r="B1" s="33" t="s">
        <v>103</v>
      </c>
      <c r="E1" s="34" t="s">
        <v>104</v>
      </c>
      <c r="F1" s="34" t="s">
        <v>105</v>
      </c>
      <c r="G1" s="34" t="s">
        <v>125</v>
      </c>
      <c r="H1" s="34" t="s">
        <v>127</v>
      </c>
      <c r="J1" s="35" t="s">
        <v>106</v>
      </c>
      <c r="K1" s="36" t="s">
        <v>107</v>
      </c>
      <c r="L1" s="37" t="s">
        <v>108</v>
      </c>
      <c r="M1" s="38" t="s">
        <v>109</v>
      </c>
      <c r="N1" s="39" t="s">
        <v>110</v>
      </c>
      <c r="O1" s="40" t="s">
        <v>111</v>
      </c>
      <c r="Q1" s="41" t="s">
        <v>112</v>
      </c>
      <c r="R1" s="41" t="s">
        <v>113</v>
      </c>
      <c r="S1" s="41" t="s">
        <v>114</v>
      </c>
      <c r="T1" s="41" t="s">
        <v>115</v>
      </c>
    </row>
    <row r="2" spans="1:20" x14ac:dyDescent="0.25">
      <c r="A2" s="42">
        <v>1</v>
      </c>
      <c r="B2" s="43" t="s">
        <v>15</v>
      </c>
      <c r="E2" s="44">
        <v>1166871.25</v>
      </c>
      <c r="F2" s="44">
        <v>1237148.5249999999</v>
      </c>
      <c r="G2" s="44">
        <v>1281339</v>
      </c>
      <c r="H2" s="44">
        <v>1191645</v>
      </c>
      <c r="J2" s="45">
        <f>+MIN(E2,F2,G2,H2)</f>
        <v>1166871.25</v>
      </c>
      <c r="K2" s="45">
        <f>+MAX(E2,F2,G2,H2)</f>
        <v>1281339</v>
      </c>
      <c r="L2" s="45">
        <f>+GEOMEAN(F2,E2,G2,H2)</f>
        <v>1218467.4453386739</v>
      </c>
      <c r="M2" s="45">
        <f>+MEDIAN(F2,E2,G2,H2)</f>
        <v>1214396.7625</v>
      </c>
      <c r="N2" s="45">
        <f>+AVERAGE(F2,E2,G2,H2)</f>
        <v>1219250.9437500001</v>
      </c>
      <c r="O2" s="45">
        <f>+J2</f>
        <v>1166871.25</v>
      </c>
      <c r="Q2" s="46">
        <f>+_xlfn.STDEV.S(E2,F2,G2,H2)</f>
        <v>50599.639627094395</v>
      </c>
      <c r="R2" s="47" t="str">
        <f t="shared" ref="R2:R55" si="0">+IF(Q2&lt;20000,"Los precios son similares, sugiriendo un mercado estable y competitivo.","Existe gran diferencia, indicando alta volatilidad o falta de consenso en el valor. ")</f>
        <v xml:space="preserve">Existe gran diferencia, indicando alta volatilidad o falta de consenso en el valor. </v>
      </c>
      <c r="S2" s="48">
        <f>+_xlfn.STDEV.P(E2,F2,G2,H2)/N2</f>
        <v>3.594056954725363E-2</v>
      </c>
      <c r="T2" s="47" t="str">
        <f t="shared" ref="T2:T55" si="1">+IF(S2&lt;30%,"Los precios son homogéneos. Hay poca dispersión, indicando un mercado estable donde la mayoría de los productos se venden a precios cercanos al promedio","Existe una gran dispersión de precios, lo que indica alta volatilidad o falta de uniformidad en el mercado. La media pierde representatividad")</f>
        <v>Los precios son homogéneos. Hay poca dispersión, indicando un mercado estable donde la mayoría de los productos se venden a precios cercanos al promedio</v>
      </c>
    </row>
    <row r="3" spans="1:20" x14ac:dyDescent="0.25">
      <c r="A3" s="42">
        <v>2</v>
      </c>
      <c r="B3" s="43" t="s">
        <v>16</v>
      </c>
      <c r="E3" s="44">
        <v>785000</v>
      </c>
      <c r="F3" s="44">
        <v>832418</v>
      </c>
      <c r="G3" s="44">
        <v>120014</v>
      </c>
      <c r="H3" s="44">
        <v>111613</v>
      </c>
      <c r="J3" s="45">
        <f t="shared" ref="J3:J55" si="2">+MIN(E3,F3,G3,H3)</f>
        <v>111613</v>
      </c>
      <c r="K3" s="45">
        <f t="shared" ref="K3:K55" si="3">+MAX(E3,F3,G3,H3)</f>
        <v>832418</v>
      </c>
      <c r="L3" s="45">
        <f t="shared" ref="L3:L55" si="4">+GEOMEAN(F3,E3,G3,H3)</f>
        <v>305871.80993139098</v>
      </c>
      <c r="M3" s="45">
        <f t="shared" ref="M3:M55" si="5">+MEDIAN(F3,E3,G3,H3)</f>
        <v>452507</v>
      </c>
      <c r="N3" s="45">
        <f t="shared" ref="N3:N55" si="6">+AVERAGE(F3,E3,G3,H3)</f>
        <v>462261.25</v>
      </c>
      <c r="O3" s="45">
        <f t="shared" ref="O3:O55" si="7">+J3</f>
        <v>111613</v>
      </c>
      <c r="Q3" s="46">
        <f t="shared" ref="Q3:Q55" si="8">+_xlfn.STDEV.S(E3,F3,G3,H3)</f>
        <v>400526.19376796071</v>
      </c>
      <c r="R3" s="47" t="str">
        <f t="shared" si="0"/>
        <v xml:space="preserve">Existe gran diferencia, indicando alta volatilidad o falta de consenso en el valor. </v>
      </c>
      <c r="S3" s="48">
        <f t="shared" ref="S3:S55" si="9">+_xlfn.STDEV.P(E3,F3,G3,H3)/N3</f>
        <v>0.750367586909226</v>
      </c>
      <c r="T3" s="47" t="str">
        <f t="shared" si="1"/>
        <v>Existe una gran dispersión de precios, lo que indica alta volatilidad o falta de uniformidad en el mercado. La media pierde representatividad</v>
      </c>
    </row>
    <row r="4" spans="1:20" x14ac:dyDescent="0.25">
      <c r="A4" s="42">
        <v>3</v>
      </c>
      <c r="B4" s="43" t="s">
        <v>17</v>
      </c>
      <c r="E4" s="44"/>
      <c r="F4" s="44"/>
      <c r="G4" s="44">
        <v>98100</v>
      </c>
      <c r="H4" s="44">
        <v>93000</v>
      </c>
      <c r="J4" s="45">
        <f t="shared" si="2"/>
        <v>93000</v>
      </c>
      <c r="K4" s="45">
        <f t="shared" si="3"/>
        <v>98100</v>
      </c>
      <c r="L4" s="45">
        <f t="shared" si="4"/>
        <v>95515.967251554335</v>
      </c>
      <c r="M4" s="45">
        <f t="shared" si="5"/>
        <v>95550</v>
      </c>
      <c r="N4" s="45">
        <f t="shared" si="6"/>
        <v>95550</v>
      </c>
      <c r="O4" s="45">
        <f t="shared" si="7"/>
        <v>93000</v>
      </c>
      <c r="Q4" s="46">
        <f t="shared" si="8"/>
        <v>3606.2445840513924</v>
      </c>
      <c r="R4" s="47" t="str">
        <f t="shared" si="0"/>
        <v>Los precios son similares, sugiriendo un mercado estable y competitivo.</v>
      </c>
      <c r="S4" s="48">
        <f t="shared" si="9"/>
        <v>2.6687598116169546E-2</v>
      </c>
      <c r="T4" s="47" t="str">
        <f t="shared" si="1"/>
        <v>Los precios son homogéneos. Hay poca dispersión, indicando un mercado estable donde la mayoría de los productos se venden a precios cercanos al promedio</v>
      </c>
    </row>
    <row r="5" spans="1:20" x14ac:dyDescent="0.25">
      <c r="A5" s="42">
        <v>4</v>
      </c>
      <c r="B5" s="43" t="s">
        <v>19</v>
      </c>
      <c r="E5" s="44"/>
      <c r="F5" s="44"/>
      <c r="G5" s="44">
        <v>196200</v>
      </c>
      <c r="H5" s="44">
        <v>186000</v>
      </c>
      <c r="J5" s="45">
        <f t="shared" si="2"/>
        <v>186000</v>
      </c>
      <c r="K5" s="45">
        <f t="shared" si="3"/>
        <v>196200</v>
      </c>
      <c r="L5" s="45">
        <f t="shared" si="4"/>
        <v>191031.93450310867</v>
      </c>
      <c r="M5" s="45">
        <f t="shared" si="5"/>
        <v>191100</v>
      </c>
      <c r="N5" s="45">
        <f t="shared" si="6"/>
        <v>191100</v>
      </c>
      <c r="O5" s="45">
        <f t="shared" si="7"/>
        <v>186000</v>
      </c>
      <c r="Q5" s="46">
        <f t="shared" si="8"/>
        <v>7212.4891681027848</v>
      </c>
      <c r="R5" s="47" t="str">
        <f t="shared" si="0"/>
        <v>Los precios son similares, sugiriendo un mercado estable y competitivo.</v>
      </c>
      <c r="S5" s="48">
        <f t="shared" si="9"/>
        <v>2.6687598116169546E-2</v>
      </c>
      <c r="T5" s="47" t="str">
        <f t="shared" si="1"/>
        <v>Los precios son homogéneos. Hay poca dispersión, indicando un mercado estable donde la mayoría de los productos se venden a precios cercanos al promedio</v>
      </c>
    </row>
    <row r="6" spans="1:20" x14ac:dyDescent="0.25">
      <c r="A6" s="42">
        <v>5</v>
      </c>
      <c r="B6" s="43" t="s">
        <v>20</v>
      </c>
      <c r="E6" s="44">
        <v>55618.75</v>
      </c>
      <c r="F6" s="44">
        <v>58955.875</v>
      </c>
      <c r="G6" s="44">
        <v>130560</v>
      </c>
      <c r="H6" s="44">
        <v>121421</v>
      </c>
      <c r="J6" s="45">
        <f t="shared" si="2"/>
        <v>55618.75</v>
      </c>
      <c r="K6" s="45">
        <f t="shared" si="3"/>
        <v>130560</v>
      </c>
      <c r="L6" s="45">
        <f t="shared" si="4"/>
        <v>84910.825882927369</v>
      </c>
      <c r="M6" s="45">
        <f t="shared" si="5"/>
        <v>90188.4375</v>
      </c>
      <c r="N6" s="45">
        <f t="shared" si="6"/>
        <v>91638.90625</v>
      </c>
      <c r="O6" s="45">
        <f t="shared" si="7"/>
        <v>55618.75</v>
      </c>
      <c r="Q6" s="46">
        <f t="shared" si="8"/>
        <v>39864.172865673798</v>
      </c>
      <c r="R6" s="47" t="str">
        <f t="shared" si="0"/>
        <v xml:space="preserve">Existe gran diferencia, indicando alta volatilidad o falta de consenso en el valor. </v>
      </c>
      <c r="S6" s="48">
        <f t="shared" si="9"/>
        <v>0.37673285087389191</v>
      </c>
      <c r="T6" s="47" t="str">
        <f t="shared" si="1"/>
        <v>Existe una gran dispersión de precios, lo que indica alta volatilidad o falta de uniformidad en el mercado. La media pierde representatividad</v>
      </c>
    </row>
    <row r="7" spans="1:20" x14ac:dyDescent="0.25">
      <c r="A7" s="42">
        <v>6</v>
      </c>
      <c r="B7" s="43" t="s">
        <v>21</v>
      </c>
      <c r="E7" s="44">
        <v>401250</v>
      </c>
      <c r="F7" s="44">
        <v>425696</v>
      </c>
      <c r="G7" s="44">
        <v>675909</v>
      </c>
      <c r="H7" s="44">
        <v>628595</v>
      </c>
      <c r="J7" s="45">
        <f t="shared" si="2"/>
        <v>401250</v>
      </c>
      <c r="K7" s="45">
        <f t="shared" si="3"/>
        <v>675909</v>
      </c>
      <c r="L7" s="45">
        <f t="shared" si="4"/>
        <v>519031.17207958928</v>
      </c>
      <c r="M7" s="45">
        <f t="shared" si="5"/>
        <v>527145.5</v>
      </c>
      <c r="N7" s="45">
        <f t="shared" si="6"/>
        <v>532862.5</v>
      </c>
      <c r="O7" s="45">
        <f t="shared" si="7"/>
        <v>401250</v>
      </c>
      <c r="Q7" s="46">
        <f t="shared" si="8"/>
        <v>139563.03426170317</v>
      </c>
      <c r="R7" s="47" t="str">
        <f t="shared" si="0"/>
        <v xml:space="preserve">Existe gran diferencia, indicando alta volatilidad o falta de consenso en el valor. </v>
      </c>
      <c r="S7" s="48">
        <f t="shared" si="9"/>
        <v>0.22682236618240717</v>
      </c>
      <c r="T7" s="47" t="str">
        <f t="shared" si="1"/>
        <v>Los precios son homogéneos. Hay poca dispersión, indicando un mercado estable donde la mayoría de los productos se venden a precios cercanos al promedio</v>
      </c>
    </row>
    <row r="8" spans="1:20" x14ac:dyDescent="0.25">
      <c r="A8" s="42">
        <v>7</v>
      </c>
      <c r="B8" s="43" t="s">
        <v>22</v>
      </c>
      <c r="E8" s="44">
        <v>100000</v>
      </c>
      <c r="F8" s="44">
        <v>106000</v>
      </c>
      <c r="G8" s="44">
        <v>333911</v>
      </c>
      <c r="H8" s="44">
        <v>310537</v>
      </c>
      <c r="J8" s="45">
        <f t="shared" si="2"/>
        <v>100000</v>
      </c>
      <c r="K8" s="45">
        <f t="shared" si="3"/>
        <v>333911</v>
      </c>
      <c r="L8" s="45">
        <f t="shared" si="4"/>
        <v>182080.10122128631</v>
      </c>
      <c r="M8" s="45">
        <f t="shared" si="5"/>
        <v>208268.5</v>
      </c>
      <c r="N8" s="45">
        <f t="shared" si="6"/>
        <v>212612</v>
      </c>
      <c r="O8" s="45">
        <f t="shared" si="7"/>
        <v>100000</v>
      </c>
      <c r="Q8" s="46">
        <f t="shared" si="8"/>
        <v>126951.87292041027</v>
      </c>
      <c r="R8" s="47" t="str">
        <f t="shared" si="0"/>
        <v xml:space="preserve">Existe gran diferencia, indicando alta volatilidad o falta de consenso en el valor. </v>
      </c>
      <c r="S8" s="48">
        <f t="shared" si="9"/>
        <v>0.51710885089782821</v>
      </c>
      <c r="T8" s="47" t="str">
        <f t="shared" si="1"/>
        <v>Existe una gran dispersión de precios, lo que indica alta volatilidad o falta de uniformidad en el mercado. La media pierde representatividad</v>
      </c>
    </row>
    <row r="9" spans="1:20" x14ac:dyDescent="0.25">
      <c r="A9" s="42">
        <v>8</v>
      </c>
      <c r="B9" s="43" t="s">
        <v>23</v>
      </c>
      <c r="E9" s="44">
        <v>322500</v>
      </c>
      <c r="F9" s="44">
        <v>342168</v>
      </c>
      <c r="G9" s="44">
        <v>277296</v>
      </c>
      <c r="H9" s="44">
        <v>257885</v>
      </c>
      <c r="J9" s="45">
        <f t="shared" si="2"/>
        <v>257885</v>
      </c>
      <c r="K9" s="45">
        <f t="shared" si="3"/>
        <v>342168</v>
      </c>
      <c r="L9" s="45">
        <f t="shared" si="4"/>
        <v>298046.96191109001</v>
      </c>
      <c r="M9" s="45">
        <f t="shared" si="5"/>
        <v>299898</v>
      </c>
      <c r="N9" s="45">
        <f t="shared" si="6"/>
        <v>299962.25</v>
      </c>
      <c r="O9" s="45">
        <f t="shared" si="7"/>
        <v>257885</v>
      </c>
      <c r="Q9" s="46">
        <f t="shared" si="8"/>
        <v>39044.971356757327</v>
      </c>
      <c r="R9" s="47" t="str">
        <f t="shared" si="0"/>
        <v xml:space="preserve">Existe gran diferencia, indicando alta volatilidad o falta de consenso en el valor. </v>
      </c>
      <c r="S9" s="48">
        <f t="shared" si="9"/>
        <v>0.11272730846960778</v>
      </c>
      <c r="T9" s="47" t="str">
        <f t="shared" si="1"/>
        <v>Los precios son homogéneos. Hay poca dispersión, indicando un mercado estable donde la mayoría de los productos se venden a precios cercanos al promedio</v>
      </c>
    </row>
    <row r="10" spans="1:20" x14ac:dyDescent="0.25">
      <c r="A10" s="42">
        <v>9</v>
      </c>
      <c r="B10" s="43" t="s">
        <v>24</v>
      </c>
      <c r="E10" s="44">
        <v>325000</v>
      </c>
      <c r="F10" s="44">
        <v>344500</v>
      </c>
      <c r="G10" s="44">
        <v>519930</v>
      </c>
      <c r="H10" s="44">
        <v>483535</v>
      </c>
      <c r="J10" s="45">
        <f t="shared" si="2"/>
        <v>325000</v>
      </c>
      <c r="K10" s="45">
        <f t="shared" si="3"/>
        <v>519930</v>
      </c>
      <c r="L10" s="45">
        <f t="shared" si="4"/>
        <v>409601.31749244779</v>
      </c>
      <c r="M10" s="45">
        <f t="shared" si="5"/>
        <v>414017.5</v>
      </c>
      <c r="N10" s="45">
        <f t="shared" si="6"/>
        <v>418241.25</v>
      </c>
      <c r="O10" s="45">
        <f t="shared" si="7"/>
        <v>325000</v>
      </c>
      <c r="Q10" s="46">
        <f t="shared" si="8"/>
        <v>97869.944856682123</v>
      </c>
      <c r="R10" s="47" t="str">
        <f t="shared" si="0"/>
        <v xml:space="preserve">Existe gran diferencia, indicando alta volatilidad o falta de consenso en el valor. </v>
      </c>
      <c r="S10" s="48">
        <f t="shared" si="9"/>
        <v>0.20265303461308248</v>
      </c>
      <c r="T10" s="47" t="str">
        <f t="shared" si="1"/>
        <v>Los precios son homogéneos. Hay poca dispersión, indicando un mercado estable donde la mayoría de los productos se venden a precios cercanos al promedio</v>
      </c>
    </row>
    <row r="11" spans="1:20" x14ac:dyDescent="0.25">
      <c r="A11" s="42">
        <v>10</v>
      </c>
      <c r="B11" s="43" t="s">
        <v>25</v>
      </c>
      <c r="E11" s="44">
        <v>305000</v>
      </c>
      <c r="F11" s="44">
        <v>323459</v>
      </c>
      <c r="G11" s="44">
        <v>166378</v>
      </c>
      <c r="H11" s="44">
        <v>154732</v>
      </c>
      <c r="J11" s="45">
        <f t="shared" si="2"/>
        <v>154732</v>
      </c>
      <c r="K11" s="45">
        <f t="shared" si="3"/>
        <v>323459</v>
      </c>
      <c r="L11" s="45">
        <f t="shared" si="4"/>
        <v>224490.91979061696</v>
      </c>
      <c r="M11" s="45">
        <f t="shared" si="5"/>
        <v>235689</v>
      </c>
      <c r="N11" s="45">
        <f t="shared" si="6"/>
        <v>237392.25</v>
      </c>
      <c r="O11" s="45">
        <f t="shared" si="7"/>
        <v>154732</v>
      </c>
      <c r="Q11" s="46">
        <f t="shared" si="8"/>
        <v>89170.312602251957</v>
      </c>
      <c r="R11" s="47" t="str">
        <f t="shared" si="0"/>
        <v xml:space="preserve">Existe gran diferencia, indicando alta volatilidad o falta de consenso en el valor. </v>
      </c>
      <c r="S11" s="48">
        <f t="shared" si="9"/>
        <v>0.32530024032776916</v>
      </c>
      <c r="T11" s="47" t="str">
        <f t="shared" si="1"/>
        <v>Existe una gran dispersión de precios, lo que indica alta volatilidad o falta de uniformidad en el mercado. La media pierde representatividad</v>
      </c>
    </row>
    <row r="12" spans="1:20" x14ac:dyDescent="0.25">
      <c r="A12" s="42">
        <v>11</v>
      </c>
      <c r="B12" s="43" t="s">
        <v>26</v>
      </c>
      <c r="E12" s="44"/>
      <c r="F12" s="44"/>
      <c r="G12" s="44">
        <v>234546</v>
      </c>
      <c r="H12" s="44">
        <v>218128</v>
      </c>
      <c r="J12" s="45">
        <f t="shared" si="2"/>
        <v>218128</v>
      </c>
      <c r="K12" s="45">
        <f t="shared" si="3"/>
        <v>234546</v>
      </c>
      <c r="L12" s="45">
        <f t="shared" si="4"/>
        <v>226188.08520344304</v>
      </c>
      <c r="M12" s="45">
        <f t="shared" si="5"/>
        <v>226337</v>
      </c>
      <c r="N12" s="45">
        <f t="shared" si="6"/>
        <v>226337</v>
      </c>
      <c r="O12" s="45">
        <f t="shared" si="7"/>
        <v>218128</v>
      </c>
      <c r="Q12" s="46">
        <f t="shared" si="8"/>
        <v>11609.279133520737</v>
      </c>
      <c r="R12" s="47" t="str">
        <f t="shared" si="0"/>
        <v>Los precios son similares, sugiriendo un mercado estable y competitivo.</v>
      </c>
      <c r="S12" s="48">
        <f t="shared" si="9"/>
        <v>3.6268926423872368E-2</v>
      </c>
      <c r="T12" s="47" t="str">
        <f t="shared" si="1"/>
        <v>Los precios son homogéneos. Hay poca dispersión, indicando un mercado estable donde la mayoría de los productos se venden a precios cercanos al promedio</v>
      </c>
    </row>
    <row r="13" spans="1:20" x14ac:dyDescent="0.25">
      <c r="A13" s="42">
        <v>12</v>
      </c>
      <c r="B13" s="43" t="s">
        <v>27</v>
      </c>
      <c r="E13" s="44">
        <v>255000</v>
      </c>
      <c r="F13" s="44">
        <v>270459</v>
      </c>
      <c r="G13" s="44">
        <v>134026</v>
      </c>
      <c r="H13" s="44">
        <v>124644</v>
      </c>
      <c r="J13" s="45">
        <f t="shared" si="2"/>
        <v>124644</v>
      </c>
      <c r="K13" s="45">
        <f t="shared" si="3"/>
        <v>270459</v>
      </c>
      <c r="L13" s="45">
        <f t="shared" si="4"/>
        <v>184236.43147879036</v>
      </c>
      <c r="M13" s="45">
        <f t="shared" si="5"/>
        <v>194513</v>
      </c>
      <c r="N13" s="45">
        <f t="shared" si="6"/>
        <v>196032.25</v>
      </c>
      <c r="O13" s="45">
        <f t="shared" si="7"/>
        <v>124644</v>
      </c>
      <c r="Q13" s="46">
        <f t="shared" si="8"/>
        <v>77368.369791860037</v>
      </c>
      <c r="R13" s="47" t="str">
        <f t="shared" si="0"/>
        <v xml:space="preserve">Existe gran diferencia, indicando alta volatilidad o falta de consenso en el valor. </v>
      </c>
      <c r="S13" s="48">
        <f t="shared" si="9"/>
        <v>0.34179566723913724</v>
      </c>
      <c r="T13" s="47" t="str">
        <f t="shared" si="1"/>
        <v>Existe una gran dispersión de precios, lo que indica alta volatilidad o falta de uniformidad en el mercado. La media pierde representatividad</v>
      </c>
    </row>
    <row r="14" spans="1:20" x14ac:dyDescent="0.25">
      <c r="A14" s="42">
        <v>13</v>
      </c>
      <c r="B14" s="43" t="s">
        <v>28</v>
      </c>
      <c r="E14" s="44">
        <v>200000</v>
      </c>
      <c r="F14" s="44">
        <v>212000</v>
      </c>
      <c r="G14" s="44">
        <v>173310</v>
      </c>
      <c r="H14" s="44">
        <v>161178</v>
      </c>
      <c r="J14" s="45">
        <f t="shared" si="2"/>
        <v>161178</v>
      </c>
      <c r="K14" s="45">
        <f t="shared" si="3"/>
        <v>212000</v>
      </c>
      <c r="L14" s="45">
        <f t="shared" si="4"/>
        <v>185512.7700658417</v>
      </c>
      <c r="M14" s="45">
        <f t="shared" si="5"/>
        <v>186655</v>
      </c>
      <c r="N14" s="45">
        <f t="shared" si="6"/>
        <v>186622</v>
      </c>
      <c r="O14" s="45">
        <f t="shared" si="7"/>
        <v>161178</v>
      </c>
      <c r="Q14" s="46">
        <f t="shared" si="8"/>
        <v>23435.160535685121</v>
      </c>
      <c r="R14" s="47" t="str">
        <f t="shared" si="0"/>
        <v xml:space="preserve">Existe gran diferencia, indicando alta volatilidad o falta de consenso en el valor. </v>
      </c>
      <c r="S14" s="48">
        <f t="shared" si="9"/>
        <v>0.10875161752456758</v>
      </c>
      <c r="T14" s="47" t="str">
        <f t="shared" si="1"/>
        <v>Los precios son homogéneos. Hay poca dispersión, indicando un mercado estable donde la mayoría de los productos se venden a precios cercanos al promedio</v>
      </c>
    </row>
    <row r="15" spans="1:20" x14ac:dyDescent="0.25">
      <c r="A15" s="42">
        <v>14</v>
      </c>
      <c r="B15" s="43" t="s">
        <v>29</v>
      </c>
      <c r="E15" s="44">
        <v>87500</v>
      </c>
      <c r="F15" s="44">
        <v>92750</v>
      </c>
      <c r="G15" s="44">
        <v>80878</v>
      </c>
      <c r="H15" s="44">
        <v>75217</v>
      </c>
      <c r="J15" s="45">
        <f t="shared" si="2"/>
        <v>75217</v>
      </c>
      <c r="K15" s="45">
        <f t="shared" si="3"/>
        <v>92750</v>
      </c>
      <c r="L15" s="45">
        <f t="shared" si="4"/>
        <v>83823.751877954332</v>
      </c>
      <c r="M15" s="45">
        <f t="shared" si="5"/>
        <v>84189</v>
      </c>
      <c r="N15" s="45">
        <f t="shared" si="6"/>
        <v>84086.25</v>
      </c>
      <c r="O15" s="45">
        <f t="shared" si="7"/>
        <v>75217</v>
      </c>
      <c r="Q15" s="46">
        <f t="shared" si="8"/>
        <v>7652.2484005247334</v>
      </c>
      <c r="R15" s="47" t="str">
        <f t="shared" si="0"/>
        <v>Los precios son similares, sugiriendo un mercado estable y competitivo.</v>
      </c>
      <c r="S15" s="48">
        <f t="shared" si="9"/>
        <v>7.8812427845495026E-2</v>
      </c>
      <c r="T15" s="47" t="str">
        <f t="shared" si="1"/>
        <v>Los precios son homogéneos. Hay poca dispersión, indicando un mercado estable donde la mayoría de los productos se venden a precios cercanos al promedio</v>
      </c>
    </row>
    <row r="16" spans="1:20" x14ac:dyDescent="0.25">
      <c r="A16" s="42">
        <v>15</v>
      </c>
      <c r="B16" s="43" t="s">
        <v>30</v>
      </c>
      <c r="E16" s="44">
        <v>62500</v>
      </c>
      <c r="F16" s="44">
        <v>66250</v>
      </c>
      <c r="G16" s="44">
        <v>86655</v>
      </c>
      <c r="H16" s="44">
        <v>80589</v>
      </c>
      <c r="J16" s="45">
        <f t="shared" si="2"/>
        <v>62500</v>
      </c>
      <c r="K16" s="45">
        <f t="shared" si="3"/>
        <v>86655</v>
      </c>
      <c r="L16" s="45">
        <f t="shared" si="4"/>
        <v>73330.361056895563</v>
      </c>
      <c r="M16" s="45">
        <f t="shared" si="5"/>
        <v>73419.5</v>
      </c>
      <c r="N16" s="45">
        <f t="shared" si="6"/>
        <v>73998.5</v>
      </c>
      <c r="O16" s="45">
        <f t="shared" si="7"/>
        <v>62500</v>
      </c>
      <c r="Q16" s="46">
        <f t="shared" si="8"/>
        <v>11487.332690112764</v>
      </c>
      <c r="R16" s="47" t="str">
        <f t="shared" si="0"/>
        <v>Los precios son similares, sugiriendo un mercado estable y competitivo.</v>
      </c>
      <c r="S16" s="48">
        <f t="shared" si="9"/>
        <v>0.1344395079813927</v>
      </c>
      <c r="T16" s="47" t="str">
        <f t="shared" si="1"/>
        <v>Los precios son homogéneos. Hay poca dispersión, indicando un mercado estable donde la mayoría de los productos se venden a precios cercanos al promedio</v>
      </c>
    </row>
    <row r="17" spans="1:20" x14ac:dyDescent="0.25">
      <c r="A17" s="42">
        <v>16</v>
      </c>
      <c r="B17" s="43" t="s">
        <v>31</v>
      </c>
      <c r="E17" s="44">
        <v>100000</v>
      </c>
      <c r="F17" s="44">
        <v>106000</v>
      </c>
      <c r="G17" s="44">
        <v>325823</v>
      </c>
      <c r="H17" s="44">
        <v>303015</v>
      </c>
      <c r="J17" s="45">
        <f t="shared" si="2"/>
        <v>100000</v>
      </c>
      <c r="K17" s="45">
        <f t="shared" si="3"/>
        <v>325823</v>
      </c>
      <c r="L17" s="45">
        <f t="shared" si="4"/>
        <v>179861.38477097641</v>
      </c>
      <c r="M17" s="45">
        <f t="shared" si="5"/>
        <v>204507.5</v>
      </c>
      <c r="N17" s="45">
        <f t="shared" si="6"/>
        <v>208709.5</v>
      </c>
      <c r="O17" s="45">
        <f t="shared" si="7"/>
        <v>100000</v>
      </c>
      <c r="Q17" s="46">
        <f t="shared" si="8"/>
        <v>122441.95358481776</v>
      </c>
      <c r="R17" s="47" t="str">
        <f t="shared" si="0"/>
        <v xml:space="preserve">Existe gran diferencia, indicando alta volatilidad o falta de consenso en el valor. </v>
      </c>
      <c r="S17" s="48">
        <f t="shared" si="9"/>
        <v>0.50806428214071375</v>
      </c>
      <c r="T17" s="47" t="str">
        <f t="shared" si="1"/>
        <v>Existe una gran dispersión de precios, lo que indica alta volatilidad o falta de uniformidad en el mercado. La media pierde representatividad</v>
      </c>
    </row>
    <row r="18" spans="1:20" x14ac:dyDescent="0.25">
      <c r="A18" s="42">
        <v>17</v>
      </c>
      <c r="B18" s="43" t="s">
        <v>32</v>
      </c>
      <c r="E18" s="44">
        <v>100000</v>
      </c>
      <c r="F18" s="44">
        <v>106000</v>
      </c>
      <c r="G18" s="44">
        <v>330444</v>
      </c>
      <c r="H18" s="44">
        <v>307313</v>
      </c>
      <c r="J18" s="45">
        <f t="shared" si="2"/>
        <v>100000</v>
      </c>
      <c r="K18" s="45">
        <f t="shared" si="3"/>
        <v>330444</v>
      </c>
      <c r="L18" s="45">
        <f t="shared" si="4"/>
        <v>181132.41062780467</v>
      </c>
      <c r="M18" s="45">
        <f t="shared" si="5"/>
        <v>206656.5</v>
      </c>
      <c r="N18" s="45">
        <f t="shared" si="6"/>
        <v>210939.25</v>
      </c>
      <c r="O18" s="45">
        <f t="shared" si="7"/>
        <v>100000</v>
      </c>
      <c r="Q18" s="46">
        <f t="shared" si="8"/>
        <v>125018.72972045695</v>
      </c>
      <c r="R18" s="47" t="str">
        <f t="shared" si="0"/>
        <v xml:space="preserve">Existe gran diferencia, indicando alta volatilidad o falta de consenso en el valor. </v>
      </c>
      <c r="S18" s="48">
        <f t="shared" si="9"/>
        <v>0.51327287779195352</v>
      </c>
      <c r="T18" s="47" t="str">
        <f t="shared" si="1"/>
        <v>Existe una gran dispersión de precios, lo que indica alta volatilidad o falta de uniformidad en el mercado. La media pierde representatividad</v>
      </c>
    </row>
    <row r="19" spans="1:20" x14ac:dyDescent="0.25">
      <c r="A19" s="42">
        <v>18</v>
      </c>
      <c r="B19" s="43" t="s">
        <v>33</v>
      </c>
      <c r="E19" s="44">
        <v>63750</v>
      </c>
      <c r="F19" s="44">
        <v>67681</v>
      </c>
      <c r="G19" s="44">
        <v>207972</v>
      </c>
      <c r="H19" s="44">
        <v>193414</v>
      </c>
      <c r="J19" s="45">
        <f t="shared" si="2"/>
        <v>63750</v>
      </c>
      <c r="K19" s="45">
        <f t="shared" si="3"/>
        <v>207972</v>
      </c>
      <c r="L19" s="45">
        <f t="shared" si="4"/>
        <v>114778.338238843</v>
      </c>
      <c r="M19" s="45">
        <f t="shared" si="5"/>
        <v>130547.5</v>
      </c>
      <c r="N19" s="45">
        <f t="shared" si="6"/>
        <v>133204.25</v>
      </c>
      <c r="O19" s="45">
        <f t="shared" si="7"/>
        <v>63750</v>
      </c>
      <c r="Q19" s="46">
        <f t="shared" si="8"/>
        <v>78172.074231040679</v>
      </c>
      <c r="R19" s="47" t="str">
        <f t="shared" si="0"/>
        <v xml:space="preserve">Existe gran diferencia, indicando alta volatilidad o falta de consenso en el valor. </v>
      </c>
      <c r="S19" s="48">
        <f t="shared" si="9"/>
        <v>0.50823455070393109</v>
      </c>
      <c r="T19" s="47" t="str">
        <f t="shared" si="1"/>
        <v>Existe una gran dispersión de precios, lo que indica alta volatilidad o falta de uniformidad en el mercado. La media pierde representatividad</v>
      </c>
    </row>
    <row r="20" spans="1:20" x14ac:dyDescent="0.25">
      <c r="A20" s="42">
        <v>19</v>
      </c>
      <c r="B20" s="43" t="s">
        <v>34</v>
      </c>
      <c r="E20" s="44">
        <v>985000</v>
      </c>
      <c r="F20" s="44">
        <v>1045478</v>
      </c>
      <c r="G20" s="44">
        <v>117851</v>
      </c>
      <c r="H20" s="44">
        <v>109601</v>
      </c>
      <c r="J20" s="45">
        <f t="shared" si="2"/>
        <v>109601</v>
      </c>
      <c r="K20" s="45">
        <f t="shared" si="3"/>
        <v>1045478</v>
      </c>
      <c r="L20" s="45">
        <f t="shared" si="4"/>
        <v>339605.51113940141</v>
      </c>
      <c r="M20" s="45">
        <f t="shared" si="5"/>
        <v>551425.5</v>
      </c>
      <c r="N20" s="45">
        <f t="shared" si="6"/>
        <v>564482.5</v>
      </c>
      <c r="O20" s="45">
        <f t="shared" si="7"/>
        <v>109601</v>
      </c>
      <c r="Q20" s="46">
        <f t="shared" si="8"/>
        <v>521084.93058905477</v>
      </c>
      <c r="R20" s="47" t="str">
        <f t="shared" si="0"/>
        <v xml:space="preserve">Existe gran diferencia, indicando alta volatilidad o falta de consenso en el valor. </v>
      </c>
      <c r="S20" s="48">
        <f t="shared" si="9"/>
        <v>0.7994451332315391</v>
      </c>
      <c r="T20" s="47" t="str">
        <f t="shared" si="1"/>
        <v>Existe una gran dispersión de precios, lo que indica alta volatilidad o falta de uniformidad en el mercado. La media pierde representatividad</v>
      </c>
    </row>
    <row r="21" spans="1:20" ht="15.75" customHeight="1" x14ac:dyDescent="0.25">
      <c r="A21" s="42">
        <v>20</v>
      </c>
      <c r="B21" s="43" t="s">
        <v>35</v>
      </c>
      <c r="E21" s="44">
        <v>985000</v>
      </c>
      <c r="F21" s="44">
        <v>1045478</v>
      </c>
      <c r="G21" s="44">
        <v>116695</v>
      </c>
      <c r="H21" s="44">
        <v>108526</v>
      </c>
      <c r="J21" s="45">
        <f t="shared" si="2"/>
        <v>108526</v>
      </c>
      <c r="K21" s="45">
        <f t="shared" si="3"/>
        <v>1045478</v>
      </c>
      <c r="L21" s="45">
        <f t="shared" si="4"/>
        <v>337935.87095679482</v>
      </c>
      <c r="M21" s="45">
        <f t="shared" si="5"/>
        <v>550847.5</v>
      </c>
      <c r="N21" s="45">
        <f t="shared" si="6"/>
        <v>563924.75</v>
      </c>
      <c r="O21" s="45">
        <f t="shared" si="7"/>
        <v>108526</v>
      </c>
      <c r="Q21" s="46">
        <f t="shared" si="8"/>
        <v>521728.01647817419</v>
      </c>
      <c r="R21" s="47" t="str">
        <f t="shared" si="0"/>
        <v xml:space="preserve">Existe gran diferencia, indicando alta volatilidad o falta de consenso en el valor. </v>
      </c>
      <c r="S21" s="48">
        <f t="shared" si="9"/>
        <v>0.80122341879154102</v>
      </c>
      <c r="T21" s="47" t="str">
        <f t="shared" si="1"/>
        <v>Existe una gran dispersión de precios, lo que indica alta volatilidad o falta de uniformidad en el mercado. La media pierde representatividad</v>
      </c>
    </row>
    <row r="22" spans="1:20" ht="15.75" customHeight="1" x14ac:dyDescent="0.25">
      <c r="A22" s="42">
        <v>21</v>
      </c>
      <c r="B22" s="43" t="s">
        <v>36</v>
      </c>
      <c r="E22" s="44">
        <v>690000</v>
      </c>
      <c r="F22" s="44">
        <v>731877</v>
      </c>
      <c r="G22" s="44">
        <v>1277872</v>
      </c>
      <c r="H22" s="44">
        <v>1188421</v>
      </c>
      <c r="J22" s="45">
        <f t="shared" si="2"/>
        <v>690000</v>
      </c>
      <c r="K22" s="45">
        <f t="shared" si="3"/>
        <v>1277872</v>
      </c>
      <c r="L22" s="45">
        <f t="shared" si="4"/>
        <v>935806.84039438725</v>
      </c>
      <c r="M22" s="45">
        <f t="shared" si="5"/>
        <v>960149</v>
      </c>
      <c r="N22" s="45">
        <f t="shared" si="6"/>
        <v>972042.5</v>
      </c>
      <c r="O22" s="45">
        <f t="shared" si="7"/>
        <v>690000</v>
      </c>
      <c r="Q22" s="46">
        <f t="shared" si="8"/>
        <v>304181.29327151814</v>
      </c>
      <c r="R22" s="47" t="str">
        <f t="shared" si="0"/>
        <v xml:space="preserve">Existe gran diferencia, indicando alta volatilidad o falta de consenso en el valor. </v>
      </c>
      <c r="S22" s="48">
        <f t="shared" si="9"/>
        <v>0.27100535967217404</v>
      </c>
      <c r="T22" s="47" t="str">
        <f t="shared" si="1"/>
        <v>Los precios son homogéneos. Hay poca dispersión, indicando un mercado estable donde la mayoría de los productos se venden a precios cercanos al promedio</v>
      </c>
    </row>
    <row r="23" spans="1:20" ht="15.75" customHeight="1" x14ac:dyDescent="0.25">
      <c r="A23" s="42">
        <v>22</v>
      </c>
      <c r="B23" s="43" t="s">
        <v>37</v>
      </c>
      <c r="E23" s="44">
        <v>615000</v>
      </c>
      <c r="F23" s="44">
        <v>652377</v>
      </c>
      <c r="G23" s="44">
        <v>1364527</v>
      </c>
      <c r="H23" s="44">
        <v>1269010</v>
      </c>
      <c r="J23" s="45">
        <f t="shared" si="2"/>
        <v>615000</v>
      </c>
      <c r="K23" s="45">
        <f t="shared" si="3"/>
        <v>1364527</v>
      </c>
      <c r="L23" s="45">
        <f t="shared" si="4"/>
        <v>912967.32350024721</v>
      </c>
      <c r="M23" s="45">
        <f t="shared" si="5"/>
        <v>960693.5</v>
      </c>
      <c r="N23" s="45">
        <f t="shared" si="6"/>
        <v>975228.5</v>
      </c>
      <c r="O23" s="45">
        <f t="shared" si="7"/>
        <v>615000</v>
      </c>
      <c r="Q23" s="46">
        <f t="shared" si="8"/>
        <v>396593.22363894893</v>
      </c>
      <c r="R23" s="47" t="str">
        <f t="shared" si="0"/>
        <v xml:space="preserve">Existe gran diferencia, indicando alta volatilidad o falta de consenso en el valor. </v>
      </c>
      <c r="S23" s="48">
        <f t="shared" si="9"/>
        <v>0.35218393088398559</v>
      </c>
      <c r="T23" s="47" t="str">
        <f t="shared" si="1"/>
        <v>Existe una gran dispersión de precios, lo que indica alta volatilidad o falta de uniformidad en el mercado. La media pierde representatividad</v>
      </c>
    </row>
    <row r="24" spans="1:20" ht="15.75" customHeight="1" x14ac:dyDescent="0.25">
      <c r="A24" s="42">
        <v>23</v>
      </c>
      <c r="B24" s="43" t="s">
        <v>21</v>
      </c>
      <c r="E24" s="44">
        <v>845000</v>
      </c>
      <c r="F24" s="44">
        <v>896336</v>
      </c>
      <c r="G24" s="44">
        <v>671287</v>
      </c>
      <c r="H24" s="44">
        <v>624297</v>
      </c>
      <c r="J24" s="45">
        <f t="shared" si="2"/>
        <v>624297</v>
      </c>
      <c r="K24" s="45">
        <f t="shared" si="3"/>
        <v>896336</v>
      </c>
      <c r="L24" s="45">
        <f t="shared" si="4"/>
        <v>750596.88600245083</v>
      </c>
      <c r="M24" s="45">
        <f t="shared" si="5"/>
        <v>758143.5</v>
      </c>
      <c r="N24" s="45">
        <f t="shared" si="6"/>
        <v>759230</v>
      </c>
      <c r="O24" s="45">
        <f t="shared" si="7"/>
        <v>624297</v>
      </c>
      <c r="Q24" s="46">
        <f t="shared" si="8"/>
        <v>131776.87439253775</v>
      </c>
      <c r="R24" s="47" t="str">
        <f t="shared" si="0"/>
        <v xml:space="preserve">Existe gran diferencia, indicando alta volatilidad o falta de consenso en el valor. </v>
      </c>
      <c r="S24" s="48">
        <f t="shared" si="9"/>
        <v>0.15031297611428518</v>
      </c>
      <c r="T24" s="47" t="str">
        <f t="shared" si="1"/>
        <v>Los precios son homogéneos. Hay poca dispersión, indicando un mercado estable donde la mayoría de los productos se venden a precios cercanos al promedio</v>
      </c>
    </row>
    <row r="25" spans="1:20" ht="15.75" customHeight="1" x14ac:dyDescent="0.25">
      <c r="A25" s="42">
        <v>24</v>
      </c>
      <c r="B25" s="43" t="s">
        <v>38</v>
      </c>
      <c r="E25" s="44">
        <v>820000</v>
      </c>
      <c r="F25" s="44">
        <v>869836</v>
      </c>
      <c r="G25" s="44">
        <v>546504</v>
      </c>
      <c r="H25" s="44">
        <v>508249</v>
      </c>
      <c r="J25" s="45">
        <f t="shared" si="2"/>
        <v>508249</v>
      </c>
      <c r="K25" s="45">
        <f t="shared" si="3"/>
        <v>869836</v>
      </c>
      <c r="L25" s="45">
        <f t="shared" si="4"/>
        <v>667160.42555144464</v>
      </c>
      <c r="M25" s="45">
        <f t="shared" si="5"/>
        <v>683252</v>
      </c>
      <c r="N25" s="45">
        <f t="shared" si="6"/>
        <v>686147.25</v>
      </c>
      <c r="O25" s="45">
        <f t="shared" si="7"/>
        <v>508249</v>
      </c>
      <c r="Q25" s="46">
        <f t="shared" si="8"/>
        <v>185118.1066083218</v>
      </c>
      <c r="R25" s="47" t="str">
        <f t="shared" si="0"/>
        <v xml:space="preserve">Existe gran diferencia, indicando alta volatilidad o falta de consenso en el valor. </v>
      </c>
      <c r="S25" s="48">
        <f t="shared" si="9"/>
        <v>0.23364807338844928</v>
      </c>
      <c r="T25" s="47" t="str">
        <f t="shared" si="1"/>
        <v>Los precios son homogéneos. Hay poca dispersión, indicando un mercado estable donde la mayoría de los productos se venden a precios cercanos al promedio</v>
      </c>
    </row>
    <row r="26" spans="1:20" ht="15.75" customHeight="1" x14ac:dyDescent="0.25">
      <c r="A26" s="42">
        <v>25</v>
      </c>
      <c r="B26" s="43" t="s">
        <v>39</v>
      </c>
      <c r="E26" s="44">
        <v>595000</v>
      </c>
      <c r="F26" s="44">
        <v>631336</v>
      </c>
      <c r="G26" s="44">
        <v>1089542</v>
      </c>
      <c r="H26" s="44">
        <v>1013274</v>
      </c>
      <c r="J26" s="45">
        <f t="shared" si="2"/>
        <v>595000</v>
      </c>
      <c r="K26" s="45">
        <f t="shared" si="3"/>
        <v>1089542</v>
      </c>
      <c r="L26" s="45">
        <f t="shared" si="4"/>
        <v>802485.32427183876</v>
      </c>
      <c r="M26" s="45">
        <f t="shared" si="5"/>
        <v>822305</v>
      </c>
      <c r="N26" s="45">
        <f t="shared" si="6"/>
        <v>832288</v>
      </c>
      <c r="O26" s="45">
        <f t="shared" si="7"/>
        <v>595000</v>
      </c>
      <c r="Q26" s="46">
        <f t="shared" si="8"/>
        <v>255357.82342952929</v>
      </c>
      <c r="R26" s="47" t="str">
        <f t="shared" si="0"/>
        <v xml:space="preserve">Existe gran diferencia, indicando alta volatilidad o falta de consenso en el valor. </v>
      </c>
      <c r="S26" s="48">
        <f t="shared" si="9"/>
        <v>0.26570893986825894</v>
      </c>
      <c r="T26" s="47" t="str">
        <f t="shared" si="1"/>
        <v>Los precios son homogéneos. Hay poca dispersión, indicando un mercado estable donde la mayoría de los productos se venden a precios cercanos al promedio</v>
      </c>
    </row>
    <row r="27" spans="1:20" ht="15.75" customHeight="1" x14ac:dyDescent="0.25">
      <c r="A27" s="42">
        <v>26</v>
      </c>
      <c r="B27" s="43" t="s">
        <v>40</v>
      </c>
      <c r="E27" s="44">
        <v>740000</v>
      </c>
      <c r="F27" s="44">
        <v>785142</v>
      </c>
      <c r="G27" s="44">
        <v>521085</v>
      </c>
      <c r="H27" s="44">
        <v>484609</v>
      </c>
      <c r="J27" s="45">
        <f t="shared" si="2"/>
        <v>484609</v>
      </c>
      <c r="K27" s="45">
        <f t="shared" si="3"/>
        <v>785142</v>
      </c>
      <c r="L27" s="45">
        <f t="shared" si="4"/>
        <v>618899.3038658828</v>
      </c>
      <c r="M27" s="45">
        <f t="shared" si="5"/>
        <v>630542.5</v>
      </c>
      <c r="N27" s="45">
        <f t="shared" si="6"/>
        <v>632709</v>
      </c>
      <c r="O27" s="45">
        <f t="shared" si="7"/>
        <v>484609</v>
      </c>
      <c r="Q27" s="46">
        <f t="shared" si="8"/>
        <v>151812.06094598238</v>
      </c>
      <c r="R27" s="47" t="str">
        <f t="shared" si="0"/>
        <v xml:space="preserve">Existe gran diferencia, indicando alta volatilidad o falta de consenso en el valor. </v>
      </c>
      <c r="S27" s="48">
        <f t="shared" si="9"/>
        <v>0.20779394852940641</v>
      </c>
      <c r="T27" s="47" t="str">
        <f t="shared" si="1"/>
        <v>Los precios son homogéneos. Hay poca dispersión, indicando un mercado estable donde la mayoría de los productos se venden a precios cercanos al promedio</v>
      </c>
    </row>
    <row r="28" spans="1:20" ht="15.75" customHeight="1" x14ac:dyDescent="0.25">
      <c r="A28" s="42">
        <v>27</v>
      </c>
      <c r="B28" s="43" t="s">
        <v>41</v>
      </c>
      <c r="E28" s="44">
        <v>101250</v>
      </c>
      <c r="F28" s="44">
        <v>107431</v>
      </c>
      <c r="G28" s="44">
        <v>242634</v>
      </c>
      <c r="H28" s="44">
        <v>225650</v>
      </c>
      <c r="J28" s="45">
        <f t="shared" si="2"/>
        <v>101250</v>
      </c>
      <c r="K28" s="45">
        <f t="shared" si="3"/>
        <v>242634</v>
      </c>
      <c r="L28" s="45">
        <f t="shared" si="4"/>
        <v>156216.86265100978</v>
      </c>
      <c r="M28" s="45">
        <f t="shared" si="5"/>
        <v>166540.5</v>
      </c>
      <c r="N28" s="45">
        <f t="shared" si="6"/>
        <v>169241.25</v>
      </c>
      <c r="O28" s="45">
        <f t="shared" si="7"/>
        <v>101250</v>
      </c>
      <c r="Q28" s="46">
        <f t="shared" si="8"/>
        <v>75303.297649682427</v>
      </c>
      <c r="R28" s="47" t="str">
        <f t="shared" si="0"/>
        <v xml:space="preserve">Existe gran diferencia, indicando alta volatilidad o falta de consenso en el valor. </v>
      </c>
      <c r="S28" s="48">
        <f t="shared" si="9"/>
        <v>0.3853349508666829</v>
      </c>
      <c r="T28" s="47" t="str">
        <f t="shared" si="1"/>
        <v>Existe una gran dispersión de precios, lo que indica alta volatilidad o falta de uniformidad en el mercado. La media pierde representatividad</v>
      </c>
    </row>
    <row r="29" spans="1:20" ht="15.75" customHeight="1" x14ac:dyDescent="0.25">
      <c r="A29" s="42">
        <v>28</v>
      </c>
      <c r="B29" s="43" t="s">
        <v>42</v>
      </c>
      <c r="E29" s="44">
        <v>1827500</v>
      </c>
      <c r="F29" s="44">
        <v>1937892</v>
      </c>
      <c r="G29" s="44">
        <v>1796647</v>
      </c>
      <c r="H29" s="44">
        <v>1670882</v>
      </c>
      <c r="J29" s="45">
        <f t="shared" si="2"/>
        <v>1670882</v>
      </c>
      <c r="K29" s="45">
        <f t="shared" si="3"/>
        <v>1937892</v>
      </c>
      <c r="L29" s="45">
        <f t="shared" si="4"/>
        <v>1805713.6171795826</v>
      </c>
      <c r="M29" s="45">
        <f t="shared" si="5"/>
        <v>1812073.5</v>
      </c>
      <c r="N29" s="45">
        <f t="shared" si="6"/>
        <v>1808230.25</v>
      </c>
      <c r="O29" s="45">
        <f t="shared" si="7"/>
        <v>1670882</v>
      </c>
      <c r="Q29" s="46">
        <f t="shared" si="8"/>
        <v>109821.37942548648</v>
      </c>
      <c r="R29" s="47" t="str">
        <f t="shared" si="0"/>
        <v xml:space="preserve">Existe gran diferencia, indicando alta volatilidad o falta de consenso en el valor. </v>
      </c>
      <c r="S29" s="48">
        <f t="shared" si="9"/>
        <v>5.2597341771669276E-2</v>
      </c>
      <c r="T29" s="47" t="str">
        <f t="shared" si="1"/>
        <v>Los precios son homogéneos. Hay poca dispersión, indicando un mercado estable donde la mayoría de los productos se venden a precios cercanos al promedio</v>
      </c>
    </row>
    <row r="30" spans="1:20" ht="15.75" customHeight="1" x14ac:dyDescent="0.25">
      <c r="A30" s="42">
        <v>29</v>
      </c>
      <c r="B30" s="43" t="s">
        <v>43</v>
      </c>
      <c r="E30" s="44">
        <v>3387500</v>
      </c>
      <c r="F30" s="44">
        <v>3593135</v>
      </c>
      <c r="G30" s="44">
        <v>1928363</v>
      </c>
      <c r="H30" s="44">
        <v>1793378</v>
      </c>
      <c r="J30" s="45">
        <f t="shared" si="2"/>
        <v>1793378</v>
      </c>
      <c r="K30" s="45">
        <f t="shared" si="3"/>
        <v>3593135</v>
      </c>
      <c r="L30" s="45">
        <f t="shared" si="4"/>
        <v>2547143.2291176366</v>
      </c>
      <c r="M30" s="45">
        <f t="shared" si="5"/>
        <v>2657931.5</v>
      </c>
      <c r="N30" s="45">
        <f t="shared" si="6"/>
        <v>2675594</v>
      </c>
      <c r="O30" s="45">
        <f t="shared" si="7"/>
        <v>1793378</v>
      </c>
      <c r="Q30" s="46">
        <f t="shared" si="8"/>
        <v>946106.20924820064</v>
      </c>
      <c r="R30" s="47" t="str">
        <f t="shared" si="0"/>
        <v xml:space="preserve">Existe gran diferencia, indicando alta volatilidad o falta de consenso en el valor. </v>
      </c>
      <c r="S30" s="48">
        <f t="shared" si="9"/>
        <v>0.30623181689267415</v>
      </c>
      <c r="T30" s="47" t="str">
        <f t="shared" si="1"/>
        <v>Existe una gran dispersión de precios, lo que indica alta volatilidad o falta de uniformidad en el mercado. La media pierde representatividad</v>
      </c>
    </row>
    <row r="31" spans="1:20" ht="15.75" customHeight="1" x14ac:dyDescent="0.25">
      <c r="A31" s="42">
        <v>30</v>
      </c>
      <c r="B31" s="43" t="s">
        <v>44</v>
      </c>
      <c r="E31" s="44">
        <v>992500</v>
      </c>
      <c r="F31" s="44">
        <v>1053004</v>
      </c>
      <c r="G31" s="44">
        <v>1329865</v>
      </c>
      <c r="H31" s="44">
        <v>1236774</v>
      </c>
      <c r="J31" s="45">
        <f t="shared" si="2"/>
        <v>992500</v>
      </c>
      <c r="K31" s="45">
        <f t="shared" si="3"/>
        <v>1329865</v>
      </c>
      <c r="L31" s="45">
        <f t="shared" si="4"/>
        <v>1145024.0530757685</v>
      </c>
      <c r="M31" s="45">
        <f t="shared" si="5"/>
        <v>1144889</v>
      </c>
      <c r="N31" s="45">
        <f t="shared" si="6"/>
        <v>1153035.75</v>
      </c>
      <c r="O31" s="45">
        <f t="shared" si="7"/>
        <v>992500</v>
      </c>
      <c r="Q31" s="46">
        <f t="shared" si="8"/>
        <v>157118.5923697447</v>
      </c>
      <c r="R31" s="47" t="str">
        <f t="shared" si="0"/>
        <v xml:space="preserve">Existe gran diferencia, indicando alta volatilidad o falta de consenso en el valor. </v>
      </c>
      <c r="S31" s="48">
        <f t="shared" si="9"/>
        <v>0.11800908375915559</v>
      </c>
      <c r="T31" s="47" t="str">
        <f t="shared" si="1"/>
        <v>Los precios son homogéneos. Hay poca dispersión, indicando un mercado estable donde la mayoría de los productos se venden a precios cercanos al promedio</v>
      </c>
    </row>
    <row r="32" spans="1:20" ht="15.75" customHeight="1" x14ac:dyDescent="0.25">
      <c r="A32" s="42">
        <v>31</v>
      </c>
      <c r="B32" s="43" t="s">
        <v>45</v>
      </c>
      <c r="E32" s="44">
        <v>1242500</v>
      </c>
      <c r="F32" s="44">
        <v>1318004</v>
      </c>
      <c r="G32" s="44">
        <v>1275562</v>
      </c>
      <c r="H32" s="44">
        <v>1186273</v>
      </c>
      <c r="J32" s="45">
        <f t="shared" si="2"/>
        <v>1186273</v>
      </c>
      <c r="K32" s="45">
        <f t="shared" si="3"/>
        <v>1318004</v>
      </c>
      <c r="L32" s="45">
        <f t="shared" si="4"/>
        <v>1254656.4860720253</v>
      </c>
      <c r="M32" s="45">
        <f t="shared" si="5"/>
        <v>1259031</v>
      </c>
      <c r="N32" s="45">
        <f t="shared" si="6"/>
        <v>1255584.75</v>
      </c>
      <c r="O32" s="45">
        <f t="shared" si="7"/>
        <v>1186273</v>
      </c>
      <c r="Q32" s="46">
        <f t="shared" si="8"/>
        <v>55589.515374603994</v>
      </c>
      <c r="R32" s="47" t="str">
        <f t="shared" si="0"/>
        <v xml:space="preserve">Existe gran diferencia, indicando alta volatilidad o falta de consenso en el valor. </v>
      </c>
      <c r="S32" s="48">
        <f t="shared" si="9"/>
        <v>3.8342240536509128E-2</v>
      </c>
      <c r="T32" s="47" t="str">
        <f t="shared" si="1"/>
        <v>Los precios son homogéneos. Hay poca dispersión, indicando un mercado estable donde la mayoría de los productos se venden a precios cercanos al promedio</v>
      </c>
    </row>
    <row r="33" spans="1:20" ht="15.75" customHeight="1" x14ac:dyDescent="0.25">
      <c r="A33" s="42">
        <v>32</v>
      </c>
      <c r="B33" s="43" t="s">
        <v>46</v>
      </c>
      <c r="E33" s="44">
        <v>3262500</v>
      </c>
      <c r="F33" s="44">
        <v>3463285</v>
      </c>
      <c r="G33" s="44">
        <v>2144422</v>
      </c>
      <c r="H33" s="44">
        <v>1994312</v>
      </c>
      <c r="J33" s="45">
        <f t="shared" si="2"/>
        <v>1994312</v>
      </c>
      <c r="K33" s="45">
        <f t="shared" si="3"/>
        <v>3463285</v>
      </c>
      <c r="L33" s="45">
        <f t="shared" si="4"/>
        <v>2636547.058135652</v>
      </c>
      <c r="M33" s="45">
        <f t="shared" si="5"/>
        <v>2703461</v>
      </c>
      <c r="N33" s="45">
        <f t="shared" si="6"/>
        <v>2716129.75</v>
      </c>
      <c r="O33" s="45">
        <f t="shared" si="7"/>
        <v>1994312</v>
      </c>
      <c r="Q33" s="46">
        <f t="shared" si="8"/>
        <v>753797.50448705826</v>
      </c>
      <c r="R33" s="47" t="str">
        <f t="shared" si="0"/>
        <v xml:space="preserve">Existe gran diferencia, indicando alta volatilidad o falta de consenso en el valor. </v>
      </c>
      <c r="S33" s="48">
        <f t="shared" si="9"/>
        <v>0.24034484663153771</v>
      </c>
      <c r="T33" s="47" t="str">
        <f t="shared" si="1"/>
        <v>Los precios son homogéneos. Hay poca dispersión, indicando un mercado estable donde la mayoría de los productos se venden a precios cercanos al promedio</v>
      </c>
    </row>
    <row r="34" spans="1:20" ht="15.75" customHeight="1" x14ac:dyDescent="0.25">
      <c r="A34" s="42">
        <v>33</v>
      </c>
      <c r="B34" s="43" t="s">
        <v>47</v>
      </c>
      <c r="E34" s="44">
        <v>530000</v>
      </c>
      <c r="F34" s="44">
        <v>562224</v>
      </c>
      <c r="G34" s="44">
        <v>486423</v>
      </c>
      <c r="H34" s="44">
        <v>452373</v>
      </c>
      <c r="J34" s="45">
        <f t="shared" si="2"/>
        <v>452373</v>
      </c>
      <c r="K34" s="45">
        <f t="shared" si="3"/>
        <v>562224</v>
      </c>
      <c r="L34" s="45">
        <f t="shared" si="4"/>
        <v>506027.36937866831</v>
      </c>
      <c r="M34" s="45">
        <f t="shared" si="5"/>
        <v>508211.5</v>
      </c>
      <c r="N34" s="45">
        <f t="shared" si="6"/>
        <v>507755</v>
      </c>
      <c r="O34" s="45">
        <f t="shared" si="7"/>
        <v>452373</v>
      </c>
      <c r="Q34" s="46">
        <f t="shared" si="8"/>
        <v>48249.117898672514</v>
      </c>
      <c r="R34" s="47" t="str">
        <f t="shared" si="0"/>
        <v xml:space="preserve">Existe gran diferencia, indicando alta volatilidad o falta de consenso en el valor. </v>
      </c>
      <c r="S34" s="48">
        <f t="shared" si="9"/>
        <v>8.2293550650295602E-2</v>
      </c>
      <c r="T34" s="47" t="str">
        <f t="shared" si="1"/>
        <v>Los precios son homogéneos. Hay poca dispersión, indicando un mercado estable donde la mayoría de los productos se venden a precios cercanos al promedio</v>
      </c>
    </row>
    <row r="35" spans="1:20" ht="15.75" customHeight="1" x14ac:dyDescent="0.25">
      <c r="A35" s="42">
        <v>34</v>
      </c>
      <c r="B35" s="43" t="s">
        <v>48</v>
      </c>
      <c r="E35" s="44">
        <v>540000</v>
      </c>
      <c r="F35" s="44">
        <v>572877</v>
      </c>
      <c r="G35" s="44">
        <v>600808</v>
      </c>
      <c r="H35" s="44">
        <v>558751</v>
      </c>
      <c r="J35" s="45">
        <f t="shared" si="2"/>
        <v>540000</v>
      </c>
      <c r="K35" s="45">
        <f t="shared" si="3"/>
        <v>600808</v>
      </c>
      <c r="L35" s="45">
        <f t="shared" si="4"/>
        <v>567678.29787023214</v>
      </c>
      <c r="M35" s="45">
        <f t="shared" si="5"/>
        <v>565814</v>
      </c>
      <c r="N35" s="45">
        <f t="shared" si="6"/>
        <v>568109</v>
      </c>
      <c r="O35" s="45">
        <f t="shared" si="7"/>
        <v>540000</v>
      </c>
      <c r="Q35" s="46">
        <f t="shared" si="8"/>
        <v>25623.208685356589</v>
      </c>
      <c r="R35" s="47" t="str">
        <f t="shared" si="0"/>
        <v xml:space="preserve">Existe gran diferencia, indicando alta volatilidad o falta de consenso en el valor. </v>
      </c>
      <c r="S35" s="48">
        <f t="shared" si="9"/>
        <v>3.9060021312791869E-2</v>
      </c>
      <c r="T35" s="47" t="str">
        <f t="shared" si="1"/>
        <v>Los precios son homogéneos. Hay poca dispersión, indicando un mercado estable donde la mayoría de los productos se venden a precios cercanos al promedio</v>
      </c>
    </row>
    <row r="36" spans="1:20" ht="15.75" customHeight="1" x14ac:dyDescent="0.25">
      <c r="A36" s="42">
        <v>35</v>
      </c>
      <c r="B36" s="43" t="s">
        <v>49</v>
      </c>
      <c r="E36" s="44">
        <v>75000</v>
      </c>
      <c r="F36" s="44">
        <v>79500</v>
      </c>
      <c r="G36" s="44">
        <v>99364</v>
      </c>
      <c r="H36" s="44">
        <v>92409</v>
      </c>
      <c r="J36" s="45">
        <f t="shared" si="2"/>
        <v>75000</v>
      </c>
      <c r="K36" s="45">
        <f t="shared" si="3"/>
        <v>99364</v>
      </c>
      <c r="L36" s="45">
        <f t="shared" si="4"/>
        <v>86018.711371983547</v>
      </c>
      <c r="M36" s="45">
        <f t="shared" si="5"/>
        <v>85954.5</v>
      </c>
      <c r="N36" s="45">
        <f t="shared" si="6"/>
        <v>86568.25</v>
      </c>
      <c r="O36" s="45">
        <f t="shared" si="7"/>
        <v>75000</v>
      </c>
      <c r="Q36" s="46">
        <f t="shared" si="8"/>
        <v>11278.743203477949</v>
      </c>
      <c r="R36" s="47" t="str">
        <f t="shared" si="0"/>
        <v>Los precios son similares, sugiriendo un mercado estable y competitivo.</v>
      </c>
      <c r="S36" s="48">
        <f t="shared" si="9"/>
        <v>0.11283210804160859</v>
      </c>
      <c r="T36" s="47" t="str">
        <f t="shared" si="1"/>
        <v>Los precios son homogéneos. Hay poca dispersión, indicando un mercado estable donde la mayoría de los productos se venden a precios cercanos al promedio</v>
      </c>
    </row>
    <row r="37" spans="1:20" ht="15.75" customHeight="1" x14ac:dyDescent="0.25">
      <c r="A37" s="42">
        <v>36</v>
      </c>
      <c r="B37" s="43" t="s">
        <v>50</v>
      </c>
      <c r="E37" s="44">
        <v>652500</v>
      </c>
      <c r="F37" s="44">
        <v>692127</v>
      </c>
      <c r="G37" s="44">
        <v>804158</v>
      </c>
      <c r="H37" s="44">
        <v>747867</v>
      </c>
      <c r="J37" s="45">
        <f t="shared" si="2"/>
        <v>652500</v>
      </c>
      <c r="K37" s="45">
        <f t="shared" si="3"/>
        <v>804158</v>
      </c>
      <c r="L37" s="45">
        <f t="shared" si="4"/>
        <v>721909.93077193527</v>
      </c>
      <c r="M37" s="45">
        <f t="shared" si="5"/>
        <v>719997</v>
      </c>
      <c r="N37" s="45">
        <f t="shared" si="6"/>
        <v>724163</v>
      </c>
      <c r="O37" s="45">
        <f t="shared" si="7"/>
        <v>652500</v>
      </c>
      <c r="Q37" s="46">
        <f t="shared" si="8"/>
        <v>66138.668734712221</v>
      </c>
      <c r="R37" s="47" t="str">
        <f t="shared" si="0"/>
        <v xml:space="preserve">Existe gran diferencia, indicando alta volatilidad o falta de consenso en el valor. </v>
      </c>
      <c r="S37" s="48">
        <f t="shared" si="9"/>
        <v>7.9095130925971605E-2</v>
      </c>
      <c r="T37" s="47" t="str">
        <f t="shared" si="1"/>
        <v>Los precios son homogéneos. Hay poca dispersión, indicando un mercado estable donde la mayoría de los productos se venden a precios cercanos al promedio</v>
      </c>
    </row>
    <row r="38" spans="1:20" ht="15.75" customHeight="1" x14ac:dyDescent="0.25">
      <c r="A38" s="42">
        <v>37</v>
      </c>
      <c r="B38" s="43" t="s">
        <v>51</v>
      </c>
      <c r="E38" s="44">
        <v>577500</v>
      </c>
      <c r="F38" s="44">
        <v>612627</v>
      </c>
      <c r="G38" s="44">
        <v>822645</v>
      </c>
      <c r="H38" s="44">
        <v>765060</v>
      </c>
      <c r="J38" s="45">
        <f t="shared" si="2"/>
        <v>577500</v>
      </c>
      <c r="K38" s="45">
        <f t="shared" si="3"/>
        <v>822645</v>
      </c>
      <c r="L38" s="45">
        <f t="shared" si="4"/>
        <v>686932.43041351635</v>
      </c>
      <c r="M38" s="45">
        <f t="shared" si="5"/>
        <v>688843.5</v>
      </c>
      <c r="N38" s="45">
        <f t="shared" si="6"/>
        <v>694458</v>
      </c>
      <c r="O38" s="45">
        <f t="shared" si="7"/>
        <v>577500</v>
      </c>
      <c r="Q38" s="46">
        <f t="shared" si="8"/>
        <v>118028.29561592423</v>
      </c>
      <c r="R38" s="47" t="str">
        <f t="shared" si="0"/>
        <v xml:space="preserve">Existe gran diferencia, indicando alta volatilidad o falta de consenso en el valor. </v>
      </c>
      <c r="S38" s="48">
        <f t="shared" si="9"/>
        <v>0.14718745031199854</v>
      </c>
      <c r="T38" s="47" t="str">
        <f t="shared" si="1"/>
        <v>Los precios son homogéneos. Hay poca dispersión, indicando un mercado estable donde la mayoría de los productos se venden a precios cercanos al promedio</v>
      </c>
    </row>
    <row r="39" spans="1:20" ht="15.75" customHeight="1" x14ac:dyDescent="0.25">
      <c r="A39" s="42">
        <v>38</v>
      </c>
      <c r="B39" s="43" t="s">
        <v>52</v>
      </c>
      <c r="E39" s="44">
        <v>605000</v>
      </c>
      <c r="F39" s="44">
        <v>641724</v>
      </c>
      <c r="G39" s="44">
        <v>660889</v>
      </c>
      <c r="H39" s="44">
        <v>614627</v>
      </c>
      <c r="J39" s="45">
        <f t="shared" si="2"/>
        <v>605000</v>
      </c>
      <c r="K39" s="45">
        <f t="shared" si="3"/>
        <v>660889</v>
      </c>
      <c r="L39" s="45">
        <f t="shared" si="4"/>
        <v>630174.68593542534</v>
      </c>
      <c r="M39" s="45">
        <f t="shared" si="5"/>
        <v>628175.5</v>
      </c>
      <c r="N39" s="45">
        <f t="shared" si="6"/>
        <v>630560</v>
      </c>
      <c r="O39" s="45">
        <f t="shared" si="7"/>
        <v>605000</v>
      </c>
      <c r="Q39" s="46">
        <f t="shared" si="8"/>
        <v>25505.928892449039</v>
      </c>
      <c r="R39" s="47" t="str">
        <f t="shared" si="0"/>
        <v xml:space="preserve">Existe gran diferencia, indicando alta volatilidad o falta de consenso en el valor. </v>
      </c>
      <c r="S39" s="48">
        <f t="shared" si="9"/>
        <v>3.5030421162110442E-2</v>
      </c>
      <c r="T39" s="47" t="str">
        <f t="shared" si="1"/>
        <v>Los precios son homogéneos. Hay poca dispersión, indicando un mercado estable donde la mayoría de los productos se venden a precios cercanos al promedio</v>
      </c>
    </row>
    <row r="40" spans="1:20" ht="15.75" customHeight="1" x14ac:dyDescent="0.25">
      <c r="A40" s="42">
        <v>39</v>
      </c>
      <c r="B40" s="43" t="s">
        <v>53</v>
      </c>
      <c r="E40" s="44">
        <v>605000</v>
      </c>
      <c r="F40" s="44">
        <v>641724</v>
      </c>
      <c r="G40" s="44">
        <v>687463</v>
      </c>
      <c r="H40" s="44">
        <v>639341</v>
      </c>
      <c r="J40" s="45">
        <f t="shared" si="2"/>
        <v>605000</v>
      </c>
      <c r="K40" s="45">
        <f t="shared" si="3"/>
        <v>687463</v>
      </c>
      <c r="L40" s="45">
        <f t="shared" si="4"/>
        <v>642719.36508463067</v>
      </c>
      <c r="M40" s="45">
        <f t="shared" si="5"/>
        <v>640532.5</v>
      </c>
      <c r="N40" s="45">
        <f t="shared" si="6"/>
        <v>643382</v>
      </c>
      <c r="O40" s="45">
        <f t="shared" si="7"/>
        <v>605000</v>
      </c>
      <c r="Q40" s="46">
        <f t="shared" si="8"/>
        <v>33839.775068204377</v>
      </c>
      <c r="R40" s="47" t="str">
        <f t="shared" si="0"/>
        <v xml:space="preserve">Existe gran diferencia, indicando alta volatilidad o falta de consenso en el valor. </v>
      </c>
      <c r="S40" s="48">
        <f t="shared" si="9"/>
        <v>4.5550085124259426E-2</v>
      </c>
      <c r="T40" s="47" t="str">
        <f t="shared" si="1"/>
        <v>Los precios son homogéneos. Hay poca dispersión, indicando un mercado estable donde la mayoría de los productos se venden a precios cercanos al promedio</v>
      </c>
    </row>
    <row r="41" spans="1:20" ht="15.75" customHeight="1" x14ac:dyDescent="0.25">
      <c r="A41" s="42">
        <v>40</v>
      </c>
      <c r="B41" s="43" t="s">
        <v>54</v>
      </c>
      <c r="E41" s="44">
        <v>1500000</v>
      </c>
      <c r="F41" s="44">
        <v>1590000</v>
      </c>
      <c r="G41" s="44">
        <v>2859615</v>
      </c>
      <c r="H41" s="44">
        <v>2659442</v>
      </c>
      <c r="J41" s="45">
        <f t="shared" si="2"/>
        <v>1500000</v>
      </c>
      <c r="K41" s="45">
        <f t="shared" si="3"/>
        <v>2859615</v>
      </c>
      <c r="L41" s="45">
        <f t="shared" si="4"/>
        <v>2063700.257036949</v>
      </c>
      <c r="M41" s="45">
        <f t="shared" si="5"/>
        <v>2124721</v>
      </c>
      <c r="N41" s="45">
        <f t="shared" si="6"/>
        <v>2152264.25</v>
      </c>
      <c r="O41" s="45">
        <f t="shared" si="7"/>
        <v>1500000</v>
      </c>
      <c r="Q41" s="46">
        <f t="shared" si="8"/>
        <v>706909.72838987724</v>
      </c>
      <c r="R41" s="47" t="str">
        <f t="shared" si="0"/>
        <v xml:space="preserve">Existe gran diferencia, indicando alta volatilidad o falta de consenso en el valor. </v>
      </c>
      <c r="S41" s="48">
        <f t="shared" si="9"/>
        <v>0.28444545458021303</v>
      </c>
      <c r="T41" s="47" t="str">
        <f t="shared" si="1"/>
        <v>Los precios son homogéneos. Hay poca dispersión, indicando un mercado estable donde la mayoría de los productos se venden a precios cercanos al promedio</v>
      </c>
    </row>
    <row r="42" spans="1:20" ht="15.75" customHeight="1" x14ac:dyDescent="0.25">
      <c r="A42" s="42">
        <v>41</v>
      </c>
      <c r="B42" s="43" t="s">
        <v>55</v>
      </c>
      <c r="E42" s="44">
        <v>1225000</v>
      </c>
      <c r="F42" s="44">
        <v>1298500</v>
      </c>
      <c r="G42" s="44">
        <v>3430383</v>
      </c>
      <c r="H42" s="44">
        <v>3190256</v>
      </c>
      <c r="J42" s="45">
        <f t="shared" si="2"/>
        <v>1225000</v>
      </c>
      <c r="K42" s="45">
        <f t="shared" si="3"/>
        <v>3430383</v>
      </c>
      <c r="L42" s="45">
        <f t="shared" si="4"/>
        <v>2042615.1421472023</v>
      </c>
      <c r="M42" s="45">
        <f t="shared" si="5"/>
        <v>2244378</v>
      </c>
      <c r="N42" s="45">
        <f t="shared" si="6"/>
        <v>2286034.75</v>
      </c>
      <c r="O42" s="45">
        <f t="shared" si="7"/>
        <v>1225000</v>
      </c>
      <c r="Q42" s="46">
        <f t="shared" si="8"/>
        <v>1187177.1293555638</v>
      </c>
      <c r="R42" s="47" t="str">
        <f t="shared" si="0"/>
        <v xml:space="preserve">Existe gran diferencia, indicando alta volatilidad o falta de consenso en el valor. </v>
      </c>
      <c r="S42" s="48">
        <f t="shared" si="9"/>
        <v>0.44974187413984096</v>
      </c>
      <c r="T42" s="47" t="str">
        <f t="shared" si="1"/>
        <v>Existe una gran dispersión de precios, lo que indica alta volatilidad o falta de uniformidad en el mercado. La media pierde representatividad</v>
      </c>
    </row>
    <row r="43" spans="1:20" ht="15.75" customHeight="1" x14ac:dyDescent="0.25">
      <c r="A43" s="42">
        <v>42</v>
      </c>
      <c r="B43" s="43" t="s">
        <v>56</v>
      </c>
      <c r="E43" s="44">
        <v>2342500</v>
      </c>
      <c r="F43" s="44">
        <v>2484534</v>
      </c>
      <c r="G43" s="44">
        <v>1662621</v>
      </c>
      <c r="H43" s="44">
        <v>1546238</v>
      </c>
      <c r="J43" s="45">
        <f t="shared" si="2"/>
        <v>1546238</v>
      </c>
      <c r="K43" s="45">
        <f t="shared" si="3"/>
        <v>2484534</v>
      </c>
      <c r="L43" s="45">
        <f t="shared" si="4"/>
        <v>1966747.1835528628</v>
      </c>
      <c r="M43" s="45">
        <f t="shared" si="5"/>
        <v>2002560.5</v>
      </c>
      <c r="N43" s="45">
        <f t="shared" si="6"/>
        <v>2008973.25</v>
      </c>
      <c r="O43" s="45">
        <f t="shared" si="7"/>
        <v>1546238</v>
      </c>
      <c r="Q43" s="46">
        <f t="shared" si="8"/>
        <v>473103.90422497748</v>
      </c>
      <c r="R43" s="47" t="str">
        <f t="shared" si="0"/>
        <v xml:space="preserve">Existe gran diferencia, indicando alta volatilidad o falta de consenso en el valor. </v>
      </c>
      <c r="S43" s="48">
        <f t="shared" si="9"/>
        <v>0.20394497521976987</v>
      </c>
      <c r="T43" s="47" t="str">
        <f t="shared" si="1"/>
        <v>Los precios son homogéneos. Hay poca dispersión, indicando un mercado estable donde la mayoría de los productos se venden a precios cercanos al promedio</v>
      </c>
    </row>
    <row r="44" spans="1:20" ht="15.75" customHeight="1" x14ac:dyDescent="0.25">
      <c r="A44" s="42">
        <v>43</v>
      </c>
      <c r="B44" s="43" t="s">
        <v>57</v>
      </c>
      <c r="E44" s="44">
        <v>872500</v>
      </c>
      <c r="F44" s="44">
        <v>925168</v>
      </c>
      <c r="G44" s="44">
        <v>1114961</v>
      </c>
      <c r="H44" s="44">
        <v>1036914</v>
      </c>
      <c r="J44" s="45">
        <f t="shared" si="2"/>
        <v>872500</v>
      </c>
      <c r="K44" s="45">
        <f t="shared" si="3"/>
        <v>1114961</v>
      </c>
      <c r="L44" s="45">
        <f t="shared" si="4"/>
        <v>982872.33995904448</v>
      </c>
      <c r="M44" s="45">
        <f t="shared" si="5"/>
        <v>981041</v>
      </c>
      <c r="N44" s="45">
        <f t="shared" si="6"/>
        <v>987385.75</v>
      </c>
      <c r="O44" s="45">
        <f t="shared" si="7"/>
        <v>872500</v>
      </c>
      <c r="Q44" s="46">
        <f t="shared" si="8"/>
        <v>109237.16694841855</v>
      </c>
      <c r="R44" s="47" t="str">
        <f t="shared" si="0"/>
        <v xml:space="preserve">Existe gran diferencia, indicando alta volatilidad o falta de consenso en el valor. </v>
      </c>
      <c r="S44" s="48">
        <f t="shared" si="9"/>
        <v>9.5810742270457425E-2</v>
      </c>
      <c r="T44" s="47" t="str">
        <f t="shared" si="1"/>
        <v>Los precios son homogéneos. Hay poca dispersión, indicando un mercado estable donde la mayoría de los productos se venden a precios cercanos al promedio</v>
      </c>
    </row>
    <row r="45" spans="1:20" ht="15.75" customHeight="1" x14ac:dyDescent="0.25">
      <c r="A45" s="42">
        <v>44</v>
      </c>
      <c r="B45" s="43" t="s">
        <v>58</v>
      </c>
      <c r="E45" s="44">
        <v>1122500</v>
      </c>
      <c r="F45" s="44">
        <v>1190168</v>
      </c>
      <c r="G45" s="44">
        <v>284228</v>
      </c>
      <c r="H45" s="44">
        <v>264332</v>
      </c>
      <c r="J45" s="45">
        <f t="shared" si="2"/>
        <v>264332</v>
      </c>
      <c r="K45" s="45">
        <f t="shared" si="3"/>
        <v>1190168</v>
      </c>
      <c r="L45" s="45">
        <f t="shared" si="4"/>
        <v>562863.13465483766</v>
      </c>
      <c r="M45" s="45">
        <f t="shared" si="5"/>
        <v>703364</v>
      </c>
      <c r="N45" s="45">
        <f t="shared" si="6"/>
        <v>715307</v>
      </c>
      <c r="O45" s="45">
        <f t="shared" si="7"/>
        <v>264332</v>
      </c>
      <c r="Q45" s="46">
        <f t="shared" si="8"/>
        <v>510067.5325993608</v>
      </c>
      <c r="R45" s="47" t="str">
        <f t="shared" si="0"/>
        <v xml:space="preserve">Existe gran diferencia, indicando alta volatilidad o falta de consenso en el valor. </v>
      </c>
      <c r="S45" s="48">
        <f t="shared" si="9"/>
        <v>0.61754105702403828</v>
      </c>
      <c r="T45" s="47" t="str">
        <f t="shared" si="1"/>
        <v>Existe una gran dispersión de precios, lo que indica alta volatilidad o falta de uniformidad en el mercado. La media pierde representatividad</v>
      </c>
    </row>
    <row r="46" spans="1:20" ht="15.75" customHeight="1" x14ac:dyDescent="0.25">
      <c r="A46" s="42">
        <v>45</v>
      </c>
      <c r="B46" s="43" t="s">
        <v>59</v>
      </c>
      <c r="E46" s="44">
        <v>220000</v>
      </c>
      <c r="F46" s="44">
        <v>233306</v>
      </c>
      <c r="G46" s="44">
        <v>277296</v>
      </c>
      <c r="H46" s="44">
        <v>257885</v>
      </c>
      <c r="J46" s="45">
        <f t="shared" si="2"/>
        <v>220000</v>
      </c>
      <c r="K46" s="45">
        <f t="shared" si="3"/>
        <v>277296</v>
      </c>
      <c r="L46" s="45">
        <f t="shared" si="4"/>
        <v>246138.51091020941</v>
      </c>
      <c r="M46" s="45">
        <f t="shared" si="5"/>
        <v>245595.5</v>
      </c>
      <c r="N46" s="45">
        <f t="shared" si="6"/>
        <v>247121.75</v>
      </c>
      <c r="O46" s="45">
        <f t="shared" si="7"/>
        <v>220000</v>
      </c>
      <c r="Q46" s="46">
        <f t="shared" si="8"/>
        <v>25513.376783888616</v>
      </c>
      <c r="R46" s="47" t="str">
        <f t="shared" si="0"/>
        <v xml:space="preserve">Existe gran diferencia, indicando alta volatilidad o falta de consenso en el valor. </v>
      </c>
      <c r="S46" s="48">
        <f t="shared" si="9"/>
        <v>8.9410310630981135E-2</v>
      </c>
      <c r="T46" s="47" t="str">
        <f t="shared" si="1"/>
        <v>Los precios son homogéneos. Hay poca dispersión, indicando un mercado estable donde la mayoría de los productos se venden a precios cercanos al promedio</v>
      </c>
    </row>
    <row r="47" spans="1:20" ht="15.75" customHeight="1" x14ac:dyDescent="0.25">
      <c r="A47" s="42">
        <v>46</v>
      </c>
      <c r="B47" s="43" t="s">
        <v>60</v>
      </c>
      <c r="E47" s="44">
        <v>195000</v>
      </c>
      <c r="F47" s="44">
        <v>206806</v>
      </c>
      <c r="G47" s="44">
        <v>181398</v>
      </c>
      <c r="H47" s="44">
        <v>168700</v>
      </c>
      <c r="J47" s="45">
        <f t="shared" si="2"/>
        <v>168700</v>
      </c>
      <c r="K47" s="45">
        <f t="shared" si="3"/>
        <v>206806</v>
      </c>
      <c r="L47" s="45">
        <f t="shared" si="4"/>
        <v>187428.8026375896</v>
      </c>
      <c r="M47" s="45">
        <f t="shared" si="5"/>
        <v>188199</v>
      </c>
      <c r="N47" s="45">
        <f t="shared" si="6"/>
        <v>187976</v>
      </c>
      <c r="O47" s="45">
        <f t="shared" si="7"/>
        <v>168700</v>
      </c>
      <c r="Q47" s="46">
        <f t="shared" si="8"/>
        <v>16520.086117612504</v>
      </c>
      <c r="R47" s="47" t="str">
        <f t="shared" si="0"/>
        <v>Los precios son similares, sugiriendo un mercado estable y competitivo.</v>
      </c>
      <c r="S47" s="48">
        <f t="shared" si="9"/>
        <v>7.61097919444986E-2</v>
      </c>
      <c r="T47" s="47" t="str">
        <f t="shared" si="1"/>
        <v>Los precios son homogéneos. Hay poca dispersión, indicando un mercado estable donde la mayoría de los productos se venden a precios cercanos al promedio</v>
      </c>
    </row>
    <row r="48" spans="1:20" ht="15.75" customHeight="1" x14ac:dyDescent="0.25">
      <c r="A48" s="42">
        <v>47</v>
      </c>
      <c r="B48" s="43" t="s">
        <v>61</v>
      </c>
      <c r="E48" s="44">
        <v>3962500</v>
      </c>
      <c r="F48" s="44">
        <v>4203695</v>
      </c>
      <c r="G48" s="44">
        <v>2332753</v>
      </c>
      <c r="H48" s="44">
        <v>2169460</v>
      </c>
      <c r="J48" s="45">
        <f t="shared" si="2"/>
        <v>2169460</v>
      </c>
      <c r="K48" s="45">
        <f t="shared" si="3"/>
        <v>4203695</v>
      </c>
      <c r="L48" s="45">
        <f t="shared" si="4"/>
        <v>3030087.84504415</v>
      </c>
      <c r="M48" s="45">
        <f t="shared" si="5"/>
        <v>3147626.5</v>
      </c>
      <c r="N48" s="45">
        <f t="shared" si="6"/>
        <v>3167102</v>
      </c>
      <c r="O48" s="45">
        <f t="shared" si="7"/>
        <v>2169460</v>
      </c>
      <c r="Q48" s="46">
        <f t="shared" si="8"/>
        <v>1064363.7911945332</v>
      </c>
      <c r="R48" s="47" t="str">
        <f t="shared" si="0"/>
        <v xml:space="preserve">Existe gran diferencia, indicando alta volatilidad o falta de consenso en el valor. </v>
      </c>
      <c r="S48" s="48">
        <f t="shared" si="9"/>
        <v>0.29104401501523525</v>
      </c>
      <c r="T48" s="47" t="str">
        <f t="shared" si="1"/>
        <v>Los precios son homogéneos. Hay poca dispersión, indicando un mercado estable donde la mayoría de los productos se venden a precios cercanos al promedio</v>
      </c>
    </row>
    <row r="49" spans="1:20" ht="15.75" customHeight="1" x14ac:dyDescent="0.25">
      <c r="A49" s="42">
        <v>48</v>
      </c>
      <c r="B49" s="43" t="s">
        <v>62</v>
      </c>
      <c r="E49" s="44">
        <v>6442500</v>
      </c>
      <c r="F49" s="44">
        <v>6831064</v>
      </c>
      <c r="G49" s="44">
        <v>945117</v>
      </c>
      <c r="H49" s="44">
        <v>878959</v>
      </c>
      <c r="J49" s="45">
        <f t="shared" si="2"/>
        <v>878959</v>
      </c>
      <c r="K49" s="45">
        <f t="shared" si="3"/>
        <v>6831064</v>
      </c>
      <c r="L49" s="45">
        <f t="shared" si="4"/>
        <v>2458947.4267978272</v>
      </c>
      <c r="M49" s="45">
        <f t="shared" si="5"/>
        <v>3693808.5</v>
      </c>
      <c r="N49" s="45">
        <f t="shared" si="6"/>
        <v>3774410</v>
      </c>
      <c r="O49" s="45">
        <f t="shared" si="7"/>
        <v>878959</v>
      </c>
      <c r="Q49" s="46">
        <f t="shared" si="8"/>
        <v>3309097.2231645496</v>
      </c>
      <c r="R49" s="47" t="str">
        <f t="shared" si="0"/>
        <v xml:space="preserve">Existe gran diferencia, indicando alta volatilidad o falta de consenso en el valor. </v>
      </c>
      <c r="S49" s="48">
        <f t="shared" si="9"/>
        <v>0.75926098618142801</v>
      </c>
      <c r="T49" s="47" t="str">
        <f t="shared" si="1"/>
        <v>Existe una gran dispersión de precios, lo que indica alta volatilidad o falta de uniformidad en el mercado. La media pierde representatividad</v>
      </c>
    </row>
    <row r="50" spans="1:20" ht="15.75" customHeight="1" x14ac:dyDescent="0.25">
      <c r="A50" s="42">
        <v>49</v>
      </c>
      <c r="B50" s="43" t="s">
        <v>63</v>
      </c>
      <c r="E50" s="44">
        <v>230000</v>
      </c>
      <c r="F50" s="44">
        <v>243959</v>
      </c>
      <c r="G50" s="44">
        <v>452917</v>
      </c>
      <c r="H50" s="44">
        <v>421213</v>
      </c>
      <c r="J50" s="45">
        <f t="shared" si="2"/>
        <v>230000</v>
      </c>
      <c r="K50" s="45">
        <f t="shared" si="3"/>
        <v>452917</v>
      </c>
      <c r="L50" s="45">
        <f t="shared" si="4"/>
        <v>321655.71139685088</v>
      </c>
      <c r="M50" s="45">
        <f t="shared" si="5"/>
        <v>332586</v>
      </c>
      <c r="N50" s="45">
        <f t="shared" si="6"/>
        <v>337022.25</v>
      </c>
      <c r="O50" s="45">
        <f t="shared" si="7"/>
        <v>230000</v>
      </c>
      <c r="Q50" s="46">
        <f t="shared" si="8"/>
        <v>116381.85133251376</v>
      </c>
      <c r="R50" s="47" t="str">
        <f t="shared" si="0"/>
        <v xml:space="preserve">Existe gran diferencia, indicando alta volatilidad o falta de consenso en el valor. </v>
      </c>
      <c r="S50" s="48">
        <f t="shared" si="9"/>
        <v>0.29905930481866028</v>
      </c>
      <c r="T50" s="47" t="str">
        <f t="shared" si="1"/>
        <v>Los precios son homogéneos. Hay poca dispersión, indicando un mercado estable donde la mayoría de los productos se venden a precios cercanos al promedio</v>
      </c>
    </row>
    <row r="51" spans="1:20" ht="15.75" customHeight="1" x14ac:dyDescent="0.25">
      <c r="A51" s="42">
        <v>50</v>
      </c>
      <c r="B51" s="43" t="s">
        <v>64</v>
      </c>
      <c r="E51" s="44">
        <v>600000</v>
      </c>
      <c r="F51" s="44">
        <v>636000</v>
      </c>
      <c r="G51" s="44">
        <v>710571</v>
      </c>
      <c r="H51" s="44">
        <v>660831</v>
      </c>
      <c r="J51" s="45">
        <f t="shared" si="2"/>
        <v>600000</v>
      </c>
      <c r="K51" s="45">
        <f t="shared" si="3"/>
        <v>710571</v>
      </c>
      <c r="L51" s="45">
        <f t="shared" si="4"/>
        <v>650618.73242784548</v>
      </c>
      <c r="M51" s="45">
        <f t="shared" si="5"/>
        <v>648415.5</v>
      </c>
      <c r="N51" s="45">
        <f t="shared" si="6"/>
        <v>651850.5</v>
      </c>
      <c r="O51" s="45">
        <f t="shared" si="7"/>
        <v>600000</v>
      </c>
      <c r="Q51" s="46">
        <f t="shared" si="8"/>
        <v>46434.395301328084</v>
      </c>
      <c r="R51" s="47" t="str">
        <f t="shared" si="0"/>
        <v xml:space="preserve">Existe gran diferencia, indicando alta volatilidad o falta de consenso en el valor. </v>
      </c>
      <c r="S51" s="48">
        <f t="shared" si="9"/>
        <v>6.1691087051891351E-2</v>
      </c>
      <c r="T51" s="47" t="str">
        <f t="shared" si="1"/>
        <v>Los precios son homogéneos. Hay poca dispersión, indicando un mercado estable donde la mayoría de los productos se venden a precios cercanos al promedio</v>
      </c>
    </row>
    <row r="52" spans="1:20" ht="15.75" customHeight="1" x14ac:dyDescent="0.25">
      <c r="A52" s="42">
        <v>51</v>
      </c>
      <c r="B52" s="43" t="s">
        <v>65</v>
      </c>
      <c r="E52" s="44">
        <v>1437500</v>
      </c>
      <c r="F52" s="44">
        <v>1525075</v>
      </c>
      <c r="G52" s="44">
        <v>1267474</v>
      </c>
      <c r="H52" s="44">
        <v>1178751</v>
      </c>
      <c r="J52" s="45">
        <f t="shared" si="2"/>
        <v>1178751</v>
      </c>
      <c r="K52" s="45">
        <f t="shared" si="3"/>
        <v>1525075</v>
      </c>
      <c r="L52" s="45">
        <f t="shared" si="4"/>
        <v>1345287.3150927967</v>
      </c>
      <c r="M52" s="45">
        <f t="shared" si="5"/>
        <v>1352487</v>
      </c>
      <c r="N52" s="45">
        <f t="shared" si="6"/>
        <v>1352200</v>
      </c>
      <c r="O52" s="45">
        <f t="shared" si="7"/>
        <v>1178751</v>
      </c>
      <c r="Q52" s="46">
        <f t="shared" si="8"/>
        <v>157506.51447056615</v>
      </c>
      <c r="R52" s="47" t="str">
        <f t="shared" si="0"/>
        <v xml:space="preserve">Existe gran diferencia, indicando alta volatilidad o falta de consenso en el valor. </v>
      </c>
      <c r="S52" s="48">
        <f t="shared" si="9"/>
        <v>0.10087608548517348</v>
      </c>
      <c r="T52" s="47" t="str">
        <f t="shared" si="1"/>
        <v>Los precios son homogéneos. Hay poca dispersión, indicando un mercado estable donde la mayoría de los productos se venden a precios cercanos al promedio</v>
      </c>
    </row>
    <row r="53" spans="1:20" ht="15.75" customHeight="1" x14ac:dyDescent="0.25">
      <c r="A53" s="42">
        <v>52</v>
      </c>
      <c r="B53" s="43" t="s">
        <v>66</v>
      </c>
      <c r="E53" s="44">
        <v>100000</v>
      </c>
      <c r="F53" s="44">
        <v>106000</v>
      </c>
      <c r="G53" s="44">
        <v>336221</v>
      </c>
      <c r="H53" s="44">
        <v>312686</v>
      </c>
      <c r="J53" s="45">
        <f t="shared" si="2"/>
        <v>100000</v>
      </c>
      <c r="K53" s="45">
        <f t="shared" si="3"/>
        <v>336221</v>
      </c>
      <c r="L53" s="45">
        <f t="shared" si="4"/>
        <v>182708.93427233206</v>
      </c>
      <c r="M53" s="45">
        <f t="shared" si="5"/>
        <v>209343</v>
      </c>
      <c r="N53" s="45">
        <f t="shared" si="6"/>
        <v>213726.75</v>
      </c>
      <c r="O53" s="45">
        <f t="shared" si="7"/>
        <v>100000</v>
      </c>
      <c r="Q53" s="46">
        <f t="shared" si="8"/>
        <v>128240.14032892874</v>
      </c>
      <c r="R53" s="47" t="str">
        <f t="shared" si="0"/>
        <v xml:space="preserve">Existe gran diferencia, indicando alta volatilidad o falta de consenso en el valor. </v>
      </c>
      <c r="S53" s="48">
        <f t="shared" si="9"/>
        <v>0.51963181637176248</v>
      </c>
      <c r="T53" s="47" t="str">
        <f t="shared" si="1"/>
        <v>Existe una gran dispersión de precios, lo que indica alta volatilidad o falta de uniformidad en el mercado. La media pierde representatividad</v>
      </c>
    </row>
    <row r="54" spans="1:20" ht="15.75" customHeight="1" x14ac:dyDescent="0.25">
      <c r="A54" s="42">
        <v>53</v>
      </c>
      <c r="B54" s="43" t="s">
        <v>67</v>
      </c>
      <c r="E54" s="44">
        <v>4012500</v>
      </c>
      <c r="F54" s="44">
        <v>4255635</v>
      </c>
      <c r="G54" s="44">
        <v>2189483</v>
      </c>
      <c r="H54" s="44">
        <v>2036219</v>
      </c>
      <c r="J54" s="45">
        <f t="shared" si="2"/>
        <v>2036219</v>
      </c>
      <c r="K54" s="45">
        <f t="shared" si="3"/>
        <v>4255635</v>
      </c>
      <c r="L54" s="45">
        <f t="shared" si="4"/>
        <v>2953835.9384778249</v>
      </c>
      <c r="M54" s="45">
        <f t="shared" si="5"/>
        <v>3100991.5</v>
      </c>
      <c r="N54" s="45">
        <f t="shared" si="6"/>
        <v>3123459.25</v>
      </c>
      <c r="O54" s="45">
        <f t="shared" si="7"/>
        <v>2036219</v>
      </c>
      <c r="Q54" s="46">
        <f t="shared" si="8"/>
        <v>1172833.944033674</v>
      </c>
      <c r="R54" s="47" t="str">
        <f t="shared" si="0"/>
        <v xml:space="preserve">Existe gran diferencia, indicando alta volatilidad o falta de consenso en el valor. </v>
      </c>
      <c r="S54" s="48">
        <f t="shared" si="9"/>
        <v>0.32518560629656312</v>
      </c>
      <c r="T54" s="47" t="str">
        <f t="shared" si="1"/>
        <v>Existe una gran dispersión de precios, lo que indica alta volatilidad o falta de uniformidad en el mercado. La media pierde representatividad</v>
      </c>
    </row>
    <row r="55" spans="1:20" ht="15.75" customHeight="1" x14ac:dyDescent="0.25">
      <c r="A55" s="42">
        <v>54</v>
      </c>
      <c r="B55" s="43" t="s">
        <v>68</v>
      </c>
      <c r="E55" s="44">
        <v>437500</v>
      </c>
      <c r="F55" s="44">
        <v>463750</v>
      </c>
      <c r="G55" s="44">
        <v>540727</v>
      </c>
      <c r="H55" s="44">
        <v>502876</v>
      </c>
      <c r="J55" s="45">
        <f t="shared" si="2"/>
        <v>437500</v>
      </c>
      <c r="K55" s="45">
        <f t="shared" si="3"/>
        <v>540727</v>
      </c>
      <c r="L55" s="45">
        <f t="shared" si="4"/>
        <v>484646.67352028919</v>
      </c>
      <c r="M55" s="45">
        <f t="shared" si="5"/>
        <v>483313</v>
      </c>
      <c r="N55" s="45">
        <f t="shared" si="6"/>
        <v>486213.25</v>
      </c>
      <c r="O55" s="45">
        <f t="shared" si="7"/>
        <v>437500</v>
      </c>
      <c r="Q55" s="46">
        <f t="shared" si="8"/>
        <v>45192.088182003718</v>
      </c>
      <c r="R55" s="47" t="str">
        <f t="shared" si="0"/>
        <v xml:space="preserve">Existe gran diferencia, indicando alta volatilidad o falta de consenso en el valor. </v>
      </c>
      <c r="S55" s="48">
        <f t="shared" si="9"/>
        <v>8.0494508151889591E-2</v>
      </c>
      <c r="T55" s="47" t="str">
        <f t="shared" si="1"/>
        <v>Los precios son homogéneos. Hay poca dispersión, indicando un mercado estable donde la mayoría de los productos se venden a precios cercanos al promedio</v>
      </c>
    </row>
    <row r="56" spans="1:20" ht="15.75" customHeight="1" x14ac:dyDescent="0.25"/>
    <row r="57" spans="1:20" ht="15.75" customHeight="1" x14ac:dyDescent="0.25"/>
    <row r="58" spans="1:20" ht="15.75" customHeight="1" x14ac:dyDescent="0.25"/>
    <row r="59" spans="1:20" ht="15.75" customHeight="1" x14ac:dyDescent="0.25"/>
    <row r="60" spans="1:20" ht="15.75" customHeight="1" x14ac:dyDescent="0.25"/>
    <row r="61" spans="1:20" ht="15.75" customHeight="1" x14ac:dyDescent="0.25"/>
    <row r="62" spans="1:20" ht="15.75" customHeight="1" x14ac:dyDescent="0.25"/>
    <row r="63" spans="1:20" ht="15.75" customHeight="1" x14ac:dyDescent="0.25"/>
    <row r="64" spans="1:20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S2:S55">
    <cfRule type="cellIs" dxfId="33" priority="1" operator="lessThan">
      <formula>30%</formula>
    </cfRule>
  </conditionalFormatting>
  <conditionalFormatting sqref="S2:S55">
    <cfRule type="cellIs" dxfId="32" priority="2" operator="greaterThan">
      <formula>30%</formula>
    </cfRule>
  </conditionalFormatting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40295-F9EF-4902-BFDB-DAD3758416F5}">
  <dimension ref="A1:S1000"/>
  <sheetViews>
    <sheetView workbookViewId="0">
      <selection activeCell="E1" sqref="E1:F1"/>
    </sheetView>
  </sheetViews>
  <sheetFormatPr baseColWidth="10" defaultColWidth="14.42578125" defaultRowHeight="15" customHeight="1" x14ac:dyDescent="0.25"/>
  <cols>
    <col min="1" max="1" width="4.42578125" customWidth="1"/>
    <col min="2" max="2" width="77.42578125" customWidth="1"/>
    <col min="3" max="5" width="10.7109375" customWidth="1"/>
    <col min="6" max="6" width="13.5703125" customWidth="1"/>
    <col min="7" max="16" width="10.7109375" customWidth="1"/>
    <col min="17" max="17" width="55.28515625" customWidth="1"/>
    <col min="18" max="18" width="10.7109375" customWidth="1"/>
    <col min="19" max="19" width="111.5703125" customWidth="1"/>
    <col min="20" max="26" width="10.7109375" customWidth="1"/>
  </cols>
  <sheetData>
    <row r="1" spans="1:19" ht="54" x14ac:dyDescent="0.25">
      <c r="A1" s="33" t="s">
        <v>102</v>
      </c>
      <c r="B1" s="33" t="s">
        <v>103</v>
      </c>
      <c r="E1" s="34" t="s">
        <v>124</v>
      </c>
      <c r="F1" s="34" t="s">
        <v>126</v>
      </c>
      <c r="I1" s="35" t="s">
        <v>106</v>
      </c>
      <c r="J1" s="36" t="s">
        <v>107</v>
      </c>
      <c r="K1" s="37" t="s">
        <v>108</v>
      </c>
      <c r="L1" s="38" t="s">
        <v>109</v>
      </c>
      <c r="M1" s="39" t="s">
        <v>110</v>
      </c>
      <c r="N1" s="40" t="s">
        <v>111</v>
      </c>
      <c r="P1" s="41" t="s">
        <v>112</v>
      </c>
      <c r="Q1" s="41" t="s">
        <v>113</v>
      </c>
      <c r="R1" s="41" t="s">
        <v>114</v>
      </c>
      <c r="S1" s="41" t="s">
        <v>115</v>
      </c>
    </row>
    <row r="2" spans="1:19" x14ac:dyDescent="0.25">
      <c r="A2" s="42">
        <v>1</v>
      </c>
      <c r="B2" s="43" t="s">
        <v>15</v>
      </c>
      <c r="E2" s="44">
        <v>1351871</v>
      </c>
      <c r="F2" s="44">
        <v>1419465</v>
      </c>
      <c r="I2" s="45">
        <f t="shared" ref="I2:I33" si="0">+MIN(E2,F2)</f>
        <v>1351871</v>
      </c>
      <c r="J2" s="45">
        <f t="shared" ref="J2:J33" si="1">+MAX(E2,F2)</f>
        <v>1419465</v>
      </c>
      <c r="K2" s="45">
        <f t="shared" ref="K2:K33" si="2">+GEOMEAN(F2,E2)</f>
        <v>1385255.7774703559</v>
      </c>
      <c r="L2" s="45">
        <f t="shared" ref="L2:L33" si="3">+MEDIAN(F2,E2)</f>
        <v>1385668</v>
      </c>
      <c r="M2" s="45">
        <f t="shared" ref="M2:M33" si="4">+AVERAGE(F2,E2)</f>
        <v>1385668</v>
      </c>
      <c r="N2" s="45">
        <f t="shared" ref="N2:N55" si="5">+I2</f>
        <v>1351871</v>
      </c>
      <c r="P2" s="46">
        <f>+_xlfn.STDEV.S(D2,E2,F2,G2)</f>
        <v>47796.175767523491</v>
      </c>
      <c r="Q2" s="47" t="str">
        <f t="shared" ref="Q2:Q55" si="6">+IF(P2&lt;20000,"Los precios son similares, sugiriendo un mercado estable y competitivo.","Existe gran diferencia, indicando alta volatilidad o falta de consenso en el valor. ")</f>
        <v xml:space="preserve">Existe gran diferencia, indicando alta volatilidad o falta de consenso en el valor. </v>
      </c>
      <c r="R2" s="48">
        <f t="shared" ref="R2:R33" si="7">+_xlfn.STDEV.P(E2,F2)/M2</f>
        <v>2.4390402318592911E-2</v>
      </c>
      <c r="S2" s="47" t="str">
        <f t="shared" ref="S2:S55" si="8">+IF(R2&lt;30%,"Los precios son homogéneos. Hay poca dispersión, indicando un mercado estable donde la mayoría de los productos se venden a precios cercanos al promedio","Existe una gran dispersión de precios, lo que indica alta volatilidad o falta de uniformidad en el mercado. La media pierde representatividad")</f>
        <v>Los precios son homogéneos. Hay poca dispersión, indicando un mercado estable donde la mayoría de los productos se venden a precios cercanos al promedio</v>
      </c>
    </row>
    <row r="3" spans="1:19" x14ac:dyDescent="0.25">
      <c r="A3" s="42">
        <v>2</v>
      </c>
      <c r="B3" s="43" t="s">
        <v>16</v>
      </c>
      <c r="E3" s="44">
        <v>126620</v>
      </c>
      <c r="F3" s="44">
        <v>132951</v>
      </c>
      <c r="I3" s="45">
        <f t="shared" si="0"/>
        <v>126620</v>
      </c>
      <c r="J3" s="45">
        <f t="shared" si="1"/>
        <v>132951</v>
      </c>
      <c r="K3" s="45">
        <f t="shared" si="2"/>
        <v>129746.89059858043</v>
      </c>
      <c r="L3" s="45">
        <f t="shared" si="3"/>
        <v>129785.5</v>
      </c>
      <c r="M3" s="45">
        <f t="shared" si="4"/>
        <v>129785.5</v>
      </c>
      <c r="N3" s="45">
        <f t="shared" si="5"/>
        <v>126620</v>
      </c>
      <c r="P3" s="46">
        <f t="shared" ref="P3:P34" si="9">+_xlfn.STDEV.S(E3,F3)</f>
        <v>4476.6930316920325</v>
      </c>
      <c r="Q3" s="47" t="str">
        <f t="shared" si="6"/>
        <v>Los precios son similares, sugiriendo un mercado estable y competitivo.</v>
      </c>
      <c r="R3" s="48">
        <f t="shared" si="7"/>
        <v>2.4390243902439025E-2</v>
      </c>
      <c r="S3" s="47" t="str">
        <f t="shared" si="8"/>
        <v>Los precios son homogéneos. Hay poca dispersión, indicando un mercado estable donde la mayoría de los productos se venden a precios cercanos al promedio</v>
      </c>
    </row>
    <row r="4" spans="1:19" x14ac:dyDescent="0.25">
      <c r="A4" s="42">
        <v>3</v>
      </c>
      <c r="B4" s="43" t="s">
        <v>17</v>
      </c>
      <c r="E4" s="44">
        <v>105000</v>
      </c>
      <c r="F4" s="44">
        <v>93000</v>
      </c>
      <c r="I4" s="45">
        <f t="shared" si="0"/>
        <v>93000</v>
      </c>
      <c r="J4" s="45">
        <f t="shared" si="1"/>
        <v>105000</v>
      </c>
      <c r="K4" s="45">
        <f t="shared" si="2"/>
        <v>98818.014552003617</v>
      </c>
      <c r="L4" s="45">
        <f t="shared" si="3"/>
        <v>99000</v>
      </c>
      <c r="M4" s="45">
        <f t="shared" si="4"/>
        <v>99000</v>
      </c>
      <c r="N4" s="45">
        <f t="shared" si="5"/>
        <v>93000</v>
      </c>
      <c r="P4" s="46">
        <f t="shared" si="9"/>
        <v>8485.2813742385697</v>
      </c>
      <c r="Q4" s="47" t="str">
        <f t="shared" si="6"/>
        <v>Los precios son similares, sugiriendo un mercado estable y competitivo.</v>
      </c>
      <c r="R4" s="48">
        <f t="shared" si="7"/>
        <v>6.0606060606060608E-2</v>
      </c>
      <c r="S4" s="47" t="str">
        <f t="shared" si="8"/>
        <v>Los precios son homogéneos. Hay poca dispersión, indicando un mercado estable donde la mayoría de los productos se venden a precios cercanos al promedio</v>
      </c>
    </row>
    <row r="5" spans="1:19" x14ac:dyDescent="0.25">
      <c r="A5" s="42">
        <v>4</v>
      </c>
      <c r="B5" s="43" t="s">
        <v>19</v>
      </c>
      <c r="E5" s="44">
        <v>210000</v>
      </c>
      <c r="F5" s="44">
        <v>186000</v>
      </c>
      <c r="I5" s="45">
        <f t="shared" si="0"/>
        <v>186000</v>
      </c>
      <c r="J5" s="45">
        <f t="shared" si="1"/>
        <v>210000</v>
      </c>
      <c r="K5" s="45">
        <f t="shared" si="2"/>
        <v>197636.02910400723</v>
      </c>
      <c r="L5" s="45">
        <f t="shared" si="3"/>
        <v>198000</v>
      </c>
      <c r="M5" s="45">
        <f t="shared" si="4"/>
        <v>198000</v>
      </c>
      <c r="N5" s="45">
        <f t="shared" si="5"/>
        <v>186000</v>
      </c>
      <c r="P5" s="46">
        <f t="shared" si="9"/>
        <v>16970.562748477139</v>
      </c>
      <c r="Q5" s="47" t="str">
        <f t="shared" si="6"/>
        <v>Los precios son similares, sugiriendo un mercado estable y competitivo.</v>
      </c>
      <c r="R5" s="48">
        <f t="shared" si="7"/>
        <v>6.0606060606060608E-2</v>
      </c>
      <c r="S5" s="47" t="str">
        <f t="shared" si="8"/>
        <v>Los precios son homogéneos. Hay poca dispersión, indicando un mercado estable donde la mayoría de los productos se venden a precios cercanos al promedio</v>
      </c>
    </row>
    <row r="6" spans="1:19" x14ac:dyDescent="0.25">
      <c r="A6" s="42">
        <v>5</v>
      </c>
      <c r="B6" s="43" t="s">
        <v>20</v>
      </c>
      <c r="E6" s="44">
        <v>137747</v>
      </c>
      <c r="F6" s="44">
        <v>144634</v>
      </c>
      <c r="I6" s="45">
        <f t="shared" si="0"/>
        <v>137747</v>
      </c>
      <c r="J6" s="45">
        <f t="shared" si="1"/>
        <v>144634</v>
      </c>
      <c r="K6" s="45">
        <f t="shared" si="2"/>
        <v>141148.50193324761</v>
      </c>
      <c r="L6" s="45">
        <f t="shared" si="3"/>
        <v>141190.5</v>
      </c>
      <c r="M6" s="45">
        <f t="shared" si="4"/>
        <v>141190.5</v>
      </c>
      <c r="N6" s="45">
        <f t="shared" si="5"/>
        <v>137747</v>
      </c>
      <c r="P6" s="46">
        <f t="shared" si="9"/>
        <v>4869.8444020317529</v>
      </c>
      <c r="Q6" s="47" t="str">
        <f t="shared" si="6"/>
        <v>Los precios son similares, sugiriendo un mercado estable y competitivo.</v>
      </c>
      <c r="R6" s="48">
        <f t="shared" si="7"/>
        <v>2.4389034673012702E-2</v>
      </c>
      <c r="S6" s="47" t="str">
        <f t="shared" si="8"/>
        <v>Los precios son homogéneos. Hay poca dispersión, indicando un mercado estable donde la mayoría de los productos se venden a precios cercanos al promedio</v>
      </c>
    </row>
    <row r="7" spans="1:19" x14ac:dyDescent="0.25">
      <c r="A7" s="42">
        <v>6</v>
      </c>
      <c r="B7" s="43" t="s">
        <v>21</v>
      </c>
      <c r="E7" s="44">
        <v>713115</v>
      </c>
      <c r="F7" s="44">
        <v>748771</v>
      </c>
      <c r="I7" s="45">
        <f t="shared" si="0"/>
        <v>713115</v>
      </c>
      <c r="J7" s="45">
        <f t="shared" si="1"/>
        <v>748771</v>
      </c>
      <c r="K7" s="45">
        <f t="shared" si="2"/>
        <v>730725.55153422686</v>
      </c>
      <c r="L7" s="45">
        <f t="shared" si="3"/>
        <v>730943</v>
      </c>
      <c r="M7" s="45">
        <f t="shared" si="4"/>
        <v>730943</v>
      </c>
      <c r="N7" s="45">
        <f t="shared" si="5"/>
        <v>713115</v>
      </c>
      <c r="P7" s="46">
        <f t="shared" si="9"/>
        <v>25212.599389987539</v>
      </c>
      <c r="Q7" s="47" t="str">
        <f t="shared" si="6"/>
        <v xml:space="preserve">Existe gran diferencia, indicando alta volatilidad o falta de consenso en el valor. </v>
      </c>
      <c r="R7" s="48">
        <f t="shared" si="7"/>
        <v>2.439041074338218E-2</v>
      </c>
      <c r="S7" s="47" t="str">
        <f t="shared" si="8"/>
        <v>Los precios son homogéneos. Hay poca dispersión, indicando un mercado estable donde la mayoría de los productos se venden a precios cercanos al promedio</v>
      </c>
    </row>
    <row r="8" spans="1:19" x14ac:dyDescent="0.25">
      <c r="A8" s="42">
        <v>7</v>
      </c>
      <c r="B8" s="43" t="s">
        <v>22</v>
      </c>
      <c r="E8" s="44">
        <v>352291</v>
      </c>
      <c r="F8" s="44">
        <v>369906</v>
      </c>
      <c r="I8" s="45">
        <f t="shared" si="0"/>
        <v>352291</v>
      </c>
      <c r="J8" s="45">
        <f t="shared" si="1"/>
        <v>369906</v>
      </c>
      <c r="K8" s="45">
        <f t="shared" si="2"/>
        <v>360991.0728065169</v>
      </c>
      <c r="L8" s="45">
        <f t="shared" si="3"/>
        <v>361098.5</v>
      </c>
      <c r="M8" s="45">
        <f t="shared" si="4"/>
        <v>361098.5</v>
      </c>
      <c r="N8" s="45">
        <f t="shared" si="5"/>
        <v>352291</v>
      </c>
      <c r="P8" s="46">
        <f t="shared" si="9"/>
        <v>12455.685950601035</v>
      </c>
      <c r="Q8" s="47" t="str">
        <f t="shared" si="6"/>
        <v>Los precios son similares, sugiriendo un mercado estable y competitivo.</v>
      </c>
      <c r="R8" s="48">
        <f t="shared" si="7"/>
        <v>2.4390851803593756E-2</v>
      </c>
      <c r="S8" s="47" t="str">
        <f t="shared" si="8"/>
        <v>Los precios son homogéneos. Hay poca dispersión, indicando un mercado estable donde la mayoría de los productos se venden a precios cercanos al promedio</v>
      </c>
    </row>
    <row r="9" spans="1:19" x14ac:dyDescent="0.25">
      <c r="A9" s="42">
        <v>8</v>
      </c>
      <c r="B9" s="43" t="s">
        <v>23</v>
      </c>
      <c r="E9" s="44">
        <v>292560</v>
      </c>
      <c r="F9" s="44">
        <v>307188</v>
      </c>
      <c r="I9" s="45">
        <f t="shared" si="0"/>
        <v>292560</v>
      </c>
      <c r="J9" s="45">
        <f t="shared" si="1"/>
        <v>307188</v>
      </c>
      <c r="K9" s="45">
        <f t="shared" si="2"/>
        <v>299784.79160891403</v>
      </c>
      <c r="L9" s="45">
        <f t="shared" si="3"/>
        <v>299874</v>
      </c>
      <c r="M9" s="45">
        <f t="shared" si="4"/>
        <v>299874</v>
      </c>
      <c r="N9" s="45">
        <f t="shared" si="5"/>
        <v>292560</v>
      </c>
      <c r="P9" s="46">
        <f t="shared" si="9"/>
        <v>10343.557995196818</v>
      </c>
      <c r="Q9" s="47" t="str">
        <f t="shared" si="6"/>
        <v>Los precios son similares, sugiriendo un mercado estable y competitivo.</v>
      </c>
      <c r="R9" s="48">
        <f t="shared" si="7"/>
        <v>2.4390243902439025E-2</v>
      </c>
      <c r="S9" s="47" t="str">
        <f t="shared" si="8"/>
        <v>Los precios son homogéneos. Hay poca dispersión, indicando un mercado estable donde la mayoría de los productos se venden a precios cercanos al promedio</v>
      </c>
    </row>
    <row r="10" spans="1:19" x14ac:dyDescent="0.25">
      <c r="A10" s="42">
        <v>9</v>
      </c>
      <c r="B10" s="43" t="s">
        <v>24</v>
      </c>
      <c r="E10" s="44">
        <v>548550</v>
      </c>
      <c r="F10" s="44">
        <v>575978</v>
      </c>
      <c r="I10" s="45">
        <f t="shared" si="0"/>
        <v>548550</v>
      </c>
      <c r="J10" s="45">
        <f t="shared" si="1"/>
        <v>575978</v>
      </c>
      <c r="K10" s="45">
        <f t="shared" si="2"/>
        <v>562096.72824167903</v>
      </c>
      <c r="L10" s="45">
        <f t="shared" si="3"/>
        <v>562264</v>
      </c>
      <c r="M10" s="45">
        <f t="shared" si="4"/>
        <v>562264</v>
      </c>
      <c r="N10" s="45">
        <f t="shared" si="5"/>
        <v>548550</v>
      </c>
      <c r="P10" s="46">
        <f t="shared" si="9"/>
        <v>19394.524794384626</v>
      </c>
      <c r="Q10" s="47" t="str">
        <f t="shared" si="6"/>
        <v>Los precios son similares, sugiriendo un mercado estable y competitivo.</v>
      </c>
      <c r="R10" s="48">
        <f t="shared" si="7"/>
        <v>2.4390677688772535E-2</v>
      </c>
      <c r="S10" s="47" t="str">
        <f t="shared" si="8"/>
        <v>Los precios son homogéneos. Hay poca dispersión, indicando un mercado estable donde la mayoría de los productos se venden a precios cercanos al promedio</v>
      </c>
    </row>
    <row r="11" spans="1:19" x14ac:dyDescent="0.25">
      <c r="A11" s="42">
        <v>10</v>
      </c>
      <c r="B11" s="43" t="s">
        <v>25</v>
      </c>
      <c r="E11" s="44">
        <v>175536</v>
      </c>
      <c r="F11" s="44">
        <v>184313</v>
      </c>
      <c r="I11" s="45">
        <f t="shared" si="0"/>
        <v>175536</v>
      </c>
      <c r="J11" s="45">
        <f t="shared" si="1"/>
        <v>184313</v>
      </c>
      <c r="K11" s="45">
        <f t="shared" si="2"/>
        <v>179870.97255532924</v>
      </c>
      <c r="L11" s="45">
        <f t="shared" si="3"/>
        <v>179924.5</v>
      </c>
      <c r="M11" s="45">
        <f t="shared" si="4"/>
        <v>179924.5</v>
      </c>
      <c r="N11" s="45">
        <f t="shared" si="5"/>
        <v>175536</v>
      </c>
      <c r="P11" s="46">
        <f t="shared" si="9"/>
        <v>6206.2762184743278</v>
      </c>
      <c r="Q11" s="47" t="str">
        <f t="shared" si="6"/>
        <v>Los precios son similares, sugiriendo un mercado estable y competitivo.</v>
      </c>
      <c r="R11" s="48">
        <f t="shared" si="7"/>
        <v>2.4390786135295637E-2</v>
      </c>
      <c r="S11" s="47" t="str">
        <f t="shared" si="8"/>
        <v>Los precios son homogéneos. Hay poca dispersión, indicando un mercado estable donde la mayoría de los productos se venden a precios cercanos al promedio</v>
      </c>
    </row>
    <row r="12" spans="1:19" x14ac:dyDescent="0.25">
      <c r="A12" s="42">
        <v>11</v>
      </c>
      <c r="B12" s="43" t="s">
        <v>26</v>
      </c>
      <c r="E12" s="44">
        <v>247457</v>
      </c>
      <c r="F12" s="44">
        <v>259830</v>
      </c>
      <c r="I12" s="45">
        <f t="shared" si="0"/>
        <v>247457</v>
      </c>
      <c r="J12" s="45">
        <f t="shared" si="1"/>
        <v>259830</v>
      </c>
      <c r="K12" s="45">
        <f t="shared" si="2"/>
        <v>253568.04276170136</v>
      </c>
      <c r="L12" s="45">
        <f t="shared" si="3"/>
        <v>253643.5</v>
      </c>
      <c r="M12" s="45">
        <f t="shared" si="4"/>
        <v>253643.5</v>
      </c>
      <c r="N12" s="45">
        <f t="shared" si="5"/>
        <v>247457</v>
      </c>
      <c r="P12" s="46">
        <f t="shared" si="9"/>
        <v>8749.0322036211528</v>
      </c>
      <c r="Q12" s="47" t="str">
        <f t="shared" si="6"/>
        <v>Los precios son similares, sugiriendo un mercado estable y competitivo.</v>
      </c>
      <c r="R12" s="48">
        <f t="shared" si="7"/>
        <v>2.4390532381078169E-2</v>
      </c>
      <c r="S12" s="47" t="str">
        <f t="shared" si="8"/>
        <v>Los precios son homogéneos. Hay poca dispersión, indicando un mercado estable donde la mayoría de los productos se venden a precios cercanos al promedio</v>
      </c>
    </row>
    <row r="13" spans="1:19" x14ac:dyDescent="0.25">
      <c r="A13" s="42">
        <v>12</v>
      </c>
      <c r="B13" s="43" t="s">
        <v>27</v>
      </c>
      <c r="E13" s="44">
        <v>141404</v>
      </c>
      <c r="F13" s="44">
        <v>148474</v>
      </c>
      <c r="I13" s="45">
        <f t="shared" si="0"/>
        <v>141404</v>
      </c>
      <c r="J13" s="45">
        <f t="shared" si="1"/>
        <v>148474</v>
      </c>
      <c r="K13" s="45">
        <f t="shared" si="2"/>
        <v>144895.88502093495</v>
      </c>
      <c r="L13" s="45">
        <f t="shared" si="3"/>
        <v>144939</v>
      </c>
      <c r="M13" s="45">
        <f t="shared" si="4"/>
        <v>144939</v>
      </c>
      <c r="N13" s="45">
        <f t="shared" si="5"/>
        <v>141404</v>
      </c>
      <c r="P13" s="46">
        <f t="shared" si="9"/>
        <v>4999.2449429888911</v>
      </c>
      <c r="Q13" s="47" t="str">
        <f t="shared" si="6"/>
        <v>Los precios son similares, sugiriendo un mercado estable y competitivo.</v>
      </c>
      <c r="R13" s="48">
        <f t="shared" si="7"/>
        <v>2.4389570784950909E-2</v>
      </c>
      <c r="S13" s="47" t="str">
        <f t="shared" si="8"/>
        <v>Los precios son homogéneos. Hay poca dispersión, indicando un mercado estable donde la mayoría de los productos se venden a precios cercanos al promedio</v>
      </c>
    </row>
    <row r="14" spans="1:19" x14ac:dyDescent="0.25">
      <c r="A14" s="42">
        <v>13</v>
      </c>
      <c r="B14" s="43" t="s">
        <v>28</v>
      </c>
      <c r="E14" s="44">
        <v>182850</v>
      </c>
      <c r="F14" s="44">
        <v>191993</v>
      </c>
      <c r="I14" s="45">
        <f t="shared" si="0"/>
        <v>182850</v>
      </c>
      <c r="J14" s="45">
        <f t="shared" si="1"/>
        <v>191993</v>
      </c>
      <c r="K14" s="45">
        <f t="shared" si="2"/>
        <v>187365.73873043066</v>
      </c>
      <c r="L14" s="45">
        <f t="shared" si="3"/>
        <v>187421.5</v>
      </c>
      <c r="M14" s="45">
        <f t="shared" si="4"/>
        <v>187421.5</v>
      </c>
      <c r="N14" s="45">
        <f t="shared" si="5"/>
        <v>182850</v>
      </c>
      <c r="P14" s="46">
        <f t="shared" si="9"/>
        <v>6465.0773003886043</v>
      </c>
      <c r="Q14" s="47" t="str">
        <f t="shared" si="6"/>
        <v>Los precios son similares, sugiriendo un mercado estable y competitivo.</v>
      </c>
      <c r="R14" s="48">
        <f t="shared" si="7"/>
        <v>2.4391545260282303E-2</v>
      </c>
      <c r="S14" s="47" t="str">
        <f t="shared" si="8"/>
        <v>Los precios son homogéneos. Hay poca dispersión, indicando un mercado estable donde la mayoría de los productos se venden a precios cercanos al promedio</v>
      </c>
    </row>
    <row r="15" spans="1:19" x14ac:dyDescent="0.25">
      <c r="A15" s="42">
        <v>14</v>
      </c>
      <c r="B15" s="43" t="s">
        <v>29</v>
      </c>
      <c r="E15" s="44">
        <v>85330</v>
      </c>
      <c r="F15" s="44">
        <v>89597</v>
      </c>
      <c r="I15" s="45">
        <f t="shared" si="0"/>
        <v>85330</v>
      </c>
      <c r="J15" s="45">
        <f t="shared" si="1"/>
        <v>89597</v>
      </c>
      <c r="K15" s="45">
        <f t="shared" si="2"/>
        <v>87437.47486061111</v>
      </c>
      <c r="L15" s="45">
        <f t="shared" si="3"/>
        <v>87463.5</v>
      </c>
      <c r="M15" s="45">
        <f t="shared" si="4"/>
        <v>87463.5</v>
      </c>
      <c r="N15" s="45">
        <f t="shared" si="5"/>
        <v>85330</v>
      </c>
      <c r="P15" s="46">
        <f t="shared" si="9"/>
        <v>3017.2246353229984</v>
      </c>
      <c r="Q15" s="47" t="str">
        <f t="shared" si="6"/>
        <v>Los precios son similares, sugiriendo un mercado estable y competitivo.</v>
      </c>
      <c r="R15" s="48">
        <f t="shared" si="7"/>
        <v>2.4393032522137807E-2</v>
      </c>
      <c r="S15" s="47" t="str">
        <f t="shared" si="8"/>
        <v>Los precios son homogéneos. Hay poca dispersión, indicando un mercado estable donde la mayoría de los productos se venden a precios cercanos al promedio</v>
      </c>
    </row>
    <row r="16" spans="1:19" x14ac:dyDescent="0.25">
      <c r="A16" s="42">
        <v>15</v>
      </c>
      <c r="B16" s="43" t="s">
        <v>30</v>
      </c>
      <c r="E16" s="44">
        <v>91425</v>
      </c>
      <c r="F16" s="44">
        <v>95996</v>
      </c>
      <c r="I16" s="45">
        <f t="shared" si="0"/>
        <v>91425</v>
      </c>
      <c r="J16" s="45">
        <f t="shared" si="1"/>
        <v>95996</v>
      </c>
      <c r="K16" s="45">
        <f t="shared" si="2"/>
        <v>93682.625390197092</v>
      </c>
      <c r="L16" s="45">
        <f t="shared" si="3"/>
        <v>93710.5</v>
      </c>
      <c r="M16" s="45">
        <f t="shared" si="4"/>
        <v>93710.5</v>
      </c>
      <c r="N16" s="45">
        <f t="shared" si="5"/>
        <v>91425</v>
      </c>
      <c r="P16" s="46">
        <f t="shared" si="9"/>
        <v>3232.1850968037088</v>
      </c>
      <c r="Q16" s="47" t="str">
        <f t="shared" si="6"/>
        <v>Los precios son similares, sugiriendo un mercado estable y competitivo.</v>
      </c>
      <c r="R16" s="48">
        <f t="shared" si="7"/>
        <v>2.4388942541123993E-2</v>
      </c>
      <c r="S16" s="47" t="str">
        <f t="shared" si="8"/>
        <v>Los precios son homogéneos. Hay poca dispersión, indicando un mercado estable donde la mayoría de los productos se venden a precios cercanos al promedio</v>
      </c>
    </row>
    <row r="17" spans="1:19" x14ac:dyDescent="0.25">
      <c r="A17" s="42">
        <v>16</v>
      </c>
      <c r="B17" s="43" t="s">
        <v>31</v>
      </c>
      <c r="E17" s="44">
        <v>343758</v>
      </c>
      <c r="F17" s="44">
        <v>360946</v>
      </c>
      <c r="I17" s="45">
        <f t="shared" si="0"/>
        <v>343758</v>
      </c>
      <c r="J17" s="45">
        <f t="shared" si="1"/>
        <v>360946</v>
      </c>
      <c r="K17" s="45">
        <f t="shared" si="2"/>
        <v>352247.17893547425</v>
      </c>
      <c r="L17" s="45">
        <f t="shared" si="3"/>
        <v>352352</v>
      </c>
      <c r="M17" s="45">
        <f t="shared" si="4"/>
        <v>352352</v>
      </c>
      <c r="N17" s="45">
        <f t="shared" si="5"/>
        <v>343758</v>
      </c>
      <c r="P17" s="46">
        <f t="shared" si="9"/>
        <v>12153.751355034379</v>
      </c>
      <c r="Q17" s="47" t="str">
        <f t="shared" si="6"/>
        <v>Los precios son similares, sugiriendo un mercado estable y competitivo.</v>
      </c>
      <c r="R17" s="48">
        <f t="shared" si="7"/>
        <v>2.43903823449278E-2</v>
      </c>
      <c r="S17" s="47" t="str">
        <f t="shared" si="8"/>
        <v>Los precios son homogéneos. Hay poca dispersión, indicando un mercado estable donde la mayoría de los productos se venden a precios cercanos al promedio</v>
      </c>
    </row>
    <row r="18" spans="1:19" x14ac:dyDescent="0.25">
      <c r="A18" s="42">
        <v>17</v>
      </c>
      <c r="B18" s="43" t="s">
        <v>32</v>
      </c>
      <c r="E18" s="44">
        <v>348634</v>
      </c>
      <c r="F18" s="44">
        <v>366066</v>
      </c>
      <c r="I18" s="45">
        <f t="shared" si="0"/>
        <v>348634</v>
      </c>
      <c r="J18" s="45">
        <f t="shared" si="1"/>
        <v>366066</v>
      </c>
      <c r="K18" s="45">
        <f t="shared" si="2"/>
        <v>357243.6897189368</v>
      </c>
      <c r="L18" s="45">
        <f t="shared" si="3"/>
        <v>357350</v>
      </c>
      <c r="M18" s="45">
        <f t="shared" si="4"/>
        <v>357350</v>
      </c>
      <c r="N18" s="45">
        <f t="shared" si="5"/>
        <v>348634</v>
      </c>
      <c r="P18" s="46">
        <f t="shared" si="9"/>
        <v>12326.285409643897</v>
      </c>
      <c r="Q18" s="47" t="str">
        <f t="shared" si="6"/>
        <v>Los precios son similares, sugiriendo un mercado estable y competitivo.</v>
      </c>
      <c r="R18" s="48">
        <f t="shared" si="7"/>
        <v>2.4390653421015811E-2</v>
      </c>
      <c r="S18" s="47" t="str">
        <f t="shared" si="8"/>
        <v>Los precios son homogéneos. Hay poca dispersión, indicando un mercado estable donde la mayoría de los productos se venden a precios cercanos al promedio</v>
      </c>
    </row>
    <row r="19" spans="1:19" x14ac:dyDescent="0.25">
      <c r="A19" s="42">
        <v>18</v>
      </c>
      <c r="B19" s="43" t="s">
        <v>33</v>
      </c>
      <c r="E19" s="44">
        <v>219420</v>
      </c>
      <c r="F19" s="44">
        <v>230391</v>
      </c>
      <c r="I19" s="45">
        <f t="shared" si="0"/>
        <v>219420</v>
      </c>
      <c r="J19" s="45">
        <f t="shared" si="1"/>
        <v>230391</v>
      </c>
      <c r="K19" s="45">
        <f t="shared" si="2"/>
        <v>224838.5937066855</v>
      </c>
      <c r="L19" s="45">
        <f t="shared" si="3"/>
        <v>224905.5</v>
      </c>
      <c r="M19" s="45">
        <f t="shared" si="4"/>
        <v>224905.5</v>
      </c>
      <c r="N19" s="45">
        <f t="shared" si="5"/>
        <v>219420</v>
      </c>
      <c r="P19" s="46">
        <f t="shared" si="9"/>
        <v>7757.6684963976131</v>
      </c>
      <c r="Q19" s="47" t="str">
        <f t="shared" si="6"/>
        <v>Los precios son similares, sugiriendo un mercado estable y competitivo.</v>
      </c>
      <c r="R19" s="48">
        <f t="shared" si="7"/>
        <v>2.4390243902439025E-2</v>
      </c>
      <c r="S19" s="47" t="str">
        <f t="shared" si="8"/>
        <v>Los precios son homogéneos. Hay poca dispersión, indicando un mercado estable donde la mayoría de los productos se venden a precios cercanos al promedio</v>
      </c>
    </row>
    <row r="20" spans="1:19" x14ac:dyDescent="0.25">
      <c r="A20" s="42">
        <v>19</v>
      </c>
      <c r="B20" s="43" t="s">
        <v>34</v>
      </c>
      <c r="E20" s="44">
        <v>124338</v>
      </c>
      <c r="F20" s="44">
        <v>130555</v>
      </c>
      <c r="I20" s="45">
        <f t="shared" si="0"/>
        <v>124338</v>
      </c>
      <c r="J20" s="45">
        <f t="shared" si="1"/>
        <v>130555</v>
      </c>
      <c r="K20" s="45">
        <f t="shared" si="2"/>
        <v>127408.58522878276</v>
      </c>
      <c r="L20" s="45">
        <f t="shared" si="3"/>
        <v>127446.5</v>
      </c>
      <c r="M20" s="45">
        <f t="shared" si="4"/>
        <v>127446.5</v>
      </c>
      <c r="N20" s="45">
        <f t="shared" si="5"/>
        <v>124338</v>
      </c>
      <c r="P20" s="46">
        <f t="shared" si="9"/>
        <v>4396.0828586367661</v>
      </c>
      <c r="Q20" s="47" t="str">
        <f t="shared" si="6"/>
        <v>Los precios son similares, sugiriendo un mercado estable y competitivo.</v>
      </c>
      <c r="R20" s="48">
        <f t="shared" si="7"/>
        <v>2.4390626655106259E-2</v>
      </c>
      <c r="S20" s="47" t="str">
        <f t="shared" si="8"/>
        <v>Los precios son homogéneos. Hay poca dispersión, indicando un mercado estable donde la mayoría de los productos se venden a precios cercanos al promedio</v>
      </c>
    </row>
    <row r="21" spans="1:19" ht="15.75" customHeight="1" x14ac:dyDescent="0.25">
      <c r="A21" s="42">
        <v>20</v>
      </c>
      <c r="B21" s="43" t="s">
        <v>35</v>
      </c>
      <c r="E21" s="44">
        <v>123119</v>
      </c>
      <c r="F21" s="44">
        <v>129275</v>
      </c>
      <c r="I21" s="45">
        <f t="shared" si="0"/>
        <v>123119</v>
      </c>
      <c r="J21" s="45">
        <f t="shared" si="1"/>
        <v>129275</v>
      </c>
      <c r="K21" s="45">
        <f t="shared" si="2"/>
        <v>126159.45753291744</v>
      </c>
      <c r="L21" s="45">
        <f t="shared" si="3"/>
        <v>126197</v>
      </c>
      <c r="M21" s="45">
        <f t="shared" si="4"/>
        <v>126197</v>
      </c>
      <c r="N21" s="45">
        <f t="shared" si="5"/>
        <v>123119</v>
      </c>
      <c r="P21" s="46">
        <f t="shared" si="9"/>
        <v>4352.9493449843867</v>
      </c>
      <c r="Q21" s="47" t="str">
        <f t="shared" si="6"/>
        <v>Los precios son similares, sugiriendo un mercado estable y competitivo.</v>
      </c>
      <c r="R21" s="48">
        <f t="shared" si="7"/>
        <v>2.4390437173625365E-2</v>
      </c>
      <c r="S21" s="47" t="str">
        <f t="shared" si="8"/>
        <v>Los precios son homogéneos. Hay poca dispersión, indicando un mercado estable donde la mayoría de los productos se venden a precios cercanos al promedio</v>
      </c>
    </row>
    <row r="22" spans="1:19" ht="15.75" customHeight="1" x14ac:dyDescent="0.25">
      <c r="A22" s="42">
        <v>21</v>
      </c>
      <c r="B22" s="43" t="s">
        <v>36</v>
      </c>
      <c r="E22" s="44">
        <v>1348214</v>
      </c>
      <c r="F22" s="44">
        <v>1415625</v>
      </c>
      <c r="I22" s="45">
        <f t="shared" si="0"/>
        <v>1348214</v>
      </c>
      <c r="J22" s="45">
        <f t="shared" si="1"/>
        <v>1415625</v>
      </c>
      <c r="K22" s="45">
        <f t="shared" si="2"/>
        <v>1381508.3943827485</v>
      </c>
      <c r="L22" s="45">
        <f t="shared" si="3"/>
        <v>1381919.5</v>
      </c>
      <c r="M22" s="45">
        <f t="shared" si="4"/>
        <v>1381919.5</v>
      </c>
      <c r="N22" s="45">
        <f t="shared" si="5"/>
        <v>1348214</v>
      </c>
      <c r="P22" s="46">
        <f t="shared" si="9"/>
        <v>47666.775226566358</v>
      </c>
      <c r="Q22" s="47" t="str">
        <f t="shared" si="6"/>
        <v xml:space="preserve">Existe gran diferencia, indicando alta volatilidad o falta de consenso en el valor. </v>
      </c>
      <c r="R22" s="48">
        <f t="shared" si="7"/>
        <v>2.4390349799680806E-2</v>
      </c>
      <c r="S22" s="47" t="str">
        <f t="shared" si="8"/>
        <v>Los precios son homogéneos. Hay poca dispersión, indicando un mercado estable donde la mayoría de los productos se venden a precios cercanos al promedio</v>
      </c>
    </row>
    <row r="23" spans="1:19" ht="15.75" customHeight="1" x14ac:dyDescent="0.25">
      <c r="A23" s="42">
        <v>22</v>
      </c>
      <c r="B23" s="43" t="s">
        <v>37</v>
      </c>
      <c r="E23" s="44">
        <v>1439639</v>
      </c>
      <c r="F23" s="44">
        <v>1511621</v>
      </c>
      <c r="I23" s="45">
        <f t="shared" si="0"/>
        <v>1439639</v>
      </c>
      <c r="J23" s="45">
        <f t="shared" si="1"/>
        <v>1511621</v>
      </c>
      <c r="K23" s="45">
        <f t="shared" si="2"/>
        <v>1475191.0197730327</v>
      </c>
      <c r="L23" s="45">
        <f t="shared" si="3"/>
        <v>1475630</v>
      </c>
      <c r="M23" s="45">
        <f t="shared" si="4"/>
        <v>1475630</v>
      </c>
      <c r="N23" s="45">
        <f t="shared" si="5"/>
        <v>1439639</v>
      </c>
      <c r="P23" s="46">
        <f t="shared" si="9"/>
        <v>50898.960323370062</v>
      </c>
      <c r="Q23" s="47" t="str">
        <f t="shared" si="6"/>
        <v xml:space="preserve">Existe gran diferencia, indicando alta volatilidad o falta de consenso en el valor. </v>
      </c>
      <c r="R23" s="48">
        <f t="shared" si="7"/>
        <v>2.4390260431137886E-2</v>
      </c>
      <c r="S23" s="47" t="str">
        <f t="shared" si="8"/>
        <v>Los precios son homogéneos. Hay poca dispersión, indicando un mercado estable donde la mayoría de los productos se venden a precios cercanos al promedio</v>
      </c>
    </row>
    <row r="24" spans="1:19" ht="15.75" customHeight="1" x14ac:dyDescent="0.25">
      <c r="A24" s="42">
        <v>23</v>
      </c>
      <c r="B24" s="43" t="s">
        <v>21</v>
      </c>
      <c r="E24" s="44">
        <v>708239</v>
      </c>
      <c r="F24" s="44">
        <v>743651</v>
      </c>
      <c r="I24" s="45">
        <f t="shared" si="0"/>
        <v>708239</v>
      </c>
      <c r="J24" s="45">
        <f t="shared" si="1"/>
        <v>743651</v>
      </c>
      <c r="K24" s="45">
        <f t="shared" si="2"/>
        <v>725729.04075074743</v>
      </c>
      <c r="L24" s="45">
        <f t="shared" si="3"/>
        <v>725945</v>
      </c>
      <c r="M24" s="45">
        <f t="shared" si="4"/>
        <v>725945</v>
      </c>
      <c r="N24" s="45">
        <f t="shared" si="5"/>
        <v>708239</v>
      </c>
      <c r="P24" s="46">
        <f t="shared" si="9"/>
        <v>25040.065335378022</v>
      </c>
      <c r="Q24" s="47" t="str">
        <f t="shared" si="6"/>
        <v xml:space="preserve">Existe gran diferencia, indicando alta volatilidad o falta de consenso en el valor. </v>
      </c>
      <c r="R24" s="48">
        <f t="shared" si="7"/>
        <v>2.4390277500361598E-2</v>
      </c>
      <c r="S24" s="47" t="str">
        <f t="shared" si="8"/>
        <v>Los precios son homogéneos. Hay poca dispersión, indicando un mercado estable donde la mayoría de los productos se venden a precios cercanos al promedio</v>
      </c>
    </row>
    <row r="25" spans="1:19" ht="15.75" customHeight="1" x14ac:dyDescent="0.25">
      <c r="A25" s="42">
        <v>24</v>
      </c>
      <c r="B25" s="43" t="s">
        <v>38</v>
      </c>
      <c r="E25" s="44">
        <v>576587</v>
      </c>
      <c r="F25" s="44">
        <v>605416</v>
      </c>
      <c r="I25" s="45">
        <f t="shared" si="0"/>
        <v>576587</v>
      </c>
      <c r="J25" s="45">
        <f t="shared" si="1"/>
        <v>605416</v>
      </c>
      <c r="K25" s="45">
        <f t="shared" si="2"/>
        <v>590825.6893466973</v>
      </c>
      <c r="L25" s="45">
        <f t="shared" si="3"/>
        <v>591001.5</v>
      </c>
      <c r="M25" s="45">
        <f t="shared" si="4"/>
        <v>591001.5</v>
      </c>
      <c r="N25" s="45">
        <f t="shared" si="5"/>
        <v>576587</v>
      </c>
      <c r="P25" s="46">
        <f t="shared" si="9"/>
        <v>20385.181394826977</v>
      </c>
      <c r="Q25" s="47" t="str">
        <f t="shared" si="6"/>
        <v xml:space="preserve">Existe gran diferencia, indicando alta volatilidad o falta de consenso en el valor. </v>
      </c>
      <c r="R25" s="48">
        <f t="shared" si="7"/>
        <v>2.4389955017034642E-2</v>
      </c>
      <c r="S25" s="47" t="str">
        <f t="shared" si="8"/>
        <v>Los precios son homogéneos. Hay poca dispersión, indicando un mercado estable donde la mayoría de los productos se venden a precios cercanos al promedio</v>
      </c>
    </row>
    <row r="26" spans="1:19" ht="15.75" customHeight="1" x14ac:dyDescent="0.25">
      <c r="A26" s="42">
        <v>25</v>
      </c>
      <c r="B26" s="43" t="s">
        <v>39</v>
      </c>
      <c r="E26" s="44">
        <v>1149517</v>
      </c>
      <c r="F26" s="44">
        <v>1206993</v>
      </c>
      <c r="I26" s="45">
        <f t="shared" si="0"/>
        <v>1149517</v>
      </c>
      <c r="J26" s="45">
        <f t="shared" si="1"/>
        <v>1206993</v>
      </c>
      <c r="K26" s="45">
        <f t="shared" si="2"/>
        <v>1177904.4835558611</v>
      </c>
      <c r="L26" s="45">
        <f t="shared" si="3"/>
        <v>1178255</v>
      </c>
      <c r="M26" s="45">
        <f t="shared" si="4"/>
        <v>1178255</v>
      </c>
      <c r="N26" s="45">
        <f t="shared" si="5"/>
        <v>1149517</v>
      </c>
      <c r="P26" s="46">
        <f t="shared" si="9"/>
        <v>40641.669355478007</v>
      </c>
      <c r="Q26" s="47" t="str">
        <f t="shared" si="6"/>
        <v xml:space="preserve">Existe gran diferencia, indicando alta volatilidad o falta de consenso en el valor. </v>
      </c>
      <c r="R26" s="48">
        <f t="shared" si="7"/>
        <v>2.4390306003369389E-2</v>
      </c>
      <c r="S26" s="47" t="str">
        <f t="shared" si="8"/>
        <v>Los precios son homogéneos. Hay poca dispersión, indicando un mercado estable donde la mayoría de los productos se venden a precios cercanos al promedio</v>
      </c>
    </row>
    <row r="27" spans="1:19" ht="15.75" customHeight="1" x14ac:dyDescent="0.25">
      <c r="A27" s="42">
        <v>26</v>
      </c>
      <c r="B27" s="43" t="s">
        <v>40</v>
      </c>
      <c r="E27" s="44">
        <v>549769</v>
      </c>
      <c r="F27" s="44">
        <v>577257</v>
      </c>
      <c r="I27" s="45">
        <f t="shared" si="0"/>
        <v>549769</v>
      </c>
      <c r="J27" s="45">
        <f t="shared" si="1"/>
        <v>577257</v>
      </c>
      <c r="K27" s="45">
        <f t="shared" si="2"/>
        <v>563345.36798752507</v>
      </c>
      <c r="L27" s="45">
        <f t="shared" si="3"/>
        <v>563513</v>
      </c>
      <c r="M27" s="45">
        <f t="shared" si="4"/>
        <v>563513</v>
      </c>
      <c r="N27" s="45">
        <f t="shared" si="5"/>
        <v>549769</v>
      </c>
      <c r="P27" s="46">
        <f t="shared" si="9"/>
        <v>19436.951201255819</v>
      </c>
      <c r="Q27" s="47" t="str">
        <f t="shared" si="6"/>
        <v>Los precios son similares, sugiriendo un mercado estable y competitivo.</v>
      </c>
      <c r="R27" s="48">
        <f t="shared" si="7"/>
        <v>2.4389854360059127E-2</v>
      </c>
      <c r="S27" s="47" t="str">
        <f t="shared" si="8"/>
        <v>Los precios son homogéneos. Hay poca dispersión, indicando un mercado estable donde la mayoría de los productos se venden a precios cercanos al promedio</v>
      </c>
    </row>
    <row r="28" spans="1:19" ht="15.75" customHeight="1" x14ac:dyDescent="0.25">
      <c r="A28" s="42">
        <v>27</v>
      </c>
      <c r="B28" s="43" t="s">
        <v>41</v>
      </c>
      <c r="E28" s="44">
        <v>255990</v>
      </c>
      <c r="F28" s="44">
        <v>268790</v>
      </c>
      <c r="I28" s="45">
        <f t="shared" si="0"/>
        <v>255990</v>
      </c>
      <c r="J28" s="45">
        <f t="shared" si="1"/>
        <v>268790</v>
      </c>
      <c r="K28" s="45">
        <f t="shared" si="2"/>
        <v>262311.93663270451</v>
      </c>
      <c r="L28" s="45">
        <f t="shared" si="3"/>
        <v>262390</v>
      </c>
      <c r="M28" s="45">
        <f t="shared" si="4"/>
        <v>262390</v>
      </c>
      <c r="N28" s="45">
        <f t="shared" si="5"/>
        <v>255990</v>
      </c>
      <c r="P28" s="46">
        <f t="shared" si="9"/>
        <v>9050.9667991878086</v>
      </c>
      <c r="Q28" s="47" t="str">
        <f t="shared" si="6"/>
        <v>Los precios son similares, sugiriendo un mercado estable y competitivo.</v>
      </c>
      <c r="R28" s="48">
        <f t="shared" si="7"/>
        <v>2.4391173444109914E-2</v>
      </c>
      <c r="S28" s="47" t="str">
        <f t="shared" si="8"/>
        <v>Los precios son homogéneos. Hay poca dispersión, indicando un mercado estable donde la mayoría de los productos se venden a precios cercanos al promedio</v>
      </c>
    </row>
    <row r="29" spans="1:19" ht="15.75" customHeight="1" x14ac:dyDescent="0.25">
      <c r="A29" s="42">
        <v>28</v>
      </c>
      <c r="B29" s="43" t="s">
        <v>42</v>
      </c>
      <c r="E29" s="44">
        <v>1895545</v>
      </c>
      <c r="F29" s="44">
        <v>1990322</v>
      </c>
      <c r="I29" s="45">
        <f t="shared" si="0"/>
        <v>1895545</v>
      </c>
      <c r="J29" s="45">
        <f t="shared" si="1"/>
        <v>1990322</v>
      </c>
      <c r="K29" s="45">
        <f t="shared" si="2"/>
        <v>1942355.5069785758</v>
      </c>
      <c r="L29" s="45">
        <f t="shared" si="3"/>
        <v>1942933.5</v>
      </c>
      <c r="M29" s="45">
        <f t="shared" si="4"/>
        <v>1942933.5</v>
      </c>
      <c r="N29" s="45">
        <f t="shared" si="5"/>
        <v>1895545</v>
      </c>
      <c r="P29" s="46">
        <f t="shared" si="9"/>
        <v>67017.459400517415</v>
      </c>
      <c r="Q29" s="47" t="str">
        <f t="shared" si="6"/>
        <v xml:space="preserve">Existe gran diferencia, indicando alta volatilidad o falta de consenso en el valor. </v>
      </c>
      <c r="R29" s="48">
        <f t="shared" si="7"/>
        <v>2.4390181135895798E-2</v>
      </c>
      <c r="S29" s="47" t="str">
        <f t="shared" si="8"/>
        <v>Los precios son homogéneos. Hay poca dispersión, indicando un mercado estable donde la mayoría de los productos se venden a precios cercanos al promedio</v>
      </c>
    </row>
    <row r="30" spans="1:19" ht="15.75" customHeight="1" x14ac:dyDescent="0.25">
      <c r="A30" s="42">
        <v>29</v>
      </c>
      <c r="B30" s="43" t="s">
        <v>43</v>
      </c>
      <c r="E30" s="44">
        <v>2034511</v>
      </c>
      <c r="F30" s="44">
        <v>2136237</v>
      </c>
      <c r="I30" s="45">
        <f t="shared" si="0"/>
        <v>2034511</v>
      </c>
      <c r="J30" s="45">
        <f t="shared" si="1"/>
        <v>2136237</v>
      </c>
      <c r="K30" s="45">
        <f t="shared" si="2"/>
        <v>2084753.6245578276</v>
      </c>
      <c r="L30" s="45">
        <f t="shared" si="3"/>
        <v>2085374</v>
      </c>
      <c r="M30" s="45">
        <f t="shared" si="4"/>
        <v>2085374</v>
      </c>
      <c r="N30" s="45">
        <f t="shared" si="5"/>
        <v>2034511</v>
      </c>
      <c r="P30" s="46">
        <f t="shared" si="9"/>
        <v>71931.144422982732</v>
      </c>
      <c r="Q30" s="47" t="str">
        <f t="shared" si="6"/>
        <v xml:space="preserve">Existe gran diferencia, indicando alta volatilidad o falta de consenso en el valor. </v>
      </c>
      <c r="R30" s="48">
        <f t="shared" si="7"/>
        <v>2.4390349165185718E-2</v>
      </c>
      <c r="S30" s="47" t="str">
        <f t="shared" si="8"/>
        <v>Los precios son homogéneos. Hay poca dispersión, indicando un mercado estable donde la mayoría de los productos se venden a precios cercanos al promedio</v>
      </c>
    </row>
    <row r="31" spans="1:19" ht="15.75" customHeight="1" x14ac:dyDescent="0.25">
      <c r="A31" s="42">
        <v>30</v>
      </c>
      <c r="B31" s="43" t="s">
        <v>44</v>
      </c>
      <c r="E31" s="44">
        <v>1403069</v>
      </c>
      <c r="F31" s="44">
        <v>1473222</v>
      </c>
      <c r="I31" s="45">
        <f t="shared" si="0"/>
        <v>1403069</v>
      </c>
      <c r="J31" s="45">
        <f t="shared" si="1"/>
        <v>1473222</v>
      </c>
      <c r="K31" s="45">
        <f t="shared" si="2"/>
        <v>1437717.6768468837</v>
      </c>
      <c r="L31" s="45">
        <f t="shared" si="3"/>
        <v>1438145.5</v>
      </c>
      <c r="M31" s="45">
        <f t="shared" si="4"/>
        <v>1438145.5</v>
      </c>
      <c r="N31" s="45">
        <f t="shared" si="5"/>
        <v>1403069</v>
      </c>
      <c r="P31" s="46">
        <f t="shared" si="9"/>
        <v>49605.662020579868</v>
      </c>
      <c r="Q31" s="47" t="str">
        <f t="shared" si="6"/>
        <v xml:space="preserve">Existe gran diferencia, indicando alta volatilidad o falta de consenso en el valor. </v>
      </c>
      <c r="R31" s="48">
        <f t="shared" si="7"/>
        <v>2.4390091266843307E-2</v>
      </c>
      <c r="S31" s="47" t="str">
        <f t="shared" si="8"/>
        <v>Los precios son homogéneos. Hay poca dispersión, indicando un mercado estable donde la mayoría de los productos se venden a precios cercanos al promedio</v>
      </c>
    </row>
    <row r="32" spans="1:19" ht="15.75" customHeight="1" x14ac:dyDescent="0.25">
      <c r="A32" s="42">
        <v>31</v>
      </c>
      <c r="B32" s="43" t="s">
        <v>45</v>
      </c>
      <c r="E32" s="44">
        <v>1345776</v>
      </c>
      <c r="F32" s="44">
        <v>1413065</v>
      </c>
      <c r="I32" s="45">
        <f t="shared" si="0"/>
        <v>1345776</v>
      </c>
      <c r="J32" s="45">
        <f t="shared" si="1"/>
        <v>1413065</v>
      </c>
      <c r="K32" s="45">
        <f t="shared" si="2"/>
        <v>1379010.1389910083</v>
      </c>
      <c r="L32" s="45">
        <f t="shared" si="3"/>
        <v>1379420.5</v>
      </c>
      <c r="M32" s="45">
        <f t="shared" si="4"/>
        <v>1379420.5</v>
      </c>
      <c r="N32" s="45">
        <f t="shared" si="5"/>
        <v>1345776</v>
      </c>
      <c r="P32" s="46">
        <f t="shared" si="9"/>
        <v>47580.508199261596</v>
      </c>
      <c r="Q32" s="47" t="str">
        <f t="shared" si="6"/>
        <v xml:space="preserve">Existe gran diferencia, indicando alta volatilidad o falta de consenso en el valor. </v>
      </c>
      <c r="R32" s="48">
        <f t="shared" si="7"/>
        <v>2.4390314628497983E-2</v>
      </c>
      <c r="S32" s="47" t="str">
        <f t="shared" si="8"/>
        <v>Los precios son homogéneos. Hay poca dispersión, indicando un mercado estable donde la mayoría de los productos se venden a precios cercanos al promedio</v>
      </c>
    </row>
    <row r="33" spans="1:19" ht="15.75" customHeight="1" x14ac:dyDescent="0.25">
      <c r="A33" s="42">
        <v>32</v>
      </c>
      <c r="B33" s="43" t="s">
        <v>46</v>
      </c>
      <c r="E33" s="44">
        <v>2262464</v>
      </c>
      <c r="F33" s="44">
        <v>2375587</v>
      </c>
      <c r="I33" s="45">
        <f t="shared" si="0"/>
        <v>2262464</v>
      </c>
      <c r="J33" s="45">
        <f t="shared" si="1"/>
        <v>2375587</v>
      </c>
      <c r="K33" s="45">
        <f t="shared" si="2"/>
        <v>2318335.6241855924</v>
      </c>
      <c r="L33" s="45">
        <f t="shared" si="3"/>
        <v>2319025.5</v>
      </c>
      <c r="M33" s="45">
        <f t="shared" si="4"/>
        <v>2319025.5</v>
      </c>
      <c r="N33" s="45">
        <f t="shared" si="5"/>
        <v>2262464</v>
      </c>
      <c r="P33" s="46">
        <f t="shared" si="9"/>
        <v>79990.04040816582</v>
      </c>
      <c r="Q33" s="47" t="str">
        <f t="shared" si="6"/>
        <v xml:space="preserve">Existe gran diferencia, indicando alta volatilidad o falta de consenso en el valor. </v>
      </c>
      <c r="R33" s="48">
        <f t="shared" si="7"/>
        <v>2.4390201832623228E-2</v>
      </c>
      <c r="S33" s="47" t="str">
        <f t="shared" si="8"/>
        <v>Los precios son homogéneos. Hay poca dispersión, indicando un mercado estable donde la mayoría de los productos se venden a precios cercanos al promedio</v>
      </c>
    </row>
    <row r="34" spans="1:19" ht="15.75" customHeight="1" x14ac:dyDescent="0.25">
      <c r="A34" s="42">
        <v>33</v>
      </c>
      <c r="B34" s="43" t="s">
        <v>47</v>
      </c>
      <c r="E34" s="44">
        <v>513199</v>
      </c>
      <c r="F34" s="44">
        <v>538859</v>
      </c>
      <c r="I34" s="45">
        <f t="shared" ref="I34:I55" si="10">+MIN(E34,F34)</f>
        <v>513199</v>
      </c>
      <c r="J34" s="45">
        <f t="shared" ref="J34:J55" si="11">+MAX(E34,F34)</f>
        <v>538859</v>
      </c>
      <c r="K34" s="45">
        <f t="shared" ref="K34:K55" si="12">+GEOMEAN(F34,E34)</f>
        <v>525872.51301147125</v>
      </c>
      <c r="L34" s="45">
        <f t="shared" ref="L34:L55" si="13">+MEDIAN(F34,E34)</f>
        <v>526029</v>
      </c>
      <c r="M34" s="45">
        <f t="shared" ref="M34:M55" si="14">+AVERAGE(F34,E34)</f>
        <v>526029</v>
      </c>
      <c r="N34" s="45">
        <f t="shared" si="5"/>
        <v>513199</v>
      </c>
      <c r="P34" s="46">
        <f t="shared" si="9"/>
        <v>18144.36000524681</v>
      </c>
      <c r="Q34" s="47" t="str">
        <f t="shared" si="6"/>
        <v>Los precios son similares, sugiriendo un mercado estable y competitivo.</v>
      </c>
      <c r="R34" s="48">
        <f t="shared" ref="R34:R55" si="15">+_xlfn.STDEV.P(E34,F34)/M34</f>
        <v>2.4390290269167669E-2</v>
      </c>
      <c r="S34" s="47" t="str">
        <f t="shared" si="8"/>
        <v>Los precios son homogéneos. Hay poca dispersión, indicando un mercado estable donde la mayoría de los productos se venden a precios cercanos al promedio</v>
      </c>
    </row>
    <row r="35" spans="1:19" ht="15.75" customHeight="1" x14ac:dyDescent="0.25">
      <c r="A35" s="42">
        <v>34</v>
      </c>
      <c r="B35" s="43" t="s">
        <v>48</v>
      </c>
      <c r="E35" s="44">
        <v>633880</v>
      </c>
      <c r="F35" s="44">
        <v>665574</v>
      </c>
      <c r="I35" s="45">
        <f t="shared" si="10"/>
        <v>633880</v>
      </c>
      <c r="J35" s="45">
        <f t="shared" si="11"/>
        <v>665574</v>
      </c>
      <c r="K35" s="45">
        <f t="shared" si="12"/>
        <v>649533.715152647</v>
      </c>
      <c r="L35" s="45">
        <f t="shared" si="13"/>
        <v>649727</v>
      </c>
      <c r="M35" s="45">
        <f t="shared" si="14"/>
        <v>649727</v>
      </c>
      <c r="N35" s="45">
        <f t="shared" si="5"/>
        <v>633880</v>
      </c>
      <c r="P35" s="46">
        <f t="shared" ref="P35:P55" si="16">+_xlfn.STDEV.S(E35,F35)</f>
        <v>22411.042322926438</v>
      </c>
      <c r="Q35" s="47" t="str">
        <f t="shared" si="6"/>
        <v xml:space="preserve">Existe gran diferencia, indicando alta volatilidad o falta de consenso en el valor. </v>
      </c>
      <c r="R35" s="48">
        <f t="shared" si="15"/>
        <v>2.4390243902439025E-2</v>
      </c>
      <c r="S35" s="47" t="str">
        <f t="shared" si="8"/>
        <v>Los precios son homogéneos. Hay poca dispersión, indicando un mercado estable donde la mayoría de los productos se venden a precios cercanos al promedio</v>
      </c>
    </row>
    <row r="36" spans="1:19" ht="15.75" customHeight="1" x14ac:dyDescent="0.25">
      <c r="A36" s="42">
        <v>35</v>
      </c>
      <c r="B36" s="43" t="s">
        <v>49</v>
      </c>
      <c r="E36" s="44">
        <v>104834</v>
      </c>
      <c r="F36" s="44">
        <v>110076</v>
      </c>
      <c r="I36" s="45">
        <f t="shared" si="10"/>
        <v>104834</v>
      </c>
      <c r="J36" s="45">
        <f t="shared" si="11"/>
        <v>110076</v>
      </c>
      <c r="K36" s="45">
        <f t="shared" si="12"/>
        <v>107423.03004477205</v>
      </c>
      <c r="L36" s="45">
        <f t="shared" si="13"/>
        <v>107455</v>
      </c>
      <c r="M36" s="45">
        <f t="shared" si="14"/>
        <v>107455</v>
      </c>
      <c r="N36" s="45">
        <f t="shared" si="5"/>
        <v>104834</v>
      </c>
      <c r="P36" s="46">
        <f t="shared" si="16"/>
        <v>3706.6537469798823</v>
      </c>
      <c r="Q36" s="47" t="str">
        <f t="shared" si="6"/>
        <v>Los precios son similares, sugiriendo un mercado estable y competitivo.</v>
      </c>
      <c r="R36" s="48">
        <f t="shared" si="15"/>
        <v>2.4391605788469592E-2</v>
      </c>
      <c r="S36" s="47" t="str">
        <f t="shared" si="8"/>
        <v>Los precios son homogéneos. Hay poca dispersión, indicando un mercado estable donde la mayoría de los productos se venden a precios cercanos al promedio</v>
      </c>
    </row>
    <row r="37" spans="1:19" ht="15.75" customHeight="1" x14ac:dyDescent="0.25">
      <c r="A37" s="42">
        <v>36</v>
      </c>
      <c r="B37" s="43" t="s">
        <v>50</v>
      </c>
      <c r="E37" s="44">
        <v>848424</v>
      </c>
      <c r="F37" s="44">
        <v>890845</v>
      </c>
      <c r="I37" s="45">
        <f t="shared" si="10"/>
        <v>848424</v>
      </c>
      <c r="J37" s="45">
        <f t="shared" si="11"/>
        <v>890845</v>
      </c>
      <c r="K37" s="45">
        <f t="shared" si="12"/>
        <v>869375.7980758379</v>
      </c>
      <c r="L37" s="45">
        <f t="shared" si="13"/>
        <v>869634.5</v>
      </c>
      <c r="M37" s="45">
        <f t="shared" si="14"/>
        <v>869634.5</v>
      </c>
      <c r="N37" s="45">
        <f t="shared" si="5"/>
        <v>848424</v>
      </c>
      <c r="P37" s="46">
        <f t="shared" si="16"/>
        <v>29996.176764714532</v>
      </c>
      <c r="Q37" s="47" t="str">
        <f t="shared" si="6"/>
        <v xml:space="preserve">Existe gran diferencia, indicando alta volatilidad o falta de consenso en el valor. </v>
      </c>
      <c r="R37" s="48">
        <f t="shared" si="15"/>
        <v>2.4390131716255509E-2</v>
      </c>
      <c r="S37" s="47" t="str">
        <f t="shared" si="8"/>
        <v>Los precios son homogéneos. Hay poca dispersión, indicando un mercado estable donde la mayoría de los productos se venden a precios cercanos al promedio</v>
      </c>
    </row>
    <row r="38" spans="1:19" ht="15.75" customHeight="1" x14ac:dyDescent="0.25">
      <c r="A38" s="42">
        <v>37</v>
      </c>
      <c r="B38" s="43" t="s">
        <v>51</v>
      </c>
      <c r="E38" s="44">
        <v>867928</v>
      </c>
      <c r="F38" s="44">
        <v>911324</v>
      </c>
      <c r="I38" s="45">
        <f t="shared" si="10"/>
        <v>867928</v>
      </c>
      <c r="J38" s="45">
        <f t="shared" si="11"/>
        <v>911324</v>
      </c>
      <c r="K38" s="45">
        <f t="shared" si="12"/>
        <v>889361.35325974226</v>
      </c>
      <c r="L38" s="45">
        <f t="shared" si="13"/>
        <v>889626</v>
      </c>
      <c r="M38" s="45">
        <f t="shared" si="14"/>
        <v>889626</v>
      </c>
      <c r="N38" s="45">
        <f t="shared" si="5"/>
        <v>867928</v>
      </c>
      <c r="P38" s="46">
        <f t="shared" si="16"/>
        <v>30685.605876371417</v>
      </c>
      <c r="Q38" s="47" t="str">
        <f t="shared" si="6"/>
        <v xml:space="preserve">Existe gran diferencia, indicando alta volatilidad o falta de consenso en el valor. </v>
      </c>
      <c r="R38" s="48">
        <f t="shared" si="15"/>
        <v>2.4390024572123567E-2</v>
      </c>
      <c r="S38" s="47" t="str">
        <f t="shared" si="8"/>
        <v>Los precios son homogéneos. Hay poca dispersión, indicando un mercado estable donde la mayoría de los productos se venden a precios cercanos al promedio</v>
      </c>
    </row>
    <row r="39" spans="1:19" ht="15.75" customHeight="1" x14ac:dyDescent="0.25">
      <c r="A39" s="42">
        <v>38</v>
      </c>
      <c r="B39" s="43" t="s">
        <v>52</v>
      </c>
      <c r="E39" s="44">
        <v>697268</v>
      </c>
      <c r="F39" s="44">
        <v>732131</v>
      </c>
      <c r="I39" s="45">
        <f t="shared" si="10"/>
        <v>697268</v>
      </c>
      <c r="J39" s="45">
        <f t="shared" si="11"/>
        <v>732131</v>
      </c>
      <c r="K39" s="45">
        <f t="shared" si="12"/>
        <v>714486.89148787048</v>
      </c>
      <c r="L39" s="45">
        <f t="shared" si="13"/>
        <v>714699.5</v>
      </c>
      <c r="M39" s="45">
        <f t="shared" si="14"/>
        <v>714699.5</v>
      </c>
      <c r="N39" s="45">
        <f t="shared" si="5"/>
        <v>697268</v>
      </c>
      <c r="P39" s="46">
        <f t="shared" si="16"/>
        <v>24651.863712506605</v>
      </c>
      <c r="Q39" s="47" t="str">
        <f t="shared" si="6"/>
        <v xml:space="preserve">Existe gran diferencia, indicando alta volatilidad o falta de consenso en el valor. </v>
      </c>
      <c r="R39" s="48">
        <f t="shared" si="15"/>
        <v>2.4389970889863503E-2</v>
      </c>
      <c r="S39" s="47" t="str">
        <f t="shared" si="8"/>
        <v>Los precios son homogéneos. Hay poca dispersión, indicando un mercado estable donde la mayoría de los productos se venden a precios cercanos al promedio</v>
      </c>
    </row>
    <row r="40" spans="1:19" ht="15.75" customHeight="1" x14ac:dyDescent="0.25">
      <c r="A40" s="42">
        <v>39</v>
      </c>
      <c r="B40" s="43" t="s">
        <v>53</v>
      </c>
      <c r="E40" s="44">
        <v>725305</v>
      </c>
      <c r="F40" s="44">
        <v>761570</v>
      </c>
      <c r="I40" s="45">
        <f t="shared" si="10"/>
        <v>725305</v>
      </c>
      <c r="J40" s="45">
        <f t="shared" si="11"/>
        <v>761570</v>
      </c>
      <c r="K40" s="45">
        <f t="shared" si="12"/>
        <v>743216.34054291353</v>
      </c>
      <c r="L40" s="45">
        <f t="shared" si="13"/>
        <v>743437.5</v>
      </c>
      <c r="M40" s="45">
        <f t="shared" si="14"/>
        <v>743437.5</v>
      </c>
      <c r="N40" s="45">
        <f t="shared" si="5"/>
        <v>725305</v>
      </c>
      <c r="P40" s="46">
        <f t="shared" si="16"/>
        <v>25643.227419730145</v>
      </c>
      <c r="Q40" s="47" t="str">
        <f t="shared" si="6"/>
        <v xml:space="preserve">Existe gran diferencia, indicando alta volatilidad o falta de consenso en el valor. </v>
      </c>
      <c r="R40" s="48">
        <f t="shared" si="15"/>
        <v>2.4390079865489703E-2</v>
      </c>
      <c r="S40" s="47" t="str">
        <f t="shared" si="8"/>
        <v>Los precios son homogéneos. Hay poca dispersión, indicando un mercado estable donde la mayoría de los productos se venden a precios cercanos al promedio</v>
      </c>
    </row>
    <row r="41" spans="1:19" ht="15.75" customHeight="1" x14ac:dyDescent="0.25">
      <c r="A41" s="42">
        <v>40</v>
      </c>
      <c r="B41" s="43" t="s">
        <v>54</v>
      </c>
      <c r="E41" s="44">
        <v>3017025</v>
      </c>
      <c r="F41" s="44">
        <v>3167876</v>
      </c>
      <c r="I41" s="45">
        <f t="shared" si="10"/>
        <v>3017025</v>
      </c>
      <c r="J41" s="45">
        <f t="shared" si="11"/>
        <v>3167876</v>
      </c>
      <c r="K41" s="45">
        <f t="shared" si="12"/>
        <v>3091530.5414794143</v>
      </c>
      <c r="L41" s="45">
        <f t="shared" si="13"/>
        <v>3092450.5</v>
      </c>
      <c r="M41" s="45">
        <f t="shared" si="14"/>
        <v>3092450.5</v>
      </c>
      <c r="N41" s="45">
        <f t="shared" si="5"/>
        <v>3017025</v>
      </c>
      <c r="P41" s="46">
        <f t="shared" si="16"/>
        <v>106667.76504877188</v>
      </c>
      <c r="Q41" s="47" t="str">
        <f t="shared" si="6"/>
        <v xml:space="preserve">Existe gran diferencia, indicando alta volatilidad o falta de consenso en el valor. </v>
      </c>
      <c r="R41" s="48">
        <f t="shared" si="15"/>
        <v>2.4390204467298667E-2</v>
      </c>
      <c r="S41" s="47" t="str">
        <f t="shared" si="8"/>
        <v>Los precios son homogéneos. Hay poca dispersión, indicando un mercado estable donde la mayoría de los productos se venden a precios cercanos al promedio</v>
      </c>
    </row>
    <row r="42" spans="1:19" ht="15.75" customHeight="1" x14ac:dyDescent="0.25">
      <c r="A42" s="42">
        <v>41</v>
      </c>
      <c r="B42" s="43" t="s">
        <v>55</v>
      </c>
      <c r="E42" s="44">
        <v>3619211</v>
      </c>
      <c r="F42" s="44">
        <v>3800172</v>
      </c>
      <c r="I42" s="45">
        <f t="shared" si="10"/>
        <v>3619211</v>
      </c>
      <c r="J42" s="45">
        <f t="shared" si="11"/>
        <v>3800172</v>
      </c>
      <c r="K42" s="45">
        <f t="shared" si="12"/>
        <v>3708587.9124394502</v>
      </c>
      <c r="L42" s="45">
        <f t="shared" si="13"/>
        <v>3709691.5</v>
      </c>
      <c r="M42" s="45">
        <f t="shared" si="14"/>
        <v>3709691.5</v>
      </c>
      <c r="N42" s="45">
        <f t="shared" si="5"/>
        <v>3619211</v>
      </c>
      <c r="P42" s="46">
        <f t="shared" si="16"/>
        <v>127958.75023029883</v>
      </c>
      <c r="Q42" s="47" t="str">
        <f t="shared" si="6"/>
        <v xml:space="preserve">Existe gran diferencia, indicando alta volatilidad o falta de consenso en el valor. </v>
      </c>
      <c r="R42" s="48">
        <f t="shared" si="15"/>
        <v>2.4390303075067024E-2</v>
      </c>
      <c r="S42" s="47" t="str">
        <f t="shared" si="8"/>
        <v>Los precios son homogéneos. Hay poca dispersión, indicando un mercado estable donde la mayoría de los productos se venden a precios cercanos al promedio</v>
      </c>
    </row>
    <row r="43" spans="1:19" ht="15.75" customHeight="1" x14ac:dyDescent="0.25">
      <c r="A43" s="42">
        <v>42</v>
      </c>
      <c r="B43" s="43" t="s">
        <v>56</v>
      </c>
      <c r="E43" s="44">
        <v>1754141</v>
      </c>
      <c r="F43" s="44">
        <v>1841848</v>
      </c>
      <c r="I43" s="45">
        <f t="shared" si="10"/>
        <v>1754141</v>
      </c>
      <c r="J43" s="45">
        <f t="shared" si="11"/>
        <v>1841848</v>
      </c>
      <c r="K43" s="45">
        <f t="shared" si="12"/>
        <v>1797459.6219576118</v>
      </c>
      <c r="L43" s="45">
        <f t="shared" si="13"/>
        <v>1797994.5</v>
      </c>
      <c r="M43" s="45">
        <f t="shared" si="14"/>
        <v>1797994.5</v>
      </c>
      <c r="N43" s="45">
        <f t="shared" si="5"/>
        <v>1754141</v>
      </c>
      <c r="P43" s="46">
        <f t="shared" si="16"/>
        <v>62018.21445752852</v>
      </c>
      <c r="Q43" s="47" t="str">
        <f t="shared" si="6"/>
        <v xml:space="preserve">Existe gran diferencia, indicando alta volatilidad o falta de consenso en el valor. </v>
      </c>
      <c r="R43" s="48">
        <f t="shared" si="15"/>
        <v>2.4390230337189574E-2</v>
      </c>
      <c r="S43" s="47" t="str">
        <f t="shared" si="8"/>
        <v>Los precios son homogéneos. Hay poca dispersión, indicando un mercado estable donde la mayoría de los productos se venden a precios cercanos al promedio</v>
      </c>
    </row>
    <row r="44" spans="1:19" ht="15.75" customHeight="1" x14ac:dyDescent="0.25">
      <c r="A44" s="42">
        <v>43</v>
      </c>
      <c r="B44" s="43" t="s">
        <v>57</v>
      </c>
      <c r="E44" s="44">
        <v>1176335</v>
      </c>
      <c r="F44" s="44">
        <v>1235152</v>
      </c>
      <c r="I44" s="45">
        <f t="shared" si="10"/>
        <v>1176335</v>
      </c>
      <c r="J44" s="45">
        <f t="shared" si="11"/>
        <v>1235152</v>
      </c>
      <c r="K44" s="45">
        <f t="shared" si="12"/>
        <v>1205384.8049150114</v>
      </c>
      <c r="L44" s="45">
        <f t="shared" si="13"/>
        <v>1205743.5</v>
      </c>
      <c r="M44" s="45">
        <f t="shared" si="14"/>
        <v>1205743.5</v>
      </c>
      <c r="N44" s="45">
        <f t="shared" si="5"/>
        <v>1176335</v>
      </c>
      <c r="P44" s="46">
        <f t="shared" si="16"/>
        <v>41589.899549049165</v>
      </c>
      <c r="Q44" s="47" t="str">
        <f t="shared" si="6"/>
        <v xml:space="preserve">Existe gran diferencia, indicando alta volatilidad o falta de consenso en el valor. </v>
      </c>
      <c r="R44" s="48">
        <f t="shared" si="15"/>
        <v>2.4390345044364742E-2</v>
      </c>
      <c r="S44" s="47" t="str">
        <f t="shared" si="8"/>
        <v>Los precios son homogéneos. Hay poca dispersión, indicando un mercado estable donde la mayoría de los productos se venden a precios cercanos al promedio</v>
      </c>
    </row>
    <row r="45" spans="1:19" ht="15.75" customHeight="1" x14ac:dyDescent="0.25">
      <c r="A45" s="42">
        <v>44</v>
      </c>
      <c r="B45" s="43" t="s">
        <v>58</v>
      </c>
      <c r="E45" s="44">
        <v>299874</v>
      </c>
      <c r="F45" s="44">
        <v>314868</v>
      </c>
      <c r="I45" s="45">
        <f t="shared" si="10"/>
        <v>299874</v>
      </c>
      <c r="J45" s="45">
        <f t="shared" si="11"/>
        <v>314868</v>
      </c>
      <c r="K45" s="45">
        <f t="shared" si="12"/>
        <v>307279.55778411293</v>
      </c>
      <c r="L45" s="45">
        <f t="shared" si="13"/>
        <v>307371</v>
      </c>
      <c r="M45" s="45">
        <f t="shared" si="14"/>
        <v>307371</v>
      </c>
      <c r="N45" s="45">
        <f t="shared" si="5"/>
        <v>299874</v>
      </c>
      <c r="P45" s="46">
        <f t="shared" si="16"/>
        <v>10602.359077111094</v>
      </c>
      <c r="Q45" s="47" t="str">
        <f t="shared" si="6"/>
        <v>Los precios son similares, sugiriendo un mercado estable y competitivo.</v>
      </c>
      <c r="R45" s="48">
        <f t="shared" si="15"/>
        <v>2.4390720009369784E-2</v>
      </c>
      <c r="S45" s="47" t="str">
        <f t="shared" si="8"/>
        <v>Los precios son homogéneos. Hay poca dispersión, indicando un mercado estable donde la mayoría de los productos se venden a precios cercanos al promedio</v>
      </c>
    </row>
    <row r="46" spans="1:19" ht="15.75" customHeight="1" x14ac:dyDescent="0.25">
      <c r="A46" s="42">
        <v>45</v>
      </c>
      <c r="B46" s="43" t="s">
        <v>59</v>
      </c>
      <c r="E46" s="44">
        <v>292560</v>
      </c>
      <c r="F46" s="44">
        <v>307188</v>
      </c>
      <c r="I46" s="45">
        <f t="shared" si="10"/>
        <v>292560</v>
      </c>
      <c r="J46" s="45">
        <f t="shared" si="11"/>
        <v>307188</v>
      </c>
      <c r="K46" s="45">
        <f t="shared" si="12"/>
        <v>299784.79160891403</v>
      </c>
      <c r="L46" s="45">
        <f t="shared" si="13"/>
        <v>299874</v>
      </c>
      <c r="M46" s="45">
        <f t="shared" si="14"/>
        <v>299874</v>
      </c>
      <c r="N46" s="45">
        <f t="shared" si="5"/>
        <v>292560</v>
      </c>
      <c r="P46" s="46">
        <f t="shared" si="16"/>
        <v>10343.557995196818</v>
      </c>
      <c r="Q46" s="47" t="str">
        <f t="shared" si="6"/>
        <v>Los precios son similares, sugiriendo un mercado estable y competitivo.</v>
      </c>
      <c r="R46" s="48">
        <f t="shared" si="15"/>
        <v>2.4390243902439025E-2</v>
      </c>
      <c r="S46" s="47" t="str">
        <f t="shared" si="8"/>
        <v>Los precios son homogéneos. Hay poca dispersión, indicando un mercado estable donde la mayoría de los productos se venden a precios cercanos al promedio</v>
      </c>
    </row>
    <row r="47" spans="1:19" ht="15.75" customHeight="1" x14ac:dyDescent="0.25">
      <c r="A47" s="42">
        <v>46</v>
      </c>
      <c r="B47" s="43" t="s">
        <v>60</v>
      </c>
      <c r="E47" s="44">
        <v>191383</v>
      </c>
      <c r="F47" s="44">
        <v>200952</v>
      </c>
      <c r="I47" s="45">
        <f t="shared" si="10"/>
        <v>191383</v>
      </c>
      <c r="J47" s="45">
        <f t="shared" si="11"/>
        <v>200952</v>
      </c>
      <c r="K47" s="45">
        <f t="shared" si="12"/>
        <v>196109.14465164545</v>
      </c>
      <c r="L47" s="45">
        <f t="shared" si="13"/>
        <v>196167.5</v>
      </c>
      <c r="M47" s="45">
        <f t="shared" si="14"/>
        <v>196167.5</v>
      </c>
      <c r="N47" s="45">
        <f t="shared" si="5"/>
        <v>191383</v>
      </c>
      <c r="P47" s="46">
        <f t="shared" si="16"/>
        <v>6766.3047891740734</v>
      </c>
      <c r="Q47" s="47" t="str">
        <f t="shared" si="6"/>
        <v>Los precios son similares, sugiriendo un mercado estable y competitivo.</v>
      </c>
      <c r="R47" s="48">
        <f t="shared" si="15"/>
        <v>2.4389870901143154E-2</v>
      </c>
      <c r="S47" s="47" t="str">
        <f t="shared" si="8"/>
        <v>Los precios son homogéneos. Hay poca dispersión, indicando un mercado estable donde la mayoría de los productos se venden a precios cercanos al promedio</v>
      </c>
    </row>
    <row r="48" spans="1:19" ht="15.75" customHeight="1" x14ac:dyDescent="0.25">
      <c r="A48" s="42">
        <v>47</v>
      </c>
      <c r="B48" s="43" t="s">
        <v>61</v>
      </c>
      <c r="E48" s="44">
        <v>2461161</v>
      </c>
      <c r="F48" s="44">
        <v>2584219</v>
      </c>
      <c r="I48" s="45">
        <f t="shared" si="10"/>
        <v>2461161</v>
      </c>
      <c r="J48" s="45">
        <f t="shared" si="11"/>
        <v>2584219</v>
      </c>
      <c r="K48" s="45">
        <f t="shared" si="12"/>
        <v>2521939.5350124873</v>
      </c>
      <c r="L48" s="45">
        <f t="shared" si="13"/>
        <v>2522690</v>
      </c>
      <c r="M48" s="45">
        <f t="shared" si="14"/>
        <v>2522690</v>
      </c>
      <c r="N48" s="45">
        <f t="shared" si="5"/>
        <v>2461161</v>
      </c>
      <c r="P48" s="46">
        <f t="shared" si="16"/>
        <v>87015.146279254172</v>
      </c>
      <c r="Q48" s="47" t="str">
        <f t="shared" si="6"/>
        <v xml:space="preserve">Existe gran diferencia, indicando alta volatilidad o falta de consenso en el valor. </v>
      </c>
      <c r="R48" s="48">
        <f t="shared" si="15"/>
        <v>2.4390234234091385E-2</v>
      </c>
      <c r="S48" s="47" t="str">
        <f t="shared" si="8"/>
        <v>Los precios son homogéneos. Hay poca dispersión, indicando un mercado estable donde la mayoría de los productos se venden a precios cercanos al promedio</v>
      </c>
    </row>
    <row r="49" spans="1:19" ht="15.75" customHeight="1" x14ac:dyDescent="0.25">
      <c r="A49" s="42">
        <v>48</v>
      </c>
      <c r="B49" s="43" t="s">
        <v>62</v>
      </c>
      <c r="E49" s="44">
        <v>997142</v>
      </c>
      <c r="F49" s="44">
        <v>1046999</v>
      </c>
      <c r="I49" s="45">
        <f t="shared" si="10"/>
        <v>997142</v>
      </c>
      <c r="J49" s="45">
        <f t="shared" si="11"/>
        <v>1046999</v>
      </c>
      <c r="K49" s="45">
        <f t="shared" si="12"/>
        <v>1021766.4492720438</v>
      </c>
      <c r="L49" s="45">
        <f t="shared" si="13"/>
        <v>1022070.5</v>
      </c>
      <c r="M49" s="45">
        <f t="shared" si="14"/>
        <v>1022070.5</v>
      </c>
      <c r="N49" s="45">
        <f t="shared" si="5"/>
        <v>997142</v>
      </c>
      <c r="P49" s="46">
        <f t="shared" si="16"/>
        <v>35254.222789617699</v>
      </c>
      <c r="Q49" s="47" t="str">
        <f t="shared" si="6"/>
        <v xml:space="preserve">Existe gran diferencia, indicando alta volatilidad o falta de consenso en el valor. </v>
      </c>
      <c r="R49" s="48">
        <f t="shared" si="15"/>
        <v>2.439019617531276E-2</v>
      </c>
      <c r="S49" s="47" t="str">
        <f t="shared" si="8"/>
        <v>Los precios son homogéneos. Hay poca dispersión, indicando un mercado estable donde la mayoría de los productos se venden a precios cercanos al promedio</v>
      </c>
    </row>
    <row r="50" spans="1:19" ht="15.75" customHeight="1" x14ac:dyDescent="0.25">
      <c r="A50" s="42">
        <v>49</v>
      </c>
      <c r="B50" s="43" t="s">
        <v>63</v>
      </c>
      <c r="E50" s="44">
        <v>477848</v>
      </c>
      <c r="F50" s="44">
        <v>501740</v>
      </c>
      <c r="I50" s="45">
        <f t="shared" si="10"/>
        <v>477848</v>
      </c>
      <c r="J50" s="45">
        <f t="shared" si="11"/>
        <v>501740</v>
      </c>
      <c r="K50" s="45">
        <f t="shared" si="12"/>
        <v>489648.29778117273</v>
      </c>
      <c r="L50" s="45">
        <f t="shared" si="13"/>
        <v>489794</v>
      </c>
      <c r="M50" s="45">
        <f t="shared" si="14"/>
        <v>489794</v>
      </c>
      <c r="N50" s="45">
        <f t="shared" si="5"/>
        <v>477848</v>
      </c>
      <c r="P50" s="46">
        <f t="shared" si="16"/>
        <v>16894.195216108994</v>
      </c>
      <c r="Q50" s="47" t="str">
        <f t="shared" si="6"/>
        <v>Los precios son similares, sugiriendo un mercado estable y competitivo.</v>
      </c>
      <c r="R50" s="48">
        <f t="shared" si="15"/>
        <v>2.4389845526894979E-2</v>
      </c>
      <c r="S50" s="47" t="str">
        <f t="shared" si="8"/>
        <v>Los precios son homogéneos. Hay poca dispersión, indicando un mercado estable donde la mayoría de los productos se venden a precios cercanos al promedio</v>
      </c>
    </row>
    <row r="51" spans="1:19" ht="15.75" customHeight="1" x14ac:dyDescent="0.25">
      <c r="A51" s="42">
        <v>50</v>
      </c>
      <c r="B51" s="43" t="s">
        <v>64</v>
      </c>
      <c r="E51" s="44">
        <v>749685</v>
      </c>
      <c r="F51" s="44">
        <v>787169</v>
      </c>
      <c r="I51" s="45">
        <f t="shared" si="10"/>
        <v>749685</v>
      </c>
      <c r="J51" s="45">
        <f t="shared" si="11"/>
        <v>787169</v>
      </c>
      <c r="K51" s="45">
        <f t="shared" si="12"/>
        <v>768198.40651032329</v>
      </c>
      <c r="L51" s="45">
        <f t="shared" si="13"/>
        <v>768427</v>
      </c>
      <c r="M51" s="45">
        <f t="shared" si="14"/>
        <v>768427</v>
      </c>
      <c r="N51" s="45">
        <f t="shared" si="5"/>
        <v>749685</v>
      </c>
      <c r="P51" s="46">
        <f t="shared" si="16"/>
        <v>26505.190585996548</v>
      </c>
      <c r="Q51" s="47" t="str">
        <f t="shared" si="6"/>
        <v xml:space="preserve">Existe gran diferencia, indicando alta volatilidad o falta de consenso en el valor. </v>
      </c>
      <c r="R51" s="48">
        <f t="shared" si="15"/>
        <v>2.4390085200025505E-2</v>
      </c>
      <c r="S51" s="47" t="str">
        <f t="shared" si="8"/>
        <v>Los precios son homogéneos. Hay poca dispersión, indicando un mercado estable donde la mayoría de los productos se venden a precios cercanos al promedio</v>
      </c>
    </row>
    <row r="52" spans="1:19" ht="15.75" customHeight="1" x14ac:dyDescent="0.25">
      <c r="A52" s="42">
        <v>51</v>
      </c>
      <c r="B52" s="43" t="s">
        <v>65</v>
      </c>
      <c r="E52" s="44">
        <v>1337243</v>
      </c>
      <c r="F52" s="44">
        <v>1404105</v>
      </c>
      <c r="I52" s="45">
        <f t="shared" si="10"/>
        <v>1337243</v>
      </c>
      <c r="J52" s="45">
        <f t="shared" si="11"/>
        <v>1404105</v>
      </c>
      <c r="K52" s="45">
        <f t="shared" si="12"/>
        <v>1370266.2451199037</v>
      </c>
      <c r="L52" s="45">
        <f t="shared" si="13"/>
        <v>1370674</v>
      </c>
      <c r="M52" s="45">
        <f t="shared" si="14"/>
        <v>1370674</v>
      </c>
      <c r="N52" s="45">
        <f t="shared" si="5"/>
        <v>1337243</v>
      </c>
      <c r="P52" s="46">
        <f t="shared" si="16"/>
        <v>47278.573603694938</v>
      </c>
      <c r="Q52" s="47" t="str">
        <f t="shared" si="6"/>
        <v xml:space="preserve">Existe gran diferencia, indicando alta volatilidad o falta de consenso en el valor. </v>
      </c>
      <c r="R52" s="48">
        <f t="shared" si="15"/>
        <v>2.4390190519408699E-2</v>
      </c>
      <c r="S52" s="47" t="str">
        <f t="shared" si="8"/>
        <v>Los precios son homogéneos. Hay poca dispersión, indicando un mercado estable donde la mayoría de los productos se venden a precios cercanos al promedio</v>
      </c>
    </row>
    <row r="53" spans="1:19" ht="15.75" customHeight="1" x14ac:dyDescent="0.25">
      <c r="A53" s="42">
        <v>52</v>
      </c>
      <c r="B53" s="43" t="s">
        <v>66</v>
      </c>
      <c r="E53" s="44">
        <v>354729</v>
      </c>
      <c r="F53" s="44">
        <v>372465</v>
      </c>
      <c r="I53" s="45">
        <f t="shared" si="10"/>
        <v>354729</v>
      </c>
      <c r="J53" s="45">
        <f t="shared" si="11"/>
        <v>372465</v>
      </c>
      <c r="K53" s="45">
        <f t="shared" si="12"/>
        <v>363488.84024822549</v>
      </c>
      <c r="L53" s="45">
        <f t="shared" si="13"/>
        <v>363597</v>
      </c>
      <c r="M53" s="45">
        <f t="shared" si="14"/>
        <v>363597</v>
      </c>
      <c r="N53" s="45">
        <f t="shared" si="5"/>
        <v>354729</v>
      </c>
      <c r="P53" s="46">
        <f t="shared" si="16"/>
        <v>12541.245871124607</v>
      </c>
      <c r="Q53" s="47" t="str">
        <f t="shared" si="6"/>
        <v>Los precios son similares, sugiriendo un mercado estable y competitivo.</v>
      </c>
      <c r="R53" s="48">
        <f t="shared" si="15"/>
        <v>2.4389640178549329E-2</v>
      </c>
      <c r="S53" s="47" t="str">
        <f t="shared" si="8"/>
        <v>Los precios son homogéneos. Hay poca dispersión, indicando un mercado estable donde la mayoría de los productos se venden a precios cercanos al promedio</v>
      </c>
    </row>
    <row r="54" spans="1:19" ht="15.75" customHeight="1" x14ac:dyDescent="0.25">
      <c r="A54" s="42">
        <v>53</v>
      </c>
      <c r="B54" s="43" t="s">
        <v>67</v>
      </c>
      <c r="E54" s="44">
        <v>2310005</v>
      </c>
      <c r="F54" s="44">
        <v>2425505</v>
      </c>
      <c r="I54" s="45">
        <f t="shared" si="10"/>
        <v>2310005</v>
      </c>
      <c r="J54" s="45">
        <f t="shared" si="11"/>
        <v>2425505</v>
      </c>
      <c r="K54" s="45">
        <f t="shared" si="12"/>
        <v>2367050.6284245378</v>
      </c>
      <c r="L54" s="45">
        <f t="shared" si="13"/>
        <v>2367755</v>
      </c>
      <c r="M54" s="45">
        <f t="shared" si="14"/>
        <v>2367755</v>
      </c>
      <c r="N54" s="45">
        <f t="shared" si="5"/>
        <v>2310005</v>
      </c>
      <c r="P54" s="46">
        <f t="shared" si="16"/>
        <v>81670.833227046242</v>
      </c>
      <c r="Q54" s="47" t="str">
        <f t="shared" si="6"/>
        <v xml:space="preserve">Existe gran diferencia, indicando alta volatilidad o falta de consenso en el valor. </v>
      </c>
      <c r="R54" s="48">
        <f t="shared" si="15"/>
        <v>2.439019239743977E-2</v>
      </c>
      <c r="S54" s="47" t="str">
        <f t="shared" si="8"/>
        <v>Los precios son homogéneos. Hay poca dispersión, indicando un mercado estable donde la mayoría de los productos se venden a precios cercanos al promedio</v>
      </c>
    </row>
    <row r="55" spans="1:19" ht="15.75" customHeight="1" x14ac:dyDescent="0.25">
      <c r="A55" s="42">
        <v>54</v>
      </c>
      <c r="B55" s="43" t="s">
        <v>68</v>
      </c>
      <c r="E55" s="44">
        <v>570492</v>
      </c>
      <c r="F55" s="44">
        <v>599017</v>
      </c>
      <c r="I55" s="45">
        <f t="shared" si="10"/>
        <v>570492</v>
      </c>
      <c r="J55" s="45">
        <f t="shared" si="11"/>
        <v>599017</v>
      </c>
      <c r="K55" s="45">
        <f t="shared" si="12"/>
        <v>584580.53881736437</v>
      </c>
      <c r="L55" s="45">
        <f t="shared" si="13"/>
        <v>584754.5</v>
      </c>
      <c r="M55" s="45">
        <f t="shared" si="14"/>
        <v>584754.5</v>
      </c>
      <c r="N55" s="45">
        <f t="shared" si="5"/>
        <v>570492</v>
      </c>
      <c r="P55" s="46">
        <f t="shared" si="16"/>
        <v>20170.220933346267</v>
      </c>
      <c r="Q55" s="47" t="str">
        <f t="shared" si="6"/>
        <v xml:space="preserve">Existe gran diferencia, indicando alta volatilidad o falta de consenso en el valor. </v>
      </c>
      <c r="R55" s="48">
        <f t="shared" si="15"/>
        <v>2.4390577584268269E-2</v>
      </c>
      <c r="S55" s="47" t="str">
        <f t="shared" si="8"/>
        <v>Los precios son homogéneos. Hay poca dispersión, indicando un mercado estable donde la mayoría de los productos se venden a precios cercanos al promedio</v>
      </c>
    </row>
    <row r="56" spans="1:19" ht="15.75" customHeight="1" x14ac:dyDescent="0.25"/>
    <row r="57" spans="1:19" ht="15.75" customHeight="1" x14ac:dyDescent="0.25"/>
    <row r="58" spans="1:19" ht="15.75" customHeight="1" x14ac:dyDescent="0.25"/>
    <row r="59" spans="1:19" ht="15.75" customHeight="1" x14ac:dyDescent="0.25"/>
    <row r="60" spans="1:19" ht="15.75" customHeight="1" x14ac:dyDescent="0.25"/>
    <row r="61" spans="1:19" ht="15.75" customHeight="1" x14ac:dyDescent="0.25"/>
    <row r="62" spans="1:19" ht="15.75" customHeight="1" x14ac:dyDescent="0.25"/>
    <row r="63" spans="1:19" ht="15.75" customHeight="1" x14ac:dyDescent="0.25"/>
    <row r="64" spans="1:19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R2:R55">
    <cfRule type="cellIs" dxfId="31" priority="1" operator="lessThan">
      <formula>30%</formula>
    </cfRule>
  </conditionalFormatting>
  <conditionalFormatting sqref="R2:R55">
    <cfRule type="cellIs" dxfId="30" priority="2" operator="greaterThan">
      <formula>30%</formula>
    </cfRule>
  </conditionalFormatting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1000"/>
  <sheetViews>
    <sheetView topLeftCell="C1" workbookViewId="0">
      <selection activeCell="T2" sqref="T2"/>
    </sheetView>
  </sheetViews>
  <sheetFormatPr baseColWidth="10" defaultColWidth="14.42578125" defaultRowHeight="15" customHeight="1" x14ac:dyDescent="0.25"/>
  <cols>
    <col min="1" max="1" width="4.42578125" customWidth="1"/>
    <col min="2" max="2" width="77.42578125" customWidth="1"/>
    <col min="3" max="4" width="10.7109375" customWidth="1"/>
    <col min="5" max="5" width="13.5703125" customWidth="1"/>
    <col min="6" max="9" width="12.7109375" customWidth="1"/>
    <col min="10" max="18" width="10.7109375" customWidth="1"/>
    <col min="19" max="19" width="55.28515625" customWidth="1"/>
    <col min="20" max="20" width="10.7109375" customWidth="1"/>
    <col min="21" max="21" width="111.5703125" customWidth="1"/>
    <col min="22" max="29" width="10.7109375" customWidth="1"/>
  </cols>
  <sheetData>
    <row r="1" spans="1:21" ht="54" x14ac:dyDescent="0.25">
      <c r="A1" s="33" t="s">
        <v>102</v>
      </c>
      <c r="B1" s="33" t="s">
        <v>103</v>
      </c>
      <c r="D1" s="34" t="s">
        <v>104</v>
      </c>
      <c r="E1" s="34" t="s">
        <v>105</v>
      </c>
      <c r="F1" s="34" t="s">
        <v>116</v>
      </c>
      <c r="G1" s="34" t="s">
        <v>117</v>
      </c>
      <c r="H1" s="34" t="s">
        <v>128</v>
      </c>
      <c r="I1" s="34" t="s">
        <v>129</v>
      </c>
      <c r="K1" s="35" t="s">
        <v>106</v>
      </c>
      <c r="L1" s="36" t="s">
        <v>107</v>
      </c>
      <c r="M1" s="37" t="s">
        <v>108</v>
      </c>
      <c r="N1" s="38" t="s">
        <v>109</v>
      </c>
      <c r="O1" s="39" t="s">
        <v>110</v>
      </c>
      <c r="P1" s="40" t="s">
        <v>111</v>
      </c>
      <c r="R1" s="41" t="s">
        <v>112</v>
      </c>
      <c r="S1" s="41" t="s">
        <v>113</v>
      </c>
      <c r="T1" s="41" t="s">
        <v>114</v>
      </c>
      <c r="U1" s="41" t="s">
        <v>115</v>
      </c>
    </row>
    <row r="2" spans="1:21" x14ac:dyDescent="0.25">
      <c r="A2" s="42">
        <v>1</v>
      </c>
      <c r="B2" s="43" t="s">
        <v>15</v>
      </c>
      <c r="D2" s="44">
        <v>1098358.9750000001</v>
      </c>
      <c r="E2" s="44">
        <v>1167585.4770920002</v>
      </c>
      <c r="F2" s="44">
        <v>1639319</v>
      </c>
      <c r="G2" s="44">
        <v>1677149</v>
      </c>
      <c r="H2" s="44">
        <v>1197720</v>
      </c>
      <c r="I2" s="44">
        <v>1245629</v>
      </c>
      <c r="K2" s="45">
        <f>+MIN(D2,E2,F2,G2,H2,I2)</f>
        <v>1098358.9750000001</v>
      </c>
      <c r="L2" s="45">
        <f>+MAX(D2,E2,F2,G2,H2,I2)</f>
        <v>1677149</v>
      </c>
      <c r="M2" s="45">
        <f>+GEOMEAN(E2,D2,F2,G2,H2,I2)</f>
        <v>1318768.8691731915</v>
      </c>
      <c r="N2" s="45">
        <f>+MEDIAN(E2,D2,F2,G2,H2,I2)</f>
        <v>1221674.5</v>
      </c>
      <c r="O2" s="45">
        <f>+AVERAGE(E2,D2,F2,G2,H2,I2)</f>
        <v>1337626.9086820001</v>
      </c>
      <c r="P2" s="45">
        <f t="shared" ref="P2:P55" si="0">+K2</f>
        <v>1098358.9750000001</v>
      </c>
      <c r="R2" s="46">
        <f>+_xlfn.STDEV.S(D2,E2,F2,G2,H2,I2)</f>
        <v>253177.47107561631</v>
      </c>
      <c r="S2" s="47" t="str">
        <f t="shared" ref="S2:S55" si="1">+IF(R2&lt;20000,"Los precios son similares, sugiriendo un mercado estable y competitivo.","Existe gran diferencia, indicando alta volatilidad o falta de consenso en el valor. ")</f>
        <v xml:space="preserve">Existe gran diferencia, indicando alta volatilidad o falta de consenso en el valor. </v>
      </c>
      <c r="T2" s="48">
        <f>+_xlfn.STDEV.P(D2,E2,F2,G2,H2,I2)/O2</f>
        <v>0.17278237434291169</v>
      </c>
      <c r="U2" s="47" t="str">
        <f t="shared" ref="U2:U55" si="2">+IF(T2&lt;30%,"Los precios son homogéneos. Hay poca dispersión, indicando un mercado estable donde la mayoría de los productos se venden a precios cercanos al promedio","Existe una gran dispersión de precios, lo que indica alta volatilidad o falta de uniformidad en el mercado. La media pierde representatividad")</f>
        <v>Los precios son homogéneos. Hay poca dispersión, indicando un mercado estable donde la mayoría de los productos se venden a precios cercanos al promedio</v>
      </c>
    </row>
    <row r="3" spans="1:21" x14ac:dyDescent="0.25">
      <c r="A3" s="42">
        <v>2</v>
      </c>
      <c r="B3" s="43" t="s">
        <v>16</v>
      </c>
      <c r="D3" s="44">
        <v>739700</v>
      </c>
      <c r="E3" s="44">
        <v>786036.23199999996</v>
      </c>
      <c r="F3" s="44">
        <v>684425</v>
      </c>
      <c r="G3" s="44">
        <v>667481</v>
      </c>
      <c r="H3" s="44">
        <v>112181.75999999999</v>
      </c>
      <c r="I3" s="44">
        <v>116669</v>
      </c>
      <c r="K3" s="45">
        <f t="shared" ref="K3:K55" si="3">+MIN(D3,E3,F3,G3,H3,I3)</f>
        <v>112181.75999999999</v>
      </c>
      <c r="L3" s="45">
        <f t="shared" ref="L3:L55" si="4">+MAX(D3,E3,F3,G3,H3,I3)</f>
        <v>786036.23199999996</v>
      </c>
      <c r="M3" s="45">
        <f t="shared" ref="M3:M55" si="5">+GEOMEAN(E3,D3,F3,G3,H3,I3)</f>
        <v>389215.48778085038</v>
      </c>
      <c r="N3" s="45">
        <f t="shared" ref="N3:N55" si="6">+MEDIAN(E3,D3,F3,G3,H3,I3)</f>
        <v>675953</v>
      </c>
      <c r="O3" s="45">
        <f t="shared" ref="O3:O55" si="7">+AVERAGE(E3,D3,F3,G3,H3,I3)</f>
        <v>517748.83199999994</v>
      </c>
      <c r="P3" s="45">
        <f t="shared" si="0"/>
        <v>112181.75999999999</v>
      </c>
      <c r="R3" s="46">
        <f t="shared" ref="R3:R55" si="8">+_xlfn.STDEV.S(D3,E3,F3,G3,H3,I3)</f>
        <v>315211.29377491237</v>
      </c>
      <c r="S3" s="47" t="str">
        <f t="shared" si="1"/>
        <v xml:space="preserve">Existe gran diferencia, indicando alta volatilidad o falta de consenso en el valor. </v>
      </c>
      <c r="T3" s="48">
        <f t="shared" ref="T3:T55" si="9">+_xlfn.STDEV.P(D3,E3,F3,G3,H3,I3)/O3</f>
        <v>0.55576605653230227</v>
      </c>
      <c r="U3" s="47" t="str">
        <f t="shared" si="2"/>
        <v>Existe una gran dispersión de precios, lo que indica alta volatilidad o falta de uniformidad en el mercado. La media pierde representatividad</v>
      </c>
    </row>
    <row r="4" spans="1:21" x14ac:dyDescent="0.25">
      <c r="A4" s="42">
        <v>3</v>
      </c>
      <c r="B4" s="43" t="s">
        <v>17</v>
      </c>
      <c r="D4" s="44"/>
      <c r="E4" s="44"/>
      <c r="F4" s="44">
        <v>123949</v>
      </c>
      <c r="G4" s="44">
        <v>126067</v>
      </c>
      <c r="H4" s="44">
        <v>90000</v>
      </c>
      <c r="I4" s="44">
        <v>93000</v>
      </c>
      <c r="K4" s="45">
        <f t="shared" si="3"/>
        <v>90000</v>
      </c>
      <c r="L4" s="45">
        <f t="shared" si="4"/>
        <v>126067</v>
      </c>
      <c r="M4" s="45">
        <f t="shared" si="5"/>
        <v>106940.56538624255</v>
      </c>
      <c r="N4" s="45">
        <f t="shared" si="6"/>
        <v>108474.5</v>
      </c>
      <c r="O4" s="45">
        <f t="shared" si="7"/>
        <v>108254</v>
      </c>
      <c r="P4" s="45">
        <f t="shared" si="0"/>
        <v>90000</v>
      </c>
      <c r="R4" s="46">
        <f t="shared" si="8"/>
        <v>19403.857228224839</v>
      </c>
      <c r="S4" s="47" t="str">
        <f t="shared" si="1"/>
        <v>Los precios son similares, sugiriendo un mercado estable y competitivo.</v>
      </c>
      <c r="T4" s="48">
        <f t="shared" si="9"/>
        <v>0.15522967549512273</v>
      </c>
      <c r="U4" s="47" t="str">
        <f t="shared" si="2"/>
        <v>Los precios son homogéneos. Hay poca dispersión, indicando un mercado estable donde la mayoría de los productos se venden a precios cercanos al promedio</v>
      </c>
    </row>
    <row r="5" spans="1:21" x14ac:dyDescent="0.25">
      <c r="A5" s="42">
        <v>4</v>
      </c>
      <c r="B5" s="43" t="s">
        <v>19</v>
      </c>
      <c r="D5" s="44"/>
      <c r="E5" s="44"/>
      <c r="F5" s="44">
        <v>371845</v>
      </c>
      <c r="G5" s="44">
        <v>378201</v>
      </c>
      <c r="H5" s="44">
        <v>180000</v>
      </c>
      <c r="I5" s="44">
        <v>186000</v>
      </c>
      <c r="K5" s="45">
        <f t="shared" si="3"/>
        <v>180000</v>
      </c>
      <c r="L5" s="45">
        <f t="shared" si="4"/>
        <v>378201</v>
      </c>
      <c r="M5" s="45">
        <f t="shared" si="5"/>
        <v>261949.46577236778</v>
      </c>
      <c r="N5" s="45">
        <f t="shared" si="6"/>
        <v>278922.5</v>
      </c>
      <c r="O5" s="45">
        <f t="shared" si="7"/>
        <v>279011.5</v>
      </c>
      <c r="P5" s="45">
        <f t="shared" si="0"/>
        <v>180000</v>
      </c>
      <c r="R5" s="46">
        <f t="shared" si="8"/>
        <v>110921.94236939777</v>
      </c>
      <c r="S5" s="47" t="str">
        <f t="shared" si="1"/>
        <v xml:space="preserve">Existe gran diferencia, indicando alta volatilidad o falta de consenso en el valor. </v>
      </c>
      <c r="T5" s="48">
        <f t="shared" si="9"/>
        <v>0.34429125655756815</v>
      </c>
      <c r="U5" s="47" t="str">
        <f t="shared" si="2"/>
        <v>Existe una gran dispersión de precios, lo que indica alta volatilidad o falta de uniformidad en el mercado. La media pierde representatividad</v>
      </c>
    </row>
    <row r="6" spans="1:21" x14ac:dyDescent="0.25">
      <c r="A6" s="42">
        <v>5</v>
      </c>
      <c r="B6" s="43" t="s">
        <v>20</v>
      </c>
      <c r="D6" s="44"/>
      <c r="E6" s="44"/>
      <c r="F6" s="44">
        <v>185922</v>
      </c>
      <c r="G6" s="44">
        <v>189101</v>
      </c>
      <c r="H6" s="44">
        <v>122040</v>
      </c>
      <c r="I6" s="44">
        <v>126922</v>
      </c>
      <c r="K6" s="45">
        <f t="shared" si="3"/>
        <v>122040</v>
      </c>
      <c r="L6" s="45">
        <f t="shared" si="4"/>
        <v>189101</v>
      </c>
      <c r="M6" s="45">
        <f t="shared" si="5"/>
        <v>152762.20853397233</v>
      </c>
      <c r="N6" s="45">
        <f t="shared" si="6"/>
        <v>156422</v>
      </c>
      <c r="O6" s="45">
        <f t="shared" si="7"/>
        <v>155996.25</v>
      </c>
      <c r="P6" s="45">
        <f t="shared" si="0"/>
        <v>122040</v>
      </c>
      <c r="R6" s="46">
        <f t="shared" si="8"/>
        <v>36468.314615795818</v>
      </c>
      <c r="S6" s="47" t="str">
        <f t="shared" si="1"/>
        <v xml:space="preserve">Existe gran diferencia, indicando alta volatilidad o falta de consenso en el valor. </v>
      </c>
      <c r="T6" s="48">
        <f t="shared" si="9"/>
        <v>0.2024567057892899</v>
      </c>
      <c r="U6" s="47" t="str">
        <f t="shared" si="2"/>
        <v>Los precios son homogéneos. Hay poca dispersión, indicando un mercado estable donde la mayoría de los productos se venden a precios cercanos al promedio</v>
      </c>
    </row>
    <row r="7" spans="1:21" x14ac:dyDescent="0.25">
      <c r="A7" s="42">
        <v>6</v>
      </c>
      <c r="B7" s="43" t="s">
        <v>21</v>
      </c>
      <c r="D7" s="44">
        <v>379275</v>
      </c>
      <c r="E7" s="44">
        <v>402608.78399999999</v>
      </c>
      <c r="F7" s="44">
        <v>639531</v>
      </c>
      <c r="G7" s="44">
        <v>690464</v>
      </c>
      <c r="H7" s="44">
        <v>631800</v>
      </c>
      <c r="I7" s="44">
        <v>657072</v>
      </c>
      <c r="K7" s="45">
        <f t="shared" si="3"/>
        <v>379275</v>
      </c>
      <c r="L7" s="45">
        <f t="shared" si="4"/>
        <v>690464</v>
      </c>
      <c r="M7" s="45">
        <f t="shared" si="5"/>
        <v>551026.0291502215</v>
      </c>
      <c r="N7" s="45">
        <f t="shared" si="6"/>
        <v>635665.5</v>
      </c>
      <c r="O7" s="45">
        <f t="shared" si="7"/>
        <v>566791.79733333329</v>
      </c>
      <c r="P7" s="45">
        <f t="shared" si="0"/>
        <v>379275</v>
      </c>
      <c r="R7" s="46">
        <f t="shared" si="8"/>
        <v>137899.23703476822</v>
      </c>
      <c r="S7" s="47" t="str">
        <f t="shared" si="1"/>
        <v xml:space="preserve">Existe gran diferencia, indicando alta volatilidad o falta de consenso en el valor. </v>
      </c>
      <c r="T7" s="48">
        <f t="shared" si="9"/>
        <v>0.22209955266952697</v>
      </c>
      <c r="U7" s="47" t="str">
        <f t="shared" si="2"/>
        <v>Los precios son homogéneos. Hay poca dispersión, indicando un mercado estable donde la mayoría de los productos se venden a precios cercanos al promedio</v>
      </c>
    </row>
    <row r="8" spans="1:21" x14ac:dyDescent="0.25">
      <c r="A8" s="42">
        <v>7</v>
      </c>
      <c r="B8" s="43" t="s">
        <v>22</v>
      </c>
      <c r="D8" s="44"/>
      <c r="E8" s="44"/>
      <c r="F8" s="44"/>
      <c r="G8" s="44">
        <v>511700</v>
      </c>
      <c r="H8" s="44">
        <v>312120</v>
      </c>
      <c r="I8" s="44">
        <v>324605</v>
      </c>
      <c r="K8" s="45">
        <f t="shared" si="3"/>
        <v>312120</v>
      </c>
      <c r="L8" s="45">
        <f t="shared" si="4"/>
        <v>511700</v>
      </c>
      <c r="M8" s="45">
        <f t="shared" si="5"/>
        <v>372875.69293791591</v>
      </c>
      <c r="N8" s="45">
        <f t="shared" si="6"/>
        <v>324605</v>
      </c>
      <c r="O8" s="45">
        <f t="shared" si="7"/>
        <v>382808.33333333331</v>
      </c>
      <c r="P8" s="45">
        <f t="shared" si="0"/>
        <v>312120</v>
      </c>
      <c r="R8" s="46">
        <f t="shared" si="8"/>
        <v>111797.87613516343</v>
      </c>
      <c r="S8" s="47" t="str">
        <f t="shared" si="1"/>
        <v xml:space="preserve">Existe gran diferencia, indicando alta volatilidad o falta de consenso en el valor. </v>
      </c>
      <c r="T8" s="48">
        <f t="shared" si="9"/>
        <v>0.23845505876137055</v>
      </c>
      <c r="U8" s="47" t="str">
        <f t="shared" si="2"/>
        <v>Los precios son homogéneos. Hay poca dispersión, indicando un mercado estable donde la mayoría de los productos se venden a precios cercanos al promedio</v>
      </c>
    </row>
    <row r="9" spans="1:21" x14ac:dyDescent="0.25">
      <c r="A9" s="42">
        <v>8</v>
      </c>
      <c r="B9" s="43" t="s">
        <v>23</v>
      </c>
      <c r="D9" s="44">
        <v>304950</v>
      </c>
      <c r="E9" s="44">
        <v>323670.91200000001</v>
      </c>
      <c r="F9" s="44">
        <v>503100</v>
      </c>
      <c r="G9" s="44">
        <v>625000</v>
      </c>
      <c r="H9" s="44">
        <v>259200</v>
      </c>
      <c r="I9" s="44">
        <v>269568</v>
      </c>
      <c r="K9" s="45">
        <f t="shared" si="3"/>
        <v>259200</v>
      </c>
      <c r="L9" s="45">
        <f t="shared" si="4"/>
        <v>625000</v>
      </c>
      <c r="M9" s="45">
        <f t="shared" si="5"/>
        <v>359772.8028404151</v>
      </c>
      <c r="N9" s="45">
        <f t="shared" si="6"/>
        <v>314310.45600000001</v>
      </c>
      <c r="O9" s="45">
        <f t="shared" si="7"/>
        <v>380914.81866666669</v>
      </c>
      <c r="P9" s="45">
        <f t="shared" si="0"/>
        <v>259200</v>
      </c>
      <c r="R9" s="46">
        <f t="shared" si="8"/>
        <v>148840.13163105879</v>
      </c>
      <c r="S9" s="47" t="str">
        <f t="shared" si="1"/>
        <v xml:space="preserve">Existe gran diferencia, indicando alta volatilidad o falta de consenso en el valor. </v>
      </c>
      <c r="T9" s="48">
        <f t="shared" si="9"/>
        <v>0.3566987226598678</v>
      </c>
      <c r="U9" s="47" t="str">
        <f t="shared" si="2"/>
        <v>Existe una gran dispersión de precios, lo que indica alta volatilidad o falta de uniformidad en el mercado. La media pierde representatividad</v>
      </c>
    </row>
    <row r="10" spans="1:21" x14ac:dyDescent="0.25">
      <c r="A10" s="42">
        <v>9</v>
      </c>
      <c r="B10" s="43" t="s">
        <v>24</v>
      </c>
      <c r="D10" s="44"/>
      <c r="E10" s="44"/>
      <c r="F10" s="44">
        <v>595000</v>
      </c>
      <c r="G10" s="44">
        <v>142752</v>
      </c>
      <c r="H10" s="44">
        <v>486000</v>
      </c>
      <c r="I10" s="44">
        <v>505440</v>
      </c>
      <c r="K10" s="45">
        <f t="shared" si="3"/>
        <v>142752</v>
      </c>
      <c r="L10" s="45">
        <f t="shared" si="4"/>
        <v>595000</v>
      </c>
      <c r="M10" s="45">
        <f t="shared" si="5"/>
        <v>380059.20999602927</v>
      </c>
      <c r="N10" s="45">
        <f t="shared" si="6"/>
        <v>495720</v>
      </c>
      <c r="O10" s="45">
        <f t="shared" si="7"/>
        <v>432298</v>
      </c>
      <c r="P10" s="45">
        <f t="shared" si="0"/>
        <v>142752</v>
      </c>
      <c r="R10" s="46">
        <f t="shared" si="8"/>
        <v>198781.69255743851</v>
      </c>
      <c r="S10" s="47" t="str">
        <f t="shared" si="1"/>
        <v xml:space="preserve">Existe gran diferencia, indicando alta volatilidad o falta de consenso en el valor. </v>
      </c>
      <c r="T10" s="48">
        <f t="shared" si="9"/>
        <v>0.39822066158531799</v>
      </c>
      <c r="U10" s="47" t="str">
        <f t="shared" si="2"/>
        <v>Existe una gran dispersión de precios, lo que indica alta volatilidad o falta de uniformidad en el mercado. La media pierde representatividad</v>
      </c>
    </row>
    <row r="11" spans="1:21" x14ac:dyDescent="0.25">
      <c r="A11" s="42">
        <v>10</v>
      </c>
      <c r="B11" s="43" t="s">
        <v>25</v>
      </c>
      <c r="D11" s="44">
        <v>287600</v>
      </c>
      <c r="E11" s="44">
        <v>305543.59599999996</v>
      </c>
      <c r="F11" s="44">
        <v>140353</v>
      </c>
      <c r="G11" s="44">
        <v>121505</v>
      </c>
      <c r="H11" s="44">
        <v>155520</v>
      </c>
      <c r="I11" s="44">
        <v>161741</v>
      </c>
      <c r="K11" s="45">
        <f t="shared" si="3"/>
        <v>121505</v>
      </c>
      <c r="L11" s="45">
        <f t="shared" si="4"/>
        <v>305543.59599999996</v>
      </c>
      <c r="M11" s="45">
        <f t="shared" si="5"/>
        <v>183110.83712447691</v>
      </c>
      <c r="N11" s="45">
        <f t="shared" si="6"/>
        <v>158630.5</v>
      </c>
      <c r="O11" s="45">
        <f t="shared" si="7"/>
        <v>195377.09933333332</v>
      </c>
      <c r="P11" s="45">
        <f t="shared" si="0"/>
        <v>121505</v>
      </c>
      <c r="R11" s="46">
        <f t="shared" si="8"/>
        <v>79807.812284472573</v>
      </c>
      <c r="S11" s="47" t="str">
        <f t="shared" si="1"/>
        <v xml:space="preserve">Existe gran diferencia, indicando alta volatilidad o falta de consenso en el valor. </v>
      </c>
      <c r="T11" s="48">
        <f t="shared" si="9"/>
        <v>0.37289033363769913</v>
      </c>
      <c r="U11" s="47" t="str">
        <f t="shared" si="2"/>
        <v>Existe una gran dispersión de precios, lo que indica alta volatilidad o falta de uniformidad en el mercado. La media pierde representatividad</v>
      </c>
    </row>
    <row r="12" spans="1:21" x14ac:dyDescent="0.25">
      <c r="A12" s="42">
        <v>11</v>
      </c>
      <c r="B12" s="43" t="s">
        <v>26</v>
      </c>
      <c r="D12" s="44"/>
      <c r="E12" s="44"/>
      <c r="F12" s="44">
        <v>118480</v>
      </c>
      <c r="G12" s="44">
        <v>79190</v>
      </c>
      <c r="H12" s="44">
        <v>219240</v>
      </c>
      <c r="I12" s="44">
        <v>228010</v>
      </c>
      <c r="K12" s="45">
        <f t="shared" si="3"/>
        <v>79190</v>
      </c>
      <c r="L12" s="45">
        <f t="shared" si="4"/>
        <v>228010</v>
      </c>
      <c r="M12" s="45">
        <f t="shared" si="5"/>
        <v>147162.53798206768</v>
      </c>
      <c r="N12" s="45">
        <f t="shared" si="6"/>
        <v>168860</v>
      </c>
      <c r="O12" s="45">
        <f t="shared" si="7"/>
        <v>161230</v>
      </c>
      <c r="P12" s="45">
        <f t="shared" si="0"/>
        <v>79190</v>
      </c>
      <c r="R12" s="46">
        <f t="shared" si="8"/>
        <v>73898.246709016486</v>
      </c>
      <c r="S12" s="47" t="str">
        <f t="shared" si="1"/>
        <v xml:space="preserve">Existe gran diferencia, indicando alta volatilidad o falta de consenso en el valor. </v>
      </c>
      <c r="T12" s="48">
        <f t="shared" si="9"/>
        <v>0.39693455898491642</v>
      </c>
      <c r="U12" s="47" t="str">
        <f t="shared" si="2"/>
        <v>Existe una gran dispersión de precios, lo que indica alta volatilidad o falta de uniformidad en el mercado. La media pierde representatividad</v>
      </c>
    </row>
    <row r="13" spans="1:21" x14ac:dyDescent="0.25">
      <c r="A13" s="42">
        <v>12</v>
      </c>
      <c r="B13" s="43" t="s">
        <v>27</v>
      </c>
      <c r="D13" s="44">
        <v>240600</v>
      </c>
      <c r="E13" s="44">
        <v>255558.15600000002</v>
      </c>
      <c r="F13" s="44">
        <v>80859</v>
      </c>
      <c r="G13" s="44">
        <v>238000</v>
      </c>
      <c r="H13" s="44">
        <v>125280</v>
      </c>
      <c r="I13" s="44">
        <v>130291</v>
      </c>
      <c r="K13" s="45">
        <f t="shared" si="3"/>
        <v>80859</v>
      </c>
      <c r="L13" s="45">
        <f t="shared" si="4"/>
        <v>255558.15600000002</v>
      </c>
      <c r="M13" s="45">
        <f t="shared" si="5"/>
        <v>163800.21808826042</v>
      </c>
      <c r="N13" s="45">
        <f t="shared" si="6"/>
        <v>184145.5</v>
      </c>
      <c r="O13" s="45">
        <f t="shared" si="7"/>
        <v>178431.35933333333</v>
      </c>
      <c r="P13" s="45">
        <f t="shared" si="0"/>
        <v>80859</v>
      </c>
      <c r="R13" s="46">
        <f t="shared" si="8"/>
        <v>74866.323669422505</v>
      </c>
      <c r="S13" s="47" t="str">
        <f t="shared" si="1"/>
        <v xml:space="preserve">Existe gran diferencia, indicando alta volatilidad o falta de consenso en el valor. </v>
      </c>
      <c r="T13" s="48">
        <f t="shared" si="9"/>
        <v>0.38302286496830668</v>
      </c>
      <c r="U13" s="47" t="str">
        <f t="shared" si="2"/>
        <v>Existe una gran dispersión de precios, lo que indica alta volatilidad o falta de uniformidad en el mercado. La media pierde representatividad</v>
      </c>
    </row>
    <row r="14" spans="1:21" x14ac:dyDescent="0.25">
      <c r="A14" s="42">
        <v>13</v>
      </c>
      <c r="B14" s="43" t="s">
        <v>28</v>
      </c>
      <c r="D14" s="44"/>
      <c r="E14" s="44"/>
      <c r="F14" s="44">
        <v>234000</v>
      </c>
      <c r="G14" s="44">
        <v>78792</v>
      </c>
      <c r="H14" s="44">
        <v>162000</v>
      </c>
      <c r="I14" s="44">
        <v>168480</v>
      </c>
      <c r="K14" s="45">
        <f t="shared" si="3"/>
        <v>78792</v>
      </c>
      <c r="L14" s="45">
        <f t="shared" si="4"/>
        <v>234000</v>
      </c>
      <c r="M14" s="45">
        <f t="shared" si="5"/>
        <v>149775.34807612645</v>
      </c>
      <c r="N14" s="45">
        <f t="shared" si="6"/>
        <v>165240</v>
      </c>
      <c r="O14" s="45">
        <f t="shared" si="7"/>
        <v>160818</v>
      </c>
      <c r="P14" s="45">
        <f t="shared" si="0"/>
        <v>78792</v>
      </c>
      <c r="R14" s="46">
        <f t="shared" si="8"/>
        <v>63623.824594250858</v>
      </c>
      <c r="S14" s="47" t="str">
        <f t="shared" si="1"/>
        <v xml:space="preserve">Existe gran diferencia, indicando alta volatilidad o falta de consenso en el valor. </v>
      </c>
      <c r="T14" s="48">
        <f t="shared" si="9"/>
        <v>0.34262239540689721</v>
      </c>
      <c r="U14" s="47" t="str">
        <f t="shared" si="2"/>
        <v>Existe una gran dispersión de precios, lo que indica alta volatilidad o falta de uniformidad en el mercado. La media pierde representatividad</v>
      </c>
    </row>
    <row r="15" spans="1:21" x14ac:dyDescent="0.25">
      <c r="A15" s="42">
        <v>14</v>
      </c>
      <c r="B15" s="43" t="s">
        <v>29</v>
      </c>
      <c r="D15" s="44"/>
      <c r="E15" s="44"/>
      <c r="F15" s="44">
        <v>77468</v>
      </c>
      <c r="G15" s="44">
        <v>119000</v>
      </c>
      <c r="H15" s="44">
        <v>75600</v>
      </c>
      <c r="I15" s="44">
        <v>78624</v>
      </c>
      <c r="K15" s="45">
        <f t="shared" si="3"/>
        <v>75600</v>
      </c>
      <c r="L15" s="45">
        <f t="shared" si="4"/>
        <v>119000</v>
      </c>
      <c r="M15" s="45">
        <f t="shared" si="5"/>
        <v>86037.257581153375</v>
      </c>
      <c r="N15" s="45">
        <f t="shared" si="6"/>
        <v>78046</v>
      </c>
      <c r="O15" s="45">
        <f t="shared" si="7"/>
        <v>87673</v>
      </c>
      <c r="P15" s="45">
        <f t="shared" si="0"/>
        <v>75600</v>
      </c>
      <c r="R15" s="46">
        <f t="shared" si="8"/>
        <v>20921.796321858536</v>
      </c>
      <c r="S15" s="47" t="str">
        <f t="shared" si="1"/>
        <v xml:space="preserve">Existe gran diferencia, indicando alta volatilidad o falta de consenso en el valor. </v>
      </c>
      <c r="T15" s="48">
        <f t="shared" si="9"/>
        <v>0.2066634780095733</v>
      </c>
      <c r="U15" s="47" t="str">
        <f t="shared" si="2"/>
        <v>Los precios son homogéneos. Hay poca dispersión, indicando un mercado estable donde la mayoría de los productos se venden a precios cercanos al promedio</v>
      </c>
    </row>
    <row r="16" spans="1:21" x14ac:dyDescent="0.25">
      <c r="A16" s="42">
        <v>15</v>
      </c>
      <c r="B16" s="43" t="s">
        <v>30</v>
      </c>
      <c r="D16" s="44"/>
      <c r="E16" s="44"/>
      <c r="F16" s="44">
        <v>117000</v>
      </c>
      <c r="G16" s="44">
        <v>252134</v>
      </c>
      <c r="H16" s="44">
        <v>81000</v>
      </c>
      <c r="I16" s="44">
        <v>84240</v>
      </c>
      <c r="K16" s="45">
        <f t="shared" si="3"/>
        <v>81000</v>
      </c>
      <c r="L16" s="45">
        <f t="shared" si="4"/>
        <v>252134</v>
      </c>
      <c r="M16" s="45">
        <f t="shared" si="5"/>
        <v>119111.90297436019</v>
      </c>
      <c r="N16" s="45">
        <f t="shared" si="6"/>
        <v>100620</v>
      </c>
      <c r="O16" s="45">
        <f t="shared" si="7"/>
        <v>133593.5</v>
      </c>
      <c r="P16" s="45">
        <f t="shared" si="0"/>
        <v>81000</v>
      </c>
      <c r="R16" s="46">
        <f t="shared" si="8"/>
        <v>80682.585041630882</v>
      </c>
      <c r="S16" s="47" t="str">
        <f t="shared" si="1"/>
        <v xml:space="preserve">Existe gran diferencia, indicando alta volatilidad o falta de consenso en el valor. </v>
      </c>
      <c r="T16" s="48">
        <f t="shared" si="9"/>
        <v>0.52302820338602318</v>
      </c>
      <c r="U16" s="47" t="str">
        <f t="shared" si="2"/>
        <v>Existe una gran dispersión de precios, lo que indica alta volatilidad o falta de uniformidad en el mercado. La media pierde representatividad</v>
      </c>
    </row>
    <row r="17" spans="1:21" x14ac:dyDescent="0.25">
      <c r="A17" s="42">
        <v>16</v>
      </c>
      <c r="B17" s="43" t="s">
        <v>31</v>
      </c>
      <c r="D17" s="44"/>
      <c r="E17" s="44"/>
      <c r="F17" s="44">
        <v>247896</v>
      </c>
      <c r="G17" s="44">
        <v>252134</v>
      </c>
      <c r="H17" s="44">
        <v>304560</v>
      </c>
      <c r="I17" s="44">
        <v>316742</v>
      </c>
      <c r="K17" s="45">
        <f t="shared" si="3"/>
        <v>247896</v>
      </c>
      <c r="L17" s="45">
        <f t="shared" si="4"/>
        <v>316742</v>
      </c>
      <c r="M17" s="45">
        <f t="shared" si="5"/>
        <v>278656.93944471149</v>
      </c>
      <c r="N17" s="45">
        <f t="shared" si="6"/>
        <v>278347</v>
      </c>
      <c r="O17" s="45">
        <f t="shared" si="7"/>
        <v>280333</v>
      </c>
      <c r="P17" s="45">
        <f t="shared" si="0"/>
        <v>247896</v>
      </c>
      <c r="R17" s="46">
        <f t="shared" si="8"/>
        <v>35402.002674048446</v>
      </c>
      <c r="S17" s="47" t="str">
        <f t="shared" si="1"/>
        <v xml:space="preserve">Existe gran diferencia, indicando alta volatilidad o falta de consenso en el valor. </v>
      </c>
      <c r="T17" s="48">
        <f t="shared" si="9"/>
        <v>0.10936648079452145</v>
      </c>
      <c r="U17" s="47" t="str">
        <f t="shared" si="2"/>
        <v>Los precios son homogéneos. Hay poca dispersión, indicando un mercado estable donde la mayoría de los productos se venden a precios cercanos al promedio</v>
      </c>
    </row>
    <row r="18" spans="1:21" x14ac:dyDescent="0.25">
      <c r="A18" s="42">
        <v>17</v>
      </c>
      <c r="B18" s="43" t="s">
        <v>32</v>
      </c>
      <c r="D18" s="44"/>
      <c r="E18" s="44"/>
      <c r="F18" s="44">
        <v>247896</v>
      </c>
      <c r="G18" s="44">
        <v>135602</v>
      </c>
      <c r="H18" s="44">
        <v>308880</v>
      </c>
      <c r="I18" s="44">
        <v>321235</v>
      </c>
      <c r="K18" s="45">
        <f t="shared" si="3"/>
        <v>135602</v>
      </c>
      <c r="L18" s="45">
        <f t="shared" si="4"/>
        <v>321235</v>
      </c>
      <c r="M18" s="45">
        <f t="shared" si="5"/>
        <v>240318.42279689325</v>
      </c>
      <c r="N18" s="45">
        <f t="shared" si="6"/>
        <v>278388</v>
      </c>
      <c r="O18" s="45">
        <f t="shared" si="7"/>
        <v>253403.25</v>
      </c>
      <c r="P18" s="45">
        <f t="shared" si="0"/>
        <v>135602</v>
      </c>
      <c r="R18" s="46">
        <f t="shared" si="8"/>
        <v>84825.861627906066</v>
      </c>
      <c r="S18" s="47" t="str">
        <f t="shared" si="1"/>
        <v xml:space="preserve">Existe gran diferencia, indicando alta volatilidad o falta de consenso en el valor. </v>
      </c>
      <c r="T18" s="48">
        <f t="shared" si="9"/>
        <v>0.28989900906034266</v>
      </c>
      <c r="U18" s="47" t="str">
        <f t="shared" si="2"/>
        <v>Los precios son homogéneos. Hay poca dispersión, indicando un mercado estable donde la mayoría de los productos se venden a precios cercanos al promedio</v>
      </c>
    </row>
    <row r="19" spans="1:21" x14ac:dyDescent="0.25">
      <c r="A19" s="42">
        <v>18</v>
      </c>
      <c r="B19" s="43" t="s">
        <v>33</v>
      </c>
      <c r="D19" s="44">
        <v>60525</v>
      </c>
      <c r="E19" s="44">
        <v>64153.044000000002</v>
      </c>
      <c r="F19" s="44">
        <v>133949</v>
      </c>
      <c r="G19" s="44">
        <v>174894</v>
      </c>
      <c r="H19" s="44">
        <v>194400</v>
      </c>
      <c r="I19" s="44">
        <v>202176</v>
      </c>
      <c r="K19" s="45">
        <f t="shared" si="3"/>
        <v>60525</v>
      </c>
      <c r="L19" s="45">
        <f t="shared" si="4"/>
        <v>202176</v>
      </c>
      <c r="M19" s="45">
        <f t="shared" si="5"/>
        <v>123656.05454799677</v>
      </c>
      <c r="N19" s="45">
        <f t="shared" si="6"/>
        <v>154421.5</v>
      </c>
      <c r="O19" s="45">
        <f t="shared" si="7"/>
        <v>138349.50733333334</v>
      </c>
      <c r="P19" s="45">
        <f t="shared" si="0"/>
        <v>60525</v>
      </c>
      <c r="R19" s="46">
        <f t="shared" si="8"/>
        <v>63454.097450376852</v>
      </c>
      <c r="S19" s="47" t="str">
        <f t="shared" si="1"/>
        <v xml:space="preserve">Existe gran diferencia, indicando alta volatilidad o falta de consenso en el valor. </v>
      </c>
      <c r="T19" s="48">
        <f t="shared" si="9"/>
        <v>0.41868888452158431</v>
      </c>
      <c r="U19" s="47" t="str">
        <f t="shared" si="2"/>
        <v>Existe una gran dispersión de precios, lo que indica alta volatilidad o falta de uniformidad en el mercado. La media pierde representatividad</v>
      </c>
    </row>
    <row r="20" spans="1:21" x14ac:dyDescent="0.25">
      <c r="A20" s="42">
        <v>19</v>
      </c>
      <c r="B20" s="43" t="s">
        <v>34</v>
      </c>
      <c r="D20" s="44">
        <v>933700</v>
      </c>
      <c r="E20" s="44">
        <v>990194.07199999993</v>
      </c>
      <c r="F20" s="44">
        <v>170949</v>
      </c>
      <c r="G20" s="44">
        <v>174894</v>
      </c>
      <c r="H20" s="44">
        <v>110160</v>
      </c>
      <c r="I20" s="44">
        <v>114566</v>
      </c>
      <c r="K20" s="45">
        <f t="shared" si="3"/>
        <v>110160</v>
      </c>
      <c r="L20" s="45">
        <f t="shared" si="4"/>
        <v>990194.07199999993</v>
      </c>
      <c r="M20" s="45">
        <f t="shared" si="5"/>
        <v>265322.94280744268</v>
      </c>
      <c r="N20" s="45">
        <f t="shared" si="6"/>
        <v>172921.5</v>
      </c>
      <c r="O20" s="45">
        <f t="shared" si="7"/>
        <v>415743.8453333333</v>
      </c>
      <c r="P20" s="45">
        <f t="shared" si="0"/>
        <v>110160</v>
      </c>
      <c r="R20" s="46">
        <f t="shared" si="8"/>
        <v>424333.45058377419</v>
      </c>
      <c r="S20" s="47" t="str">
        <f t="shared" si="1"/>
        <v xml:space="preserve">Existe gran diferencia, indicando alta volatilidad o falta de consenso en el valor. </v>
      </c>
      <c r="T20" s="48">
        <f t="shared" si="9"/>
        <v>0.93173158343206297</v>
      </c>
      <c r="U20" s="47" t="str">
        <f t="shared" si="2"/>
        <v>Existe una gran dispersión de precios, lo que indica alta volatilidad o falta de uniformidad en el mercado. La media pierde representatividad</v>
      </c>
    </row>
    <row r="21" spans="1:21" ht="15.75" customHeight="1" x14ac:dyDescent="0.25">
      <c r="A21" s="42">
        <v>20</v>
      </c>
      <c r="B21" s="43" t="s">
        <v>35</v>
      </c>
      <c r="D21" s="44">
        <v>933700</v>
      </c>
      <c r="E21" s="44">
        <v>990194.07199999993</v>
      </c>
      <c r="F21" s="44">
        <v>170949</v>
      </c>
      <c r="G21" s="44">
        <v>2644268</v>
      </c>
      <c r="H21" s="44">
        <v>109080</v>
      </c>
      <c r="I21" s="44">
        <v>113443</v>
      </c>
      <c r="K21" s="45">
        <f t="shared" si="3"/>
        <v>109080</v>
      </c>
      <c r="L21" s="45">
        <f t="shared" si="4"/>
        <v>2644268</v>
      </c>
      <c r="M21" s="45">
        <f t="shared" si="5"/>
        <v>415850.36898138776</v>
      </c>
      <c r="N21" s="45">
        <f t="shared" si="6"/>
        <v>552324.5</v>
      </c>
      <c r="O21" s="45">
        <f t="shared" si="7"/>
        <v>826939.01199999999</v>
      </c>
      <c r="P21" s="45">
        <f t="shared" si="0"/>
        <v>109080</v>
      </c>
      <c r="R21" s="46">
        <f t="shared" si="8"/>
        <v>979331.99579026562</v>
      </c>
      <c r="S21" s="47" t="str">
        <f t="shared" si="1"/>
        <v xml:space="preserve">Existe gran diferencia, indicando alta volatilidad o falta de consenso en el valor. </v>
      </c>
      <c r="T21" s="48">
        <f t="shared" si="9"/>
        <v>1.0810999311859024</v>
      </c>
      <c r="U21" s="47" t="str">
        <f t="shared" si="2"/>
        <v>Existe una gran dispersión de precios, lo que indica alta volatilidad o falta de uniformidad en el mercado. La media pierde representatividad</v>
      </c>
    </row>
    <row r="22" spans="1:21" ht="15.75" customHeight="1" x14ac:dyDescent="0.25">
      <c r="A22" s="42">
        <v>21</v>
      </c>
      <c r="B22" s="43" t="s">
        <v>36</v>
      </c>
      <c r="D22" s="44">
        <v>651300</v>
      </c>
      <c r="E22" s="44">
        <v>691696.30800000008</v>
      </c>
      <c r="F22" s="44">
        <v>2403188</v>
      </c>
      <c r="G22" s="44">
        <v>2126453</v>
      </c>
      <c r="H22" s="44">
        <v>1194480</v>
      </c>
      <c r="I22" s="44">
        <v>1242259</v>
      </c>
      <c r="K22" s="45">
        <f t="shared" si="3"/>
        <v>651300</v>
      </c>
      <c r="L22" s="45">
        <f t="shared" si="4"/>
        <v>2403188</v>
      </c>
      <c r="M22" s="45">
        <f t="shared" si="5"/>
        <v>1227218.3793198338</v>
      </c>
      <c r="N22" s="45">
        <f t="shared" si="6"/>
        <v>1218369.5</v>
      </c>
      <c r="O22" s="45">
        <f t="shared" si="7"/>
        <v>1384896.0513333334</v>
      </c>
      <c r="P22" s="45">
        <f t="shared" si="0"/>
        <v>651300</v>
      </c>
      <c r="R22" s="46">
        <f t="shared" si="8"/>
        <v>729673.60546245344</v>
      </c>
      <c r="S22" s="47" t="str">
        <f t="shared" si="1"/>
        <v xml:space="preserve">Existe gran diferencia, indicando alta volatilidad o falta de consenso en el valor. </v>
      </c>
      <c r="T22" s="48">
        <f t="shared" si="9"/>
        <v>0.48097315431861243</v>
      </c>
      <c r="U22" s="47" t="str">
        <f t="shared" si="2"/>
        <v>Existe una gran dispersión de precios, lo que indica alta volatilidad o falta de uniformidad en el mercado. La media pierde representatividad</v>
      </c>
    </row>
    <row r="23" spans="1:21" ht="15.75" customHeight="1" x14ac:dyDescent="0.25">
      <c r="A23" s="42">
        <v>22</v>
      </c>
      <c r="B23" s="43" t="s">
        <v>37</v>
      </c>
      <c r="D23" s="44">
        <v>580800</v>
      </c>
      <c r="E23" s="44">
        <v>616718.14800000004</v>
      </c>
      <c r="F23" s="44">
        <v>2092714</v>
      </c>
      <c r="G23" s="44">
        <v>696017</v>
      </c>
      <c r="H23" s="44">
        <v>1275480</v>
      </c>
      <c r="I23" s="44">
        <v>1326499</v>
      </c>
      <c r="K23" s="45">
        <f t="shared" si="3"/>
        <v>580800</v>
      </c>
      <c r="L23" s="45">
        <f t="shared" si="4"/>
        <v>2092714</v>
      </c>
      <c r="M23" s="45">
        <f t="shared" si="5"/>
        <v>979423.69631165278</v>
      </c>
      <c r="N23" s="45">
        <f t="shared" si="6"/>
        <v>985748.5</v>
      </c>
      <c r="O23" s="45">
        <f t="shared" si="7"/>
        <v>1098038.0246666668</v>
      </c>
      <c r="P23" s="45">
        <f t="shared" si="0"/>
        <v>580800</v>
      </c>
      <c r="R23" s="46">
        <f t="shared" si="8"/>
        <v>588877.79205456539</v>
      </c>
      <c r="S23" s="47" t="str">
        <f t="shared" si="1"/>
        <v xml:space="preserve">Existe gran diferencia, indicando alta volatilidad o falta de consenso en el valor. </v>
      </c>
      <c r="T23" s="48">
        <f t="shared" si="9"/>
        <v>0.48957267883935746</v>
      </c>
      <c r="U23" s="47" t="str">
        <f t="shared" si="2"/>
        <v>Existe una gran dispersión de precios, lo que indica alta volatilidad o falta de uniformidad en el mercado. La media pierde representatividad</v>
      </c>
    </row>
    <row r="24" spans="1:21" ht="15.75" customHeight="1" x14ac:dyDescent="0.25">
      <c r="A24" s="42">
        <v>23</v>
      </c>
      <c r="B24" s="43" t="s">
        <v>21</v>
      </c>
      <c r="D24" s="44">
        <v>797900</v>
      </c>
      <c r="E24" s="44">
        <v>847283.58400000003</v>
      </c>
      <c r="F24" s="44"/>
      <c r="G24" s="44">
        <v>626559</v>
      </c>
      <c r="H24" s="44">
        <v>627480</v>
      </c>
      <c r="I24" s="44">
        <v>652579</v>
      </c>
      <c r="K24" s="45">
        <f t="shared" si="3"/>
        <v>626559</v>
      </c>
      <c r="L24" s="45">
        <f t="shared" si="4"/>
        <v>847283.58400000003</v>
      </c>
      <c r="M24" s="45">
        <f t="shared" si="5"/>
        <v>704424.48371762631</v>
      </c>
      <c r="N24" s="45">
        <f t="shared" si="6"/>
        <v>652579</v>
      </c>
      <c r="O24" s="45">
        <f t="shared" si="7"/>
        <v>710360.31679999991</v>
      </c>
      <c r="P24" s="45">
        <f t="shared" si="0"/>
        <v>626559</v>
      </c>
      <c r="R24" s="46">
        <f t="shared" si="8"/>
        <v>104452.93846621047</v>
      </c>
      <c r="S24" s="47" t="str">
        <f t="shared" si="1"/>
        <v xml:space="preserve">Existe gran diferencia, indicando alta volatilidad o falta de consenso en el valor. </v>
      </c>
      <c r="T24" s="48">
        <f t="shared" si="9"/>
        <v>0.13151853522009604</v>
      </c>
      <c r="U24" s="47" t="str">
        <f t="shared" si="2"/>
        <v>Los precios son homogéneos. Hay poca dispersión, indicando un mercado estable donde la mayoría de los productos se venden a precios cercanos al promedio</v>
      </c>
    </row>
    <row r="25" spans="1:21" ht="15.75" customHeight="1" x14ac:dyDescent="0.25">
      <c r="A25" s="42">
        <v>24</v>
      </c>
      <c r="B25" s="43" t="s">
        <v>38</v>
      </c>
      <c r="D25" s="44">
        <v>774400</v>
      </c>
      <c r="E25" s="44">
        <v>822290.86400000006</v>
      </c>
      <c r="F25" s="44"/>
      <c r="G25" s="44">
        <v>252929</v>
      </c>
      <c r="H25" s="44">
        <v>510840</v>
      </c>
      <c r="I25" s="44">
        <v>531274</v>
      </c>
      <c r="K25" s="45">
        <f t="shared" si="3"/>
        <v>252929</v>
      </c>
      <c r="L25" s="45">
        <f t="shared" si="4"/>
        <v>822290.86400000006</v>
      </c>
      <c r="M25" s="45">
        <f t="shared" si="5"/>
        <v>534710.33585649414</v>
      </c>
      <c r="N25" s="45">
        <f t="shared" si="6"/>
        <v>531274</v>
      </c>
      <c r="O25" s="45">
        <f t="shared" si="7"/>
        <v>578346.77280000004</v>
      </c>
      <c r="P25" s="45">
        <f t="shared" si="0"/>
        <v>252929</v>
      </c>
      <c r="R25" s="46">
        <f t="shared" si="8"/>
        <v>229464.22634802599</v>
      </c>
      <c r="S25" s="47" t="str">
        <f t="shared" si="1"/>
        <v xml:space="preserve">Existe gran diferencia, indicando alta volatilidad o falta de consenso en el valor. </v>
      </c>
      <c r="T25" s="48">
        <f t="shared" si="9"/>
        <v>0.35487194371949615</v>
      </c>
      <c r="U25" s="47" t="str">
        <f t="shared" si="2"/>
        <v>Existe una gran dispersión de precios, lo que indica alta volatilidad o falta de uniformidad en el mercado. La media pierde representatividad</v>
      </c>
    </row>
    <row r="26" spans="1:21" ht="15.75" customHeight="1" x14ac:dyDescent="0.25">
      <c r="A26" s="42">
        <v>25</v>
      </c>
      <c r="B26" s="43" t="s">
        <v>39</v>
      </c>
      <c r="D26" s="44">
        <v>562900</v>
      </c>
      <c r="E26" s="44">
        <v>597356.38399999996</v>
      </c>
      <c r="F26" s="44">
        <v>684319</v>
      </c>
      <c r="G26" s="44">
        <v>2029783</v>
      </c>
      <c r="H26" s="44">
        <v>1018440</v>
      </c>
      <c r="I26" s="44">
        <v>1059178</v>
      </c>
      <c r="K26" s="45">
        <f t="shared" si="3"/>
        <v>562900</v>
      </c>
      <c r="L26" s="45">
        <f t="shared" si="4"/>
        <v>2029783</v>
      </c>
      <c r="M26" s="45">
        <f t="shared" si="5"/>
        <v>892030.20685527159</v>
      </c>
      <c r="N26" s="45">
        <f t="shared" si="6"/>
        <v>851379.5</v>
      </c>
      <c r="O26" s="45">
        <f t="shared" si="7"/>
        <v>991996.0639999999</v>
      </c>
      <c r="P26" s="45">
        <f t="shared" si="0"/>
        <v>562900</v>
      </c>
      <c r="R26" s="46">
        <f t="shared" si="8"/>
        <v>550771.00571664143</v>
      </c>
      <c r="S26" s="47" t="str">
        <f t="shared" si="1"/>
        <v xml:space="preserve">Existe gran diferencia, indicando alta volatilidad o falta de consenso en el valor. </v>
      </c>
      <c r="T26" s="48">
        <f t="shared" si="9"/>
        <v>0.50683955108046919</v>
      </c>
      <c r="U26" s="47" t="str">
        <f t="shared" si="2"/>
        <v>Existe una gran dispersión de precios, lo que indica alta volatilidad o falta de uniformidad en el mercado. La media pierde representatividad</v>
      </c>
    </row>
    <row r="27" spans="1:21" ht="15.75" customHeight="1" x14ac:dyDescent="0.25">
      <c r="A27" s="42">
        <v>26</v>
      </c>
      <c r="B27" s="43" t="s">
        <v>40</v>
      </c>
      <c r="D27" s="44">
        <v>699800</v>
      </c>
      <c r="E27" s="44">
        <v>742735.76800000004</v>
      </c>
      <c r="F27" s="44">
        <v>575734</v>
      </c>
      <c r="G27" s="44">
        <v>5380620</v>
      </c>
      <c r="H27" s="44">
        <v>487080</v>
      </c>
      <c r="I27" s="44">
        <v>506563</v>
      </c>
      <c r="K27" s="45">
        <f t="shared" si="3"/>
        <v>487080</v>
      </c>
      <c r="L27" s="45">
        <f t="shared" si="4"/>
        <v>5380620</v>
      </c>
      <c r="M27" s="45">
        <f t="shared" si="5"/>
        <v>857398.47441877087</v>
      </c>
      <c r="N27" s="45">
        <f t="shared" si="6"/>
        <v>637767</v>
      </c>
      <c r="O27" s="45">
        <f t="shared" si="7"/>
        <v>1398755.4613333333</v>
      </c>
      <c r="P27" s="45">
        <f t="shared" si="0"/>
        <v>487080</v>
      </c>
      <c r="R27" s="46">
        <f t="shared" si="8"/>
        <v>1953390.3675370468</v>
      </c>
      <c r="S27" s="47" t="str">
        <f t="shared" si="1"/>
        <v xml:space="preserve">Existe gran diferencia, indicando alta volatilidad o falta de consenso en el valor. </v>
      </c>
      <c r="T27" s="48">
        <f t="shared" si="9"/>
        <v>1.2748427649789402</v>
      </c>
      <c r="U27" s="47" t="str">
        <f t="shared" si="2"/>
        <v>Existe una gran dispersión de precios, lo que indica alta volatilidad o falta de uniformidad en el mercado. La media pierde representatividad</v>
      </c>
    </row>
    <row r="28" spans="1:21" ht="15.75" customHeight="1" x14ac:dyDescent="0.25">
      <c r="A28" s="42">
        <v>27</v>
      </c>
      <c r="B28" s="43" t="s">
        <v>41</v>
      </c>
      <c r="D28" s="44">
        <v>95775</v>
      </c>
      <c r="E28" s="44">
        <v>101642.124</v>
      </c>
      <c r="F28" s="44">
        <v>274935</v>
      </c>
      <c r="G28" s="44">
        <v>1509983</v>
      </c>
      <c r="H28" s="44">
        <v>226800</v>
      </c>
      <c r="I28" s="44">
        <v>235872</v>
      </c>
      <c r="K28" s="45">
        <f t="shared" si="3"/>
        <v>95775</v>
      </c>
      <c r="L28" s="45">
        <f t="shared" si="4"/>
        <v>1509983</v>
      </c>
      <c r="M28" s="45">
        <f t="shared" si="5"/>
        <v>244985.98302228691</v>
      </c>
      <c r="N28" s="45">
        <f t="shared" si="6"/>
        <v>231336</v>
      </c>
      <c r="O28" s="45">
        <f t="shared" si="7"/>
        <v>407501.18733333331</v>
      </c>
      <c r="P28" s="45">
        <f t="shared" si="0"/>
        <v>95775</v>
      </c>
      <c r="R28" s="46">
        <f t="shared" si="8"/>
        <v>545137.12418542418</v>
      </c>
      <c r="S28" s="47" t="str">
        <f t="shared" si="1"/>
        <v xml:space="preserve">Existe gran diferencia, indicando alta volatilidad o falta de consenso en el valor. </v>
      </c>
      <c r="T28" s="48">
        <f t="shared" si="9"/>
        <v>1.2211984861678951</v>
      </c>
      <c r="U28" s="47" t="str">
        <f t="shared" si="2"/>
        <v>Existe una gran dispersión de precios, lo que indica alta volatilidad o falta de uniformidad en el mercado. La media pierde representatividad</v>
      </c>
    </row>
    <row r="29" spans="1:21" ht="15.75" customHeight="1" x14ac:dyDescent="0.25">
      <c r="A29" s="42">
        <v>28</v>
      </c>
      <c r="B29" s="43" t="s">
        <v>42</v>
      </c>
      <c r="D29" s="44">
        <v>1722050</v>
      </c>
      <c r="E29" s="44">
        <v>1829919.088</v>
      </c>
      <c r="F29" s="44">
        <v>1995669</v>
      </c>
      <c r="G29" s="44">
        <v>994314</v>
      </c>
      <c r="H29" s="44">
        <v>1679400</v>
      </c>
      <c r="I29" s="44">
        <v>1746576</v>
      </c>
      <c r="K29" s="45">
        <f t="shared" si="3"/>
        <v>994314</v>
      </c>
      <c r="L29" s="45">
        <f t="shared" si="4"/>
        <v>1995669</v>
      </c>
      <c r="M29" s="45">
        <f t="shared" si="5"/>
        <v>1623947.1491724292</v>
      </c>
      <c r="N29" s="45">
        <f t="shared" si="6"/>
        <v>1734313</v>
      </c>
      <c r="O29" s="45">
        <f t="shared" si="7"/>
        <v>1661321.348</v>
      </c>
      <c r="P29" s="45">
        <f t="shared" si="0"/>
        <v>994314</v>
      </c>
      <c r="R29" s="46">
        <f t="shared" si="8"/>
        <v>345368.06891678082</v>
      </c>
      <c r="S29" s="47" t="str">
        <f t="shared" si="1"/>
        <v xml:space="preserve">Existe gran diferencia, indicando alta volatilidad o falta de consenso en el valor. </v>
      </c>
      <c r="T29" s="48">
        <f t="shared" si="9"/>
        <v>0.18977452517484455</v>
      </c>
      <c r="U29" s="47" t="str">
        <f t="shared" si="2"/>
        <v>Los precios son homogéneos. Hay poca dispersión, indicando un mercado estable donde la mayoría de los productos se venden a precios cercanos al promedio</v>
      </c>
    </row>
    <row r="30" spans="1:21" ht="15.75" customHeight="1" x14ac:dyDescent="0.25">
      <c r="A30" s="42">
        <v>29</v>
      </c>
      <c r="B30" s="43" t="s">
        <v>43</v>
      </c>
      <c r="D30" s="44">
        <v>3197750</v>
      </c>
      <c r="E30" s="44">
        <v>3395999.74</v>
      </c>
      <c r="F30" s="44">
        <v>5268055</v>
      </c>
      <c r="G30" s="44">
        <v>5672910</v>
      </c>
      <c r="H30" s="44">
        <v>1802520</v>
      </c>
      <c r="I30" s="44">
        <v>1874621</v>
      </c>
      <c r="K30" s="45">
        <f t="shared" si="3"/>
        <v>1802520</v>
      </c>
      <c r="L30" s="45">
        <f t="shared" si="4"/>
        <v>5672910</v>
      </c>
      <c r="M30" s="45">
        <f t="shared" si="5"/>
        <v>3211271.2168123811</v>
      </c>
      <c r="N30" s="45">
        <f t="shared" si="6"/>
        <v>3296874.87</v>
      </c>
      <c r="O30" s="45">
        <f t="shared" si="7"/>
        <v>3535309.2900000005</v>
      </c>
      <c r="P30" s="45">
        <f t="shared" si="0"/>
        <v>1802520</v>
      </c>
      <c r="R30" s="46">
        <f t="shared" si="8"/>
        <v>1641069.2999373439</v>
      </c>
      <c r="S30" s="47" t="str">
        <f t="shared" si="1"/>
        <v xml:space="preserve">Existe gran diferencia, indicando alta volatilidad o falta de consenso en el valor. </v>
      </c>
      <c r="T30" s="48">
        <f t="shared" si="9"/>
        <v>0.42374919244330783</v>
      </c>
      <c r="U30" s="47" t="str">
        <f t="shared" si="2"/>
        <v>Existe una gran dispersión de precios, lo que indica alta volatilidad o falta de uniformidad en el mercado. La media pierde representatividad</v>
      </c>
    </row>
    <row r="31" spans="1:21" ht="15.75" customHeight="1" x14ac:dyDescent="0.25">
      <c r="A31" s="42">
        <v>30</v>
      </c>
      <c r="B31" s="43" t="s">
        <v>44</v>
      </c>
      <c r="D31" s="44">
        <v>938350</v>
      </c>
      <c r="E31" s="44">
        <v>996005.45600000001</v>
      </c>
      <c r="F31" s="44">
        <v>1480393</v>
      </c>
      <c r="G31" s="44">
        <v>1026941</v>
      </c>
      <c r="H31" s="44">
        <v>1243080</v>
      </c>
      <c r="I31" s="44">
        <v>1292803</v>
      </c>
      <c r="K31" s="45">
        <f t="shared" si="3"/>
        <v>938350</v>
      </c>
      <c r="L31" s="45">
        <f t="shared" si="4"/>
        <v>1480393</v>
      </c>
      <c r="M31" s="45">
        <f t="shared" si="5"/>
        <v>1147528.3411566007</v>
      </c>
      <c r="N31" s="45">
        <f t="shared" si="6"/>
        <v>1135010.5</v>
      </c>
      <c r="O31" s="45">
        <f t="shared" si="7"/>
        <v>1162928.7426666666</v>
      </c>
      <c r="P31" s="45">
        <f t="shared" si="0"/>
        <v>938350</v>
      </c>
      <c r="R31" s="46">
        <f t="shared" si="8"/>
        <v>210174.57643545858</v>
      </c>
      <c r="S31" s="47" t="str">
        <f t="shared" si="1"/>
        <v xml:space="preserve">Existe gran diferencia, indicando alta volatilidad o falta de consenso en el valor. </v>
      </c>
      <c r="T31" s="48">
        <f t="shared" si="9"/>
        <v>0.16498195791403827</v>
      </c>
      <c r="U31" s="47" t="str">
        <f t="shared" si="2"/>
        <v>Los precios son homogéneos. Hay poca dispersión, indicando un mercado estable donde la mayoría de los productos se venden a precios cercanos al promedio</v>
      </c>
    </row>
    <row r="32" spans="1:21" ht="15.75" customHeight="1" x14ac:dyDescent="0.25">
      <c r="A32" s="42">
        <v>31</v>
      </c>
      <c r="B32" s="43" t="s">
        <v>45</v>
      </c>
      <c r="D32" s="44">
        <v>1173350</v>
      </c>
      <c r="E32" s="44">
        <v>1245932.6560000002</v>
      </c>
      <c r="F32" s="44">
        <v>963722</v>
      </c>
      <c r="G32" s="44">
        <v>397743</v>
      </c>
      <c r="H32" s="44">
        <v>1192320</v>
      </c>
      <c r="I32" s="44">
        <v>1240013</v>
      </c>
      <c r="K32" s="45">
        <f t="shared" si="3"/>
        <v>397743</v>
      </c>
      <c r="L32" s="45">
        <f t="shared" si="4"/>
        <v>1245932.6560000002</v>
      </c>
      <c r="M32" s="45">
        <f t="shared" si="5"/>
        <v>969131.22965263936</v>
      </c>
      <c r="N32" s="45">
        <f t="shared" si="6"/>
        <v>1182835</v>
      </c>
      <c r="O32" s="45">
        <f t="shared" si="7"/>
        <v>1035513.4426666667</v>
      </c>
      <c r="P32" s="45">
        <f t="shared" si="0"/>
        <v>397743</v>
      </c>
      <c r="R32" s="46">
        <f t="shared" si="8"/>
        <v>329116.59819248907</v>
      </c>
      <c r="S32" s="47" t="str">
        <f t="shared" si="1"/>
        <v xml:space="preserve">Existe gran diferencia, indicando alta volatilidad o falta de consenso en el valor. </v>
      </c>
      <c r="T32" s="48">
        <f t="shared" si="9"/>
        <v>0.29013720384477543</v>
      </c>
      <c r="U32" s="47" t="str">
        <f t="shared" si="2"/>
        <v>Los precios son homogéneos. Hay poca dispersión, indicando un mercado estable donde la mayoría de los productos se venden a precios cercanos al promedio</v>
      </c>
    </row>
    <row r="33" spans="1:21" ht="15.75" customHeight="1" x14ac:dyDescent="0.25">
      <c r="A33" s="42">
        <v>32</v>
      </c>
      <c r="B33" s="43" t="s">
        <v>46</v>
      </c>
      <c r="D33" s="44">
        <v>3095250</v>
      </c>
      <c r="E33" s="44">
        <v>3281576.34</v>
      </c>
      <c r="F33" s="44">
        <v>5554230</v>
      </c>
      <c r="G33" s="44">
        <v>215521</v>
      </c>
      <c r="H33" s="44">
        <v>2004480</v>
      </c>
      <c r="I33" s="44">
        <v>2084659</v>
      </c>
      <c r="K33" s="45">
        <f t="shared" si="3"/>
        <v>215521</v>
      </c>
      <c r="L33" s="45">
        <f t="shared" si="4"/>
        <v>5554230</v>
      </c>
      <c r="M33" s="45">
        <f t="shared" si="5"/>
        <v>1924515.4780869484</v>
      </c>
      <c r="N33" s="45">
        <f t="shared" si="6"/>
        <v>2589954.5</v>
      </c>
      <c r="O33" s="45">
        <f t="shared" si="7"/>
        <v>2705952.7233333332</v>
      </c>
      <c r="P33" s="45">
        <f t="shared" si="0"/>
        <v>215521</v>
      </c>
      <c r="R33" s="46">
        <f t="shared" si="8"/>
        <v>1770643.8604800964</v>
      </c>
      <c r="S33" s="47" t="str">
        <f t="shared" si="1"/>
        <v xml:space="preserve">Existe gran diferencia, indicando alta volatilidad o falta de consenso en el valor. </v>
      </c>
      <c r="T33" s="48">
        <f t="shared" si="9"/>
        <v>0.59733833936456848</v>
      </c>
      <c r="U33" s="47" t="str">
        <f t="shared" si="2"/>
        <v>Existe una gran dispersión de precios, lo que indica alta volatilidad o falta de uniformidad en el mercado. La media pierde representatividad</v>
      </c>
    </row>
    <row r="34" spans="1:21" ht="15.75" customHeight="1" x14ac:dyDescent="0.25">
      <c r="A34" s="42">
        <v>33</v>
      </c>
      <c r="B34" s="43" t="s">
        <v>47</v>
      </c>
      <c r="D34" s="44">
        <v>500600</v>
      </c>
      <c r="E34" s="44">
        <v>531532.09600000002</v>
      </c>
      <c r="F34" s="44">
        <v>1009682</v>
      </c>
      <c r="G34" s="44">
        <v>757984</v>
      </c>
      <c r="H34" s="44">
        <v>454680</v>
      </c>
      <c r="I34" s="44">
        <v>472867</v>
      </c>
      <c r="K34" s="45">
        <f t="shared" si="3"/>
        <v>454680</v>
      </c>
      <c r="L34" s="45">
        <f t="shared" si="4"/>
        <v>1009682</v>
      </c>
      <c r="M34" s="45">
        <f t="shared" si="5"/>
        <v>593678.93794900144</v>
      </c>
      <c r="N34" s="45">
        <f t="shared" si="6"/>
        <v>516066.04800000001</v>
      </c>
      <c r="O34" s="45">
        <f t="shared" si="7"/>
        <v>621224.18266666669</v>
      </c>
      <c r="P34" s="45">
        <f t="shared" si="0"/>
        <v>454680</v>
      </c>
      <c r="R34" s="46">
        <f t="shared" si="8"/>
        <v>219974.72844303973</v>
      </c>
      <c r="S34" s="47" t="str">
        <f t="shared" si="1"/>
        <v xml:space="preserve">Existe gran diferencia, indicando alta volatilidad o falta de consenso en el valor. </v>
      </c>
      <c r="T34" s="48">
        <f t="shared" si="9"/>
        <v>0.32324648710049603</v>
      </c>
      <c r="U34" s="47" t="str">
        <f t="shared" si="2"/>
        <v>Existe una gran dispersión de precios, lo que indica alta volatilidad o falta de uniformidad en el mercado. La media pierde representatividad</v>
      </c>
    </row>
    <row r="35" spans="1:21" ht="15.75" customHeight="1" x14ac:dyDescent="0.25">
      <c r="A35" s="42">
        <v>34</v>
      </c>
      <c r="B35" s="43" t="s">
        <v>48</v>
      </c>
      <c r="D35" s="44">
        <v>510300</v>
      </c>
      <c r="E35" s="44">
        <v>541739.98800000001</v>
      </c>
      <c r="F35" s="44">
        <v>409422</v>
      </c>
      <c r="G35" s="44">
        <v>662239</v>
      </c>
      <c r="H35" s="44">
        <v>561600</v>
      </c>
      <c r="I35" s="44">
        <v>584064</v>
      </c>
      <c r="K35" s="45">
        <f t="shared" si="3"/>
        <v>409422</v>
      </c>
      <c r="L35" s="45">
        <f t="shared" si="4"/>
        <v>662239</v>
      </c>
      <c r="M35" s="45">
        <f t="shared" si="5"/>
        <v>539239.44710297766</v>
      </c>
      <c r="N35" s="45">
        <f t="shared" si="6"/>
        <v>551669.99399999995</v>
      </c>
      <c r="O35" s="45">
        <f t="shared" si="7"/>
        <v>544894.16466666665</v>
      </c>
      <c r="P35" s="45">
        <f t="shared" si="0"/>
        <v>409422</v>
      </c>
      <c r="R35" s="46">
        <f t="shared" si="8"/>
        <v>83836.249644808719</v>
      </c>
      <c r="S35" s="47" t="str">
        <f t="shared" si="1"/>
        <v xml:space="preserve">Existe gran diferencia, indicando alta volatilidad o falta de consenso en el valor. </v>
      </c>
      <c r="T35" s="48">
        <f t="shared" si="9"/>
        <v>0.14045236685300999</v>
      </c>
      <c r="U35" s="47" t="str">
        <f t="shared" si="2"/>
        <v>Los precios son homogéneos. Hay poca dispersión, indicando un mercado estable donde la mayoría de los productos se venden a precios cercanos al promedio</v>
      </c>
    </row>
    <row r="36" spans="1:21" ht="15.75" customHeight="1" x14ac:dyDescent="0.25">
      <c r="A36" s="42">
        <v>35</v>
      </c>
      <c r="B36" s="43" t="s">
        <v>49</v>
      </c>
      <c r="D36" s="44"/>
      <c r="E36" s="44"/>
      <c r="F36" s="44">
        <v>203067</v>
      </c>
      <c r="G36" s="44">
        <v>1249412</v>
      </c>
      <c r="H36" s="44">
        <v>92880</v>
      </c>
      <c r="I36" s="44">
        <v>96595</v>
      </c>
      <c r="K36" s="45">
        <f t="shared" si="3"/>
        <v>92880</v>
      </c>
      <c r="L36" s="45">
        <f t="shared" si="4"/>
        <v>1249412</v>
      </c>
      <c r="M36" s="45">
        <f t="shared" si="5"/>
        <v>218426.57191043388</v>
      </c>
      <c r="N36" s="45">
        <f t="shared" si="6"/>
        <v>149831</v>
      </c>
      <c r="O36" s="45">
        <f t="shared" si="7"/>
        <v>410488.5</v>
      </c>
      <c r="P36" s="45">
        <f t="shared" si="0"/>
        <v>92880</v>
      </c>
      <c r="R36" s="46">
        <f t="shared" si="8"/>
        <v>561610.95850211708</v>
      </c>
      <c r="S36" s="47" t="str">
        <f t="shared" si="1"/>
        <v xml:space="preserve">Existe gran diferencia, indicando alta volatilidad o falta de consenso en el valor. </v>
      </c>
      <c r="T36" s="48">
        <f t="shared" si="9"/>
        <v>1.1848550132502167</v>
      </c>
      <c r="U36" s="47" t="str">
        <f t="shared" si="2"/>
        <v>Existe una gran dispersión de precios, lo que indica alta volatilidad o falta de uniformidad en el mercado. La media pierde representatividad</v>
      </c>
    </row>
    <row r="37" spans="1:21" ht="15.75" customHeight="1" x14ac:dyDescent="0.25">
      <c r="A37" s="42">
        <v>36</v>
      </c>
      <c r="B37" s="43" t="s">
        <v>50</v>
      </c>
      <c r="D37" s="44">
        <v>616050</v>
      </c>
      <c r="E37" s="44">
        <v>654207.228</v>
      </c>
      <c r="F37" s="44">
        <v>752126</v>
      </c>
      <c r="G37" s="44">
        <v>1205849</v>
      </c>
      <c r="H37" s="44">
        <v>751680</v>
      </c>
      <c r="I37" s="44">
        <v>781747</v>
      </c>
      <c r="K37" s="45">
        <f t="shared" si="3"/>
        <v>616050</v>
      </c>
      <c r="L37" s="45">
        <f t="shared" si="4"/>
        <v>1205849</v>
      </c>
      <c r="M37" s="45">
        <f t="shared" si="5"/>
        <v>773871.77645629435</v>
      </c>
      <c r="N37" s="45">
        <f t="shared" si="6"/>
        <v>751903</v>
      </c>
      <c r="O37" s="45">
        <f t="shared" si="7"/>
        <v>793609.87133333331</v>
      </c>
      <c r="P37" s="45">
        <f t="shared" si="0"/>
        <v>616050</v>
      </c>
      <c r="R37" s="46">
        <f t="shared" si="8"/>
        <v>211906.32717650695</v>
      </c>
      <c r="S37" s="47" t="str">
        <f t="shared" si="1"/>
        <v xml:space="preserve">Existe gran diferencia, indicando alta volatilidad o falta de consenso en el valor. </v>
      </c>
      <c r="T37" s="48">
        <f t="shared" si="9"/>
        <v>0.24375090680605699</v>
      </c>
      <c r="U37" s="47" t="str">
        <f t="shared" si="2"/>
        <v>Los precios son homogéneos. Hay poca dispersión, indicando un mercado estable donde la mayoría de los productos se venden a precios cercanos al promedio</v>
      </c>
    </row>
    <row r="38" spans="1:21" ht="15.75" customHeight="1" x14ac:dyDescent="0.25">
      <c r="A38" s="42">
        <v>37</v>
      </c>
      <c r="B38" s="43" t="s">
        <v>51</v>
      </c>
      <c r="D38" s="44">
        <v>545550</v>
      </c>
      <c r="E38" s="44">
        <v>579229.06799999997</v>
      </c>
      <c r="F38" s="44">
        <v>648385</v>
      </c>
      <c r="G38" s="44">
        <v>6987619</v>
      </c>
      <c r="H38" s="44">
        <v>768960</v>
      </c>
      <c r="I38" s="44">
        <v>799718</v>
      </c>
      <c r="K38" s="45">
        <f t="shared" si="3"/>
        <v>545550</v>
      </c>
      <c r="L38" s="45">
        <f t="shared" si="4"/>
        <v>6987619</v>
      </c>
      <c r="M38" s="45">
        <f t="shared" si="5"/>
        <v>978996.82685784018</v>
      </c>
      <c r="N38" s="45">
        <f t="shared" si="6"/>
        <v>708672.5</v>
      </c>
      <c r="O38" s="45">
        <f t="shared" si="7"/>
        <v>1721576.8446666666</v>
      </c>
      <c r="P38" s="45">
        <f t="shared" si="0"/>
        <v>545550</v>
      </c>
      <c r="R38" s="46">
        <f t="shared" si="8"/>
        <v>2581791.660133386</v>
      </c>
      <c r="S38" s="47" t="str">
        <f t="shared" si="1"/>
        <v xml:space="preserve">Existe gran diferencia, indicando alta volatilidad o falta de consenso en el valor. </v>
      </c>
      <c r="T38" s="48">
        <f t="shared" si="9"/>
        <v>1.3690022371201669</v>
      </c>
      <c r="U38" s="47" t="str">
        <f t="shared" si="2"/>
        <v>Existe una gran dispersión de precios, lo que indica alta volatilidad o falta de uniformidad en el mercado. La media pierde representatividad</v>
      </c>
    </row>
    <row r="39" spans="1:21" ht="15.75" customHeight="1" x14ac:dyDescent="0.25">
      <c r="A39" s="42">
        <v>38</v>
      </c>
      <c r="B39" s="43" t="s">
        <v>52</v>
      </c>
      <c r="D39" s="44">
        <v>571100</v>
      </c>
      <c r="E39" s="44">
        <v>606510.25600000005</v>
      </c>
      <c r="F39" s="44">
        <v>1232413</v>
      </c>
      <c r="G39" s="44">
        <v>4589788</v>
      </c>
      <c r="H39" s="44">
        <v>617760</v>
      </c>
      <c r="I39" s="44">
        <v>642470</v>
      </c>
      <c r="K39" s="45">
        <f t="shared" si="3"/>
        <v>571100</v>
      </c>
      <c r="L39" s="45">
        <f t="shared" si="4"/>
        <v>4589788</v>
      </c>
      <c r="M39" s="45">
        <f t="shared" si="5"/>
        <v>958948.55105471215</v>
      </c>
      <c r="N39" s="45">
        <f t="shared" si="6"/>
        <v>630115</v>
      </c>
      <c r="O39" s="45">
        <f t="shared" si="7"/>
        <v>1376673.5426666667</v>
      </c>
      <c r="P39" s="45">
        <f t="shared" si="0"/>
        <v>571100</v>
      </c>
      <c r="R39" s="46">
        <f t="shared" si="8"/>
        <v>1593864.5142028758</v>
      </c>
      <c r="S39" s="47" t="str">
        <f t="shared" si="1"/>
        <v xml:space="preserve">Existe gran diferencia, indicando alta volatilidad o falta de consenso en el valor. </v>
      </c>
      <c r="T39" s="48">
        <f t="shared" si="9"/>
        <v>1.0568900577848739</v>
      </c>
      <c r="U39" s="47" t="str">
        <f t="shared" si="2"/>
        <v>Existe una gran dispersión de precios, lo que indica alta volatilidad o falta de uniformidad en el mercado. La media pierde representatividad</v>
      </c>
    </row>
    <row r="40" spans="1:21" ht="15.75" customHeight="1" x14ac:dyDescent="0.25">
      <c r="A40" s="42">
        <v>39</v>
      </c>
      <c r="B40" s="43" t="s">
        <v>53</v>
      </c>
      <c r="D40" s="44">
        <v>571100</v>
      </c>
      <c r="E40" s="44">
        <v>606510.25600000005</v>
      </c>
      <c r="F40" s="44">
        <v>1165919</v>
      </c>
      <c r="G40" s="44">
        <v>2947493</v>
      </c>
      <c r="H40" s="44">
        <v>642600</v>
      </c>
      <c r="I40" s="44">
        <v>668304</v>
      </c>
      <c r="K40" s="45">
        <f t="shared" si="3"/>
        <v>571100</v>
      </c>
      <c r="L40" s="45">
        <f t="shared" si="4"/>
        <v>2947493</v>
      </c>
      <c r="M40" s="45">
        <f t="shared" si="5"/>
        <v>894192.5396481154</v>
      </c>
      <c r="N40" s="45">
        <f t="shared" si="6"/>
        <v>655452</v>
      </c>
      <c r="O40" s="45">
        <f t="shared" si="7"/>
        <v>1100321.0426666667</v>
      </c>
      <c r="P40" s="45">
        <f t="shared" si="0"/>
        <v>571100</v>
      </c>
      <c r="R40" s="46">
        <f t="shared" si="8"/>
        <v>931280.68970088952</v>
      </c>
      <c r="S40" s="47" t="str">
        <f t="shared" si="1"/>
        <v xml:space="preserve">Existe gran diferencia, indicando alta volatilidad o falta de consenso en el valor. </v>
      </c>
      <c r="T40" s="48">
        <f t="shared" si="9"/>
        <v>0.77262820173819602</v>
      </c>
      <c r="U40" s="47" t="str">
        <f t="shared" si="2"/>
        <v>Existe una gran dispersión de precios, lo que indica alta volatilidad o falta de uniformidad en el mercado. La media pierde representatividad</v>
      </c>
    </row>
    <row r="41" spans="1:21" ht="15.75" customHeight="1" x14ac:dyDescent="0.25">
      <c r="A41" s="42">
        <v>40</v>
      </c>
      <c r="B41" s="43" t="s">
        <v>54</v>
      </c>
      <c r="D41" s="44"/>
      <c r="E41" s="44"/>
      <c r="F41" s="44">
        <v>6865059</v>
      </c>
      <c r="G41" s="44">
        <v>437992</v>
      </c>
      <c r="H41" s="44">
        <v>2673000</v>
      </c>
      <c r="I41" s="44">
        <v>2779920</v>
      </c>
      <c r="K41" s="45">
        <f t="shared" si="3"/>
        <v>437992</v>
      </c>
      <c r="L41" s="45">
        <f t="shared" si="4"/>
        <v>6865059</v>
      </c>
      <c r="M41" s="45">
        <f t="shared" si="5"/>
        <v>2174129.5919587491</v>
      </c>
      <c r="N41" s="45">
        <f t="shared" si="6"/>
        <v>2726460</v>
      </c>
      <c r="O41" s="45">
        <f t="shared" si="7"/>
        <v>3188992.75</v>
      </c>
      <c r="P41" s="45">
        <f t="shared" si="0"/>
        <v>437992</v>
      </c>
      <c r="R41" s="46">
        <f t="shared" si="8"/>
        <v>2678000.3257240746</v>
      </c>
      <c r="S41" s="47" t="str">
        <f t="shared" si="1"/>
        <v xml:space="preserve">Existe gran diferencia, indicando alta volatilidad o falta de consenso en el valor. </v>
      </c>
      <c r="T41" s="48">
        <f t="shared" si="9"/>
        <v>0.72725669050832742</v>
      </c>
      <c r="U41" s="47" t="str">
        <f t="shared" si="2"/>
        <v>Existe una gran dispersión de precios, lo que indica alta volatilidad o falta de uniformidad en el mercado. La media pierde representatividad</v>
      </c>
    </row>
    <row r="42" spans="1:21" ht="15.75" customHeight="1" x14ac:dyDescent="0.25">
      <c r="A42" s="42">
        <v>41</v>
      </c>
      <c r="B42" s="43" t="s">
        <v>55</v>
      </c>
      <c r="D42" s="44"/>
      <c r="E42" s="44"/>
      <c r="F42" s="44">
        <v>4524837</v>
      </c>
      <c r="G42" s="44">
        <v>222209</v>
      </c>
      <c r="H42" s="44">
        <v>3206520</v>
      </c>
      <c r="I42" s="44">
        <v>3334781</v>
      </c>
      <c r="K42" s="45">
        <f t="shared" si="3"/>
        <v>222209</v>
      </c>
      <c r="L42" s="45">
        <f t="shared" si="4"/>
        <v>4524837</v>
      </c>
      <c r="M42" s="45">
        <f t="shared" si="5"/>
        <v>1810783.230485759</v>
      </c>
      <c r="N42" s="45">
        <f t="shared" si="6"/>
        <v>3270650.5</v>
      </c>
      <c r="O42" s="45">
        <f t="shared" si="7"/>
        <v>2822086.75</v>
      </c>
      <c r="P42" s="45">
        <f t="shared" si="0"/>
        <v>222209</v>
      </c>
      <c r="R42" s="46">
        <f t="shared" si="8"/>
        <v>1832063.2309419846</v>
      </c>
      <c r="S42" s="47" t="str">
        <f t="shared" si="1"/>
        <v xml:space="preserve">Existe gran diferencia, indicando alta volatilidad o falta de consenso en el valor. </v>
      </c>
      <c r="T42" s="48">
        <f t="shared" si="9"/>
        <v>0.56221280204627144</v>
      </c>
      <c r="U42" s="47" t="str">
        <f t="shared" si="2"/>
        <v>Existe una gran dispersión de precios, lo que indica alta volatilidad o falta de uniformidad en el mercado. La media pierde representatividad</v>
      </c>
    </row>
    <row r="43" spans="1:21" ht="15.75" customHeight="1" x14ac:dyDescent="0.25">
      <c r="A43" s="42">
        <v>42</v>
      </c>
      <c r="B43" s="43" t="s">
        <v>56</v>
      </c>
      <c r="D43" s="44">
        <v>2210350</v>
      </c>
      <c r="E43" s="44">
        <v>2347720.3760000002</v>
      </c>
      <c r="F43" s="44">
        <v>2885830</v>
      </c>
      <c r="G43" s="44">
        <v>491687</v>
      </c>
      <c r="H43" s="44">
        <v>1554120</v>
      </c>
      <c r="I43" s="44">
        <v>1616285</v>
      </c>
      <c r="K43" s="45">
        <f t="shared" si="3"/>
        <v>491687</v>
      </c>
      <c r="L43" s="45">
        <f t="shared" si="4"/>
        <v>2885830</v>
      </c>
      <c r="M43" s="45">
        <f t="shared" si="5"/>
        <v>1626216.000423393</v>
      </c>
      <c r="N43" s="45">
        <f t="shared" si="6"/>
        <v>1913317.5</v>
      </c>
      <c r="O43" s="45">
        <f t="shared" si="7"/>
        <v>1850998.7293333334</v>
      </c>
      <c r="P43" s="45">
        <f t="shared" si="0"/>
        <v>491687</v>
      </c>
      <c r="R43" s="46">
        <f t="shared" si="8"/>
        <v>829180.00228151842</v>
      </c>
      <c r="S43" s="47" t="str">
        <f t="shared" si="1"/>
        <v xml:space="preserve">Existe gran diferencia, indicando alta volatilidad o falta de consenso en el valor. </v>
      </c>
      <c r="T43" s="48">
        <f t="shared" si="9"/>
        <v>0.40893292207116205</v>
      </c>
      <c r="U43" s="47" t="str">
        <f t="shared" si="2"/>
        <v>Existe una gran dispersión de precios, lo que indica alta volatilidad o falta de uniformidad en el mercado. La media pierde representatividad</v>
      </c>
    </row>
    <row r="44" spans="1:21" ht="15.75" customHeight="1" x14ac:dyDescent="0.25">
      <c r="A44" s="42">
        <v>43</v>
      </c>
      <c r="B44" s="43" t="s">
        <v>57</v>
      </c>
      <c r="D44" s="44">
        <v>821950</v>
      </c>
      <c r="E44" s="44">
        <v>873510.75199999998</v>
      </c>
      <c r="F44" s="44">
        <v>423799</v>
      </c>
      <c r="G44" s="44">
        <v>205653</v>
      </c>
      <c r="H44" s="44">
        <v>1042200</v>
      </c>
      <c r="I44" s="44">
        <v>1083888</v>
      </c>
      <c r="K44" s="45">
        <f t="shared" si="3"/>
        <v>205653</v>
      </c>
      <c r="L44" s="45">
        <f t="shared" si="4"/>
        <v>1083888</v>
      </c>
      <c r="M44" s="45">
        <f t="shared" si="5"/>
        <v>643019.31450148299</v>
      </c>
      <c r="N44" s="45">
        <f t="shared" si="6"/>
        <v>847730.37599999993</v>
      </c>
      <c r="O44" s="45">
        <f t="shared" si="7"/>
        <v>741833.45866666676</v>
      </c>
      <c r="P44" s="45">
        <f t="shared" si="0"/>
        <v>205653</v>
      </c>
      <c r="R44" s="46">
        <f t="shared" si="8"/>
        <v>352026.799925662</v>
      </c>
      <c r="S44" s="47" t="str">
        <f t="shared" si="1"/>
        <v xml:space="preserve">Existe gran diferencia, indicando alta volatilidad o falta de consenso en el valor. </v>
      </c>
      <c r="T44" s="48">
        <f t="shared" si="9"/>
        <v>0.43319026418722789</v>
      </c>
      <c r="U44" s="47" t="str">
        <f t="shared" si="2"/>
        <v>Existe una gran dispersión de precios, lo que indica alta volatilidad o falta de uniformidad en el mercado. La media pierde representatividad</v>
      </c>
    </row>
    <row r="45" spans="1:21" ht="15.75" customHeight="1" x14ac:dyDescent="0.25">
      <c r="A45" s="42">
        <v>44</v>
      </c>
      <c r="B45" s="43" t="s">
        <v>58</v>
      </c>
      <c r="D45" s="44">
        <v>1056950</v>
      </c>
      <c r="E45" s="44">
        <v>1123437.952</v>
      </c>
      <c r="F45" s="44">
        <v>217560</v>
      </c>
      <c r="G45" s="44">
        <v>6987778</v>
      </c>
      <c r="H45" s="44">
        <v>265680</v>
      </c>
      <c r="I45" s="44">
        <v>276307</v>
      </c>
      <c r="K45" s="45">
        <f t="shared" si="3"/>
        <v>217560</v>
      </c>
      <c r="L45" s="45">
        <f t="shared" si="4"/>
        <v>6987778</v>
      </c>
      <c r="M45" s="45">
        <f t="shared" si="5"/>
        <v>714022.78764099884</v>
      </c>
      <c r="N45" s="45">
        <f t="shared" si="6"/>
        <v>666628.5</v>
      </c>
      <c r="O45" s="45">
        <f t="shared" si="7"/>
        <v>1654618.8253333333</v>
      </c>
      <c r="P45" s="45">
        <f t="shared" si="0"/>
        <v>217560</v>
      </c>
      <c r="R45" s="46">
        <f t="shared" si="8"/>
        <v>2644843.3051181766</v>
      </c>
      <c r="S45" s="47" t="str">
        <f t="shared" si="1"/>
        <v xml:space="preserve">Existe gran diferencia, indicando alta volatilidad o falta de consenso en el valor. </v>
      </c>
      <c r="T45" s="48">
        <f t="shared" si="9"/>
        <v>1.4591883813360118</v>
      </c>
      <c r="U45" s="47" t="str">
        <f t="shared" si="2"/>
        <v>Existe una gran dispersión de precios, lo que indica alta volatilidad o falta de uniformidad en el mercado. La media pierde representatividad</v>
      </c>
    </row>
    <row r="46" spans="1:21" ht="15.75" customHeight="1" x14ac:dyDescent="0.25">
      <c r="A46" s="42">
        <v>45</v>
      </c>
      <c r="B46" s="43" t="s">
        <v>59</v>
      </c>
      <c r="D46" s="44">
        <v>207400</v>
      </c>
      <c r="E46" s="44">
        <v>220357.54399999999</v>
      </c>
      <c r="F46" s="44">
        <v>483423</v>
      </c>
      <c r="G46" s="44">
        <v>2533255</v>
      </c>
      <c r="H46" s="44">
        <v>259200</v>
      </c>
      <c r="I46" s="44">
        <v>269568</v>
      </c>
      <c r="K46" s="45">
        <f t="shared" si="3"/>
        <v>207400</v>
      </c>
      <c r="L46" s="45">
        <f t="shared" si="4"/>
        <v>2533255</v>
      </c>
      <c r="M46" s="45">
        <f t="shared" si="5"/>
        <v>396924.3154455279</v>
      </c>
      <c r="N46" s="45">
        <f t="shared" si="6"/>
        <v>264384</v>
      </c>
      <c r="O46" s="45">
        <f t="shared" si="7"/>
        <v>662200.59066666663</v>
      </c>
      <c r="P46" s="45">
        <f t="shared" si="0"/>
        <v>207400</v>
      </c>
      <c r="R46" s="46">
        <f t="shared" si="8"/>
        <v>922111.13344325463</v>
      </c>
      <c r="S46" s="47" t="str">
        <f t="shared" si="1"/>
        <v xml:space="preserve">Existe gran diferencia, indicando alta volatilidad o falta de consenso en el valor. </v>
      </c>
      <c r="T46" s="48">
        <f t="shared" si="9"/>
        <v>1.2711683726252283</v>
      </c>
      <c r="U46" s="47" t="str">
        <f t="shared" si="2"/>
        <v>Existe una gran dispersión de precios, lo que indica alta volatilidad o falta de uniformidad en el mercado. La media pierde representatividad</v>
      </c>
    </row>
    <row r="47" spans="1:21" ht="15.75" customHeight="1" x14ac:dyDescent="0.25">
      <c r="A47" s="42">
        <v>46</v>
      </c>
      <c r="B47" s="43" t="s">
        <v>60</v>
      </c>
      <c r="D47" s="44">
        <v>183900</v>
      </c>
      <c r="E47" s="44">
        <v>195364.82400000002</v>
      </c>
      <c r="F47" s="44">
        <v>202197</v>
      </c>
      <c r="G47" s="44">
        <v>237171</v>
      </c>
      <c r="H47" s="44">
        <v>169560</v>
      </c>
      <c r="I47" s="44">
        <v>176342</v>
      </c>
      <c r="K47" s="45">
        <f t="shared" si="3"/>
        <v>169560</v>
      </c>
      <c r="L47" s="45">
        <f t="shared" si="4"/>
        <v>237171</v>
      </c>
      <c r="M47" s="45">
        <f t="shared" si="5"/>
        <v>192896.31315397634</v>
      </c>
      <c r="N47" s="45">
        <f t="shared" si="6"/>
        <v>189632.41200000001</v>
      </c>
      <c r="O47" s="45">
        <f t="shared" si="7"/>
        <v>194089.13733333335</v>
      </c>
      <c r="P47" s="45">
        <f t="shared" si="0"/>
        <v>169560</v>
      </c>
      <c r="R47" s="46">
        <f t="shared" si="8"/>
        <v>24264.664373388059</v>
      </c>
      <c r="S47" s="47" t="str">
        <f t="shared" si="1"/>
        <v xml:space="preserve">Existe gran diferencia, indicando alta volatilidad o falta de consenso en el valor. </v>
      </c>
      <c r="T47" s="48">
        <f t="shared" si="9"/>
        <v>0.11412543235028731</v>
      </c>
      <c r="U47" s="47" t="str">
        <f t="shared" si="2"/>
        <v>Los precios son homogéneos. Hay poca dispersión, indicando un mercado estable donde la mayoría de los productos se venden a precios cercanos al promedio</v>
      </c>
    </row>
    <row r="48" spans="1:21" ht="15.75" customHeight="1" x14ac:dyDescent="0.25">
      <c r="A48" s="42">
        <v>47</v>
      </c>
      <c r="B48" s="43" t="s">
        <v>61</v>
      </c>
      <c r="D48" s="44">
        <v>3744250</v>
      </c>
      <c r="E48" s="44">
        <v>3975048.38</v>
      </c>
      <c r="F48" s="44">
        <v>6858809</v>
      </c>
      <c r="G48" s="44">
        <v>2954498</v>
      </c>
      <c r="H48" s="44">
        <v>2180520</v>
      </c>
      <c r="I48" s="44">
        <v>2267741</v>
      </c>
      <c r="K48" s="45">
        <f t="shared" si="3"/>
        <v>2180520</v>
      </c>
      <c r="L48" s="45">
        <f t="shared" si="4"/>
        <v>6858809</v>
      </c>
      <c r="M48" s="45">
        <f t="shared" si="5"/>
        <v>3380120.6234670901</v>
      </c>
      <c r="N48" s="45">
        <f t="shared" si="6"/>
        <v>3349374</v>
      </c>
      <c r="O48" s="45">
        <f t="shared" si="7"/>
        <v>3663477.73</v>
      </c>
      <c r="P48" s="45">
        <f t="shared" si="0"/>
        <v>2180520</v>
      </c>
      <c r="R48" s="46">
        <f t="shared" si="8"/>
        <v>1729950.2455603122</v>
      </c>
      <c r="S48" s="47" t="str">
        <f t="shared" si="1"/>
        <v xml:space="preserve">Existe gran diferencia, indicando alta volatilidad o falta de consenso en el valor. </v>
      </c>
      <c r="T48" s="48">
        <f t="shared" si="9"/>
        <v>0.43107162223465739</v>
      </c>
      <c r="U48" s="47" t="str">
        <f t="shared" si="2"/>
        <v>Existe una gran dispersión de precios, lo que indica alta volatilidad o falta de uniformidad en el mercado. La media pierde representatividad</v>
      </c>
    </row>
    <row r="49" spans="1:21" ht="15.75" customHeight="1" x14ac:dyDescent="0.25">
      <c r="A49" s="42">
        <v>48</v>
      </c>
      <c r="B49" s="43" t="s">
        <v>62</v>
      </c>
      <c r="D49" s="44">
        <v>6067350</v>
      </c>
      <c r="E49" s="44">
        <v>6448634.4959999993</v>
      </c>
      <c r="F49" s="44">
        <v>2490680</v>
      </c>
      <c r="G49" s="44">
        <v>1311653</v>
      </c>
      <c r="H49" s="44">
        <v>883440</v>
      </c>
      <c r="I49" s="44">
        <v>918778</v>
      </c>
      <c r="K49" s="45">
        <f t="shared" si="3"/>
        <v>883440</v>
      </c>
      <c r="L49" s="45">
        <f t="shared" si="4"/>
        <v>6448634.4959999993</v>
      </c>
      <c r="M49" s="45">
        <f t="shared" si="5"/>
        <v>2167696.9068727889</v>
      </c>
      <c r="N49" s="45">
        <f t="shared" si="6"/>
        <v>1901166.5</v>
      </c>
      <c r="O49" s="45">
        <f t="shared" si="7"/>
        <v>3020089.2493333332</v>
      </c>
      <c r="P49" s="45">
        <f t="shared" si="0"/>
        <v>883440</v>
      </c>
      <c r="R49" s="46">
        <f t="shared" si="8"/>
        <v>2577616.2687088046</v>
      </c>
      <c r="S49" s="47" t="str">
        <f t="shared" si="1"/>
        <v xml:space="preserve">Existe gran diferencia, indicando alta volatilidad o falta de consenso en el valor. </v>
      </c>
      <c r="T49" s="48">
        <f t="shared" si="9"/>
        <v>0.77912629859959737</v>
      </c>
      <c r="U49" s="47" t="str">
        <f t="shared" si="2"/>
        <v>Existe una gran dispersión de precios, lo que indica alta volatilidad o falta de uniformidad en el mercado. La media pierde representatividad</v>
      </c>
    </row>
    <row r="50" spans="1:21" ht="15.75" customHeight="1" x14ac:dyDescent="0.25">
      <c r="A50" s="42">
        <v>49</v>
      </c>
      <c r="B50" s="43" t="s">
        <v>63</v>
      </c>
      <c r="D50" s="44">
        <v>217100</v>
      </c>
      <c r="E50" s="44">
        <v>230565.43600000002</v>
      </c>
      <c r="F50" s="44">
        <v>233185</v>
      </c>
      <c r="G50" s="44">
        <v>126809</v>
      </c>
      <c r="H50" s="44">
        <v>423360</v>
      </c>
      <c r="I50" s="44">
        <v>440294</v>
      </c>
      <c r="K50" s="45">
        <f t="shared" si="3"/>
        <v>126809</v>
      </c>
      <c r="L50" s="45">
        <f t="shared" si="4"/>
        <v>440294</v>
      </c>
      <c r="M50" s="45">
        <f t="shared" si="5"/>
        <v>255148.42041535163</v>
      </c>
      <c r="N50" s="45">
        <f t="shared" si="6"/>
        <v>231875.21799999999</v>
      </c>
      <c r="O50" s="45">
        <f t="shared" si="7"/>
        <v>278552.23933333333</v>
      </c>
      <c r="P50" s="45">
        <f t="shared" si="0"/>
        <v>126809</v>
      </c>
      <c r="R50" s="46">
        <f t="shared" si="8"/>
        <v>125134.32206567664</v>
      </c>
      <c r="S50" s="47" t="str">
        <f t="shared" si="1"/>
        <v xml:space="preserve">Existe gran diferencia, indicando alta volatilidad o falta de consenso en el valor. </v>
      </c>
      <c r="T50" s="48">
        <f t="shared" si="9"/>
        <v>0.41008998932913238</v>
      </c>
      <c r="U50" s="47" t="str">
        <f t="shared" si="2"/>
        <v>Existe una gran dispersión de precios, lo que indica alta volatilidad o falta de uniformidad en el mercado. La media pierde representatividad</v>
      </c>
    </row>
    <row r="51" spans="1:21" ht="15.75" customHeight="1" x14ac:dyDescent="0.25">
      <c r="A51" s="42">
        <v>50</v>
      </c>
      <c r="B51" s="43" t="s">
        <v>64</v>
      </c>
      <c r="D51" s="44"/>
      <c r="E51" s="44"/>
      <c r="F51" s="44">
        <v>2905179</v>
      </c>
      <c r="G51" s="44">
        <v>3410559</v>
      </c>
      <c r="H51" s="44">
        <v>664200</v>
      </c>
      <c r="I51" s="44">
        <v>690768</v>
      </c>
      <c r="K51" s="45">
        <f t="shared" si="3"/>
        <v>664200</v>
      </c>
      <c r="L51" s="45">
        <f t="shared" si="4"/>
        <v>3410559</v>
      </c>
      <c r="M51" s="45">
        <f t="shared" si="5"/>
        <v>1460183.330561409</v>
      </c>
      <c r="N51" s="45">
        <f t="shared" si="6"/>
        <v>1797973.5</v>
      </c>
      <c r="O51" s="45">
        <f t="shared" si="7"/>
        <v>1917676.5</v>
      </c>
      <c r="P51" s="45">
        <f t="shared" si="0"/>
        <v>664200</v>
      </c>
      <c r="R51" s="46">
        <f t="shared" si="8"/>
        <v>1446877.9204131218</v>
      </c>
      <c r="S51" s="47" t="str">
        <f t="shared" si="1"/>
        <v xml:space="preserve">Existe gran diferencia, indicando alta volatilidad o falta de consenso en el valor. </v>
      </c>
      <c r="T51" s="48">
        <f t="shared" si="9"/>
        <v>0.65341210326797183</v>
      </c>
      <c r="U51" s="47" t="str">
        <f t="shared" si="2"/>
        <v>Existe una gran dispersión de precios, lo que indica alta volatilidad o falta de uniformidad en el mercado. La media pierde representatividad</v>
      </c>
    </row>
    <row r="52" spans="1:21" ht="15.75" customHeight="1" x14ac:dyDescent="0.25">
      <c r="A52" s="42">
        <v>51</v>
      </c>
      <c r="B52" s="43" t="s">
        <v>65</v>
      </c>
      <c r="D52" s="44">
        <v>1358750</v>
      </c>
      <c r="E52" s="44">
        <v>1442351.5</v>
      </c>
      <c r="F52" s="44">
        <v>1289608</v>
      </c>
      <c r="G52" s="44">
        <v>330926</v>
      </c>
      <c r="H52" s="44">
        <v>1184760</v>
      </c>
      <c r="I52" s="44">
        <v>1232150</v>
      </c>
      <c r="K52" s="45">
        <f t="shared" si="3"/>
        <v>330926</v>
      </c>
      <c r="L52" s="45">
        <f t="shared" si="4"/>
        <v>1442351.5</v>
      </c>
      <c r="M52" s="45">
        <f t="shared" si="5"/>
        <v>1033829.3880173877</v>
      </c>
      <c r="N52" s="45">
        <f t="shared" si="6"/>
        <v>1260879</v>
      </c>
      <c r="O52" s="45">
        <f t="shared" si="7"/>
        <v>1139757.5833333333</v>
      </c>
      <c r="P52" s="45">
        <f t="shared" si="0"/>
        <v>330926</v>
      </c>
      <c r="R52" s="46">
        <f t="shared" si="8"/>
        <v>406631.53116727382</v>
      </c>
      <c r="S52" s="47" t="str">
        <f t="shared" si="1"/>
        <v xml:space="preserve">Existe gran diferencia, indicando alta volatilidad o falta de consenso en el valor. </v>
      </c>
      <c r="T52" s="48">
        <f t="shared" si="9"/>
        <v>0.32568513613484174</v>
      </c>
      <c r="U52" s="47" t="str">
        <f t="shared" si="2"/>
        <v>Existe una gran dispersión de precios, lo que indica alta volatilidad o falta de uniformidad en el mercado. La media pierde representatividad</v>
      </c>
    </row>
    <row r="53" spans="1:21" ht="15.75" customHeight="1" x14ac:dyDescent="0.25">
      <c r="A53" s="42">
        <v>52</v>
      </c>
      <c r="B53" s="43" t="s">
        <v>66</v>
      </c>
      <c r="D53" s="44"/>
      <c r="E53" s="44"/>
      <c r="F53" s="44">
        <v>123949</v>
      </c>
      <c r="G53" s="44">
        <v>709126</v>
      </c>
      <c r="H53" s="44">
        <v>314280</v>
      </c>
      <c r="I53" s="44">
        <v>326851</v>
      </c>
      <c r="K53" s="45">
        <f t="shared" si="3"/>
        <v>123949</v>
      </c>
      <c r="L53" s="45">
        <f t="shared" si="4"/>
        <v>709126</v>
      </c>
      <c r="M53" s="45">
        <f t="shared" si="5"/>
        <v>308253.66559246957</v>
      </c>
      <c r="N53" s="45">
        <f t="shared" si="6"/>
        <v>320565.5</v>
      </c>
      <c r="O53" s="45">
        <f t="shared" si="7"/>
        <v>368551.5</v>
      </c>
      <c r="P53" s="45">
        <f t="shared" si="0"/>
        <v>123949</v>
      </c>
      <c r="R53" s="46">
        <f t="shared" si="8"/>
        <v>245292.81853124034</v>
      </c>
      <c r="S53" s="47" t="str">
        <f t="shared" si="1"/>
        <v xml:space="preserve">Existe gran diferencia, indicando alta volatilidad o falta de consenso en el valor. </v>
      </c>
      <c r="T53" s="48">
        <f t="shared" si="9"/>
        <v>0.57639112095308376</v>
      </c>
      <c r="U53" s="47" t="str">
        <f t="shared" si="2"/>
        <v>Existe una gran dispersión de precios, lo que indica alta volatilidad o falta de uniformidad en el mercado. La media pierde representatividad</v>
      </c>
    </row>
    <row r="54" spans="1:21" ht="15.75" customHeight="1" x14ac:dyDescent="0.25">
      <c r="A54" s="42">
        <v>53</v>
      </c>
      <c r="B54" s="43" t="s">
        <v>67</v>
      </c>
      <c r="D54" s="44">
        <v>3785250</v>
      </c>
      <c r="E54" s="44">
        <v>4020817.74</v>
      </c>
      <c r="F54" s="44">
        <v>3353239</v>
      </c>
      <c r="G54" s="44">
        <v>126067</v>
      </c>
      <c r="H54" s="44">
        <v>2046600</v>
      </c>
      <c r="I54" s="44">
        <v>2128464</v>
      </c>
      <c r="K54" s="45">
        <f t="shared" si="3"/>
        <v>126067</v>
      </c>
      <c r="L54" s="45">
        <f t="shared" si="4"/>
        <v>4020817.74</v>
      </c>
      <c r="M54" s="45">
        <f t="shared" si="5"/>
        <v>1742859.4283896107</v>
      </c>
      <c r="N54" s="45">
        <f t="shared" si="6"/>
        <v>2740851.5</v>
      </c>
      <c r="O54" s="45">
        <f t="shared" si="7"/>
        <v>2576739.6233333335</v>
      </c>
      <c r="P54" s="45">
        <f t="shared" si="0"/>
        <v>126067</v>
      </c>
      <c r="R54" s="46">
        <f t="shared" si="8"/>
        <v>1458533.8927134094</v>
      </c>
      <c r="S54" s="47" t="str">
        <f t="shared" si="1"/>
        <v xml:space="preserve">Existe gran diferencia, indicando alta volatilidad o falta de consenso en el valor. </v>
      </c>
      <c r="T54" s="48">
        <f t="shared" si="9"/>
        <v>0.51672011320745048</v>
      </c>
      <c r="U54" s="47" t="str">
        <f t="shared" si="2"/>
        <v>Existe una gran dispersión de precios, lo que indica alta volatilidad o falta de uniformidad en el mercado. La media pierde representatividad</v>
      </c>
    </row>
    <row r="55" spans="1:21" ht="15.75" customHeight="1" x14ac:dyDescent="0.25">
      <c r="A55" s="42">
        <v>54</v>
      </c>
      <c r="B55" s="43" t="s">
        <v>68</v>
      </c>
      <c r="D55" s="44"/>
      <c r="E55" s="44"/>
      <c r="F55" s="44">
        <v>325364</v>
      </c>
      <c r="G55" s="44">
        <v>368400</v>
      </c>
      <c r="H55" s="44">
        <v>505440</v>
      </c>
      <c r="I55" s="44">
        <v>525658</v>
      </c>
      <c r="K55" s="45">
        <f t="shared" si="3"/>
        <v>325364</v>
      </c>
      <c r="L55" s="45">
        <f t="shared" si="4"/>
        <v>525658</v>
      </c>
      <c r="M55" s="45">
        <f t="shared" si="5"/>
        <v>422440.45503971475</v>
      </c>
      <c r="N55" s="45">
        <f t="shared" si="6"/>
        <v>436920</v>
      </c>
      <c r="O55" s="45">
        <f t="shared" si="7"/>
        <v>431215.5</v>
      </c>
      <c r="P55" s="45">
        <f t="shared" si="0"/>
        <v>325364</v>
      </c>
      <c r="R55" s="46">
        <f t="shared" si="8"/>
        <v>99295.836265508464</v>
      </c>
      <c r="S55" s="47" t="str">
        <f t="shared" si="1"/>
        <v xml:space="preserve">Existe gran diferencia, indicando alta volatilidad o falta de consenso en el valor. </v>
      </c>
      <c r="T55" s="48">
        <f t="shared" si="9"/>
        <v>0.19941935458245466</v>
      </c>
      <c r="U55" s="47" t="str">
        <f t="shared" si="2"/>
        <v>Los precios son homogéneos. Hay poca dispersión, indicando un mercado estable donde la mayoría de los productos se venden a precios cercanos al promedio</v>
      </c>
    </row>
    <row r="56" spans="1:21" ht="15.75" customHeight="1" x14ac:dyDescent="0.25"/>
    <row r="57" spans="1:21" ht="15.75" customHeight="1" x14ac:dyDescent="0.25"/>
    <row r="58" spans="1:21" ht="15.75" customHeight="1" x14ac:dyDescent="0.25"/>
    <row r="59" spans="1:21" ht="15.75" customHeight="1" x14ac:dyDescent="0.25"/>
    <row r="60" spans="1:21" ht="15.75" customHeight="1" x14ac:dyDescent="0.25"/>
    <row r="61" spans="1:21" ht="15.75" customHeight="1" x14ac:dyDescent="0.25"/>
    <row r="62" spans="1:21" ht="15.75" customHeight="1" x14ac:dyDescent="0.25"/>
    <row r="63" spans="1:21" ht="15.75" customHeight="1" x14ac:dyDescent="0.25"/>
    <row r="64" spans="1:21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T2:T55">
    <cfRule type="cellIs" dxfId="29" priority="1" operator="lessThan">
      <formula>30%</formula>
    </cfRule>
  </conditionalFormatting>
  <conditionalFormatting sqref="T2:T55">
    <cfRule type="cellIs" dxfId="28" priority="2" operator="greaterThan">
      <formula>30%</formula>
    </cfRule>
  </conditionalFormatting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1000"/>
  <sheetViews>
    <sheetView workbookViewId="0">
      <selection activeCell="J2" sqref="J2:J55"/>
    </sheetView>
  </sheetViews>
  <sheetFormatPr baseColWidth="10" defaultColWidth="14.42578125" defaultRowHeight="15" customHeight="1" x14ac:dyDescent="0.25"/>
  <cols>
    <col min="1" max="1" width="4.42578125" customWidth="1"/>
    <col min="2" max="2" width="77.42578125" customWidth="1"/>
    <col min="3" max="5" width="10.7109375" customWidth="1"/>
    <col min="6" max="6" width="14.7109375" customWidth="1"/>
    <col min="7" max="10" width="13.5703125" customWidth="1"/>
    <col min="11" max="12" width="10.7109375" customWidth="1"/>
    <col min="13" max="13" width="13.140625" style="50" customWidth="1"/>
    <col min="14" max="19" width="10.7109375" customWidth="1"/>
    <col min="20" max="20" width="55.28515625" customWidth="1"/>
    <col min="21" max="21" width="10.7109375" customWidth="1"/>
    <col min="22" max="22" width="111.5703125" customWidth="1"/>
    <col min="23" max="29" width="10.7109375" customWidth="1"/>
  </cols>
  <sheetData>
    <row r="1" spans="1:22" ht="40.5" x14ac:dyDescent="0.25">
      <c r="A1" s="33" t="s">
        <v>102</v>
      </c>
      <c r="B1" s="33" t="s">
        <v>103</v>
      </c>
      <c r="E1" s="34" t="s">
        <v>104</v>
      </c>
      <c r="F1" s="34" t="s">
        <v>118</v>
      </c>
      <c r="G1" s="34" t="s">
        <v>119</v>
      </c>
      <c r="H1" s="34" t="s">
        <v>120</v>
      </c>
      <c r="I1" s="34" t="s">
        <v>128</v>
      </c>
      <c r="J1" s="34" t="s">
        <v>129</v>
      </c>
      <c r="L1" s="35" t="s">
        <v>106</v>
      </c>
      <c r="M1" s="36" t="s">
        <v>107</v>
      </c>
      <c r="N1" s="37" t="s">
        <v>108</v>
      </c>
      <c r="O1" s="38" t="s">
        <v>109</v>
      </c>
      <c r="P1" s="39" t="s">
        <v>110</v>
      </c>
      <c r="Q1" s="40" t="s">
        <v>111</v>
      </c>
      <c r="S1" s="41" t="s">
        <v>112</v>
      </c>
      <c r="T1" s="41" t="s">
        <v>113</v>
      </c>
      <c r="U1" s="41" t="s">
        <v>114</v>
      </c>
      <c r="V1" s="41" t="s">
        <v>115</v>
      </c>
    </row>
    <row r="2" spans="1:22" x14ac:dyDescent="0.25">
      <c r="A2" s="42">
        <v>1</v>
      </c>
      <c r="B2" s="43" t="s">
        <v>15</v>
      </c>
      <c r="E2" s="44">
        <v>1166871.25</v>
      </c>
      <c r="F2" s="44">
        <v>1093421.8400000001</v>
      </c>
      <c r="G2" s="44">
        <v>1237148.5249999999</v>
      </c>
      <c r="H2" s="44">
        <v>1614098</v>
      </c>
      <c r="I2" s="44">
        <v>1305515</v>
      </c>
      <c r="J2" s="44">
        <v>1214129</v>
      </c>
      <c r="L2" s="45">
        <f>+MIN(E2,F2,G2,H2,I2,J2)</f>
        <v>1093421.8400000001</v>
      </c>
      <c r="M2" s="45">
        <f>+MAX(E2,F2,G2,H2,I2,J2)</f>
        <v>1614098</v>
      </c>
      <c r="N2" s="45">
        <f>+GEOMEAN(F2,E2,G2,H2,I2,J2)</f>
        <v>1261928.8055246619</v>
      </c>
      <c r="O2" s="45">
        <f>+MEDIAN(F2,E2,G2,H2,I2,J2)</f>
        <v>1225638.7625</v>
      </c>
      <c r="P2" s="45">
        <f>+AVERAGE(F2,E2,G2,H2,I2,J2)</f>
        <v>1271863.9358333333</v>
      </c>
      <c r="Q2" s="45">
        <f t="shared" ref="Q2" si="0">+L2</f>
        <v>1093421.8400000001</v>
      </c>
      <c r="S2" s="46">
        <f>+_xlfn.STDEV.S(E2,F2,G2,H2,I2,J2)</f>
        <v>182022.01900016301</v>
      </c>
      <c r="T2" s="47" t="str">
        <f t="shared" ref="T2:T55" si="1">+IF(S2&lt;20000,"Los precios son similares, sugiriendo un mercado estable y competitivo.","Existe gran diferencia, indicando alta volatilidad o falta de consenso en el valor. ")</f>
        <v xml:space="preserve">Existe gran diferencia, indicando alta volatilidad o falta de consenso en el valor. </v>
      </c>
      <c r="U2" s="48">
        <f>+_xlfn.STDEV.P(E2,F2,G2,H2,I2,J2)/P2</f>
        <v>0.13064495732097914</v>
      </c>
      <c r="V2" s="47" t="str">
        <f t="shared" ref="V2:V55" si="2">+IF(U2&lt;30%,"Los precios son homogéneos. Hay poca dispersión, indicando un mercado estable donde la mayoría de los productos se venden a precios cercanos al promedio","Existe una gran dispersión de precios, lo que indica alta volatilidad o falta de uniformidad en el mercado. La media pierde representatividad")</f>
        <v>Los precios son homogéneos. Hay poca dispersión, indicando un mercado estable donde la mayoría de los productos se venden a precios cercanos al promedio</v>
      </c>
    </row>
    <row r="3" spans="1:22" x14ac:dyDescent="0.25">
      <c r="A3" s="42">
        <v>2</v>
      </c>
      <c r="B3" s="43" t="s">
        <v>16</v>
      </c>
      <c r="E3" s="44">
        <v>785000</v>
      </c>
      <c r="F3" s="44">
        <v>911790.65600000008</v>
      </c>
      <c r="G3" s="44">
        <v>832418</v>
      </c>
      <c r="H3" s="44">
        <v>642586</v>
      </c>
      <c r="I3" s="44">
        <v>122278</v>
      </c>
      <c r="J3" s="44">
        <v>113719</v>
      </c>
      <c r="L3" s="45">
        <f t="shared" ref="L3:L55" si="3">+MIN(E3,F3,G3,H3,I3,J3)</f>
        <v>113719</v>
      </c>
      <c r="M3" s="45">
        <f t="shared" ref="M3:M55" si="4">+MAX(E3,F3,G3,H3,I3,J3)</f>
        <v>911790.65600000008</v>
      </c>
      <c r="N3" s="45">
        <f t="shared" ref="N3:N55" si="5">+GEOMEAN(F3,E3,G3,H3,I3,J3)</f>
        <v>417865.46433110087</v>
      </c>
      <c r="O3" s="45">
        <f t="shared" ref="O3:O55" si="6">+MEDIAN(F3,E3,G3,H3,I3,J3)</f>
        <v>713793</v>
      </c>
      <c r="P3" s="45">
        <f t="shared" ref="P3:P55" si="7">+AVERAGE(F3,E3,G3,H3,I3,J3)</f>
        <v>567965.27599999995</v>
      </c>
      <c r="Q3" s="45">
        <f t="shared" ref="Q3:Q55" si="8">+L3</f>
        <v>113719</v>
      </c>
      <c r="S3" s="46">
        <f t="shared" ref="S3:S55" si="9">+_xlfn.STDEV.S(E3,F3,G3,H3,I3,J3)</f>
        <v>359388.44897502579</v>
      </c>
      <c r="T3" s="47" t="str">
        <f t="shared" si="1"/>
        <v xml:space="preserve">Existe gran diferencia, indicando alta volatilidad o falta de consenso en el valor. </v>
      </c>
      <c r="U3" s="48">
        <f t="shared" ref="U3:U55" si="10">+_xlfn.STDEV.P(E3,F3,G3,H3,I3,J3)/P3</f>
        <v>0.57763261455211468</v>
      </c>
      <c r="V3" s="47" t="str">
        <f t="shared" si="2"/>
        <v>Existe una gran dispersión de precios, lo que indica alta volatilidad o falta de uniformidad en el mercado. La media pierde representatividad</v>
      </c>
    </row>
    <row r="4" spans="1:22" x14ac:dyDescent="0.25">
      <c r="A4" s="42">
        <v>3</v>
      </c>
      <c r="B4" s="43" t="s">
        <v>17</v>
      </c>
      <c r="E4" s="44"/>
      <c r="F4" s="44">
        <f>257600/4</f>
        <v>64400</v>
      </c>
      <c r="G4" s="44"/>
      <c r="H4" s="44">
        <v>122360</v>
      </c>
      <c r="I4" s="44">
        <v>98100</v>
      </c>
      <c r="J4" s="44">
        <v>93000</v>
      </c>
      <c r="L4" s="45">
        <f t="shared" si="3"/>
        <v>64400</v>
      </c>
      <c r="M4" s="45">
        <f t="shared" si="4"/>
        <v>122360</v>
      </c>
      <c r="N4" s="45">
        <f t="shared" si="5"/>
        <v>92080.850695669607</v>
      </c>
      <c r="O4" s="45">
        <f t="shared" si="6"/>
        <v>95550</v>
      </c>
      <c r="P4" s="45">
        <f t="shared" si="7"/>
        <v>94465</v>
      </c>
      <c r="Q4" s="45">
        <f t="shared" si="8"/>
        <v>64400</v>
      </c>
      <c r="S4" s="46">
        <f t="shared" si="9"/>
        <v>23786.513685980412</v>
      </c>
      <c r="T4" s="47" t="str">
        <f t="shared" si="1"/>
        <v xml:space="preserve">Existe gran diferencia, indicando alta volatilidad o falta de consenso en el valor. </v>
      </c>
      <c r="U4" s="48">
        <f t="shared" si="10"/>
        <v>0.21806727485868058</v>
      </c>
      <c r="V4" s="47" t="str">
        <f t="shared" si="2"/>
        <v>Los precios son homogéneos. Hay poca dispersión, indicando un mercado estable donde la mayoría de los productos se venden a precios cercanos al promedio</v>
      </c>
    </row>
    <row r="5" spans="1:22" x14ac:dyDescent="0.25">
      <c r="A5" s="42">
        <v>4</v>
      </c>
      <c r="B5" s="43" t="s">
        <v>19</v>
      </c>
      <c r="E5" s="44"/>
      <c r="F5" s="44">
        <v>154730.01599999997</v>
      </c>
      <c r="G5" s="44"/>
      <c r="H5" s="44">
        <v>365488</v>
      </c>
      <c r="I5" s="44">
        <v>196200</v>
      </c>
      <c r="J5" s="44">
        <v>186000</v>
      </c>
      <c r="L5" s="45">
        <f t="shared" si="3"/>
        <v>154730.01599999997</v>
      </c>
      <c r="M5" s="45">
        <f t="shared" si="4"/>
        <v>365488</v>
      </c>
      <c r="N5" s="45">
        <f t="shared" si="5"/>
        <v>213139.9747692474</v>
      </c>
      <c r="O5" s="45">
        <f t="shared" si="6"/>
        <v>191100</v>
      </c>
      <c r="P5" s="45">
        <f t="shared" si="7"/>
        <v>225604.50399999999</v>
      </c>
      <c r="Q5" s="45">
        <f t="shared" si="8"/>
        <v>154730.01599999997</v>
      </c>
      <c r="S5" s="46">
        <f t="shared" si="9"/>
        <v>94910.004908186995</v>
      </c>
      <c r="T5" s="47" t="str">
        <f t="shared" si="1"/>
        <v xml:space="preserve">Existe gran diferencia, indicando alta volatilidad o falta de consenso en el valor. </v>
      </c>
      <c r="U5" s="48">
        <f t="shared" si="10"/>
        <v>0.36432993963540594</v>
      </c>
      <c r="V5" s="47" t="str">
        <f t="shared" si="2"/>
        <v>Existe una gran dispersión de precios, lo que indica alta volatilidad o falta de uniformidad en el mercado. La media pierde representatividad</v>
      </c>
    </row>
    <row r="6" spans="1:22" x14ac:dyDescent="0.25">
      <c r="A6" s="42">
        <v>5</v>
      </c>
      <c r="B6" s="43" t="s">
        <v>20</v>
      </c>
      <c r="E6" s="44">
        <v>55618.75</v>
      </c>
      <c r="F6" s="44">
        <f>214789.456/4</f>
        <v>53697.364000000001</v>
      </c>
      <c r="G6" s="44">
        <v>58955.875</v>
      </c>
      <c r="H6" s="44">
        <v>183062</v>
      </c>
      <c r="I6" s="44">
        <v>133024</v>
      </c>
      <c r="J6" s="44">
        <v>123712</v>
      </c>
      <c r="L6" s="45">
        <f t="shared" si="3"/>
        <v>53697.364000000001</v>
      </c>
      <c r="M6" s="45">
        <f t="shared" si="4"/>
        <v>183062</v>
      </c>
      <c r="N6" s="45">
        <f t="shared" si="5"/>
        <v>89971.89870965654</v>
      </c>
      <c r="O6" s="45">
        <f t="shared" si="6"/>
        <v>91333.9375</v>
      </c>
      <c r="P6" s="45">
        <f t="shared" si="7"/>
        <v>101344.99816666667</v>
      </c>
      <c r="Q6" s="45">
        <f t="shared" si="8"/>
        <v>53697.364000000001</v>
      </c>
      <c r="S6" s="46">
        <f t="shared" si="9"/>
        <v>53552.8428614515</v>
      </c>
      <c r="T6" s="47" t="str">
        <f t="shared" si="1"/>
        <v xml:space="preserve">Existe gran diferencia, indicando alta volatilidad o falta de consenso en el valor. </v>
      </c>
      <c r="U6" s="48">
        <f t="shared" si="10"/>
        <v>0.48238032766564459</v>
      </c>
      <c r="V6" s="47" t="str">
        <f t="shared" si="2"/>
        <v>Existe una gran dispersión de precios, lo que indica alta volatilidad o falta de uniformidad en el mercado. La media pierde representatividad</v>
      </c>
    </row>
    <row r="7" spans="1:22" x14ac:dyDescent="0.25">
      <c r="A7" s="42">
        <v>6</v>
      </c>
      <c r="B7" s="43" t="s">
        <v>21</v>
      </c>
      <c r="E7" s="44">
        <v>401250</v>
      </c>
      <c r="F7" s="44">
        <v>2330424.1239999998</v>
      </c>
      <c r="G7" s="44">
        <v>425696</v>
      </c>
      <c r="H7" s="44">
        <v>628599</v>
      </c>
      <c r="I7" s="44">
        <v>688662</v>
      </c>
      <c r="J7" s="44">
        <v>640456</v>
      </c>
      <c r="L7" s="45">
        <f t="shared" si="3"/>
        <v>401250</v>
      </c>
      <c r="M7" s="45">
        <f t="shared" si="4"/>
        <v>2330424.1239999998</v>
      </c>
      <c r="N7" s="45">
        <f t="shared" si="5"/>
        <v>692579.73682652845</v>
      </c>
      <c r="O7" s="45">
        <f t="shared" si="6"/>
        <v>634527.5</v>
      </c>
      <c r="P7" s="45">
        <f t="shared" si="7"/>
        <v>852514.52066666668</v>
      </c>
      <c r="Q7" s="45">
        <f t="shared" si="8"/>
        <v>401250</v>
      </c>
      <c r="S7" s="46">
        <f t="shared" si="9"/>
        <v>733755.42763690255</v>
      </c>
      <c r="T7" s="47" t="str">
        <f t="shared" si="1"/>
        <v xml:space="preserve">Existe gran diferencia, indicando alta volatilidad o falta de consenso en el valor. </v>
      </c>
      <c r="U7" s="48">
        <f t="shared" si="10"/>
        <v>0.78570391797021732</v>
      </c>
      <c r="V7" s="47" t="str">
        <f t="shared" si="2"/>
        <v>Existe una gran dispersión de precios, lo que indica alta volatilidad o falta de uniformidad en el mercado. La media pierde representatividad</v>
      </c>
    </row>
    <row r="8" spans="1:22" x14ac:dyDescent="0.25">
      <c r="A8" s="42">
        <v>7</v>
      </c>
      <c r="B8" s="43" t="s">
        <v>22</v>
      </c>
      <c r="E8" s="44">
        <v>100000</v>
      </c>
      <c r="F8" s="44">
        <f>451123.288/4</f>
        <v>112780.822</v>
      </c>
      <c r="G8" s="44">
        <v>106000</v>
      </c>
      <c r="H8" s="44">
        <v>511700</v>
      </c>
      <c r="I8" s="44">
        <v>340211</v>
      </c>
      <c r="J8" s="44">
        <v>316396</v>
      </c>
      <c r="L8" s="45">
        <f t="shared" si="3"/>
        <v>100000</v>
      </c>
      <c r="M8" s="45">
        <f t="shared" si="4"/>
        <v>511700</v>
      </c>
      <c r="N8" s="45">
        <f t="shared" si="5"/>
        <v>200950.60232734628</v>
      </c>
      <c r="O8" s="45">
        <f t="shared" si="6"/>
        <v>214588.41100000002</v>
      </c>
      <c r="P8" s="45">
        <f t="shared" si="7"/>
        <v>247847.97033333333</v>
      </c>
      <c r="Q8" s="45">
        <f t="shared" si="8"/>
        <v>100000</v>
      </c>
      <c r="S8" s="46">
        <f t="shared" si="9"/>
        <v>169157.12149234416</v>
      </c>
      <c r="T8" s="47" t="str">
        <f t="shared" si="1"/>
        <v xml:space="preserve">Existe gran diferencia, indicando alta volatilidad o falta de consenso en el valor. </v>
      </c>
      <c r="U8" s="48">
        <f t="shared" si="10"/>
        <v>0.62303765677666112</v>
      </c>
      <c r="V8" s="47" t="str">
        <f t="shared" si="2"/>
        <v>Existe una gran dispersión de precios, lo que indica alta volatilidad o falta de uniformidad en el mercado. La media pierde representatividad</v>
      </c>
    </row>
    <row r="9" spans="1:22" x14ac:dyDescent="0.25">
      <c r="A9" s="42">
        <v>8</v>
      </c>
      <c r="B9" s="43" t="s">
        <v>23</v>
      </c>
      <c r="E9" s="44">
        <v>322500</v>
      </c>
      <c r="F9" s="44">
        <v>231840</v>
      </c>
      <c r="G9" s="44">
        <v>342168</v>
      </c>
      <c r="H9" s="44">
        <v>595000</v>
      </c>
      <c r="I9" s="44">
        <v>282528</v>
      </c>
      <c r="J9" s="44">
        <v>262751</v>
      </c>
      <c r="L9" s="45">
        <f t="shared" si="3"/>
        <v>231840</v>
      </c>
      <c r="M9" s="45">
        <f t="shared" si="4"/>
        <v>595000</v>
      </c>
      <c r="N9" s="45">
        <f t="shared" si="5"/>
        <v>322735.48533803766</v>
      </c>
      <c r="O9" s="45">
        <f t="shared" si="6"/>
        <v>302514</v>
      </c>
      <c r="P9" s="45">
        <f t="shared" si="7"/>
        <v>339464.5</v>
      </c>
      <c r="Q9" s="45">
        <f t="shared" si="8"/>
        <v>231840</v>
      </c>
      <c r="S9" s="46">
        <f t="shared" si="9"/>
        <v>131379.79604756585</v>
      </c>
      <c r="T9" s="47" t="str">
        <f t="shared" si="1"/>
        <v xml:space="preserve">Existe gran diferencia, indicando alta volatilidad o falta de consenso en el valor. </v>
      </c>
      <c r="U9" s="48">
        <f t="shared" si="10"/>
        <v>0.35329996654377649</v>
      </c>
      <c r="V9" s="47" t="str">
        <f t="shared" si="2"/>
        <v>Existe una gran dispersión de precios, lo que indica alta volatilidad o falta de uniformidad en el mercado. La media pierde representatividad</v>
      </c>
    </row>
    <row r="10" spans="1:22" x14ac:dyDescent="0.25">
      <c r="A10" s="42">
        <v>9</v>
      </c>
      <c r="B10" s="43" t="s">
        <v>24</v>
      </c>
      <c r="E10" s="44">
        <v>325000</v>
      </c>
      <c r="F10" s="44">
        <f>813417.724/2</f>
        <v>406708.86200000002</v>
      </c>
      <c r="G10" s="44">
        <v>344500</v>
      </c>
      <c r="H10" s="44">
        <v>137954</v>
      </c>
      <c r="I10" s="44">
        <v>529740</v>
      </c>
      <c r="J10" s="44">
        <v>492658</v>
      </c>
      <c r="L10" s="45">
        <f t="shared" si="3"/>
        <v>137954</v>
      </c>
      <c r="M10" s="45">
        <f t="shared" si="4"/>
        <v>529740</v>
      </c>
      <c r="N10" s="45">
        <f t="shared" si="5"/>
        <v>343386.43725212029</v>
      </c>
      <c r="O10" s="45">
        <f t="shared" si="6"/>
        <v>375604.43099999998</v>
      </c>
      <c r="P10" s="45">
        <f t="shared" si="7"/>
        <v>372760.14366666664</v>
      </c>
      <c r="Q10" s="45">
        <f t="shared" si="8"/>
        <v>137954</v>
      </c>
      <c r="S10" s="46">
        <f t="shared" si="9"/>
        <v>140274.21635565918</v>
      </c>
      <c r="T10" s="47" t="str">
        <f t="shared" si="1"/>
        <v xml:space="preserve">Existe gran diferencia, indicando alta volatilidad o falta de consenso en el valor. </v>
      </c>
      <c r="U10" s="48">
        <f t="shared" si="10"/>
        <v>0.34352453286538243</v>
      </c>
      <c r="V10" s="47" t="str">
        <f t="shared" si="2"/>
        <v>Existe una gran dispersión de precios, lo que indica alta volatilidad o falta de uniformidad en el mercado. La media pierde representatividad</v>
      </c>
    </row>
    <row r="11" spans="1:22" x14ac:dyDescent="0.25">
      <c r="A11" s="42">
        <v>10</v>
      </c>
      <c r="B11" s="43" t="s">
        <v>25</v>
      </c>
      <c r="E11" s="44">
        <v>305000</v>
      </c>
      <c r="F11" s="44">
        <v>237693.96</v>
      </c>
      <c r="G11" s="44">
        <v>323459</v>
      </c>
      <c r="H11" s="44">
        <v>116508</v>
      </c>
      <c r="I11" s="44">
        <v>169517</v>
      </c>
      <c r="J11" s="44">
        <v>157651</v>
      </c>
      <c r="L11" s="45">
        <f t="shared" si="3"/>
        <v>116508</v>
      </c>
      <c r="M11" s="45">
        <f t="shared" si="4"/>
        <v>323459</v>
      </c>
      <c r="N11" s="45">
        <f t="shared" si="5"/>
        <v>204440.60617478608</v>
      </c>
      <c r="O11" s="45">
        <f t="shared" si="6"/>
        <v>203605.47999999998</v>
      </c>
      <c r="P11" s="45">
        <f t="shared" si="7"/>
        <v>218304.82666666666</v>
      </c>
      <c r="Q11" s="45">
        <f t="shared" si="8"/>
        <v>116508</v>
      </c>
      <c r="S11" s="46">
        <f t="shared" si="9"/>
        <v>84108.411445825506</v>
      </c>
      <c r="T11" s="47" t="str">
        <f t="shared" si="1"/>
        <v xml:space="preserve">Existe gran diferencia, indicando alta volatilidad o falta de consenso en el valor. </v>
      </c>
      <c r="U11" s="48">
        <f t="shared" si="10"/>
        <v>0.35171060979445989</v>
      </c>
      <c r="V11" s="47" t="str">
        <f t="shared" si="2"/>
        <v>Existe una gran dispersión de precios, lo que indica alta volatilidad o falta de uniformidad en el mercado. La media pierde representatividad</v>
      </c>
    </row>
    <row r="12" spans="1:22" x14ac:dyDescent="0.25">
      <c r="A12" s="42">
        <v>11</v>
      </c>
      <c r="B12" s="43" t="s">
        <v>26</v>
      </c>
      <c r="E12" s="44">
        <v>225000</v>
      </c>
      <c r="F12" s="44">
        <v>237693.96</v>
      </c>
      <c r="G12" s="44">
        <v>238500</v>
      </c>
      <c r="H12" s="44">
        <v>76528</v>
      </c>
      <c r="I12" s="44">
        <v>238972</v>
      </c>
      <c r="J12" s="44">
        <v>222244</v>
      </c>
      <c r="L12" s="45">
        <f t="shared" si="3"/>
        <v>76528</v>
      </c>
      <c r="M12" s="45">
        <f t="shared" si="4"/>
        <v>238972</v>
      </c>
      <c r="N12" s="45">
        <f t="shared" si="5"/>
        <v>193099.46879509074</v>
      </c>
      <c r="O12" s="45">
        <f t="shared" si="6"/>
        <v>231346.97999999998</v>
      </c>
      <c r="P12" s="45">
        <f t="shared" si="7"/>
        <v>206489.66</v>
      </c>
      <c r="Q12" s="45">
        <f t="shared" si="8"/>
        <v>76528</v>
      </c>
      <c r="S12" s="46">
        <f t="shared" si="9"/>
        <v>64084.846263353094</v>
      </c>
      <c r="T12" s="47" t="str">
        <f t="shared" si="1"/>
        <v xml:space="preserve">Existe gran diferencia, indicando alta volatilidad o falta de consenso en el valor. </v>
      </c>
      <c r="U12" s="48">
        <f t="shared" si="10"/>
        <v>0.28331294242279198</v>
      </c>
      <c r="V12" s="47" t="str">
        <f t="shared" si="2"/>
        <v>Los precios son homogéneos. Hay poca dispersión, indicando un mercado estable donde la mayoría de los productos se venden a precios cercanos al promedio</v>
      </c>
    </row>
    <row r="13" spans="1:22" x14ac:dyDescent="0.25">
      <c r="A13" s="42">
        <v>12</v>
      </c>
      <c r="B13" s="43" t="s">
        <v>27</v>
      </c>
      <c r="E13" s="44">
        <v>255000</v>
      </c>
      <c r="F13" s="44">
        <v>237693.96</v>
      </c>
      <c r="G13" s="44">
        <v>270459</v>
      </c>
      <c r="H13" s="44">
        <v>238000</v>
      </c>
      <c r="I13" s="44">
        <v>136555</v>
      </c>
      <c r="J13" s="44">
        <v>126996</v>
      </c>
      <c r="L13" s="45">
        <f t="shared" si="3"/>
        <v>126996</v>
      </c>
      <c r="M13" s="45">
        <f t="shared" si="4"/>
        <v>270459</v>
      </c>
      <c r="N13" s="45">
        <f t="shared" si="5"/>
        <v>201862.53757226776</v>
      </c>
      <c r="O13" s="45">
        <f t="shared" si="6"/>
        <v>237846.97999999998</v>
      </c>
      <c r="P13" s="45">
        <f t="shared" si="7"/>
        <v>210783.99333333332</v>
      </c>
      <c r="Q13" s="45">
        <f t="shared" si="8"/>
        <v>126996</v>
      </c>
      <c r="S13" s="46">
        <f t="shared" si="9"/>
        <v>62468.216349118411</v>
      </c>
      <c r="T13" s="47" t="str">
        <f t="shared" si="1"/>
        <v xml:space="preserve">Existe gran diferencia, indicando alta volatilidad o falta de consenso en el valor. </v>
      </c>
      <c r="U13" s="48">
        <f t="shared" si="10"/>
        <v>0.27053960692528534</v>
      </c>
      <c r="V13" s="47" t="str">
        <f t="shared" si="2"/>
        <v>Los precios son homogéneos. Hay poca dispersión, indicando un mercado estable donde la mayoría de los productos se venden a precios cercanos al promedio</v>
      </c>
    </row>
    <row r="14" spans="1:22" x14ac:dyDescent="0.25">
      <c r="A14" s="42">
        <v>13</v>
      </c>
      <c r="B14" s="43" t="s">
        <v>28</v>
      </c>
      <c r="E14" s="44">
        <v>200000</v>
      </c>
      <c r="F14" s="44">
        <v>237693.96</v>
      </c>
      <c r="G14" s="44">
        <v>212000</v>
      </c>
      <c r="H14" s="44">
        <v>76475</v>
      </c>
      <c r="I14" s="44">
        <v>176580</v>
      </c>
      <c r="J14" s="44">
        <v>164219</v>
      </c>
      <c r="L14" s="45">
        <f t="shared" si="3"/>
        <v>76475</v>
      </c>
      <c r="M14" s="45">
        <f t="shared" si="4"/>
        <v>237693.96</v>
      </c>
      <c r="N14" s="45">
        <f t="shared" si="5"/>
        <v>167833.27427054578</v>
      </c>
      <c r="O14" s="45">
        <f t="shared" si="6"/>
        <v>188290</v>
      </c>
      <c r="P14" s="45">
        <f t="shared" si="7"/>
        <v>177827.99333333332</v>
      </c>
      <c r="Q14" s="45">
        <f t="shared" si="8"/>
        <v>76475</v>
      </c>
      <c r="S14" s="46">
        <f t="shared" si="9"/>
        <v>56040.073748562012</v>
      </c>
      <c r="T14" s="47" t="str">
        <f t="shared" si="1"/>
        <v xml:space="preserve">Existe gran diferencia, indicando alta volatilidad o falta de consenso en el valor. </v>
      </c>
      <c r="U14" s="48">
        <f t="shared" si="10"/>
        <v>0.28767885885102412</v>
      </c>
      <c r="V14" s="47" t="str">
        <f t="shared" si="2"/>
        <v>Los precios son homogéneos. Hay poca dispersión, indicando un mercado estable donde la mayoría de los productos se venden a precios cercanos al promedio</v>
      </c>
    </row>
    <row r="15" spans="1:22" x14ac:dyDescent="0.25">
      <c r="A15" s="42">
        <v>14</v>
      </c>
      <c r="B15" s="43" t="s">
        <v>29</v>
      </c>
      <c r="E15" s="44">
        <v>87500</v>
      </c>
      <c r="F15" s="44">
        <v>64400</v>
      </c>
      <c r="G15" s="44">
        <v>92750</v>
      </c>
      <c r="H15" s="44">
        <v>119000</v>
      </c>
      <c r="I15" s="44">
        <v>82404</v>
      </c>
      <c r="J15" s="44">
        <v>76636</v>
      </c>
      <c r="L15" s="45">
        <f t="shared" si="3"/>
        <v>64400</v>
      </c>
      <c r="M15" s="45">
        <f t="shared" si="4"/>
        <v>119000</v>
      </c>
      <c r="N15" s="45">
        <f t="shared" si="5"/>
        <v>85576.789024487618</v>
      </c>
      <c r="O15" s="45">
        <f t="shared" si="6"/>
        <v>84952</v>
      </c>
      <c r="P15" s="45">
        <f t="shared" si="7"/>
        <v>87115</v>
      </c>
      <c r="Q15" s="45">
        <f t="shared" si="8"/>
        <v>64400</v>
      </c>
      <c r="S15" s="46">
        <f t="shared" si="9"/>
        <v>18420.254406495042</v>
      </c>
      <c r="T15" s="47" t="str">
        <f t="shared" si="1"/>
        <v>Los precios son similares, sugiriendo un mercado estable y competitivo.</v>
      </c>
      <c r="U15" s="48">
        <f t="shared" si="10"/>
        <v>0.1930243328439662</v>
      </c>
      <c r="V15" s="47" t="str">
        <f t="shared" si="2"/>
        <v>Los precios son homogéneos. Hay poca dispersión, indicando un mercado estable donde la mayoría de los productos se venden a precios cercanos al promedio</v>
      </c>
    </row>
    <row r="16" spans="1:22" x14ac:dyDescent="0.25">
      <c r="A16" s="42">
        <v>15</v>
      </c>
      <c r="B16" s="43" t="s">
        <v>30</v>
      </c>
      <c r="E16" s="44">
        <v>62500</v>
      </c>
      <c r="F16" s="44">
        <v>64400</v>
      </c>
      <c r="G16" s="44">
        <v>66250</v>
      </c>
      <c r="H16" s="44">
        <v>243659</v>
      </c>
      <c r="I16" s="44">
        <v>88290</v>
      </c>
      <c r="J16" s="44">
        <v>82110</v>
      </c>
      <c r="L16" s="45">
        <f t="shared" si="3"/>
        <v>62500</v>
      </c>
      <c r="M16" s="45">
        <f t="shared" si="4"/>
        <v>243659</v>
      </c>
      <c r="N16" s="45">
        <f t="shared" si="5"/>
        <v>88207.794962324188</v>
      </c>
      <c r="O16" s="45">
        <f t="shared" si="6"/>
        <v>74180</v>
      </c>
      <c r="P16" s="45">
        <f t="shared" si="7"/>
        <v>101201.5</v>
      </c>
      <c r="Q16" s="45">
        <f t="shared" si="8"/>
        <v>62500</v>
      </c>
      <c r="S16" s="46">
        <f t="shared" si="9"/>
        <v>70567.833135926747</v>
      </c>
      <c r="T16" s="47" t="str">
        <f t="shared" si="1"/>
        <v xml:space="preserve">Existe gran diferencia, indicando alta volatilidad o falta de consenso en el valor. </v>
      </c>
      <c r="U16" s="48">
        <f t="shared" si="10"/>
        <v>0.63654514413995178</v>
      </c>
      <c r="V16" s="47" t="str">
        <f t="shared" si="2"/>
        <v>Existe una gran dispersión de precios, lo que indica alta volatilidad o falta de uniformidad en el mercado. La media pierde representatividad</v>
      </c>
    </row>
    <row r="17" spans="1:22" x14ac:dyDescent="0.25">
      <c r="A17" s="42">
        <v>16</v>
      </c>
      <c r="B17" s="43" t="s">
        <v>31</v>
      </c>
      <c r="E17" s="44">
        <v>100000</v>
      </c>
      <c r="F17" s="44">
        <v>111427.45600000001</v>
      </c>
      <c r="G17" s="44">
        <v>106000</v>
      </c>
      <c r="H17" s="44">
        <v>243659</v>
      </c>
      <c r="I17" s="44">
        <v>331970</v>
      </c>
      <c r="J17" s="44">
        <v>308732</v>
      </c>
      <c r="L17" s="45">
        <f t="shared" si="3"/>
        <v>100000</v>
      </c>
      <c r="M17" s="45">
        <f t="shared" si="4"/>
        <v>331970</v>
      </c>
      <c r="N17" s="45">
        <f t="shared" si="5"/>
        <v>175776.24006138791</v>
      </c>
      <c r="O17" s="45">
        <f t="shared" si="6"/>
        <v>177543.228</v>
      </c>
      <c r="P17" s="45">
        <f t="shared" si="7"/>
        <v>200298.076</v>
      </c>
      <c r="Q17" s="45">
        <f t="shared" si="8"/>
        <v>100000</v>
      </c>
      <c r="S17" s="46">
        <f t="shared" si="9"/>
        <v>107541.06142290143</v>
      </c>
      <c r="T17" s="47" t="str">
        <f t="shared" si="1"/>
        <v xml:space="preserve">Existe gran diferencia, indicando alta volatilidad o falta de consenso en el valor. </v>
      </c>
      <c r="U17" s="48">
        <f t="shared" si="10"/>
        <v>0.49012507072519029</v>
      </c>
      <c r="V17" s="47" t="str">
        <f t="shared" si="2"/>
        <v>Existe una gran dispersión de precios, lo que indica alta volatilidad o falta de uniformidad en el mercado. La media pierde representatividad</v>
      </c>
    </row>
    <row r="18" spans="1:22" x14ac:dyDescent="0.25">
      <c r="A18" s="42">
        <v>17</v>
      </c>
      <c r="B18" s="43" t="s">
        <v>32</v>
      </c>
      <c r="E18" s="44">
        <v>100000</v>
      </c>
      <c r="F18" s="44">
        <v>451123.288</v>
      </c>
      <c r="G18" s="44">
        <v>106000</v>
      </c>
      <c r="H18" s="44">
        <v>131044</v>
      </c>
      <c r="I18" s="44">
        <v>336679</v>
      </c>
      <c r="J18" s="44">
        <v>313111</v>
      </c>
      <c r="L18" s="45">
        <f t="shared" si="3"/>
        <v>100000</v>
      </c>
      <c r="M18" s="45">
        <f t="shared" si="4"/>
        <v>451123.288</v>
      </c>
      <c r="N18" s="45">
        <f t="shared" si="5"/>
        <v>201058.34398701804</v>
      </c>
      <c r="O18" s="45">
        <f t="shared" si="6"/>
        <v>222077.5</v>
      </c>
      <c r="P18" s="45">
        <f t="shared" si="7"/>
        <v>239659.54799999998</v>
      </c>
      <c r="Q18" s="45">
        <f t="shared" si="8"/>
        <v>100000</v>
      </c>
      <c r="S18" s="46">
        <f t="shared" si="9"/>
        <v>147439.3465724432</v>
      </c>
      <c r="T18" s="47" t="str">
        <f t="shared" si="1"/>
        <v xml:space="preserve">Existe gran diferencia, indicando alta volatilidad o falta de consenso en el valor. </v>
      </c>
      <c r="U18" s="48">
        <f t="shared" si="10"/>
        <v>0.56160121483072289</v>
      </c>
      <c r="V18" s="47" t="str">
        <f t="shared" si="2"/>
        <v>Existe una gran dispersión de precios, lo que indica alta volatilidad o falta de uniformidad en el mercado. La media pierde representatividad</v>
      </c>
    </row>
    <row r="19" spans="1:22" x14ac:dyDescent="0.25">
      <c r="A19" s="42">
        <v>18</v>
      </c>
      <c r="B19" s="43" t="s">
        <v>33</v>
      </c>
      <c r="E19" s="44">
        <v>63750</v>
      </c>
      <c r="F19" s="44">
        <v>43945.271999999997</v>
      </c>
      <c r="G19" s="44">
        <v>67681</v>
      </c>
      <c r="H19" s="44">
        <v>168597</v>
      </c>
      <c r="I19" s="44">
        <v>211896</v>
      </c>
      <c r="J19" s="44">
        <v>197063</v>
      </c>
      <c r="L19" s="45">
        <f t="shared" si="3"/>
        <v>43945.271999999997</v>
      </c>
      <c r="M19" s="45">
        <f t="shared" si="4"/>
        <v>211896</v>
      </c>
      <c r="N19" s="45">
        <f t="shared" si="5"/>
        <v>104931.56108714572</v>
      </c>
      <c r="O19" s="45">
        <f t="shared" si="6"/>
        <v>118139</v>
      </c>
      <c r="P19" s="45">
        <f t="shared" si="7"/>
        <v>125488.712</v>
      </c>
      <c r="Q19" s="45">
        <f t="shared" si="8"/>
        <v>43945.271999999997</v>
      </c>
      <c r="S19" s="46">
        <f t="shared" si="9"/>
        <v>75166.688565667602</v>
      </c>
      <c r="T19" s="47" t="str">
        <f t="shared" si="1"/>
        <v xml:space="preserve">Existe gran diferencia, indicando alta volatilidad o falta de consenso en el valor. </v>
      </c>
      <c r="U19" s="48">
        <f t="shared" si="10"/>
        <v>0.54680204888842621</v>
      </c>
      <c r="V19" s="47" t="str">
        <f t="shared" si="2"/>
        <v>Existe una gran dispersión de precios, lo que indica alta volatilidad o falta de uniformidad en el mercado. La media pierde representatividad</v>
      </c>
    </row>
    <row r="20" spans="1:22" x14ac:dyDescent="0.25">
      <c r="A20" s="42">
        <v>19</v>
      </c>
      <c r="B20" s="43" t="s">
        <v>34</v>
      </c>
      <c r="E20" s="44">
        <v>985000</v>
      </c>
      <c r="F20" s="44">
        <v>237693.96</v>
      </c>
      <c r="G20" s="44">
        <v>1045478</v>
      </c>
      <c r="H20" s="44">
        <v>168597</v>
      </c>
      <c r="I20" s="44">
        <v>120074</v>
      </c>
      <c r="J20" s="44">
        <v>111669</v>
      </c>
      <c r="L20" s="45">
        <f t="shared" si="3"/>
        <v>111669</v>
      </c>
      <c r="M20" s="45">
        <f t="shared" si="4"/>
        <v>1045478</v>
      </c>
      <c r="N20" s="45">
        <f t="shared" si="5"/>
        <v>286527.81447659677</v>
      </c>
      <c r="O20" s="45">
        <f t="shared" si="6"/>
        <v>203145.47999999998</v>
      </c>
      <c r="P20" s="45">
        <f t="shared" si="7"/>
        <v>444751.99333333335</v>
      </c>
      <c r="Q20" s="45">
        <f t="shared" si="8"/>
        <v>111669</v>
      </c>
      <c r="S20" s="46">
        <f t="shared" si="9"/>
        <v>444574.92801700847</v>
      </c>
      <c r="T20" s="47" t="str">
        <f t="shared" si="1"/>
        <v xml:space="preserve">Existe gran diferencia, indicando alta volatilidad o falta de consenso en el valor. </v>
      </c>
      <c r="U20" s="48">
        <f t="shared" si="10"/>
        <v>0.91250749566118117</v>
      </c>
      <c r="V20" s="47" t="str">
        <f t="shared" si="2"/>
        <v>Existe una gran dispersión de precios, lo que indica alta volatilidad o falta de uniformidad en el mercado. La media pierde representatividad</v>
      </c>
    </row>
    <row r="21" spans="1:22" ht="15.75" customHeight="1" x14ac:dyDescent="0.25">
      <c r="A21" s="42">
        <v>20</v>
      </c>
      <c r="B21" s="43" t="s">
        <v>35</v>
      </c>
      <c r="E21" s="44">
        <v>985000</v>
      </c>
      <c r="F21" s="44">
        <v>237693.96</v>
      </c>
      <c r="G21" s="44">
        <v>1045478</v>
      </c>
      <c r="H21" s="44">
        <v>2363565</v>
      </c>
      <c r="I21" s="44">
        <v>118897</v>
      </c>
      <c r="J21" s="44">
        <v>110574</v>
      </c>
      <c r="L21" s="45">
        <f t="shared" si="3"/>
        <v>110574</v>
      </c>
      <c r="M21" s="45">
        <f t="shared" si="4"/>
        <v>2363565</v>
      </c>
      <c r="N21" s="45">
        <f t="shared" si="5"/>
        <v>443465.79078140436</v>
      </c>
      <c r="O21" s="45">
        <f t="shared" si="6"/>
        <v>611346.98</v>
      </c>
      <c r="P21" s="45">
        <f t="shared" si="7"/>
        <v>810201.32666666666</v>
      </c>
      <c r="Q21" s="45">
        <f t="shared" si="8"/>
        <v>110574</v>
      </c>
      <c r="S21" s="46">
        <f t="shared" si="9"/>
        <v>871090.48255849071</v>
      </c>
      <c r="T21" s="47" t="str">
        <f t="shared" si="1"/>
        <v xml:space="preserve">Existe gran diferencia, indicando alta volatilidad o falta de consenso en el valor. </v>
      </c>
      <c r="U21" s="48">
        <f t="shared" si="10"/>
        <v>0.981476025817554</v>
      </c>
      <c r="V21" s="47" t="str">
        <f t="shared" si="2"/>
        <v>Existe una gran dispersión de precios, lo que indica alta volatilidad o falta de uniformidad en el mercado. La media pierde representatividad</v>
      </c>
    </row>
    <row r="22" spans="1:22" ht="15.75" customHeight="1" x14ac:dyDescent="0.25">
      <c r="A22" s="42">
        <v>21</v>
      </c>
      <c r="B22" s="43" t="s">
        <v>36</v>
      </c>
      <c r="E22" s="44">
        <v>690000</v>
      </c>
      <c r="F22" s="44">
        <v>502475.848</v>
      </c>
      <c r="G22" s="44">
        <v>731877</v>
      </c>
      <c r="H22" s="44">
        <v>2056432</v>
      </c>
      <c r="I22" s="44">
        <v>1301983</v>
      </c>
      <c r="J22" s="44">
        <v>1210844</v>
      </c>
      <c r="L22" s="45">
        <f t="shared" si="3"/>
        <v>502475.848</v>
      </c>
      <c r="M22" s="45">
        <f t="shared" si="4"/>
        <v>2056432</v>
      </c>
      <c r="N22" s="45">
        <f t="shared" si="5"/>
        <v>967984.43456640164</v>
      </c>
      <c r="O22" s="45">
        <f t="shared" si="6"/>
        <v>971360.5</v>
      </c>
      <c r="P22" s="45">
        <f t="shared" si="7"/>
        <v>1082268.6413333334</v>
      </c>
      <c r="Q22" s="45">
        <f t="shared" si="8"/>
        <v>502475.848</v>
      </c>
      <c r="S22" s="46">
        <f t="shared" si="9"/>
        <v>570369.87019307446</v>
      </c>
      <c r="T22" s="47" t="str">
        <f t="shared" si="1"/>
        <v xml:space="preserve">Existe gran diferencia, indicando alta volatilidad o falta de consenso en el valor. </v>
      </c>
      <c r="U22" s="48">
        <f t="shared" si="10"/>
        <v>0.48109503822939359</v>
      </c>
      <c r="V22" s="47" t="str">
        <f t="shared" si="2"/>
        <v>Existe una gran dispersión de precios, lo que indica alta volatilidad o falta de uniformidad en el mercado. La media pierde representatividad</v>
      </c>
    </row>
    <row r="23" spans="1:22" ht="15.75" customHeight="1" x14ac:dyDescent="0.25">
      <c r="A23" s="42">
        <v>22</v>
      </c>
      <c r="B23" s="43" t="s">
        <v>37</v>
      </c>
      <c r="E23" s="44">
        <v>615000</v>
      </c>
      <c r="F23" s="44">
        <v>1494689.2239999999</v>
      </c>
      <c r="G23" s="44">
        <v>652377</v>
      </c>
      <c r="H23" s="44">
        <v>673257</v>
      </c>
      <c r="I23" s="44">
        <v>1390273</v>
      </c>
      <c r="J23" s="44">
        <v>1292954</v>
      </c>
      <c r="L23" s="45">
        <f t="shared" si="3"/>
        <v>615000</v>
      </c>
      <c r="M23" s="45">
        <f t="shared" si="4"/>
        <v>1494689.2239999999</v>
      </c>
      <c r="N23" s="45">
        <f t="shared" si="5"/>
        <v>947977.69032921921</v>
      </c>
      <c r="O23" s="45">
        <f t="shared" si="6"/>
        <v>983105.5</v>
      </c>
      <c r="P23" s="45">
        <f t="shared" si="7"/>
        <v>1019758.3706666665</v>
      </c>
      <c r="Q23" s="45">
        <f t="shared" si="8"/>
        <v>615000</v>
      </c>
      <c r="S23" s="46">
        <f t="shared" si="9"/>
        <v>413844.86656144849</v>
      </c>
      <c r="T23" s="47" t="str">
        <f t="shared" si="1"/>
        <v xml:space="preserve">Existe gran diferencia, indicando alta volatilidad o falta de consenso en el valor. </v>
      </c>
      <c r="U23" s="48">
        <f t="shared" si="10"/>
        <v>0.37046712117243014</v>
      </c>
      <c r="V23" s="47" t="str">
        <f t="shared" si="2"/>
        <v>Existe una gran dispersión de precios, lo que indica alta volatilidad o falta de uniformidad en el mercado. La media pierde representatividad</v>
      </c>
    </row>
    <row r="24" spans="1:22" ht="15.75" customHeight="1" x14ac:dyDescent="0.25">
      <c r="A24" s="42">
        <v>23</v>
      </c>
      <c r="B24" s="43" t="s">
        <v>21</v>
      </c>
      <c r="E24" s="44">
        <v>845000</v>
      </c>
      <c r="F24" s="44">
        <v>599862.81600000011</v>
      </c>
      <c r="G24" s="44">
        <v>896336</v>
      </c>
      <c r="H24" s="44">
        <v>566399</v>
      </c>
      <c r="I24" s="44">
        <v>683953</v>
      </c>
      <c r="J24" s="44">
        <v>636076</v>
      </c>
      <c r="L24" s="45">
        <f t="shared" si="3"/>
        <v>566399</v>
      </c>
      <c r="M24" s="45">
        <f t="shared" si="4"/>
        <v>896336</v>
      </c>
      <c r="N24" s="45">
        <f t="shared" si="5"/>
        <v>694234.52229674906</v>
      </c>
      <c r="O24" s="45">
        <f t="shared" si="6"/>
        <v>660014.5</v>
      </c>
      <c r="P24" s="45">
        <f t="shared" si="7"/>
        <v>704604.46933333331</v>
      </c>
      <c r="Q24" s="45">
        <f t="shared" si="8"/>
        <v>566399</v>
      </c>
      <c r="S24" s="46">
        <f t="shared" si="9"/>
        <v>135400.21039451996</v>
      </c>
      <c r="T24" s="47" t="str">
        <f t="shared" si="1"/>
        <v xml:space="preserve">Existe gran diferencia, indicando alta volatilidad o falta de consenso en el valor. </v>
      </c>
      <c r="U24" s="48">
        <f t="shared" si="10"/>
        <v>0.17542170288860282</v>
      </c>
      <c r="V24" s="47" t="str">
        <f t="shared" si="2"/>
        <v>Los precios son homogéneos. Hay poca dispersión, indicando un mercado estable donde la mayoría de los productos se venden a precios cercanos al promedio</v>
      </c>
    </row>
    <row r="25" spans="1:22" ht="15.75" customHeight="1" x14ac:dyDescent="0.25">
      <c r="A25" s="42">
        <v>24</v>
      </c>
      <c r="B25" s="43" t="s">
        <v>38</v>
      </c>
      <c r="E25" s="44">
        <v>820000</v>
      </c>
      <c r="F25" s="44">
        <v>599862.81600000011</v>
      </c>
      <c r="G25" s="44">
        <v>869836</v>
      </c>
      <c r="H25" s="44">
        <v>245089</v>
      </c>
      <c r="I25" s="44">
        <v>556816</v>
      </c>
      <c r="J25" s="44">
        <v>517839</v>
      </c>
      <c r="L25" s="45">
        <f t="shared" si="3"/>
        <v>245089</v>
      </c>
      <c r="M25" s="45">
        <f t="shared" si="4"/>
        <v>869836</v>
      </c>
      <c r="N25" s="45">
        <f t="shared" si="5"/>
        <v>558155.97167530213</v>
      </c>
      <c r="O25" s="45">
        <f t="shared" si="6"/>
        <v>578339.40800000005</v>
      </c>
      <c r="P25" s="45">
        <f t="shared" si="7"/>
        <v>601573.80266666668</v>
      </c>
      <c r="Q25" s="45">
        <f t="shared" si="8"/>
        <v>245089</v>
      </c>
      <c r="S25" s="46">
        <f t="shared" si="9"/>
        <v>226174.14984230557</v>
      </c>
      <c r="T25" s="47" t="str">
        <f t="shared" si="1"/>
        <v xml:space="preserve">Existe gran diferencia, indicando alta volatilidad o falta de consenso en el valor. </v>
      </c>
      <c r="U25" s="48">
        <f t="shared" si="10"/>
        <v>0.34321276193667311</v>
      </c>
      <c r="V25" s="47" t="str">
        <f t="shared" si="2"/>
        <v>Existe una gran dispersión de precios, lo que indica alta volatilidad o falta de uniformidad en el mercado. La media pierde representatividad</v>
      </c>
    </row>
    <row r="26" spans="1:22" ht="15.75" customHeight="1" x14ac:dyDescent="0.25">
      <c r="A26" s="42">
        <v>25</v>
      </c>
      <c r="B26" s="43" t="s">
        <v>39</v>
      </c>
      <c r="E26" s="44">
        <v>595000</v>
      </c>
      <c r="F26" s="44">
        <v>1391681.4239999999</v>
      </c>
      <c r="G26" s="44">
        <v>631336</v>
      </c>
      <c r="H26" s="44">
        <v>1962403</v>
      </c>
      <c r="I26" s="44">
        <v>1110100</v>
      </c>
      <c r="J26" s="44">
        <v>1032393</v>
      </c>
      <c r="L26" s="45">
        <f t="shared" si="3"/>
        <v>595000</v>
      </c>
      <c r="M26" s="45">
        <f t="shared" si="4"/>
        <v>1962403</v>
      </c>
      <c r="N26" s="45">
        <f t="shared" si="5"/>
        <v>1027350.8483800887</v>
      </c>
      <c r="O26" s="45">
        <f t="shared" si="6"/>
        <v>1071246.5</v>
      </c>
      <c r="P26" s="45">
        <f t="shared" si="7"/>
        <v>1120485.5706666666</v>
      </c>
      <c r="Q26" s="45">
        <f t="shared" si="8"/>
        <v>595000</v>
      </c>
      <c r="S26" s="46">
        <f t="shared" si="9"/>
        <v>511007.37709497591</v>
      </c>
      <c r="T26" s="47" t="str">
        <f t="shared" si="1"/>
        <v xml:space="preserve">Existe gran diferencia, indicando alta volatilidad o falta de consenso en el valor. </v>
      </c>
      <c r="U26" s="48">
        <f t="shared" si="10"/>
        <v>0.41632287943392543</v>
      </c>
      <c r="V26" s="47" t="str">
        <f t="shared" si="2"/>
        <v>Existe una gran dispersión de precios, lo que indica alta volatilidad o falta de uniformidad en el mercado. La media pierde representatividad</v>
      </c>
    </row>
    <row r="27" spans="1:22" ht="15.75" customHeight="1" x14ac:dyDescent="0.25">
      <c r="A27" s="42">
        <v>26</v>
      </c>
      <c r="B27" s="43" t="s">
        <v>40</v>
      </c>
      <c r="E27" s="44">
        <v>740000</v>
      </c>
      <c r="F27" s="44">
        <v>1193286.92</v>
      </c>
      <c r="G27" s="44">
        <v>785142</v>
      </c>
      <c r="H27" s="44">
        <v>5187008</v>
      </c>
      <c r="I27" s="44">
        <v>530917</v>
      </c>
      <c r="J27" s="44">
        <v>493753</v>
      </c>
      <c r="L27" s="45">
        <f t="shared" si="3"/>
        <v>493753</v>
      </c>
      <c r="M27" s="45">
        <f t="shared" si="4"/>
        <v>5187008</v>
      </c>
      <c r="N27" s="45">
        <f t="shared" si="5"/>
        <v>990215.41866947152</v>
      </c>
      <c r="O27" s="45">
        <f t="shared" si="6"/>
        <v>762571</v>
      </c>
      <c r="P27" s="45">
        <f t="shared" si="7"/>
        <v>1488351.1533333333</v>
      </c>
      <c r="Q27" s="45">
        <f t="shared" si="8"/>
        <v>493753</v>
      </c>
      <c r="S27" s="46">
        <f t="shared" si="9"/>
        <v>1829074.2783056737</v>
      </c>
      <c r="T27" s="47" t="str">
        <f t="shared" si="1"/>
        <v xml:space="preserve">Existe gran diferencia, indicando alta volatilidad o falta de consenso en el valor. </v>
      </c>
      <c r="U27" s="48">
        <f t="shared" si="10"/>
        <v>1.1218513401410646</v>
      </c>
      <c r="V27" s="47" t="str">
        <f t="shared" si="2"/>
        <v>Existe una gran dispersión de precios, lo que indica alta volatilidad o falta de uniformidad en el mercado. La media pierde representatividad</v>
      </c>
    </row>
    <row r="28" spans="1:22" ht="15.75" customHeight="1" x14ac:dyDescent="0.25">
      <c r="A28" s="42">
        <v>27</v>
      </c>
      <c r="B28" s="43" t="s">
        <v>41</v>
      </c>
      <c r="E28" s="44">
        <v>101250</v>
      </c>
      <c r="F28" s="44">
        <v>234377.36</v>
      </c>
      <c r="G28" s="44">
        <v>107431</v>
      </c>
      <c r="H28" s="44">
        <v>1455649</v>
      </c>
      <c r="I28" s="44">
        <v>247212</v>
      </c>
      <c r="J28" s="44">
        <v>229907</v>
      </c>
      <c r="L28" s="45">
        <f t="shared" si="3"/>
        <v>101250</v>
      </c>
      <c r="M28" s="45">
        <f t="shared" si="4"/>
        <v>1455649</v>
      </c>
      <c r="N28" s="45">
        <f t="shared" si="5"/>
        <v>243979.37786721278</v>
      </c>
      <c r="O28" s="45">
        <f t="shared" si="6"/>
        <v>232142.18</v>
      </c>
      <c r="P28" s="45">
        <f t="shared" si="7"/>
        <v>395971.06</v>
      </c>
      <c r="Q28" s="45">
        <f t="shared" si="8"/>
        <v>101250</v>
      </c>
      <c r="S28" s="46">
        <f t="shared" si="9"/>
        <v>523230.78269353148</v>
      </c>
      <c r="T28" s="47" t="str">
        <f t="shared" si="1"/>
        <v xml:space="preserve">Existe gran diferencia, indicando alta volatilidad o falta de consenso en el valor. </v>
      </c>
      <c r="U28" s="48">
        <f t="shared" si="10"/>
        <v>1.206255252014002</v>
      </c>
      <c r="V28" s="47" t="str">
        <f t="shared" si="2"/>
        <v>Existe una gran dispersión de precios, lo que indica alta volatilidad o falta de uniformidad en el mercado. La media pierde representatividad</v>
      </c>
    </row>
    <row r="29" spans="1:22" ht="15.75" customHeight="1" x14ac:dyDescent="0.25">
      <c r="A29" s="42">
        <v>28</v>
      </c>
      <c r="B29" s="43" t="s">
        <v>42</v>
      </c>
      <c r="E29" s="44">
        <v>1827500</v>
      </c>
      <c r="F29" s="44">
        <v>1694280.28</v>
      </c>
      <c r="G29" s="44">
        <v>1937892</v>
      </c>
      <c r="H29" s="44">
        <v>950405</v>
      </c>
      <c r="I29" s="44">
        <v>1830546</v>
      </c>
      <c r="J29" s="44">
        <v>1702408</v>
      </c>
      <c r="L29" s="45">
        <f t="shared" si="3"/>
        <v>950405</v>
      </c>
      <c r="M29" s="45">
        <f t="shared" si="4"/>
        <v>1937892</v>
      </c>
      <c r="N29" s="45">
        <f t="shared" si="5"/>
        <v>1615427.7428222157</v>
      </c>
      <c r="O29" s="45">
        <f t="shared" si="6"/>
        <v>1764954</v>
      </c>
      <c r="P29" s="45">
        <f t="shared" si="7"/>
        <v>1657171.8800000001</v>
      </c>
      <c r="Q29" s="45">
        <f t="shared" si="8"/>
        <v>950405</v>
      </c>
      <c r="S29" s="46">
        <f t="shared" si="9"/>
        <v>357999.10678365297</v>
      </c>
      <c r="T29" s="47" t="str">
        <f t="shared" si="1"/>
        <v xml:space="preserve">Existe gran diferencia, indicando alta volatilidad o falta de consenso en el valor. </v>
      </c>
      <c r="U29" s="48">
        <f t="shared" si="10"/>
        <v>0.19720765310929178</v>
      </c>
      <c r="V29" s="47" t="str">
        <f t="shared" si="2"/>
        <v>Los precios son homogéneos. Hay poca dispersión, indicando un mercado estable donde la mayoría de los productos se venden a precios cercanos al promedio</v>
      </c>
    </row>
    <row r="30" spans="1:22" ht="15.75" customHeight="1" x14ac:dyDescent="0.25">
      <c r="A30" s="42">
        <v>29</v>
      </c>
      <c r="B30" s="43" t="s">
        <v>43</v>
      </c>
      <c r="E30" s="44">
        <v>3387500</v>
      </c>
      <c r="F30" s="44">
        <v>2100500.0239999997</v>
      </c>
      <c r="G30" s="44">
        <v>3593135</v>
      </c>
      <c r="H30" s="44">
        <v>5467191</v>
      </c>
      <c r="I30" s="44">
        <v>1964747</v>
      </c>
      <c r="J30" s="44">
        <v>1827215</v>
      </c>
      <c r="L30" s="45">
        <f t="shared" si="3"/>
        <v>1827215</v>
      </c>
      <c r="M30" s="45">
        <f t="shared" si="4"/>
        <v>5467191</v>
      </c>
      <c r="N30" s="45">
        <f t="shared" si="5"/>
        <v>2818962.7926061312</v>
      </c>
      <c r="O30" s="45">
        <f t="shared" si="6"/>
        <v>2744000.0120000001</v>
      </c>
      <c r="P30" s="45">
        <f t="shared" si="7"/>
        <v>3056714.6706666667</v>
      </c>
      <c r="Q30" s="45">
        <f t="shared" si="8"/>
        <v>1827215</v>
      </c>
      <c r="S30" s="46">
        <f t="shared" si="9"/>
        <v>1401853.8527643338</v>
      </c>
      <c r="T30" s="47" t="str">
        <f t="shared" si="1"/>
        <v xml:space="preserve">Existe gran diferencia, indicando alta volatilidad o falta de consenso en el valor. </v>
      </c>
      <c r="U30" s="48">
        <f t="shared" si="10"/>
        <v>0.4186558992311229</v>
      </c>
      <c r="V30" s="47" t="str">
        <f t="shared" si="2"/>
        <v>Existe una gran dispersión de precios, lo que indica alta volatilidad o falta de uniformidad en el mercado. La media pierde representatividad</v>
      </c>
    </row>
    <row r="31" spans="1:22" ht="15.75" customHeight="1" x14ac:dyDescent="0.25">
      <c r="A31" s="42">
        <v>30</v>
      </c>
      <c r="B31" s="43" t="s">
        <v>44</v>
      </c>
      <c r="E31" s="44">
        <v>992500</v>
      </c>
      <c r="F31" s="44">
        <v>1151392.084</v>
      </c>
      <c r="G31" s="44">
        <v>1053004</v>
      </c>
      <c r="H31" s="44">
        <v>992422</v>
      </c>
      <c r="I31" s="44">
        <v>1354957</v>
      </c>
      <c r="J31" s="44">
        <v>1260110</v>
      </c>
      <c r="L31" s="45">
        <f t="shared" si="3"/>
        <v>992422</v>
      </c>
      <c r="M31" s="45">
        <f t="shared" si="4"/>
        <v>1354957</v>
      </c>
      <c r="N31" s="45">
        <f t="shared" si="5"/>
        <v>1126079.4204323576</v>
      </c>
      <c r="O31" s="45">
        <f t="shared" si="6"/>
        <v>1102198.0419999999</v>
      </c>
      <c r="P31" s="45">
        <f t="shared" si="7"/>
        <v>1134064.1806666667</v>
      </c>
      <c r="Q31" s="45">
        <f t="shared" si="8"/>
        <v>992422</v>
      </c>
      <c r="S31" s="46">
        <f t="shared" si="9"/>
        <v>149435.68510895586</v>
      </c>
      <c r="T31" s="47" t="str">
        <f t="shared" si="1"/>
        <v xml:space="preserve">Existe gran diferencia, indicando alta volatilidad o falta de consenso en el valor. </v>
      </c>
      <c r="U31" s="48">
        <f t="shared" si="10"/>
        <v>0.12028904099339784</v>
      </c>
      <c r="V31" s="47" t="str">
        <f t="shared" si="2"/>
        <v>Los precios son homogéneos. Hay poca dispersión, indicando un mercado estable donde la mayoría de los productos se venden a precios cercanos al promedio</v>
      </c>
    </row>
    <row r="32" spans="1:22" ht="15.75" customHeight="1" x14ac:dyDescent="0.25">
      <c r="A32" s="42">
        <v>31</v>
      </c>
      <c r="B32" s="43" t="s">
        <v>45</v>
      </c>
      <c r="E32" s="44">
        <v>1242500</v>
      </c>
      <c r="F32" s="44">
        <v>412315.848</v>
      </c>
      <c r="G32" s="44">
        <v>1318004</v>
      </c>
      <c r="H32" s="44">
        <v>383431</v>
      </c>
      <c r="I32" s="44">
        <v>1299629</v>
      </c>
      <c r="J32" s="44">
        <v>1208655</v>
      </c>
      <c r="L32" s="45">
        <f t="shared" si="3"/>
        <v>383431</v>
      </c>
      <c r="M32" s="45">
        <f t="shared" si="4"/>
        <v>1318004</v>
      </c>
      <c r="N32" s="45">
        <f t="shared" si="5"/>
        <v>860746.67502442095</v>
      </c>
      <c r="O32" s="45">
        <f t="shared" si="6"/>
        <v>1225577.5</v>
      </c>
      <c r="P32" s="45">
        <f t="shared" si="7"/>
        <v>977422.47466666671</v>
      </c>
      <c r="Q32" s="45">
        <f t="shared" si="8"/>
        <v>383431</v>
      </c>
      <c r="S32" s="46">
        <f t="shared" si="9"/>
        <v>450714.71399409504</v>
      </c>
      <c r="T32" s="47" t="str">
        <f t="shared" si="1"/>
        <v xml:space="preserve">Existe gran diferencia, indicando alta volatilidad o falta de consenso en el valor. </v>
      </c>
      <c r="U32" s="48">
        <f t="shared" si="10"/>
        <v>0.42094833137234206</v>
      </c>
      <c r="V32" s="47" t="str">
        <f t="shared" si="2"/>
        <v>Existe una gran dispersión de precios, lo que indica alta volatilidad o falta de uniformidad en el mercado. La media pierde representatividad</v>
      </c>
    </row>
    <row r="33" spans="1:22" ht="15.75" customHeight="1" x14ac:dyDescent="0.25">
      <c r="A33" s="42">
        <v>32</v>
      </c>
      <c r="B33" s="43" t="s">
        <v>46</v>
      </c>
      <c r="E33" s="44">
        <v>3262500</v>
      </c>
      <c r="F33" s="44">
        <v>1318380.0560000001</v>
      </c>
      <c r="G33" s="44">
        <v>3463285</v>
      </c>
      <c r="H33" s="44">
        <v>198613</v>
      </c>
      <c r="I33" s="44">
        <v>2184883</v>
      </c>
      <c r="J33" s="44">
        <v>2031941</v>
      </c>
      <c r="L33" s="45">
        <f t="shared" si="3"/>
        <v>198613</v>
      </c>
      <c r="M33" s="45">
        <f t="shared" si="4"/>
        <v>3463285</v>
      </c>
      <c r="N33" s="45">
        <f t="shared" si="5"/>
        <v>1536046.5876646333</v>
      </c>
      <c r="O33" s="45">
        <f t="shared" si="6"/>
        <v>2108412</v>
      </c>
      <c r="P33" s="45">
        <f t="shared" si="7"/>
        <v>2076600.3426666667</v>
      </c>
      <c r="Q33" s="45">
        <f t="shared" si="8"/>
        <v>198613</v>
      </c>
      <c r="S33" s="46">
        <f t="shared" si="9"/>
        <v>1220221.81501911</v>
      </c>
      <c r="T33" s="47" t="str">
        <f t="shared" si="1"/>
        <v xml:space="preserve">Existe gran diferencia, indicando alta volatilidad o falta de consenso en el valor. </v>
      </c>
      <c r="U33" s="48">
        <f t="shared" si="10"/>
        <v>0.53640799300168485</v>
      </c>
      <c r="V33" s="47" t="str">
        <f t="shared" si="2"/>
        <v>Existe una gran dispersión de precios, lo que indica alta volatilidad o falta de uniformidad en el mercado. La media pierde representatividad</v>
      </c>
    </row>
    <row r="34" spans="1:22" ht="15.75" customHeight="1" x14ac:dyDescent="0.25">
      <c r="A34" s="42">
        <v>33</v>
      </c>
      <c r="B34" s="43" t="s">
        <v>47</v>
      </c>
      <c r="E34" s="44">
        <v>530000</v>
      </c>
      <c r="F34" s="44">
        <v>311609.70400000003</v>
      </c>
      <c r="G34" s="44">
        <v>562224</v>
      </c>
      <c r="H34" s="44">
        <v>731186</v>
      </c>
      <c r="I34" s="44">
        <v>495601</v>
      </c>
      <c r="J34" s="44">
        <v>460909</v>
      </c>
      <c r="L34" s="45">
        <f t="shared" si="3"/>
        <v>311609.70400000003</v>
      </c>
      <c r="M34" s="45">
        <f t="shared" si="4"/>
        <v>731186</v>
      </c>
      <c r="N34" s="45">
        <f t="shared" si="5"/>
        <v>499377.045596193</v>
      </c>
      <c r="O34" s="45">
        <f t="shared" si="6"/>
        <v>512800.5</v>
      </c>
      <c r="P34" s="45">
        <f t="shared" si="7"/>
        <v>515254.95066666667</v>
      </c>
      <c r="Q34" s="45">
        <f t="shared" si="8"/>
        <v>311609.70400000003</v>
      </c>
      <c r="S34" s="46">
        <f t="shared" si="9"/>
        <v>137011.58546773577</v>
      </c>
      <c r="T34" s="47" t="str">
        <f t="shared" si="1"/>
        <v xml:space="preserve">Existe gran diferencia, indicando alta volatilidad o falta de consenso en el valor. </v>
      </c>
      <c r="U34" s="48">
        <f t="shared" si="10"/>
        <v>0.24274175953454116</v>
      </c>
      <c r="V34" s="47" t="str">
        <f t="shared" si="2"/>
        <v>Los precios son homogéneos. Hay poca dispersión, indicando un mercado estable donde la mayoría de los productos se venden a precios cercanos al promedio</v>
      </c>
    </row>
    <row r="35" spans="1:22" ht="15.75" customHeight="1" x14ac:dyDescent="0.25">
      <c r="A35" s="42">
        <v>34</v>
      </c>
      <c r="B35" s="43" t="s">
        <v>48</v>
      </c>
      <c r="E35" s="44">
        <v>540000</v>
      </c>
      <c r="F35" s="44">
        <v>493507.50400000002</v>
      </c>
      <c r="G35" s="44">
        <v>572877</v>
      </c>
      <c r="H35" s="44">
        <v>638092</v>
      </c>
      <c r="I35" s="44">
        <v>612144</v>
      </c>
      <c r="J35" s="44">
        <v>569294</v>
      </c>
      <c r="L35" s="45">
        <f t="shared" si="3"/>
        <v>493507.50400000002</v>
      </c>
      <c r="M35" s="45">
        <f t="shared" si="4"/>
        <v>638092</v>
      </c>
      <c r="N35" s="45">
        <f t="shared" si="5"/>
        <v>569032.49579615542</v>
      </c>
      <c r="O35" s="45">
        <f t="shared" si="6"/>
        <v>571085.5</v>
      </c>
      <c r="P35" s="45">
        <f t="shared" si="7"/>
        <v>570985.75066666666</v>
      </c>
      <c r="Q35" s="45">
        <f t="shared" si="8"/>
        <v>493507.50400000002</v>
      </c>
      <c r="S35" s="46">
        <f t="shared" si="9"/>
        <v>51316.049113408975</v>
      </c>
      <c r="T35" s="47" t="str">
        <f t="shared" si="1"/>
        <v xml:space="preserve">Existe gran diferencia, indicando alta volatilidad o falta de consenso en el valor. </v>
      </c>
      <c r="U35" s="48">
        <f t="shared" si="10"/>
        <v>8.2042203997327409E-2</v>
      </c>
      <c r="V35" s="47" t="str">
        <f t="shared" si="2"/>
        <v>Los precios son homogéneos. Hay poca dispersión, indicando un mercado estable donde la mayoría de los productos se venden a precios cercanos al promedio</v>
      </c>
    </row>
    <row r="36" spans="1:22" ht="15.75" customHeight="1" x14ac:dyDescent="0.25">
      <c r="A36" s="42">
        <v>35</v>
      </c>
      <c r="B36" s="43" t="s">
        <v>49</v>
      </c>
      <c r="E36" s="44">
        <v>75000</v>
      </c>
      <c r="F36" s="44">
        <v>160631.63200000001</v>
      </c>
      <c r="G36" s="44">
        <v>79500</v>
      </c>
      <c r="H36" s="44">
        <v>1207415</v>
      </c>
      <c r="I36" s="44">
        <v>101239</v>
      </c>
      <c r="J36" s="44">
        <v>94152</v>
      </c>
      <c r="L36" s="45">
        <f t="shared" si="3"/>
        <v>75000</v>
      </c>
      <c r="M36" s="45">
        <f t="shared" si="4"/>
        <v>1207415</v>
      </c>
      <c r="N36" s="45">
        <f t="shared" si="5"/>
        <v>149181.70665150241</v>
      </c>
      <c r="O36" s="45">
        <f t="shared" si="6"/>
        <v>97695.5</v>
      </c>
      <c r="P36" s="45">
        <f t="shared" si="7"/>
        <v>286322.93866666668</v>
      </c>
      <c r="Q36" s="45">
        <f t="shared" si="8"/>
        <v>75000</v>
      </c>
      <c r="S36" s="46">
        <f t="shared" si="9"/>
        <v>452289.22967691562</v>
      </c>
      <c r="T36" s="47" t="str">
        <f t="shared" si="1"/>
        <v xml:space="preserve">Existe gran diferencia, indicando alta volatilidad o falta de consenso en el valor. </v>
      </c>
      <c r="U36" s="48">
        <f t="shared" si="10"/>
        <v>1.442014011429966</v>
      </c>
      <c r="V36" s="47" t="str">
        <f t="shared" si="2"/>
        <v>Existe una gran dispersión de precios, lo que indica alta volatilidad o falta de uniformidad en el mercado. La media pierde representatividad</v>
      </c>
    </row>
    <row r="37" spans="1:22" ht="15.75" customHeight="1" x14ac:dyDescent="0.25">
      <c r="A37" s="42">
        <v>36</v>
      </c>
      <c r="B37" s="43" t="s">
        <v>50</v>
      </c>
      <c r="E37" s="44">
        <v>652500</v>
      </c>
      <c r="F37" s="44">
        <v>1141817.7960000001</v>
      </c>
      <c r="G37" s="44">
        <v>692127</v>
      </c>
      <c r="H37" s="44">
        <v>1145989</v>
      </c>
      <c r="I37" s="44">
        <v>819331</v>
      </c>
      <c r="J37" s="44">
        <v>761978</v>
      </c>
      <c r="L37" s="45">
        <f t="shared" si="3"/>
        <v>652500</v>
      </c>
      <c r="M37" s="45">
        <f t="shared" si="4"/>
        <v>1145989</v>
      </c>
      <c r="N37" s="45">
        <f t="shared" si="5"/>
        <v>846884.59021050401</v>
      </c>
      <c r="O37" s="45">
        <f t="shared" si="6"/>
        <v>790654.5</v>
      </c>
      <c r="P37" s="45">
        <f t="shared" si="7"/>
        <v>868957.13266666664</v>
      </c>
      <c r="Q37" s="45">
        <f t="shared" si="8"/>
        <v>652500</v>
      </c>
      <c r="S37" s="46">
        <f t="shared" si="9"/>
        <v>220558.14248567133</v>
      </c>
      <c r="T37" s="47" t="str">
        <f t="shared" si="1"/>
        <v xml:space="preserve">Existe gran diferencia, indicando alta volatilidad o falta de consenso en el valor. </v>
      </c>
      <c r="U37" s="48">
        <f t="shared" si="10"/>
        <v>0.23170431417046972</v>
      </c>
      <c r="V37" s="47" t="str">
        <f t="shared" si="2"/>
        <v>Los precios son homogéneos. Hay poca dispersión, indicando un mercado estable donde la mayoría de los productos se venden a precios cercanos al promedio</v>
      </c>
    </row>
    <row r="38" spans="1:22" ht="15.75" customHeight="1" x14ac:dyDescent="0.25">
      <c r="A38" s="42">
        <v>37</v>
      </c>
      <c r="B38" s="43" t="s">
        <v>51</v>
      </c>
      <c r="E38" s="44">
        <v>577500</v>
      </c>
      <c r="F38" s="44">
        <v>1013017.7960000001</v>
      </c>
      <c r="G38" s="44">
        <v>612627</v>
      </c>
      <c r="H38" s="44">
        <v>6747708</v>
      </c>
      <c r="I38" s="44">
        <v>838166</v>
      </c>
      <c r="J38" s="44">
        <v>779494</v>
      </c>
      <c r="L38" s="45">
        <f t="shared" si="3"/>
        <v>577500</v>
      </c>
      <c r="M38" s="45">
        <f t="shared" si="4"/>
        <v>6747708</v>
      </c>
      <c r="N38" s="45">
        <f t="shared" si="5"/>
        <v>1079221.8155373768</v>
      </c>
      <c r="O38" s="45">
        <f t="shared" si="6"/>
        <v>808830</v>
      </c>
      <c r="P38" s="45">
        <f t="shared" si="7"/>
        <v>1761418.7993333333</v>
      </c>
      <c r="Q38" s="45">
        <f t="shared" si="8"/>
        <v>577500</v>
      </c>
      <c r="S38" s="46">
        <f t="shared" si="9"/>
        <v>2447902.8746716403</v>
      </c>
      <c r="T38" s="47" t="str">
        <f t="shared" si="1"/>
        <v xml:space="preserve">Existe gran diferencia, indicando alta volatilidad o falta de consenso en el valor. </v>
      </c>
      <c r="U38" s="48">
        <f t="shared" si="10"/>
        <v>1.268647395257787</v>
      </c>
      <c r="V38" s="47" t="str">
        <f t="shared" si="2"/>
        <v>Existe una gran dispersión de precios, lo que indica alta volatilidad o falta de uniformidad en el mercado. La media pierde representatividad</v>
      </c>
    </row>
    <row r="39" spans="1:22" ht="15.75" customHeight="1" x14ac:dyDescent="0.25">
      <c r="A39" s="42">
        <v>38</v>
      </c>
      <c r="B39" s="43" t="s">
        <v>52</v>
      </c>
      <c r="E39" s="44">
        <v>605000</v>
      </c>
      <c r="F39" s="44">
        <f>1079753.584/2</f>
        <v>539876.79200000002</v>
      </c>
      <c r="G39" s="44">
        <v>641724</v>
      </c>
      <c r="H39" s="44">
        <v>4433128</v>
      </c>
      <c r="I39" s="44">
        <v>673358</v>
      </c>
      <c r="J39" s="44">
        <v>626223</v>
      </c>
      <c r="L39" s="45">
        <f t="shared" si="3"/>
        <v>539876.79200000002</v>
      </c>
      <c r="M39" s="45">
        <f t="shared" si="4"/>
        <v>4433128</v>
      </c>
      <c r="N39" s="45">
        <f t="shared" si="5"/>
        <v>855422.37180315075</v>
      </c>
      <c r="O39" s="45">
        <f t="shared" si="6"/>
        <v>633973.5</v>
      </c>
      <c r="P39" s="45">
        <f t="shared" si="7"/>
        <v>1253218.2986666665</v>
      </c>
      <c r="Q39" s="45">
        <f t="shared" si="8"/>
        <v>539876.79200000002</v>
      </c>
      <c r="S39" s="46">
        <f t="shared" si="9"/>
        <v>1558470.7327579409</v>
      </c>
      <c r="T39" s="47" t="str">
        <f t="shared" si="1"/>
        <v xml:space="preserve">Existe gran diferencia, indicando alta volatilidad o falta de consenso en el valor. </v>
      </c>
      <c r="U39" s="48">
        <f t="shared" si="10"/>
        <v>1.1352233105906986</v>
      </c>
      <c r="V39" s="47" t="str">
        <f t="shared" si="2"/>
        <v>Existe una gran dispersión de precios, lo que indica alta volatilidad o falta de uniformidad en el mercado. La media pierde representatividad</v>
      </c>
    </row>
    <row r="40" spans="1:22" ht="15.75" customHeight="1" x14ac:dyDescent="0.25">
      <c r="A40" s="42">
        <v>39</v>
      </c>
      <c r="B40" s="43" t="s">
        <v>53</v>
      </c>
      <c r="E40" s="44">
        <v>605000</v>
      </c>
      <c r="F40" s="44">
        <v>539876.79200000002</v>
      </c>
      <c r="G40" s="44">
        <v>641724</v>
      </c>
      <c r="H40" s="44">
        <v>2840505</v>
      </c>
      <c r="I40" s="44">
        <v>700434</v>
      </c>
      <c r="J40" s="44">
        <v>651404</v>
      </c>
      <c r="L40" s="45">
        <f t="shared" si="3"/>
        <v>539876.79200000002</v>
      </c>
      <c r="M40" s="45">
        <f t="shared" si="4"/>
        <v>2840505</v>
      </c>
      <c r="N40" s="45">
        <f t="shared" si="5"/>
        <v>804764.08336177492</v>
      </c>
      <c r="O40" s="45">
        <f t="shared" si="6"/>
        <v>646564</v>
      </c>
      <c r="P40" s="45">
        <f t="shared" si="7"/>
        <v>996490.63199999987</v>
      </c>
      <c r="Q40" s="45">
        <f t="shared" si="8"/>
        <v>539876.79200000002</v>
      </c>
      <c r="S40" s="46">
        <f t="shared" si="9"/>
        <v>904957.87518874661</v>
      </c>
      <c r="T40" s="47" t="str">
        <f t="shared" si="1"/>
        <v xml:space="preserve">Existe gran diferencia, indicando alta volatilidad o falta de consenso en el valor. </v>
      </c>
      <c r="U40" s="48">
        <f t="shared" si="10"/>
        <v>0.8290190693815126</v>
      </c>
      <c r="V40" s="47" t="str">
        <f t="shared" si="2"/>
        <v>Existe una gran dispersión de precios, lo que indica alta volatilidad o falta de uniformidad en el mercado. La media pierde representatividad</v>
      </c>
    </row>
    <row r="41" spans="1:22" ht="15.75" customHeight="1" x14ac:dyDescent="0.25">
      <c r="A41" s="42">
        <v>40</v>
      </c>
      <c r="B41" s="43" t="s">
        <v>54</v>
      </c>
      <c r="E41" s="44">
        <v>1500000</v>
      </c>
      <c r="F41" s="44">
        <v>1943427.78</v>
      </c>
      <c r="G41" s="44">
        <v>1590000</v>
      </c>
      <c r="H41" s="44">
        <v>413606</v>
      </c>
      <c r="I41" s="44">
        <v>2913570</v>
      </c>
      <c r="J41" s="44">
        <v>2709620</v>
      </c>
      <c r="L41" s="45">
        <f t="shared" si="3"/>
        <v>413606</v>
      </c>
      <c r="M41" s="45">
        <f t="shared" si="4"/>
        <v>2913570</v>
      </c>
      <c r="N41" s="45">
        <f t="shared" si="5"/>
        <v>1572761.6505349535</v>
      </c>
      <c r="O41" s="45">
        <f t="shared" si="6"/>
        <v>1766713.8900000001</v>
      </c>
      <c r="P41" s="45">
        <f t="shared" si="7"/>
        <v>1845037.2966666669</v>
      </c>
      <c r="Q41" s="45">
        <f t="shared" si="8"/>
        <v>413606</v>
      </c>
      <c r="S41" s="46">
        <f t="shared" si="9"/>
        <v>909069.45741956076</v>
      </c>
      <c r="T41" s="47" t="str">
        <f t="shared" si="1"/>
        <v xml:space="preserve">Existe gran diferencia, indicando alta volatilidad o falta de consenso en el valor. </v>
      </c>
      <c r="U41" s="48">
        <f t="shared" si="10"/>
        <v>0.44978119508951397</v>
      </c>
      <c r="V41" s="47" t="str">
        <f t="shared" si="2"/>
        <v>Existe una gran dispersión de precios, lo que indica alta volatilidad o falta de uniformidad en el mercado. La media pierde representatividad</v>
      </c>
    </row>
    <row r="42" spans="1:22" ht="15.75" customHeight="1" x14ac:dyDescent="0.25">
      <c r="A42" s="42">
        <v>41</v>
      </c>
      <c r="B42" s="43" t="s">
        <v>55</v>
      </c>
      <c r="E42" s="44">
        <v>1225000</v>
      </c>
      <c r="F42" s="44">
        <v>1943427.78</v>
      </c>
      <c r="G42" s="44">
        <v>1298500</v>
      </c>
      <c r="H42" s="44">
        <v>213975</v>
      </c>
      <c r="I42" s="44">
        <v>3495107</v>
      </c>
      <c r="J42" s="44">
        <v>3250450</v>
      </c>
      <c r="L42" s="45">
        <f t="shared" si="3"/>
        <v>213975</v>
      </c>
      <c r="M42" s="45">
        <f t="shared" si="4"/>
        <v>3495107</v>
      </c>
      <c r="N42" s="45">
        <f t="shared" si="5"/>
        <v>1399540.836278768</v>
      </c>
      <c r="O42" s="45">
        <f t="shared" si="6"/>
        <v>1620963.8900000001</v>
      </c>
      <c r="P42" s="45">
        <f t="shared" si="7"/>
        <v>1904409.9633333336</v>
      </c>
      <c r="Q42" s="45">
        <f t="shared" si="8"/>
        <v>213975</v>
      </c>
      <c r="S42" s="46">
        <f t="shared" si="9"/>
        <v>1267277.2687924386</v>
      </c>
      <c r="T42" s="47" t="str">
        <f t="shared" si="1"/>
        <v xml:space="preserve">Existe gran diferencia, indicando alta volatilidad o falta de consenso en el valor. </v>
      </c>
      <c r="U42" s="48">
        <f t="shared" si="10"/>
        <v>0.60746404406558585</v>
      </c>
      <c r="V42" s="47" t="str">
        <f t="shared" si="2"/>
        <v>Existe una gran dispersión de precios, lo que indica alta volatilidad o falta de uniformidad en el mercado. La media pierde representatividad</v>
      </c>
    </row>
    <row r="43" spans="1:22" ht="15.75" customHeight="1" x14ac:dyDescent="0.25">
      <c r="A43" s="42">
        <v>42</v>
      </c>
      <c r="B43" s="43" t="s">
        <v>56</v>
      </c>
      <c r="E43" s="44">
        <v>2342500</v>
      </c>
      <c r="F43" s="44">
        <v>2879343.32</v>
      </c>
      <c r="G43" s="44">
        <v>2484534</v>
      </c>
      <c r="H43" s="44">
        <v>475159</v>
      </c>
      <c r="I43" s="44">
        <v>1693991</v>
      </c>
      <c r="J43" s="44">
        <v>1575412</v>
      </c>
      <c r="L43" s="45">
        <f t="shared" si="3"/>
        <v>475159</v>
      </c>
      <c r="M43" s="45">
        <f t="shared" si="4"/>
        <v>2879343.32</v>
      </c>
      <c r="N43" s="45">
        <f t="shared" si="5"/>
        <v>1664282.4509201162</v>
      </c>
      <c r="O43" s="45">
        <f t="shared" si="6"/>
        <v>2018245.5</v>
      </c>
      <c r="P43" s="45">
        <f t="shared" si="7"/>
        <v>1908489.8866666667</v>
      </c>
      <c r="Q43" s="45">
        <f t="shared" si="8"/>
        <v>475159</v>
      </c>
      <c r="S43" s="46">
        <f t="shared" si="9"/>
        <v>857220.63316709141</v>
      </c>
      <c r="T43" s="47" t="str">
        <f t="shared" si="1"/>
        <v xml:space="preserve">Existe gran diferencia, indicando alta volatilidad o falta de consenso en el valor. </v>
      </c>
      <c r="U43" s="48">
        <f t="shared" si="10"/>
        <v>0.41002669250410184</v>
      </c>
      <c r="V43" s="47" t="str">
        <f t="shared" si="2"/>
        <v>Existe una gran dispersión de precios, lo que indica alta volatilidad o falta de uniformidad en el mercado. La media pierde representatividad</v>
      </c>
    </row>
    <row r="44" spans="1:22" ht="15.75" customHeight="1" x14ac:dyDescent="0.25">
      <c r="A44" s="42">
        <v>43</v>
      </c>
      <c r="B44" s="43" t="s">
        <v>57</v>
      </c>
      <c r="E44" s="44">
        <v>872500</v>
      </c>
      <c r="F44" s="44">
        <v>224946.62400000001</v>
      </c>
      <c r="G44" s="44">
        <v>925168</v>
      </c>
      <c r="H44" s="44">
        <v>198741</v>
      </c>
      <c r="I44" s="44">
        <v>1135998</v>
      </c>
      <c r="J44" s="44">
        <v>1056478</v>
      </c>
      <c r="L44" s="45">
        <f t="shared" si="3"/>
        <v>198741</v>
      </c>
      <c r="M44" s="45">
        <f t="shared" si="4"/>
        <v>1135998</v>
      </c>
      <c r="N44" s="45">
        <f t="shared" si="5"/>
        <v>592604.80549680488</v>
      </c>
      <c r="O44" s="45">
        <f t="shared" si="6"/>
        <v>898834</v>
      </c>
      <c r="P44" s="45">
        <f t="shared" si="7"/>
        <v>735638.60399999993</v>
      </c>
      <c r="Q44" s="45">
        <f t="shared" si="8"/>
        <v>198741</v>
      </c>
      <c r="S44" s="46">
        <f t="shared" si="9"/>
        <v>416399.64775959763</v>
      </c>
      <c r="T44" s="47" t="str">
        <f t="shared" si="1"/>
        <v xml:space="preserve">Existe gran diferencia, indicando alta volatilidad o falta de consenso en el valor. </v>
      </c>
      <c r="U44" s="48">
        <f t="shared" si="10"/>
        <v>0.51671993733292687</v>
      </c>
      <c r="V44" s="47" t="str">
        <f t="shared" si="2"/>
        <v>Existe una gran dispersión de precios, lo que indica alta volatilidad o falta de uniformidad en el mercado. La media pierde representatividad</v>
      </c>
    </row>
    <row r="45" spans="1:22" ht="15.75" customHeight="1" x14ac:dyDescent="0.25">
      <c r="A45" s="42">
        <v>44</v>
      </c>
      <c r="B45" s="43" t="s">
        <v>58</v>
      </c>
      <c r="E45" s="44">
        <v>1122500</v>
      </c>
      <c r="F45" s="44">
        <f>161133.952*5</f>
        <v>805669.76</v>
      </c>
      <c r="G45" s="44">
        <v>1190168</v>
      </c>
      <c r="H45" s="44">
        <v>6750111</v>
      </c>
      <c r="I45" s="44">
        <v>289591</v>
      </c>
      <c r="J45" s="44">
        <v>269320</v>
      </c>
      <c r="L45" s="45">
        <f t="shared" si="3"/>
        <v>269320</v>
      </c>
      <c r="M45" s="45">
        <f t="shared" si="4"/>
        <v>6750111</v>
      </c>
      <c r="N45" s="45">
        <f t="shared" si="5"/>
        <v>909674.54835885903</v>
      </c>
      <c r="O45" s="45">
        <f t="shared" si="6"/>
        <v>964084.88</v>
      </c>
      <c r="P45" s="45">
        <f t="shared" si="7"/>
        <v>1737893.2933333332</v>
      </c>
      <c r="Q45" s="45">
        <f t="shared" si="8"/>
        <v>269320</v>
      </c>
      <c r="S45" s="46">
        <f t="shared" si="9"/>
        <v>2486940.5303837317</v>
      </c>
      <c r="T45" s="47" t="str">
        <f t="shared" si="1"/>
        <v xml:space="preserve">Existe gran diferencia, indicando alta volatilidad o falta de consenso en el valor. </v>
      </c>
      <c r="U45" s="48">
        <f t="shared" si="10"/>
        <v>1.3063262983313735</v>
      </c>
      <c r="V45" s="47" t="str">
        <f t="shared" si="2"/>
        <v>Existe una gran dispersión de precios, lo que indica alta volatilidad o falta de uniformidad en el mercado. La media pierde representatividad</v>
      </c>
    </row>
    <row r="46" spans="1:22" ht="15.75" customHeight="1" x14ac:dyDescent="0.25">
      <c r="A46" s="42">
        <v>45</v>
      </c>
      <c r="B46" s="43" t="s">
        <v>59</v>
      </c>
      <c r="E46" s="44">
        <v>220000</v>
      </c>
      <c r="F46" s="44">
        <v>154735.16800000001</v>
      </c>
      <c r="G46" s="44">
        <v>233306</v>
      </c>
      <c r="H46" s="44">
        <v>2448104</v>
      </c>
      <c r="I46" s="44">
        <v>282528</v>
      </c>
      <c r="J46" s="44">
        <v>262751</v>
      </c>
      <c r="L46" s="45">
        <f t="shared" si="3"/>
        <v>154735.16800000001</v>
      </c>
      <c r="M46" s="45">
        <f t="shared" si="4"/>
        <v>2448104</v>
      </c>
      <c r="N46" s="45">
        <f t="shared" si="5"/>
        <v>336172.53257237351</v>
      </c>
      <c r="O46" s="45">
        <f t="shared" si="6"/>
        <v>248028.5</v>
      </c>
      <c r="P46" s="45">
        <f t="shared" si="7"/>
        <v>600237.36133333331</v>
      </c>
      <c r="Q46" s="45">
        <f t="shared" si="8"/>
        <v>154735.16800000001</v>
      </c>
      <c r="S46" s="46">
        <f t="shared" si="9"/>
        <v>906326.5058256404</v>
      </c>
      <c r="T46" s="47" t="str">
        <f t="shared" si="1"/>
        <v xml:space="preserve">Existe gran diferencia, indicando alta volatilidad o falta de consenso en el valor. </v>
      </c>
      <c r="U46" s="48">
        <f t="shared" si="10"/>
        <v>1.3783865730573412</v>
      </c>
      <c r="V46" s="47" t="str">
        <f t="shared" si="2"/>
        <v>Existe una gran dispersión de precios, lo que indica alta volatilidad o falta de uniformidad en el mercado. La media pierde representatividad</v>
      </c>
    </row>
    <row r="47" spans="1:22" ht="15.75" customHeight="1" x14ac:dyDescent="0.25">
      <c r="A47" s="42">
        <v>46</v>
      </c>
      <c r="B47" s="43" t="s">
        <v>60</v>
      </c>
      <c r="E47" s="44">
        <v>195000</v>
      </c>
      <c r="F47" s="44">
        <v>154735.16800000001</v>
      </c>
      <c r="G47" s="44">
        <v>206806</v>
      </c>
      <c r="H47" s="44">
        <v>229198</v>
      </c>
      <c r="I47" s="44">
        <v>184820</v>
      </c>
      <c r="J47" s="44">
        <v>171883</v>
      </c>
      <c r="L47" s="45">
        <f t="shared" si="3"/>
        <v>154735.16800000001</v>
      </c>
      <c r="M47" s="45">
        <f t="shared" si="4"/>
        <v>229198</v>
      </c>
      <c r="N47" s="45">
        <f t="shared" si="5"/>
        <v>188899.11152300506</v>
      </c>
      <c r="O47" s="45">
        <f t="shared" si="6"/>
        <v>189910</v>
      </c>
      <c r="P47" s="45">
        <f t="shared" si="7"/>
        <v>190407.02800000002</v>
      </c>
      <c r="Q47" s="45">
        <f t="shared" si="8"/>
        <v>154735.16800000001</v>
      </c>
      <c r="S47" s="46">
        <f t="shared" si="9"/>
        <v>26235.842941409399</v>
      </c>
      <c r="T47" s="47" t="str">
        <f t="shared" si="1"/>
        <v xml:space="preserve">Existe gran diferencia, indicando alta volatilidad o falta de consenso en el valor. </v>
      </c>
      <c r="U47" s="48">
        <f t="shared" si="10"/>
        <v>0.12578284832858666</v>
      </c>
      <c r="V47" s="47" t="str">
        <f t="shared" si="2"/>
        <v>Los precios son homogéneos. Hay poca dispersión, indicando un mercado estable donde la mayoría de los productos se venden a precios cercanos al promedio</v>
      </c>
    </row>
    <row r="48" spans="1:22" ht="15.75" customHeight="1" x14ac:dyDescent="0.25">
      <c r="A48" s="42">
        <v>47</v>
      </c>
      <c r="B48" s="43" t="s">
        <v>61</v>
      </c>
      <c r="E48" s="44">
        <v>3962500</v>
      </c>
      <c r="F48" s="44">
        <v>5712984.5359999994</v>
      </c>
      <c r="G48" s="44">
        <v>4203695</v>
      </c>
      <c r="H48" s="44">
        <v>2836554</v>
      </c>
      <c r="I48" s="44">
        <v>2376767</v>
      </c>
      <c r="J48" s="44">
        <v>2210393</v>
      </c>
      <c r="L48" s="45">
        <f t="shared" si="3"/>
        <v>2210393</v>
      </c>
      <c r="M48" s="45">
        <f t="shared" si="4"/>
        <v>5712984.5359999994</v>
      </c>
      <c r="N48" s="45">
        <f t="shared" si="5"/>
        <v>3351854.1580015211</v>
      </c>
      <c r="O48" s="45">
        <f t="shared" si="6"/>
        <v>3399527</v>
      </c>
      <c r="P48" s="45">
        <f t="shared" si="7"/>
        <v>3550482.2559999996</v>
      </c>
      <c r="Q48" s="45">
        <f t="shared" si="8"/>
        <v>2210393</v>
      </c>
      <c r="S48" s="46">
        <f t="shared" si="9"/>
        <v>1338357.343330177</v>
      </c>
      <c r="T48" s="47" t="str">
        <f t="shared" si="1"/>
        <v xml:space="preserve">Existe gran diferencia, indicando alta volatilidad o falta de consenso en el valor. </v>
      </c>
      <c r="U48" s="48">
        <f t="shared" si="10"/>
        <v>0.3441074827256857</v>
      </c>
      <c r="V48" s="47" t="str">
        <f t="shared" si="2"/>
        <v>Existe una gran dispersión de precios, lo que indica alta volatilidad o falta de uniformidad en el mercado. La media pierde representatividad</v>
      </c>
    </row>
    <row r="49" spans="1:22" ht="15.75" customHeight="1" x14ac:dyDescent="0.25">
      <c r="A49" s="42">
        <v>48</v>
      </c>
      <c r="B49" s="43" t="s">
        <v>62</v>
      </c>
      <c r="E49" s="44">
        <v>6442500</v>
      </c>
      <c r="F49" s="44">
        <v>2167836.02</v>
      </c>
      <c r="G49" s="44">
        <v>6831064</v>
      </c>
      <c r="H49" s="44">
        <v>1269020</v>
      </c>
      <c r="I49" s="44">
        <v>962950</v>
      </c>
      <c r="J49" s="44">
        <v>895544</v>
      </c>
      <c r="L49" s="45">
        <f t="shared" si="3"/>
        <v>895544</v>
      </c>
      <c r="M49" s="45">
        <f t="shared" si="4"/>
        <v>6831064</v>
      </c>
      <c r="N49" s="45">
        <f t="shared" si="5"/>
        <v>2169974.9664764674</v>
      </c>
      <c r="O49" s="45">
        <f t="shared" si="6"/>
        <v>1718428.01</v>
      </c>
      <c r="P49" s="45">
        <f t="shared" si="7"/>
        <v>3094819.0033333334</v>
      </c>
      <c r="Q49" s="45">
        <f t="shared" si="8"/>
        <v>895544</v>
      </c>
      <c r="S49" s="46">
        <f t="shared" si="9"/>
        <v>2783559.2384636863</v>
      </c>
      <c r="T49" s="47" t="str">
        <f t="shared" si="1"/>
        <v xml:space="preserve">Existe gran diferencia, indicando alta volatilidad o falta de consenso en el valor. </v>
      </c>
      <c r="U49" s="48">
        <f t="shared" si="10"/>
        <v>0.82105942405481747</v>
      </c>
      <c r="V49" s="47" t="str">
        <f t="shared" si="2"/>
        <v>Existe una gran dispersión de precios, lo que indica alta volatilidad o falta de uniformidad en el mercado. La media pierde representatividad</v>
      </c>
    </row>
    <row r="50" spans="1:22" ht="15.75" customHeight="1" x14ac:dyDescent="0.25">
      <c r="A50" s="42">
        <v>49</v>
      </c>
      <c r="B50" s="43" t="s">
        <v>63</v>
      </c>
      <c r="E50" s="44">
        <v>230000</v>
      </c>
      <c r="F50" s="44">
        <v>161133.95199999999</v>
      </c>
      <c r="G50" s="44">
        <v>243959</v>
      </c>
      <c r="H50" s="44">
        <v>122360</v>
      </c>
      <c r="I50" s="44">
        <v>461462</v>
      </c>
      <c r="J50" s="44">
        <v>429160</v>
      </c>
      <c r="L50" s="45">
        <f t="shared" si="3"/>
        <v>122360</v>
      </c>
      <c r="M50" s="45">
        <f t="shared" si="4"/>
        <v>461462</v>
      </c>
      <c r="N50" s="45">
        <f t="shared" si="5"/>
        <v>245529.90627364034</v>
      </c>
      <c r="O50" s="45">
        <f t="shared" si="6"/>
        <v>236979.5</v>
      </c>
      <c r="P50" s="45">
        <f t="shared" si="7"/>
        <v>274679.15866666666</v>
      </c>
      <c r="Q50" s="45">
        <f t="shared" si="8"/>
        <v>122360</v>
      </c>
      <c r="S50" s="46">
        <f t="shared" si="9"/>
        <v>139846.8845396073</v>
      </c>
      <c r="T50" s="47" t="str">
        <f t="shared" si="1"/>
        <v xml:space="preserve">Existe gran diferencia, indicando alta volatilidad o falta de consenso en el valor. </v>
      </c>
      <c r="U50" s="48">
        <f t="shared" si="10"/>
        <v>0.46476826291310203</v>
      </c>
      <c r="V50" s="47" t="str">
        <f t="shared" si="2"/>
        <v>Existe una gran dispersión de precios, lo que indica alta volatilidad o falta de uniformidad en el mercado. La media pierde representatividad</v>
      </c>
    </row>
    <row r="51" spans="1:22" ht="15.75" customHeight="1" x14ac:dyDescent="0.25">
      <c r="A51" s="42">
        <v>50</v>
      </c>
      <c r="B51" s="43" t="s">
        <v>64</v>
      </c>
      <c r="E51" s="44">
        <v>600000</v>
      </c>
      <c r="F51" s="44">
        <v>175782.37599999999</v>
      </c>
      <c r="G51" s="44">
        <v>636000</v>
      </c>
      <c r="H51" s="44">
        <v>3295918</v>
      </c>
      <c r="I51" s="44">
        <v>723978</v>
      </c>
      <c r="J51" s="44">
        <v>673300</v>
      </c>
      <c r="L51" s="45">
        <f t="shared" si="3"/>
        <v>175782.37599999999</v>
      </c>
      <c r="M51" s="45">
        <f t="shared" si="4"/>
        <v>3295918</v>
      </c>
      <c r="N51" s="45">
        <f t="shared" si="5"/>
        <v>689841.01653140062</v>
      </c>
      <c r="O51" s="45">
        <f t="shared" si="6"/>
        <v>654650</v>
      </c>
      <c r="P51" s="45">
        <f t="shared" si="7"/>
        <v>1017496.3960000001</v>
      </c>
      <c r="Q51" s="45">
        <f t="shared" si="8"/>
        <v>175782.37599999999</v>
      </c>
      <c r="S51" s="46">
        <f t="shared" si="9"/>
        <v>1133503.8108169087</v>
      </c>
      <c r="T51" s="47" t="str">
        <f t="shared" si="1"/>
        <v xml:space="preserve">Existe gran diferencia, indicando alta volatilidad o falta de consenso en el valor. </v>
      </c>
      <c r="U51" s="48">
        <f t="shared" si="10"/>
        <v>1.0169497219567043</v>
      </c>
      <c r="V51" s="47" t="str">
        <f t="shared" si="2"/>
        <v>Existe una gran dispersión de precios, lo que indica alta volatilidad o falta de uniformidad en el mercado. La media pierde representatividad</v>
      </c>
    </row>
    <row r="52" spans="1:22" ht="15.75" customHeight="1" x14ac:dyDescent="0.25">
      <c r="A52" s="42">
        <v>51</v>
      </c>
      <c r="B52" s="43" t="s">
        <v>65</v>
      </c>
      <c r="E52" s="44">
        <v>1437500</v>
      </c>
      <c r="F52" s="44">
        <v>1151392.084</v>
      </c>
      <c r="G52" s="44">
        <v>1525075</v>
      </c>
      <c r="H52" s="44">
        <v>319802</v>
      </c>
      <c r="I52" s="44">
        <v>1291388</v>
      </c>
      <c r="J52" s="44">
        <v>1200991</v>
      </c>
      <c r="L52" s="45">
        <f t="shared" si="3"/>
        <v>319802</v>
      </c>
      <c r="M52" s="45">
        <f t="shared" si="4"/>
        <v>1525075</v>
      </c>
      <c r="N52" s="45">
        <f t="shared" si="5"/>
        <v>1038165.6652305514</v>
      </c>
      <c r="O52" s="45">
        <f t="shared" si="6"/>
        <v>1246189.5</v>
      </c>
      <c r="P52" s="45">
        <f t="shared" si="7"/>
        <v>1154358.014</v>
      </c>
      <c r="Q52" s="45">
        <f t="shared" si="8"/>
        <v>319802</v>
      </c>
      <c r="S52" s="46">
        <f t="shared" si="9"/>
        <v>432445.33935185813</v>
      </c>
      <c r="T52" s="47" t="str">
        <f t="shared" si="1"/>
        <v xml:space="preserve">Existe gran diferencia, indicando alta volatilidad o falta de consenso en el valor. </v>
      </c>
      <c r="U52" s="48">
        <f t="shared" si="10"/>
        <v>0.34197950199499261</v>
      </c>
      <c r="V52" s="47" t="str">
        <f t="shared" si="2"/>
        <v>Existe una gran dispersión de precios, lo que indica alta volatilidad o falta de uniformidad en el mercado. La media pierde representatividad</v>
      </c>
    </row>
    <row r="53" spans="1:22" ht="15.75" customHeight="1" x14ac:dyDescent="0.25">
      <c r="A53" s="42">
        <v>52</v>
      </c>
      <c r="B53" s="43" t="s">
        <v>66</v>
      </c>
      <c r="E53" s="44">
        <v>100000</v>
      </c>
      <c r="F53" s="44">
        <v>53001.2</v>
      </c>
      <c r="G53" s="44">
        <v>106000</v>
      </c>
      <c r="H53" s="44">
        <v>685290</v>
      </c>
      <c r="I53" s="44">
        <v>342565</v>
      </c>
      <c r="J53" s="44">
        <v>318585</v>
      </c>
      <c r="L53" s="45">
        <f t="shared" si="3"/>
        <v>53001.2</v>
      </c>
      <c r="M53" s="45">
        <f t="shared" si="4"/>
        <v>685290</v>
      </c>
      <c r="N53" s="45">
        <f t="shared" si="5"/>
        <v>186454.2895677218</v>
      </c>
      <c r="O53" s="45">
        <f t="shared" si="6"/>
        <v>212292.5</v>
      </c>
      <c r="P53" s="45">
        <f t="shared" si="7"/>
        <v>267573.53333333333</v>
      </c>
      <c r="Q53" s="45">
        <f t="shared" si="8"/>
        <v>53001.2</v>
      </c>
      <c r="S53" s="46">
        <f t="shared" si="9"/>
        <v>237882.7939589298</v>
      </c>
      <c r="T53" s="47" t="str">
        <f t="shared" si="1"/>
        <v xml:space="preserve">Existe gran diferencia, indicando alta volatilidad o falta de consenso en el valor. </v>
      </c>
      <c r="U53" s="48">
        <f t="shared" si="10"/>
        <v>0.81157610938139324</v>
      </c>
      <c r="V53" s="47" t="str">
        <f t="shared" si="2"/>
        <v>Existe una gran dispersión de precios, lo que indica alta volatilidad o falta de uniformidad en el mercado. La media pierde representatividad</v>
      </c>
    </row>
    <row r="54" spans="1:22" ht="15.75" customHeight="1" x14ac:dyDescent="0.25">
      <c r="A54" s="42">
        <v>53</v>
      </c>
      <c r="B54" s="43" t="s">
        <v>67</v>
      </c>
      <c r="E54" s="44">
        <v>4012500</v>
      </c>
      <c r="F54" s="44">
        <v>3163522.4879999999</v>
      </c>
      <c r="G54" s="44">
        <v>4255635</v>
      </c>
      <c r="H54" s="44">
        <v>122360</v>
      </c>
      <c r="I54" s="44">
        <v>2230794</v>
      </c>
      <c r="J54" s="44">
        <v>2074638</v>
      </c>
      <c r="L54" s="45">
        <f t="shared" si="3"/>
        <v>122360</v>
      </c>
      <c r="M54" s="45">
        <f t="shared" si="4"/>
        <v>4255635</v>
      </c>
      <c r="N54" s="45">
        <f t="shared" si="5"/>
        <v>1768473.682724328</v>
      </c>
      <c r="O54" s="45">
        <f t="shared" si="6"/>
        <v>2697158.2439999999</v>
      </c>
      <c r="P54" s="45">
        <f t="shared" si="7"/>
        <v>2643241.5813333332</v>
      </c>
      <c r="Q54" s="45">
        <f t="shared" si="8"/>
        <v>122360</v>
      </c>
      <c r="S54" s="46">
        <f t="shared" si="9"/>
        <v>1522737.0332824686</v>
      </c>
      <c r="T54" s="47" t="str">
        <f t="shared" si="1"/>
        <v xml:space="preserve">Existe gran diferencia, indicando alta volatilidad o falta de consenso en el valor. </v>
      </c>
      <c r="U54" s="48">
        <f t="shared" si="10"/>
        <v>0.52589304749094501</v>
      </c>
      <c r="V54" s="47" t="str">
        <f t="shared" si="2"/>
        <v>Existe una gran dispersión de precios, lo que indica alta volatilidad o falta de uniformidad en el mercado. La media pierde representatividad</v>
      </c>
    </row>
    <row r="55" spans="1:22" ht="15.75" customHeight="1" x14ac:dyDescent="0.25">
      <c r="A55" s="42">
        <v>54</v>
      </c>
      <c r="B55" s="43" t="s">
        <v>68</v>
      </c>
      <c r="E55" s="44">
        <v>437500</v>
      </c>
      <c r="F55" s="44">
        <v>175782.37599999999</v>
      </c>
      <c r="G55" s="44">
        <v>463750</v>
      </c>
      <c r="H55" s="44">
        <v>368400</v>
      </c>
      <c r="I55" s="44">
        <v>550930</v>
      </c>
      <c r="J55" s="44">
        <v>512365</v>
      </c>
      <c r="L55" s="45">
        <f t="shared" si="3"/>
        <v>175782.37599999999</v>
      </c>
      <c r="M55" s="45">
        <f t="shared" si="4"/>
        <v>550930</v>
      </c>
      <c r="N55" s="45">
        <f t="shared" si="5"/>
        <v>393434.22331064288</v>
      </c>
      <c r="O55" s="45">
        <f t="shared" si="6"/>
        <v>450625</v>
      </c>
      <c r="P55" s="45">
        <f t="shared" si="7"/>
        <v>418121.22933333338</v>
      </c>
      <c r="Q55" s="45">
        <f t="shared" si="8"/>
        <v>175782.37599999999</v>
      </c>
      <c r="S55" s="46">
        <f t="shared" si="9"/>
        <v>134296.61188719363</v>
      </c>
      <c r="T55" s="47" t="str">
        <f t="shared" si="1"/>
        <v xml:space="preserve">Existe gran diferencia, indicando alta volatilidad o falta de consenso en el valor. </v>
      </c>
      <c r="U55" s="48">
        <f t="shared" si="10"/>
        <v>0.29320556881080728</v>
      </c>
      <c r="V55" s="47" t="str">
        <f t="shared" si="2"/>
        <v>Los precios son homogéneos. Hay poca dispersión, indicando un mercado estable donde la mayoría de los productos se venden a precios cercanos al promedio</v>
      </c>
    </row>
    <row r="56" spans="1:22" ht="15.75" customHeight="1" x14ac:dyDescent="0.25">
      <c r="L56" s="49"/>
    </row>
    <row r="57" spans="1:22" ht="15.75" customHeight="1" x14ac:dyDescent="0.25">
      <c r="L57" s="49"/>
    </row>
    <row r="58" spans="1:22" ht="15.75" customHeight="1" x14ac:dyDescent="0.25">
      <c r="L58" s="49"/>
    </row>
    <row r="59" spans="1:22" ht="15.75" customHeight="1" x14ac:dyDescent="0.25">
      <c r="L59" s="49"/>
    </row>
    <row r="60" spans="1:22" ht="15.75" customHeight="1" x14ac:dyDescent="0.25">
      <c r="L60" s="49"/>
    </row>
    <row r="61" spans="1:22" ht="15.75" customHeight="1" x14ac:dyDescent="0.25">
      <c r="L61" s="49"/>
    </row>
    <row r="62" spans="1:22" ht="15.75" customHeight="1" x14ac:dyDescent="0.25">
      <c r="L62" s="49"/>
    </row>
    <row r="63" spans="1:22" ht="15.75" customHeight="1" x14ac:dyDescent="0.25">
      <c r="L63" s="49"/>
    </row>
    <row r="64" spans="1:22" ht="15.75" customHeight="1" x14ac:dyDescent="0.25">
      <c r="L64" s="49"/>
    </row>
    <row r="65" spans="12:12" ht="15.75" customHeight="1" x14ac:dyDescent="0.25">
      <c r="L65" s="49"/>
    </row>
    <row r="66" spans="12:12" ht="15.75" customHeight="1" x14ac:dyDescent="0.25">
      <c r="L66" s="49"/>
    </row>
    <row r="67" spans="12:12" ht="15.75" customHeight="1" x14ac:dyDescent="0.25">
      <c r="L67" s="49"/>
    </row>
    <row r="68" spans="12:12" ht="15.75" customHeight="1" x14ac:dyDescent="0.25">
      <c r="L68" s="49"/>
    </row>
    <row r="69" spans="12:12" ht="15.75" customHeight="1" x14ac:dyDescent="0.25">
      <c r="L69" s="49"/>
    </row>
    <row r="70" spans="12:12" ht="15.75" customHeight="1" x14ac:dyDescent="0.25"/>
    <row r="71" spans="12:12" ht="15.75" customHeight="1" x14ac:dyDescent="0.25"/>
    <row r="72" spans="12:12" ht="15.75" customHeight="1" x14ac:dyDescent="0.25"/>
    <row r="73" spans="12:12" ht="15.75" customHeight="1" x14ac:dyDescent="0.25"/>
    <row r="74" spans="12:12" ht="15.75" customHeight="1" x14ac:dyDescent="0.25"/>
    <row r="75" spans="12:12" ht="15.75" customHeight="1" x14ac:dyDescent="0.25"/>
    <row r="76" spans="12:12" ht="15.75" customHeight="1" x14ac:dyDescent="0.25"/>
    <row r="77" spans="12:12" ht="15.75" customHeight="1" x14ac:dyDescent="0.25"/>
    <row r="78" spans="12:12" ht="15.75" customHeight="1" x14ac:dyDescent="0.25"/>
    <row r="79" spans="12:12" ht="15.75" customHeight="1" x14ac:dyDescent="0.25"/>
    <row r="80" spans="12:12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U2:U55">
    <cfRule type="cellIs" dxfId="27" priority="1" operator="lessThan">
      <formula>30%</formula>
    </cfRule>
  </conditionalFormatting>
  <conditionalFormatting sqref="U2:U55">
    <cfRule type="cellIs" dxfId="26" priority="2" operator="greaterThan">
      <formula>30%</formula>
    </cfRule>
  </conditionalFormatting>
  <pageMargins left="0.7" right="0.7" top="0.75" bottom="0.75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1000"/>
  <sheetViews>
    <sheetView topLeftCell="K1" workbookViewId="0">
      <selection activeCell="T2" sqref="T2"/>
    </sheetView>
  </sheetViews>
  <sheetFormatPr baseColWidth="10" defaultColWidth="14.42578125" defaultRowHeight="15" customHeight="1" x14ac:dyDescent="0.25"/>
  <cols>
    <col min="1" max="1" width="4.42578125" customWidth="1"/>
    <col min="2" max="2" width="77.42578125" customWidth="1"/>
    <col min="3" max="5" width="10.7109375" customWidth="1"/>
    <col min="6" max="6" width="14.7109375" customWidth="1"/>
    <col min="7" max="9" width="13.5703125" customWidth="1"/>
    <col min="10" max="18" width="10.7109375" customWidth="1"/>
    <col min="19" max="19" width="55.28515625" customWidth="1"/>
    <col min="20" max="20" width="10.7109375" customWidth="1"/>
    <col min="21" max="21" width="111.5703125" customWidth="1"/>
    <col min="22" max="28" width="10.7109375" customWidth="1"/>
  </cols>
  <sheetData>
    <row r="1" spans="1:21" ht="40.5" x14ac:dyDescent="0.25">
      <c r="A1" s="33" t="s">
        <v>102</v>
      </c>
      <c r="B1" s="33" t="s">
        <v>103</v>
      </c>
      <c r="E1" s="34" t="s">
        <v>104</v>
      </c>
      <c r="F1" s="34" t="s">
        <v>118</v>
      </c>
      <c r="G1" s="34" t="s">
        <v>119</v>
      </c>
      <c r="H1" s="34" t="s">
        <v>130</v>
      </c>
      <c r="I1" s="34" t="s">
        <v>131</v>
      </c>
      <c r="K1" s="35" t="s">
        <v>106</v>
      </c>
      <c r="L1" s="36" t="s">
        <v>107</v>
      </c>
      <c r="M1" s="37" t="s">
        <v>108</v>
      </c>
      <c r="N1" s="38" t="s">
        <v>109</v>
      </c>
      <c r="O1" s="39" t="s">
        <v>110</v>
      </c>
      <c r="P1" s="40" t="s">
        <v>111</v>
      </c>
      <c r="R1" s="41" t="s">
        <v>112</v>
      </c>
      <c r="S1" s="41" t="s">
        <v>113</v>
      </c>
      <c r="T1" s="41" t="s">
        <v>114</v>
      </c>
      <c r="U1" s="41" t="s">
        <v>115</v>
      </c>
    </row>
    <row r="2" spans="1:21" x14ac:dyDescent="0.25">
      <c r="A2" s="42">
        <v>1</v>
      </c>
      <c r="B2" s="43" t="s">
        <v>15</v>
      </c>
      <c r="E2" s="44">
        <v>1109077.6875</v>
      </c>
      <c r="F2" s="44">
        <v>1053401.7480000001</v>
      </c>
      <c r="G2" s="44">
        <v>1165012.0718749999</v>
      </c>
      <c r="H2" s="44">
        <v>1377378</v>
      </c>
      <c r="I2" s="44">
        <v>1446247</v>
      </c>
      <c r="J2" s="49"/>
      <c r="K2" s="45">
        <f>+MIN(E2,F2,G2,H2,I2)</f>
        <v>1053401.7480000001</v>
      </c>
      <c r="L2" s="45">
        <f>+MAX(E2,F2,G2,H2,I2)</f>
        <v>1446247</v>
      </c>
      <c r="M2" s="45">
        <f>+GEOMEAN(F2,E2,G2,H2,I2)</f>
        <v>1220777.1965574166</v>
      </c>
      <c r="N2" s="45">
        <f>+MEDIAN(F2,E2,G2,H2,I2)</f>
        <v>1165012.0718749999</v>
      </c>
      <c r="O2" s="45">
        <f>+AVERAGE(F2,E2,G2,H2,I2)</f>
        <v>1230223.3014750001</v>
      </c>
      <c r="P2" s="45">
        <f>+K2</f>
        <v>1053401.7480000001</v>
      </c>
      <c r="R2" s="46">
        <f>+_xlfn.STDEV.S(E2,F2,G2,H2,I2)</f>
        <v>172130.30648831066</v>
      </c>
      <c r="S2" s="47" t="str">
        <f t="shared" ref="S2:S55" si="0">+IF(R2&lt;20000,"Los precios son similares, sugiriendo un mercado estable y competitivo.","Existe gran diferencia, indicando alta volatilidad o falta de consenso en el valor. ")</f>
        <v xml:space="preserve">Existe gran diferencia, indicando alta volatilidad o falta de consenso en el valor. </v>
      </c>
      <c r="T2" s="48">
        <f>+_xlfn.STDEV.P(E2,F2,G2,H2,I2)/O2</f>
        <v>0.1251464074316454</v>
      </c>
      <c r="U2" s="47" t="str">
        <f t="shared" ref="U2:U55" si="1">+IF(T2&lt;30%,"Los precios son homogéneos. Hay poca dispersión, indicando un mercado estable donde la mayoría de los productos se venden a precios cercanos al promedio","Existe una gran dispersión de precios, lo que indica alta volatilidad o falta de uniformidad en el mercado. La media pierde representatividad")</f>
        <v>Los precios son homogéneos. Hay poca dispersión, indicando un mercado estable donde la mayoría de los productos se venden a precios cercanos al promedio</v>
      </c>
    </row>
    <row r="3" spans="1:21" x14ac:dyDescent="0.25">
      <c r="A3" s="42">
        <v>2</v>
      </c>
      <c r="B3" s="43" t="s">
        <v>16</v>
      </c>
      <c r="E3" s="44">
        <v>746410</v>
      </c>
      <c r="F3" s="44">
        <v>875480.00399999996</v>
      </c>
      <c r="G3" s="44">
        <v>784307.1</v>
      </c>
      <c r="H3" s="44">
        <v>129009</v>
      </c>
      <c r="I3" s="44">
        <v>135459</v>
      </c>
      <c r="J3" s="49"/>
      <c r="K3" s="45">
        <f t="shared" ref="K3:K55" si="2">+MIN(E3,F3,G3,H3,I3)</f>
        <v>129009</v>
      </c>
      <c r="L3" s="45">
        <f t="shared" ref="L3:L55" si="3">+MAX(E3,F3,G3,H3,I3)</f>
        <v>875480.00399999996</v>
      </c>
      <c r="M3" s="45">
        <f t="shared" ref="M3:M55" si="4">+GEOMEAN(F3,E3,G3,H3,I3)</f>
        <v>389428.32817106182</v>
      </c>
      <c r="N3" s="45">
        <f t="shared" ref="N3:N55" si="5">+MEDIAN(F3,E3,G3,H3,I3)</f>
        <v>746410</v>
      </c>
      <c r="O3" s="45">
        <f t="shared" ref="O3:O55" si="6">+AVERAGE(F3,E3,G3,H3,I3)</f>
        <v>534133.02079999994</v>
      </c>
      <c r="P3" s="45">
        <f t="shared" ref="P3:P55" si="7">+K3</f>
        <v>129009</v>
      </c>
      <c r="R3" s="46">
        <f t="shared" ref="R3:R55" si="8">+_xlfn.STDEV.S(E3,F3,G3,H3,I3)</f>
        <v>369875.92373375146</v>
      </c>
      <c r="S3" s="47" t="str">
        <f t="shared" si="0"/>
        <v xml:space="preserve">Existe gran diferencia, indicando alta volatilidad o falta de consenso en el valor. </v>
      </c>
      <c r="T3" s="48">
        <f t="shared" ref="T3:T55" si="9">+_xlfn.STDEV.P(E3,F3,G3,H3,I3)/O3</f>
        <v>0.6193720863544081</v>
      </c>
      <c r="U3" s="47" t="str">
        <f t="shared" si="1"/>
        <v>Existe una gran dispersión de precios, lo que indica alta volatilidad o falta de uniformidad en el mercado. La media pierde representatividad</v>
      </c>
    </row>
    <row r="4" spans="1:21" x14ac:dyDescent="0.25">
      <c r="A4" s="42">
        <v>3</v>
      </c>
      <c r="B4" s="43" t="s">
        <v>17</v>
      </c>
      <c r="E4" s="44"/>
      <c r="F4" s="44">
        <f>154288.876/4</f>
        <v>38572.218999999997</v>
      </c>
      <c r="G4" s="44"/>
      <c r="H4" s="44">
        <v>105000</v>
      </c>
      <c r="I4" s="44">
        <v>93000</v>
      </c>
      <c r="J4" s="49"/>
      <c r="K4" s="45">
        <f t="shared" si="2"/>
        <v>38572.218999999997</v>
      </c>
      <c r="L4" s="45">
        <f t="shared" si="3"/>
        <v>105000</v>
      </c>
      <c r="M4" s="45">
        <f t="shared" si="4"/>
        <v>72218.582048571217</v>
      </c>
      <c r="N4" s="45">
        <f t="shared" si="5"/>
        <v>93000</v>
      </c>
      <c r="O4" s="45">
        <f t="shared" si="6"/>
        <v>78857.406333333332</v>
      </c>
      <c r="P4" s="45">
        <f t="shared" si="7"/>
        <v>38572.218999999997</v>
      </c>
      <c r="R4" s="46">
        <f t="shared" si="8"/>
        <v>35400.172864850851</v>
      </c>
      <c r="S4" s="47" t="str">
        <f t="shared" si="0"/>
        <v xml:space="preserve">Existe gran diferencia, indicando alta volatilidad o falta de consenso en el valor. </v>
      </c>
      <c r="T4" s="48">
        <f t="shared" si="9"/>
        <v>0.36653653033200628</v>
      </c>
      <c r="U4" s="47" t="str">
        <f t="shared" si="1"/>
        <v>Existe una gran dispersión de precios, lo que indica alta volatilidad o falta de uniformidad en el mercado. La media pierde representatividad</v>
      </c>
    </row>
    <row r="5" spans="1:21" x14ac:dyDescent="0.25">
      <c r="A5" s="42">
        <v>4</v>
      </c>
      <c r="B5" s="43" t="s">
        <v>19</v>
      </c>
      <c r="E5" s="44"/>
      <c r="F5" s="44">
        <v>257144.69200000001</v>
      </c>
      <c r="G5" s="44"/>
      <c r="H5" s="44">
        <v>210000</v>
      </c>
      <c r="I5" s="44">
        <v>186000</v>
      </c>
      <c r="J5" s="49"/>
      <c r="K5" s="45">
        <f t="shared" si="2"/>
        <v>186000</v>
      </c>
      <c r="L5" s="45">
        <f t="shared" si="3"/>
        <v>257144.69200000001</v>
      </c>
      <c r="M5" s="45">
        <f t="shared" si="4"/>
        <v>215759.50362996798</v>
      </c>
      <c r="N5" s="45">
        <f t="shared" si="5"/>
        <v>210000</v>
      </c>
      <c r="O5" s="45">
        <f t="shared" si="6"/>
        <v>217714.89733333336</v>
      </c>
      <c r="P5" s="45">
        <f t="shared" si="7"/>
        <v>186000</v>
      </c>
      <c r="R5" s="46">
        <f t="shared" si="8"/>
        <v>36194.35771762795</v>
      </c>
      <c r="S5" s="47" t="str">
        <f t="shared" si="0"/>
        <v xml:space="preserve">Existe gran diferencia, indicando alta volatilidad o falta de consenso en el valor. </v>
      </c>
      <c r="T5" s="48">
        <f t="shared" si="9"/>
        <v>0.13573976648952818</v>
      </c>
      <c r="U5" s="47" t="str">
        <f t="shared" si="1"/>
        <v>Los precios son homogéneos. Hay poca dispersión, indicando un mercado estable donde la mayoría de los productos se venden a precios cercanos al promedio</v>
      </c>
    </row>
    <row r="6" spans="1:21" x14ac:dyDescent="0.25">
      <c r="A6" s="42">
        <v>5</v>
      </c>
      <c r="B6" s="43" t="s">
        <v>20</v>
      </c>
      <c r="E6" s="44">
        <v>52837.8125</v>
      </c>
      <c r="F6" s="44">
        <f>141643.292/4</f>
        <v>35410.822999999997</v>
      </c>
      <c r="G6" s="44">
        <v>55479.703125</v>
      </c>
      <c r="H6" s="44">
        <v>140346</v>
      </c>
      <c r="I6" s="44">
        <v>147363</v>
      </c>
      <c r="J6" s="49"/>
      <c r="K6" s="45">
        <f t="shared" si="2"/>
        <v>35410.822999999997</v>
      </c>
      <c r="L6" s="45">
        <f t="shared" si="3"/>
        <v>147363</v>
      </c>
      <c r="M6" s="45">
        <f t="shared" si="4"/>
        <v>73512.415702020226</v>
      </c>
      <c r="N6" s="45">
        <f t="shared" si="5"/>
        <v>55479.703125</v>
      </c>
      <c r="O6" s="45">
        <f t="shared" si="6"/>
        <v>86287.467724999995</v>
      </c>
      <c r="P6" s="45">
        <f t="shared" si="7"/>
        <v>35410.822999999997</v>
      </c>
      <c r="R6" s="46">
        <f t="shared" si="8"/>
        <v>53171.835418753501</v>
      </c>
      <c r="S6" s="47" t="str">
        <f t="shared" si="0"/>
        <v xml:space="preserve">Existe gran diferencia, indicando alta volatilidad o falta de consenso en el valor. </v>
      </c>
      <c r="T6" s="48">
        <f t="shared" si="9"/>
        <v>0.55116156085927748</v>
      </c>
      <c r="U6" s="47" t="str">
        <f t="shared" si="1"/>
        <v>Existe una gran dispersión de precios, lo que indica alta volatilidad o falta de uniformidad en el mercado. La media pierde representatividad</v>
      </c>
    </row>
    <row r="7" spans="1:21" x14ac:dyDescent="0.25">
      <c r="A7" s="42">
        <v>6</v>
      </c>
      <c r="B7" s="43" t="s">
        <v>21</v>
      </c>
      <c r="E7" s="44">
        <v>381957.5</v>
      </c>
      <c r="F7" s="44">
        <v>427344.87599999999</v>
      </c>
      <c r="G7" s="44">
        <v>401728.07500000001</v>
      </c>
      <c r="H7" s="44">
        <v>726570</v>
      </c>
      <c r="I7" s="44">
        <v>762899</v>
      </c>
      <c r="J7" s="49"/>
      <c r="K7" s="45">
        <f t="shared" si="2"/>
        <v>381957.5</v>
      </c>
      <c r="L7" s="45">
        <f t="shared" si="3"/>
        <v>762899</v>
      </c>
      <c r="M7" s="45">
        <f t="shared" si="4"/>
        <v>515340.22990858596</v>
      </c>
      <c r="N7" s="45">
        <f t="shared" si="5"/>
        <v>427344.87599999999</v>
      </c>
      <c r="O7" s="45">
        <f t="shared" si="6"/>
        <v>540099.89020000002</v>
      </c>
      <c r="P7" s="45">
        <f t="shared" si="7"/>
        <v>381957.5</v>
      </c>
      <c r="R7" s="46">
        <f t="shared" si="8"/>
        <v>187936.16816864352</v>
      </c>
      <c r="S7" s="47" t="str">
        <f t="shared" si="0"/>
        <v xml:space="preserve">Existe gran diferencia, indicando alta volatilidad o falta de consenso en el valor. </v>
      </c>
      <c r="T7" s="48">
        <f t="shared" si="9"/>
        <v>0.31122987068210983</v>
      </c>
      <c r="U7" s="47" t="str">
        <f t="shared" si="1"/>
        <v>Existe una gran dispersión de precios, lo que indica alta volatilidad o falta de uniformidad en el mercado. La media pierde representatividad</v>
      </c>
    </row>
    <row r="8" spans="1:21" x14ac:dyDescent="0.25">
      <c r="A8" s="42">
        <v>7</v>
      </c>
      <c r="B8" s="43" t="s">
        <v>22</v>
      </c>
      <c r="E8" s="44">
        <v>95000</v>
      </c>
      <c r="F8" s="44">
        <v>273348.37599999999</v>
      </c>
      <c r="G8" s="44">
        <v>99750</v>
      </c>
      <c r="H8" s="44">
        <v>358938</v>
      </c>
      <c r="I8" s="44">
        <v>376885</v>
      </c>
      <c r="J8" s="49"/>
      <c r="K8" s="45">
        <f t="shared" si="2"/>
        <v>95000</v>
      </c>
      <c r="L8" s="45">
        <f t="shared" si="3"/>
        <v>376885</v>
      </c>
      <c r="M8" s="45">
        <f t="shared" si="4"/>
        <v>203664.93354505091</v>
      </c>
      <c r="N8" s="45">
        <f t="shared" si="5"/>
        <v>273348.37599999999</v>
      </c>
      <c r="O8" s="45">
        <f t="shared" si="6"/>
        <v>240784.27519999997</v>
      </c>
      <c r="P8" s="45">
        <f t="shared" si="7"/>
        <v>95000</v>
      </c>
      <c r="R8" s="46">
        <f t="shared" si="8"/>
        <v>136645.39171967231</v>
      </c>
      <c r="S8" s="47" t="str">
        <f t="shared" si="0"/>
        <v xml:space="preserve">Existe gran diferencia, indicando alta volatilidad o falta de consenso en el valor. </v>
      </c>
      <c r="T8" s="48">
        <f t="shared" si="9"/>
        <v>0.50758860302398057</v>
      </c>
      <c r="U8" s="47" t="str">
        <f t="shared" si="1"/>
        <v>Existe una gran dispersión de precios, lo que indica alta volatilidad o falta de uniformidad en el mercado. La media pierde representatividad</v>
      </c>
    </row>
    <row r="9" spans="1:21" x14ac:dyDescent="0.25">
      <c r="A9" s="42">
        <v>8</v>
      </c>
      <c r="B9" s="43" t="s">
        <v>23</v>
      </c>
      <c r="E9" s="44">
        <v>307035</v>
      </c>
      <c r="F9" s="44">
        <v>305169.70400000003</v>
      </c>
      <c r="G9" s="44">
        <v>322963.34999999998</v>
      </c>
      <c r="H9" s="44">
        <v>298080</v>
      </c>
      <c r="I9" s="44">
        <v>312984</v>
      </c>
      <c r="J9" s="49"/>
      <c r="K9" s="45">
        <f t="shared" si="2"/>
        <v>298080</v>
      </c>
      <c r="L9" s="45">
        <f t="shared" si="3"/>
        <v>322963.34999999998</v>
      </c>
      <c r="M9" s="45">
        <f t="shared" si="4"/>
        <v>309134.51958864531</v>
      </c>
      <c r="N9" s="45">
        <f t="shared" si="5"/>
        <v>307035</v>
      </c>
      <c r="O9" s="45">
        <f t="shared" si="6"/>
        <v>309246.41080000001</v>
      </c>
      <c r="P9" s="45">
        <f t="shared" si="7"/>
        <v>298080</v>
      </c>
      <c r="R9" s="46">
        <f t="shared" si="8"/>
        <v>9331.7013488743305</v>
      </c>
      <c r="S9" s="47" t="str">
        <f t="shared" si="0"/>
        <v>Los precios son similares, sugiriendo un mercado estable y competitivo.</v>
      </c>
      <c r="T9" s="48">
        <f t="shared" si="9"/>
        <v>2.6989892633294852E-2</v>
      </c>
      <c r="U9" s="47" t="str">
        <f t="shared" si="1"/>
        <v>Los precios son homogéneos. Hay poca dispersión, indicando un mercado estable donde la mayoría de los productos se venden a precios cercanos al promedio</v>
      </c>
    </row>
    <row r="10" spans="1:21" x14ac:dyDescent="0.25">
      <c r="A10" s="42">
        <v>9</v>
      </c>
      <c r="B10" s="43" t="s">
        <v>24</v>
      </c>
      <c r="E10" s="44">
        <v>308750</v>
      </c>
      <c r="F10" s="44">
        <v>607849.70399999991</v>
      </c>
      <c r="G10" s="44">
        <v>324187.5</v>
      </c>
      <c r="H10" s="44">
        <v>558900</v>
      </c>
      <c r="I10" s="44">
        <v>586845</v>
      </c>
      <c r="J10" s="49"/>
      <c r="K10" s="45">
        <f t="shared" si="2"/>
        <v>308750</v>
      </c>
      <c r="L10" s="45">
        <f t="shared" si="3"/>
        <v>607849.70399999991</v>
      </c>
      <c r="M10" s="45">
        <f t="shared" si="4"/>
        <v>457100.17956038757</v>
      </c>
      <c r="N10" s="45">
        <f t="shared" si="5"/>
        <v>558900</v>
      </c>
      <c r="O10" s="45">
        <f t="shared" si="6"/>
        <v>477306.44079999998</v>
      </c>
      <c r="P10" s="45">
        <f t="shared" si="7"/>
        <v>308750</v>
      </c>
      <c r="R10" s="46">
        <f t="shared" si="8"/>
        <v>147947.99102076198</v>
      </c>
      <c r="S10" s="47" t="str">
        <f t="shared" si="0"/>
        <v xml:space="preserve">Existe gran diferencia, indicando alta volatilidad o falta de consenso en el valor. </v>
      </c>
      <c r="T10" s="48">
        <f t="shared" si="9"/>
        <v>0.27724056227062127</v>
      </c>
      <c r="U10" s="47" t="str">
        <f t="shared" si="1"/>
        <v>Los precios son homogéneos. Hay poca dispersión, indicando un mercado estable donde la mayoría de los productos se venden a precios cercanos al promedio</v>
      </c>
    </row>
    <row r="11" spans="1:21" x14ac:dyDescent="0.25">
      <c r="A11" s="42">
        <v>10</v>
      </c>
      <c r="B11" s="43" t="s">
        <v>25</v>
      </c>
      <c r="E11" s="44">
        <v>290080</v>
      </c>
      <c r="F11" s="44">
        <v>190432.08799999999</v>
      </c>
      <c r="G11" s="44">
        <v>304872.3</v>
      </c>
      <c r="H11" s="44">
        <v>178848</v>
      </c>
      <c r="I11" s="44">
        <v>187790</v>
      </c>
      <c r="J11" s="49"/>
      <c r="K11" s="45">
        <f t="shared" si="2"/>
        <v>178848</v>
      </c>
      <c r="L11" s="45">
        <f t="shared" si="3"/>
        <v>304872.3</v>
      </c>
      <c r="M11" s="45">
        <f t="shared" si="4"/>
        <v>224133.35220356955</v>
      </c>
      <c r="N11" s="45">
        <f t="shared" si="5"/>
        <v>190432.08799999999</v>
      </c>
      <c r="O11" s="45">
        <f t="shared" si="6"/>
        <v>230404.47760000001</v>
      </c>
      <c r="P11" s="45">
        <f t="shared" si="7"/>
        <v>178848</v>
      </c>
      <c r="R11" s="46">
        <f t="shared" si="8"/>
        <v>61600.488148806864</v>
      </c>
      <c r="S11" s="47" t="str">
        <f t="shared" si="0"/>
        <v xml:space="preserve">Existe gran diferencia, indicando alta volatilidad o falta de consenso en el valor. </v>
      </c>
      <c r="T11" s="48">
        <f t="shared" si="9"/>
        <v>0.23913229531421609</v>
      </c>
      <c r="U11" s="47" t="str">
        <f t="shared" si="1"/>
        <v>Los precios son homogéneos. Hay poca dispersión, indicando un mercado estable donde la mayoría de los productos se venden a precios cercanos al promedio</v>
      </c>
    </row>
    <row r="12" spans="1:21" x14ac:dyDescent="0.25">
      <c r="A12" s="42">
        <v>11</v>
      </c>
      <c r="B12" s="43" t="s">
        <v>26</v>
      </c>
      <c r="E12" s="44">
        <v>213750</v>
      </c>
      <c r="F12" s="44">
        <v>200710.97200000001</v>
      </c>
      <c r="G12" s="44">
        <v>224437.5</v>
      </c>
      <c r="H12" s="44">
        <v>252126</v>
      </c>
      <c r="I12" s="44">
        <v>264732</v>
      </c>
      <c r="J12" s="49"/>
      <c r="K12" s="45">
        <f t="shared" si="2"/>
        <v>200710.97200000001</v>
      </c>
      <c r="L12" s="45">
        <f t="shared" si="3"/>
        <v>264732</v>
      </c>
      <c r="M12" s="45">
        <f t="shared" si="4"/>
        <v>229931.96291876675</v>
      </c>
      <c r="N12" s="45">
        <f t="shared" si="5"/>
        <v>224437.5</v>
      </c>
      <c r="O12" s="45">
        <f t="shared" si="6"/>
        <v>231151.29440000001</v>
      </c>
      <c r="P12" s="45">
        <f t="shared" si="7"/>
        <v>200710.97200000001</v>
      </c>
      <c r="R12" s="46">
        <f t="shared" si="8"/>
        <v>26655.653122074298</v>
      </c>
      <c r="S12" s="47" t="str">
        <f t="shared" si="0"/>
        <v xml:space="preserve">Existe gran diferencia, indicando alta volatilidad o falta de consenso en el valor. </v>
      </c>
      <c r="T12" s="48">
        <f t="shared" si="9"/>
        <v>0.10314258030927534</v>
      </c>
      <c r="U12" s="47" t="str">
        <f t="shared" si="1"/>
        <v>Los precios son homogéneos. Hay poca dispersión, indicando un mercado estable donde la mayoría de los productos se venden a precios cercanos al promedio</v>
      </c>
    </row>
    <row r="13" spans="1:21" x14ac:dyDescent="0.25">
      <c r="A13" s="42">
        <v>12</v>
      </c>
      <c r="B13" s="43" t="s">
        <v>27</v>
      </c>
      <c r="E13" s="44">
        <v>242580</v>
      </c>
      <c r="F13" s="44">
        <v>58593.696000000004</v>
      </c>
      <c r="G13" s="44">
        <v>254997.3</v>
      </c>
      <c r="H13" s="44">
        <v>144072</v>
      </c>
      <c r="I13" s="44">
        <v>151276</v>
      </c>
      <c r="J13" s="49"/>
      <c r="K13" s="45">
        <f t="shared" si="2"/>
        <v>58593.696000000004</v>
      </c>
      <c r="L13" s="45">
        <f t="shared" si="3"/>
        <v>254997.3</v>
      </c>
      <c r="M13" s="45">
        <f t="shared" si="4"/>
        <v>151188.31156103741</v>
      </c>
      <c r="N13" s="45">
        <f t="shared" si="5"/>
        <v>151276</v>
      </c>
      <c r="O13" s="45">
        <f t="shared" si="6"/>
        <v>170303.79920000001</v>
      </c>
      <c r="P13" s="45">
        <f t="shared" si="7"/>
        <v>58593.696000000004</v>
      </c>
      <c r="R13" s="46">
        <f t="shared" si="8"/>
        <v>80507.996293009288</v>
      </c>
      <c r="S13" s="47" t="str">
        <f t="shared" si="0"/>
        <v xml:space="preserve">Existe gran diferencia, indicando alta volatilidad o falta de consenso en el valor. </v>
      </c>
      <c r="T13" s="48">
        <f t="shared" si="9"/>
        <v>0.42282404336043689</v>
      </c>
      <c r="U13" s="47" t="str">
        <f t="shared" si="1"/>
        <v>Existe una gran dispersión de precios, lo que indica alta volatilidad o falta de uniformidad en el mercado. La media pierde representatividad</v>
      </c>
    </row>
    <row r="14" spans="1:21" x14ac:dyDescent="0.25">
      <c r="A14" s="42">
        <v>13</v>
      </c>
      <c r="B14" s="43" t="s">
        <v>28</v>
      </c>
      <c r="E14" s="44">
        <v>190000</v>
      </c>
      <c r="F14" s="44">
        <v>175782.37599999999</v>
      </c>
      <c r="G14" s="44">
        <v>199500</v>
      </c>
      <c r="H14" s="44">
        <v>186300</v>
      </c>
      <c r="I14" s="44">
        <v>195615</v>
      </c>
      <c r="J14" s="51"/>
      <c r="K14" s="45">
        <f t="shared" si="2"/>
        <v>175782.37599999999</v>
      </c>
      <c r="L14" s="45">
        <f t="shared" si="3"/>
        <v>199500</v>
      </c>
      <c r="M14" s="45">
        <f t="shared" si="4"/>
        <v>189259.36039372196</v>
      </c>
      <c r="N14" s="45">
        <f t="shared" si="5"/>
        <v>190000</v>
      </c>
      <c r="O14" s="45">
        <f t="shared" si="6"/>
        <v>189439.47519999999</v>
      </c>
      <c r="P14" s="45">
        <f t="shared" si="7"/>
        <v>175782.37599999999</v>
      </c>
      <c r="R14" s="46">
        <f t="shared" si="8"/>
        <v>9165.6712376713185</v>
      </c>
      <c r="S14" s="47" t="str">
        <f t="shared" si="0"/>
        <v>Los precios son similares, sugiriendo un mercado estable y competitivo.</v>
      </c>
      <c r="T14" s="48">
        <f t="shared" si="9"/>
        <v>4.3275170447363447E-2</v>
      </c>
      <c r="U14" s="47" t="str">
        <f t="shared" si="1"/>
        <v>Los precios son homogéneos. Hay poca dispersión, indicando un mercado estable donde la mayoría de los productos se venden a precios cercanos al promedio</v>
      </c>
    </row>
    <row r="15" spans="1:21" x14ac:dyDescent="0.25">
      <c r="A15" s="42">
        <v>14</v>
      </c>
      <c r="B15" s="43" t="s">
        <v>29</v>
      </c>
      <c r="E15" s="44">
        <v>83125</v>
      </c>
      <c r="F15" s="44">
        <v>48207.263999999996</v>
      </c>
      <c r="G15" s="44">
        <v>87281.25</v>
      </c>
      <c r="H15" s="44">
        <v>86940</v>
      </c>
      <c r="I15" s="44">
        <v>91287</v>
      </c>
      <c r="J15" s="49"/>
      <c r="K15" s="45">
        <f t="shared" si="2"/>
        <v>48207.263999999996</v>
      </c>
      <c r="L15" s="45">
        <f t="shared" si="3"/>
        <v>91287</v>
      </c>
      <c r="M15" s="45">
        <f t="shared" si="4"/>
        <v>77388.910760382132</v>
      </c>
      <c r="N15" s="45">
        <f t="shared" si="5"/>
        <v>86940</v>
      </c>
      <c r="O15" s="45">
        <f t="shared" si="6"/>
        <v>79368.102799999993</v>
      </c>
      <c r="P15" s="45">
        <f t="shared" si="7"/>
        <v>48207.263999999996</v>
      </c>
      <c r="R15" s="46">
        <f t="shared" si="8"/>
        <v>17657.319923840096</v>
      </c>
      <c r="S15" s="47" t="str">
        <f t="shared" si="0"/>
        <v>Los precios son similares, sugiriendo un mercado estable y competitivo.</v>
      </c>
      <c r="T15" s="48">
        <f t="shared" si="9"/>
        <v>0.19898657650749782</v>
      </c>
      <c r="U15" s="47" t="str">
        <f t="shared" si="1"/>
        <v>Los precios son homogéneos. Hay poca dispersión, indicando un mercado estable donde la mayoría de los productos se venden a precios cercanos al promedio</v>
      </c>
    </row>
    <row r="16" spans="1:21" x14ac:dyDescent="0.25">
      <c r="A16" s="42">
        <v>15</v>
      </c>
      <c r="B16" s="43" t="s">
        <v>30</v>
      </c>
      <c r="E16" s="44">
        <v>59375</v>
      </c>
      <c r="F16" s="44">
        <v>48207.263999999996</v>
      </c>
      <c r="G16" s="44">
        <v>62343.75</v>
      </c>
      <c r="H16" s="44">
        <v>93150</v>
      </c>
      <c r="I16" s="44">
        <v>97808</v>
      </c>
      <c r="J16" s="49"/>
      <c r="K16" s="45">
        <f t="shared" si="2"/>
        <v>48207.263999999996</v>
      </c>
      <c r="L16" s="45">
        <f t="shared" si="3"/>
        <v>97808</v>
      </c>
      <c r="M16" s="45">
        <f t="shared" si="4"/>
        <v>69536.568166218058</v>
      </c>
      <c r="N16" s="45">
        <f t="shared" si="5"/>
        <v>62343.75</v>
      </c>
      <c r="O16" s="45">
        <f t="shared" si="6"/>
        <v>72176.80279999999</v>
      </c>
      <c r="P16" s="45">
        <f t="shared" si="7"/>
        <v>48207.263999999996</v>
      </c>
      <c r="R16" s="46">
        <f t="shared" si="8"/>
        <v>21976.960340762344</v>
      </c>
      <c r="S16" s="47" t="str">
        <f t="shared" si="0"/>
        <v xml:space="preserve">Existe gran diferencia, indicando alta volatilidad o falta de consenso en el valor. </v>
      </c>
      <c r="T16" s="48">
        <f t="shared" si="9"/>
        <v>0.27234222273287817</v>
      </c>
      <c r="U16" s="47" t="str">
        <f t="shared" si="1"/>
        <v>Los precios son homogéneos. Hay poca dispersión, indicando un mercado estable donde la mayoría de los productos se venden a precios cercanos al promedio</v>
      </c>
    </row>
    <row r="17" spans="1:21" x14ac:dyDescent="0.25">
      <c r="A17" s="42">
        <v>16</v>
      </c>
      <c r="B17" s="43" t="s">
        <v>31</v>
      </c>
      <c r="E17" s="44">
        <v>95000</v>
      </c>
      <c r="F17" s="44">
        <v>146485.52799999999</v>
      </c>
      <c r="G17" s="44">
        <v>99750</v>
      </c>
      <c r="H17" s="44">
        <v>350244</v>
      </c>
      <c r="I17" s="44">
        <v>367756</v>
      </c>
      <c r="J17" s="49"/>
      <c r="K17" s="45">
        <f t="shared" si="2"/>
        <v>95000</v>
      </c>
      <c r="L17" s="45">
        <f t="shared" si="3"/>
        <v>367756</v>
      </c>
      <c r="M17" s="45">
        <f t="shared" si="4"/>
        <v>178021.45256156684</v>
      </c>
      <c r="N17" s="45">
        <f t="shared" si="5"/>
        <v>146485.52799999999</v>
      </c>
      <c r="O17" s="45">
        <f t="shared" si="6"/>
        <v>211847.10559999998</v>
      </c>
      <c r="P17" s="45">
        <f t="shared" si="7"/>
        <v>95000</v>
      </c>
      <c r="R17" s="46">
        <f t="shared" si="8"/>
        <v>135970.97735357998</v>
      </c>
      <c r="S17" s="47" t="str">
        <f t="shared" si="0"/>
        <v xml:space="preserve">Existe gran diferencia, indicando alta volatilidad o falta de consenso en el valor. </v>
      </c>
      <c r="T17" s="48">
        <f t="shared" si="9"/>
        <v>0.57407505751579979</v>
      </c>
      <c r="U17" s="47" t="str">
        <f t="shared" si="1"/>
        <v>Existe una gran dispersión de precios, lo que indica alta volatilidad o falta de uniformidad en el mercado. La media pierde representatividad</v>
      </c>
    </row>
    <row r="18" spans="1:21" x14ac:dyDescent="0.25">
      <c r="A18" s="42">
        <v>17</v>
      </c>
      <c r="B18" s="43" t="s">
        <v>32</v>
      </c>
      <c r="E18" s="44">
        <v>95000</v>
      </c>
      <c r="F18" s="44">
        <v>252453.152</v>
      </c>
      <c r="G18" s="44">
        <v>99750</v>
      </c>
      <c r="H18" s="44">
        <v>355212</v>
      </c>
      <c r="I18" s="44">
        <v>372973</v>
      </c>
      <c r="J18" s="49"/>
      <c r="K18" s="45">
        <f t="shared" si="2"/>
        <v>95000</v>
      </c>
      <c r="L18" s="45">
        <f t="shared" si="3"/>
        <v>372973</v>
      </c>
      <c r="M18" s="45">
        <f t="shared" si="4"/>
        <v>199616.5135171123</v>
      </c>
      <c r="N18" s="45">
        <f t="shared" si="5"/>
        <v>252453.152</v>
      </c>
      <c r="O18" s="45">
        <f t="shared" si="6"/>
        <v>235077.63039999999</v>
      </c>
      <c r="P18" s="45">
        <f t="shared" si="7"/>
        <v>95000</v>
      </c>
      <c r="R18" s="46">
        <f t="shared" si="8"/>
        <v>133869.91685526297</v>
      </c>
      <c r="S18" s="47" t="str">
        <f t="shared" si="0"/>
        <v xml:space="preserve">Existe gran diferencia, indicando alta volatilidad o falta de consenso en el valor. </v>
      </c>
      <c r="T18" s="48">
        <f t="shared" si="9"/>
        <v>0.50935043665577617</v>
      </c>
      <c r="U18" s="47" t="str">
        <f t="shared" si="1"/>
        <v>Existe una gran dispersión de precios, lo que indica alta volatilidad o falta de uniformidad en el mercado. La media pierde representatividad</v>
      </c>
    </row>
    <row r="19" spans="1:21" x14ac:dyDescent="0.25">
      <c r="A19" s="42">
        <v>18</v>
      </c>
      <c r="B19" s="43" t="s">
        <v>33</v>
      </c>
      <c r="E19" s="44">
        <v>60782.5</v>
      </c>
      <c r="F19" s="44">
        <v>68309.08</v>
      </c>
      <c r="G19" s="44">
        <v>64013.824999999997</v>
      </c>
      <c r="H19" s="44">
        <v>223560</v>
      </c>
      <c r="I19" s="44">
        <v>234738</v>
      </c>
      <c r="J19" s="49"/>
      <c r="K19" s="45">
        <f t="shared" si="2"/>
        <v>60782.5</v>
      </c>
      <c r="L19" s="45">
        <f t="shared" si="3"/>
        <v>234738</v>
      </c>
      <c r="M19" s="45">
        <f t="shared" si="4"/>
        <v>106881.28211710638</v>
      </c>
      <c r="N19" s="45">
        <f t="shared" si="5"/>
        <v>68309.08</v>
      </c>
      <c r="O19" s="45">
        <f t="shared" si="6"/>
        <v>130280.68100000001</v>
      </c>
      <c r="P19" s="45">
        <f t="shared" si="7"/>
        <v>60782.5</v>
      </c>
      <c r="R19" s="46">
        <f t="shared" si="8"/>
        <v>90379.941832671349</v>
      </c>
      <c r="S19" s="47" t="str">
        <f t="shared" si="0"/>
        <v xml:space="preserve">Existe gran diferencia, indicando alta volatilidad o falta de consenso en el valor. </v>
      </c>
      <c r="T19" s="48">
        <f t="shared" si="9"/>
        <v>0.62049320648033768</v>
      </c>
      <c r="U19" s="47" t="str">
        <f t="shared" si="1"/>
        <v>Existe una gran dispersión de precios, lo que indica alta volatilidad o falta de uniformidad en el mercado. La media pierde representatividad</v>
      </c>
    </row>
    <row r="20" spans="1:21" x14ac:dyDescent="0.25">
      <c r="A20" s="42">
        <v>19</v>
      </c>
      <c r="B20" s="43" t="s">
        <v>34</v>
      </c>
      <c r="E20" s="44">
        <v>938610</v>
      </c>
      <c r="F20" s="44">
        <v>747130.01599999995</v>
      </c>
      <c r="G20" s="44">
        <v>988039.1</v>
      </c>
      <c r="H20" s="44">
        <v>126684</v>
      </c>
      <c r="I20" s="44">
        <v>133018</v>
      </c>
      <c r="J20" s="49"/>
      <c r="K20" s="45">
        <f t="shared" si="2"/>
        <v>126684</v>
      </c>
      <c r="L20" s="45">
        <f t="shared" si="3"/>
        <v>988039.1</v>
      </c>
      <c r="M20" s="45">
        <f t="shared" si="4"/>
        <v>410636.48601549561</v>
      </c>
      <c r="N20" s="45">
        <f t="shared" si="5"/>
        <v>747130.01599999995</v>
      </c>
      <c r="O20" s="45">
        <f t="shared" si="6"/>
        <v>586696.22320000001</v>
      </c>
      <c r="P20" s="45">
        <f t="shared" si="7"/>
        <v>126684</v>
      </c>
      <c r="R20" s="46">
        <f t="shared" si="8"/>
        <v>426642.00116469106</v>
      </c>
      <c r="S20" s="47" t="str">
        <f t="shared" si="0"/>
        <v xml:space="preserve">Existe gran diferencia, indicando alta volatilidad o falta de consenso en el valor. </v>
      </c>
      <c r="T20" s="48">
        <f t="shared" si="9"/>
        <v>0.65042212916075492</v>
      </c>
      <c r="U20" s="47" t="str">
        <f t="shared" si="1"/>
        <v>Existe una gran dispersión de precios, lo que indica alta volatilidad o falta de uniformidad en el mercado. La media pierde representatividad</v>
      </c>
    </row>
    <row r="21" spans="1:21" ht="15.75" customHeight="1" x14ac:dyDescent="0.25">
      <c r="A21" s="42">
        <v>20</v>
      </c>
      <c r="B21" s="43" t="s">
        <v>35</v>
      </c>
      <c r="E21" s="44">
        <v>938610</v>
      </c>
      <c r="F21" s="44">
        <v>747130.01599999995</v>
      </c>
      <c r="G21" s="44">
        <v>988039.1</v>
      </c>
      <c r="H21" s="44">
        <v>125442</v>
      </c>
      <c r="I21" s="44">
        <v>131714</v>
      </c>
      <c r="J21" s="49"/>
      <c r="K21" s="45">
        <f t="shared" si="2"/>
        <v>125442</v>
      </c>
      <c r="L21" s="45">
        <f t="shared" si="3"/>
        <v>988039.1</v>
      </c>
      <c r="M21" s="45">
        <f t="shared" si="4"/>
        <v>409021.44652887562</v>
      </c>
      <c r="N21" s="45">
        <f t="shared" si="5"/>
        <v>747130.01599999995</v>
      </c>
      <c r="O21" s="45">
        <f t="shared" si="6"/>
        <v>586187.02319999994</v>
      </c>
      <c r="P21" s="45">
        <f t="shared" si="7"/>
        <v>125442</v>
      </c>
      <c r="R21" s="46">
        <f t="shared" si="8"/>
        <v>427323.47184439324</v>
      </c>
      <c r="S21" s="47" t="str">
        <f t="shared" si="0"/>
        <v xml:space="preserve">Existe gran diferencia, indicando alta volatilidad o falta de consenso en el valor. </v>
      </c>
      <c r="T21" s="48">
        <f t="shared" si="9"/>
        <v>0.65202694267032069</v>
      </c>
      <c r="U21" s="47" t="str">
        <f t="shared" si="1"/>
        <v>Existe una gran dispersión de precios, lo que indica alta volatilidad o falta de uniformidad en el mercado. La media pierde representatividad</v>
      </c>
    </row>
    <row r="22" spans="1:21" ht="15.75" customHeight="1" x14ac:dyDescent="0.25">
      <c r="A22" s="42">
        <v>21</v>
      </c>
      <c r="B22" s="43" t="s">
        <v>36</v>
      </c>
      <c r="E22" s="44">
        <v>656490</v>
      </c>
      <c r="F22" s="44">
        <v>732432.79200000002</v>
      </c>
      <c r="G22" s="44">
        <v>690179.4</v>
      </c>
      <c r="H22" s="44">
        <v>1373652</v>
      </c>
      <c r="I22" s="44">
        <v>1442335</v>
      </c>
      <c r="J22" s="49"/>
      <c r="K22" s="45">
        <f t="shared" si="2"/>
        <v>656490</v>
      </c>
      <c r="L22" s="45">
        <f t="shared" si="3"/>
        <v>1442335</v>
      </c>
      <c r="M22" s="45">
        <f t="shared" si="4"/>
        <v>919560.16719636729</v>
      </c>
      <c r="N22" s="45">
        <f t="shared" si="5"/>
        <v>732432.79200000002</v>
      </c>
      <c r="O22" s="45">
        <f t="shared" si="6"/>
        <v>979017.83840000001</v>
      </c>
      <c r="P22" s="45">
        <f t="shared" si="7"/>
        <v>656490</v>
      </c>
      <c r="R22" s="46">
        <f t="shared" si="8"/>
        <v>393273.10767558002</v>
      </c>
      <c r="S22" s="47" t="str">
        <f t="shared" si="0"/>
        <v xml:space="preserve">Existe gran diferencia, indicando alta volatilidad o falta de consenso en el valor. </v>
      </c>
      <c r="T22" s="48">
        <f t="shared" si="9"/>
        <v>0.35929290274112369</v>
      </c>
      <c r="U22" s="47" t="str">
        <f t="shared" si="1"/>
        <v>Existe una gran dispersión de precios, lo que indica alta volatilidad o falta de uniformidad en el mercado. La media pierde representatividad</v>
      </c>
    </row>
    <row r="23" spans="1:21" ht="15.75" customHeight="1" x14ac:dyDescent="0.25">
      <c r="A23" s="42">
        <v>22</v>
      </c>
      <c r="B23" s="43" t="s">
        <v>37</v>
      </c>
      <c r="E23" s="44">
        <v>585240</v>
      </c>
      <c r="F23" s="44">
        <v>1036459.3960000001</v>
      </c>
      <c r="G23" s="44">
        <v>615366.9</v>
      </c>
      <c r="H23" s="44">
        <v>1466802</v>
      </c>
      <c r="I23" s="44">
        <v>1540142</v>
      </c>
      <c r="J23" s="49"/>
      <c r="K23" s="45">
        <f t="shared" si="2"/>
        <v>585240</v>
      </c>
      <c r="L23" s="45">
        <f t="shared" si="3"/>
        <v>1540142</v>
      </c>
      <c r="M23" s="45">
        <f t="shared" si="4"/>
        <v>966474.80506061902</v>
      </c>
      <c r="N23" s="45">
        <f t="shared" si="5"/>
        <v>1036459.3960000001</v>
      </c>
      <c r="O23" s="45">
        <f t="shared" si="6"/>
        <v>1048802.0592</v>
      </c>
      <c r="P23" s="45">
        <f t="shared" si="7"/>
        <v>585240</v>
      </c>
      <c r="R23" s="46">
        <f t="shared" si="8"/>
        <v>452506.09090638027</v>
      </c>
      <c r="S23" s="47" t="str">
        <f t="shared" si="0"/>
        <v xml:space="preserve">Existe gran diferencia, indicando alta volatilidad o falta de consenso en el valor. </v>
      </c>
      <c r="T23" s="48">
        <f t="shared" si="9"/>
        <v>0.38590098889438412</v>
      </c>
      <c r="U23" s="47" t="str">
        <f t="shared" si="1"/>
        <v>Existe una gran dispersión de precios, lo que indica alta volatilidad o falta de uniformidad en el mercado. La media pierde representatividad</v>
      </c>
    </row>
    <row r="24" spans="1:21" ht="15.75" customHeight="1" x14ac:dyDescent="0.25">
      <c r="A24" s="42">
        <v>23</v>
      </c>
      <c r="B24" s="43" t="s">
        <v>21</v>
      </c>
      <c r="E24" s="44">
        <v>804070</v>
      </c>
      <c r="F24" s="44">
        <v>439459.16</v>
      </c>
      <c r="G24" s="44">
        <v>845426.7</v>
      </c>
      <c r="H24" s="44">
        <v>721602</v>
      </c>
      <c r="I24" s="44">
        <v>757682</v>
      </c>
      <c r="J24" s="49"/>
      <c r="K24" s="45">
        <f t="shared" si="2"/>
        <v>439459.16</v>
      </c>
      <c r="L24" s="45">
        <f t="shared" si="3"/>
        <v>845426.7</v>
      </c>
      <c r="M24" s="45">
        <f t="shared" si="4"/>
        <v>696008.60270436539</v>
      </c>
      <c r="N24" s="45">
        <f t="shared" si="5"/>
        <v>757682</v>
      </c>
      <c r="O24" s="45">
        <f t="shared" si="6"/>
        <v>713647.97199999995</v>
      </c>
      <c r="P24" s="45">
        <f t="shared" si="7"/>
        <v>439459.16</v>
      </c>
      <c r="R24" s="46">
        <f t="shared" si="8"/>
        <v>160252.56870814264</v>
      </c>
      <c r="S24" s="47" t="str">
        <f t="shared" si="0"/>
        <v xml:space="preserve">Existe gran diferencia, indicando alta volatilidad o falta de consenso en el valor. </v>
      </c>
      <c r="T24" s="48">
        <f t="shared" si="9"/>
        <v>0.2008472811580341</v>
      </c>
      <c r="U24" s="47" t="str">
        <f t="shared" si="1"/>
        <v>Los precios son homogéneos. Hay poca dispersión, indicando un mercado estable donde la mayoría de los productos se venden a precios cercanos al promedio</v>
      </c>
    </row>
    <row r="25" spans="1:21" ht="15.75" customHeight="1" x14ac:dyDescent="0.25">
      <c r="A25" s="42">
        <v>24</v>
      </c>
      <c r="B25" s="43" t="s">
        <v>38</v>
      </c>
      <c r="E25" s="44">
        <v>780320</v>
      </c>
      <c r="F25" s="44">
        <v>439459.16</v>
      </c>
      <c r="G25" s="44">
        <v>820489.2</v>
      </c>
      <c r="H25" s="44">
        <v>587466</v>
      </c>
      <c r="I25" s="44">
        <v>616839</v>
      </c>
      <c r="J25" s="49"/>
      <c r="K25" s="45">
        <f t="shared" si="2"/>
        <v>439459.16</v>
      </c>
      <c r="L25" s="45">
        <f t="shared" si="3"/>
        <v>820489.2</v>
      </c>
      <c r="M25" s="45">
        <f t="shared" si="4"/>
        <v>633408.28239671094</v>
      </c>
      <c r="N25" s="45">
        <f t="shared" si="5"/>
        <v>616839</v>
      </c>
      <c r="O25" s="45">
        <f t="shared" si="6"/>
        <v>648914.67200000002</v>
      </c>
      <c r="P25" s="45">
        <f t="shared" si="7"/>
        <v>439459.16</v>
      </c>
      <c r="R25" s="46">
        <f t="shared" si="8"/>
        <v>154419.54087582917</v>
      </c>
      <c r="S25" s="47" t="str">
        <f t="shared" si="0"/>
        <v xml:space="preserve">Existe gran diferencia, indicando alta volatilidad o falta de consenso en el valor. </v>
      </c>
      <c r="T25" s="48">
        <f t="shared" si="9"/>
        <v>0.21284313969258581</v>
      </c>
      <c r="U25" s="47" t="str">
        <f t="shared" si="1"/>
        <v>Los precios son homogéneos. Hay poca dispersión, indicando un mercado estable donde la mayoría de los productos se venden a precios cercanos al promedio</v>
      </c>
    </row>
    <row r="26" spans="1:21" ht="15.75" customHeight="1" x14ac:dyDescent="0.25">
      <c r="A26" s="42">
        <v>25</v>
      </c>
      <c r="B26" s="43" t="s">
        <v>39</v>
      </c>
      <c r="E26" s="44">
        <v>566570</v>
      </c>
      <c r="F26" s="44">
        <v>1172393.628</v>
      </c>
      <c r="G26" s="44">
        <v>596051.69999999995</v>
      </c>
      <c r="H26" s="44">
        <v>1171206</v>
      </c>
      <c r="I26" s="44">
        <v>1229766</v>
      </c>
      <c r="J26" s="49"/>
      <c r="K26" s="45">
        <f t="shared" si="2"/>
        <v>566570</v>
      </c>
      <c r="L26" s="45">
        <f t="shared" si="3"/>
        <v>1229766</v>
      </c>
      <c r="M26" s="45">
        <f t="shared" si="4"/>
        <v>893744.42357949505</v>
      </c>
      <c r="N26" s="45">
        <f t="shared" si="5"/>
        <v>1171206</v>
      </c>
      <c r="O26" s="45">
        <f t="shared" si="6"/>
        <v>947197.4656</v>
      </c>
      <c r="P26" s="45">
        <f t="shared" si="7"/>
        <v>566570</v>
      </c>
      <c r="R26" s="46">
        <f t="shared" si="8"/>
        <v>335006.98796613823</v>
      </c>
      <c r="S26" s="47" t="str">
        <f t="shared" si="0"/>
        <v xml:space="preserve">Existe gran diferencia, indicando alta volatilidad o falta de consenso en el valor. </v>
      </c>
      <c r="T26" s="48">
        <f t="shared" si="9"/>
        <v>0.3163430753291655</v>
      </c>
      <c r="U26" s="47" t="str">
        <f t="shared" si="1"/>
        <v>Existe una gran dispersión de precios, lo que indica alta volatilidad o falta de uniformidad en el mercado. La media pierde representatividad</v>
      </c>
    </row>
    <row r="27" spans="1:21" ht="15.75" customHeight="1" x14ac:dyDescent="0.25">
      <c r="A27" s="42">
        <v>26</v>
      </c>
      <c r="B27" s="43" t="s">
        <v>40</v>
      </c>
      <c r="E27" s="44">
        <v>704540</v>
      </c>
      <c r="F27" s="44">
        <v>429372.18800000002</v>
      </c>
      <c r="G27" s="44">
        <v>741112.4</v>
      </c>
      <c r="H27" s="44">
        <v>560142</v>
      </c>
      <c r="I27" s="44">
        <v>588149</v>
      </c>
      <c r="J27" s="49"/>
      <c r="K27" s="45">
        <f t="shared" si="2"/>
        <v>429372.18800000002</v>
      </c>
      <c r="L27" s="45">
        <f t="shared" si="3"/>
        <v>741112.4</v>
      </c>
      <c r="M27" s="45">
        <f t="shared" si="4"/>
        <v>593856.93041940487</v>
      </c>
      <c r="N27" s="45">
        <f t="shared" si="5"/>
        <v>588149</v>
      </c>
      <c r="O27" s="45">
        <f t="shared" si="6"/>
        <v>604663.1176</v>
      </c>
      <c r="P27" s="45">
        <f t="shared" si="7"/>
        <v>429372.18800000002</v>
      </c>
      <c r="R27" s="46">
        <f t="shared" si="8"/>
        <v>124072.11038133268</v>
      </c>
      <c r="S27" s="47" t="str">
        <f t="shared" si="0"/>
        <v xml:space="preserve">Existe gran diferencia, indicando alta volatilidad o falta de consenso en el valor. </v>
      </c>
      <c r="T27" s="48">
        <f t="shared" si="9"/>
        <v>0.18352941652912058</v>
      </c>
      <c r="U27" s="47" t="str">
        <f t="shared" si="1"/>
        <v>Los precios son homogéneos. Hay poca dispersión, indicando un mercado estable donde la mayoría de los productos se venden a precios cercanos al promedio</v>
      </c>
    </row>
    <row r="28" spans="1:21" ht="15.75" customHeight="1" x14ac:dyDescent="0.25">
      <c r="A28" s="42">
        <v>27</v>
      </c>
      <c r="B28" s="43" t="s">
        <v>41</v>
      </c>
      <c r="E28" s="44">
        <v>96407.5</v>
      </c>
      <c r="F28" s="44">
        <v>43945.271999999997</v>
      </c>
      <c r="G28" s="44">
        <v>101420.075</v>
      </c>
      <c r="H28" s="44">
        <v>260820</v>
      </c>
      <c r="I28" s="44">
        <v>273861</v>
      </c>
      <c r="J28" s="49"/>
      <c r="K28" s="45">
        <f t="shared" si="2"/>
        <v>43945.271999999997</v>
      </c>
      <c r="L28" s="45">
        <f t="shared" si="3"/>
        <v>273861</v>
      </c>
      <c r="M28" s="45">
        <f t="shared" si="4"/>
        <v>125142.14568420712</v>
      </c>
      <c r="N28" s="45">
        <f t="shared" si="5"/>
        <v>101420.075</v>
      </c>
      <c r="O28" s="45">
        <f t="shared" si="6"/>
        <v>155290.76940000002</v>
      </c>
      <c r="P28" s="45">
        <f t="shared" si="7"/>
        <v>43945.271999999997</v>
      </c>
      <c r="R28" s="46">
        <f t="shared" si="8"/>
        <v>104836.0970958831</v>
      </c>
      <c r="S28" s="47" t="str">
        <f t="shared" si="0"/>
        <v xml:space="preserve">Existe gran diferencia, indicando alta volatilidad o falta de consenso en el valor. </v>
      </c>
      <c r="T28" s="48">
        <f t="shared" si="9"/>
        <v>0.60382375722111115</v>
      </c>
      <c r="U28" s="47" t="str">
        <f t="shared" si="1"/>
        <v>Existe una gran dispersión de precios, lo que indica alta volatilidad o falta de uniformidad en el mercado. La media pierde representatividad</v>
      </c>
    </row>
    <row r="29" spans="1:21" ht="15.75" customHeight="1" x14ac:dyDescent="0.25">
      <c r="A29" s="42">
        <v>28</v>
      </c>
      <c r="B29" s="43" t="s">
        <v>42</v>
      </c>
      <c r="E29" s="44">
        <v>1737665</v>
      </c>
      <c r="F29" s="44">
        <v>1629880.28</v>
      </c>
      <c r="G29" s="44">
        <v>1825893.65</v>
      </c>
      <c r="H29" s="44">
        <v>1931310</v>
      </c>
      <c r="I29" s="44">
        <v>2027876</v>
      </c>
      <c r="J29" s="49"/>
      <c r="K29" s="45">
        <f t="shared" si="2"/>
        <v>1629880.28</v>
      </c>
      <c r="L29" s="45">
        <f t="shared" si="3"/>
        <v>2027876</v>
      </c>
      <c r="M29" s="45">
        <f t="shared" si="4"/>
        <v>1825148.1575090899</v>
      </c>
      <c r="N29" s="45">
        <f t="shared" si="5"/>
        <v>1825893.65</v>
      </c>
      <c r="O29" s="45">
        <f t="shared" si="6"/>
        <v>1830524.986</v>
      </c>
      <c r="P29" s="45">
        <f t="shared" si="7"/>
        <v>1629880.28</v>
      </c>
      <c r="R29" s="46">
        <f t="shared" si="8"/>
        <v>156530.96027040458</v>
      </c>
      <c r="S29" s="47" t="str">
        <f t="shared" si="0"/>
        <v xml:space="preserve">Existe gran diferencia, indicando alta volatilidad o falta de consenso en el valor. </v>
      </c>
      <c r="T29" s="48">
        <f t="shared" si="9"/>
        <v>7.6483821947228747E-2</v>
      </c>
      <c r="U29" s="47" t="str">
        <f t="shared" si="1"/>
        <v>Los precios son homogéneos. Hay poca dispersión, indicando un mercado estable donde la mayoría de los productos se venden a precios cercanos al promedio</v>
      </c>
    </row>
    <row r="30" spans="1:21" ht="15.75" customHeight="1" x14ac:dyDescent="0.25">
      <c r="A30" s="42">
        <v>29</v>
      </c>
      <c r="B30" s="43" t="s">
        <v>43</v>
      </c>
      <c r="E30" s="44">
        <v>3223075</v>
      </c>
      <c r="F30" s="44">
        <v>2189790.6239999998</v>
      </c>
      <c r="G30" s="44">
        <v>3388553.25</v>
      </c>
      <c r="H30" s="44">
        <v>2072898</v>
      </c>
      <c r="I30" s="44">
        <v>2176543</v>
      </c>
      <c r="J30" s="49"/>
      <c r="K30" s="45">
        <f t="shared" si="2"/>
        <v>2072898</v>
      </c>
      <c r="L30" s="45">
        <f t="shared" si="3"/>
        <v>3388553.25</v>
      </c>
      <c r="M30" s="45">
        <f t="shared" si="4"/>
        <v>2550389.433919644</v>
      </c>
      <c r="N30" s="45">
        <f t="shared" si="5"/>
        <v>2189790.6239999998</v>
      </c>
      <c r="O30" s="45">
        <f t="shared" si="6"/>
        <v>2610171.9748</v>
      </c>
      <c r="P30" s="45">
        <f t="shared" si="7"/>
        <v>2072898</v>
      </c>
      <c r="R30" s="46">
        <f t="shared" si="8"/>
        <v>639324.92125780974</v>
      </c>
      <c r="S30" s="47" t="str">
        <f t="shared" si="0"/>
        <v xml:space="preserve">Existe gran diferencia, indicando alta volatilidad o falta de consenso en el valor. </v>
      </c>
      <c r="T30" s="48">
        <f t="shared" si="9"/>
        <v>0.21907736309239956</v>
      </c>
      <c r="U30" s="47" t="str">
        <f t="shared" si="1"/>
        <v>Los precios son homogéneos. Hay poca dispersión, indicando un mercado estable donde la mayoría de los productos se venden a precios cercanos al promedio</v>
      </c>
    </row>
    <row r="31" spans="1:21" ht="15.75" customHeight="1" x14ac:dyDescent="0.25">
      <c r="A31" s="42">
        <v>30</v>
      </c>
      <c r="B31" s="43" t="s">
        <v>44</v>
      </c>
      <c r="E31" s="44">
        <v>944855</v>
      </c>
      <c r="F31" s="44">
        <v>1177233.932</v>
      </c>
      <c r="G31" s="44">
        <v>993827.55</v>
      </c>
      <c r="H31" s="44">
        <v>1429542</v>
      </c>
      <c r="I31" s="44">
        <v>1501019</v>
      </c>
      <c r="J31" s="49"/>
      <c r="K31" s="45">
        <f t="shared" si="2"/>
        <v>944855</v>
      </c>
      <c r="L31" s="45">
        <f t="shared" si="3"/>
        <v>1501019</v>
      </c>
      <c r="M31" s="45">
        <f t="shared" si="4"/>
        <v>1188569.0456579258</v>
      </c>
      <c r="N31" s="45">
        <f t="shared" si="5"/>
        <v>1177233.932</v>
      </c>
      <c r="O31" s="45">
        <f t="shared" si="6"/>
        <v>1209295.4964000001</v>
      </c>
      <c r="P31" s="45">
        <f t="shared" si="7"/>
        <v>944855</v>
      </c>
      <c r="R31" s="46">
        <f t="shared" si="8"/>
        <v>250496.64712056142</v>
      </c>
      <c r="S31" s="47" t="str">
        <f t="shared" si="0"/>
        <v xml:space="preserve">Existe gran diferencia, indicando alta volatilidad o falta de consenso en el valor. </v>
      </c>
      <c r="T31" s="48">
        <f t="shared" si="9"/>
        <v>0.18527399887449164</v>
      </c>
      <c r="U31" s="47" t="str">
        <f t="shared" si="1"/>
        <v>Los precios son homogéneos. Hay poca dispersión, indicando un mercado estable donde la mayoría de los productos se venden a precios cercanos al promedio</v>
      </c>
    </row>
    <row r="32" spans="1:21" ht="15.75" customHeight="1" x14ac:dyDescent="0.25">
      <c r="A32" s="42">
        <v>31</v>
      </c>
      <c r="B32" s="43" t="s">
        <v>45</v>
      </c>
      <c r="E32" s="44">
        <v>1182355</v>
      </c>
      <c r="F32" s="44">
        <v>1053037.888</v>
      </c>
      <c r="G32" s="44">
        <v>1243202.55</v>
      </c>
      <c r="H32" s="44">
        <v>1371168</v>
      </c>
      <c r="I32" s="44">
        <v>1439726</v>
      </c>
      <c r="J32" s="49"/>
      <c r="K32" s="45">
        <f t="shared" si="2"/>
        <v>1053037.888</v>
      </c>
      <c r="L32" s="45">
        <f t="shared" si="3"/>
        <v>1439726</v>
      </c>
      <c r="M32" s="45">
        <f t="shared" si="4"/>
        <v>1250319.0832436222</v>
      </c>
      <c r="N32" s="45">
        <f t="shared" si="5"/>
        <v>1243202.55</v>
      </c>
      <c r="O32" s="45">
        <f t="shared" si="6"/>
        <v>1257897.8876</v>
      </c>
      <c r="P32" s="45">
        <f t="shared" si="7"/>
        <v>1053037.888</v>
      </c>
      <c r="R32" s="46">
        <f t="shared" si="8"/>
        <v>153119.13749781001</v>
      </c>
      <c r="S32" s="47" t="str">
        <f t="shared" si="0"/>
        <v xml:space="preserve">Existe gran diferencia, indicando alta volatilidad o falta de consenso en el valor. </v>
      </c>
      <c r="T32" s="48">
        <f t="shared" si="9"/>
        <v>0.10887522857820842</v>
      </c>
      <c r="U32" s="47" t="str">
        <f t="shared" si="1"/>
        <v>Los precios son homogéneos. Hay poca dispersión, indicando un mercado estable donde la mayoría de los productos se venden a precios cercanos al promedio</v>
      </c>
    </row>
    <row r="33" spans="1:21" ht="15.75" customHeight="1" x14ac:dyDescent="0.25">
      <c r="A33" s="42">
        <v>32</v>
      </c>
      <c r="B33" s="43" t="s">
        <v>46</v>
      </c>
      <c r="E33" s="44">
        <v>3109825</v>
      </c>
      <c r="F33" s="44">
        <v>3341542.7640000004</v>
      </c>
      <c r="G33" s="44">
        <v>3274445.75</v>
      </c>
      <c r="H33" s="44">
        <v>2305152</v>
      </c>
      <c r="I33" s="44">
        <v>2420410</v>
      </c>
      <c r="J33" s="49"/>
      <c r="K33" s="45">
        <f t="shared" si="2"/>
        <v>2305152</v>
      </c>
      <c r="L33" s="45">
        <f t="shared" si="3"/>
        <v>3341542.7640000004</v>
      </c>
      <c r="M33" s="45">
        <f t="shared" si="4"/>
        <v>2855497.9714164468</v>
      </c>
      <c r="N33" s="45">
        <f t="shared" si="5"/>
        <v>3109825</v>
      </c>
      <c r="O33" s="45">
        <f t="shared" si="6"/>
        <v>2890275.1028</v>
      </c>
      <c r="P33" s="45">
        <f t="shared" si="7"/>
        <v>2305152</v>
      </c>
      <c r="R33" s="46">
        <f t="shared" si="8"/>
        <v>490554.27982922294</v>
      </c>
      <c r="S33" s="47" t="str">
        <f t="shared" si="0"/>
        <v xml:space="preserve">Existe gran diferencia, indicando alta volatilidad o falta de consenso en el valor. </v>
      </c>
      <c r="T33" s="48">
        <f t="shared" si="9"/>
        <v>0.15180737851409978</v>
      </c>
      <c r="U33" s="47" t="str">
        <f t="shared" si="1"/>
        <v>Los precios son homogéneos. Hay poca dispersión, indicando un mercado estable donde la mayoría de los productos se venden a precios cercanos al promedio</v>
      </c>
    </row>
    <row r="34" spans="1:21" ht="15.75" customHeight="1" x14ac:dyDescent="0.25">
      <c r="A34" s="42">
        <v>33</v>
      </c>
      <c r="B34" s="43" t="s">
        <v>47</v>
      </c>
      <c r="E34" s="44">
        <v>504380</v>
      </c>
      <c r="F34" s="44">
        <v>318136</v>
      </c>
      <c r="G34" s="44">
        <v>530367.80000000005</v>
      </c>
      <c r="H34" s="44">
        <v>522882</v>
      </c>
      <c r="I34" s="44">
        <v>549026</v>
      </c>
      <c r="J34" s="49"/>
      <c r="K34" s="45">
        <f t="shared" si="2"/>
        <v>318136</v>
      </c>
      <c r="L34" s="45">
        <f t="shared" si="3"/>
        <v>549026</v>
      </c>
      <c r="M34" s="45">
        <f t="shared" si="4"/>
        <v>475980.19785352884</v>
      </c>
      <c r="N34" s="45">
        <f t="shared" si="5"/>
        <v>522882</v>
      </c>
      <c r="O34" s="45">
        <f t="shared" si="6"/>
        <v>484958.36</v>
      </c>
      <c r="P34" s="45">
        <f t="shared" si="7"/>
        <v>318136</v>
      </c>
      <c r="R34" s="46">
        <f t="shared" si="8"/>
        <v>94620.005949313301</v>
      </c>
      <c r="S34" s="47" t="str">
        <f t="shared" si="0"/>
        <v xml:space="preserve">Existe gran diferencia, indicando alta volatilidad o falta de consenso en el valor. </v>
      </c>
      <c r="T34" s="48">
        <f t="shared" si="9"/>
        <v>0.17451128408970915</v>
      </c>
      <c r="U34" s="47" t="str">
        <f t="shared" si="1"/>
        <v>Los precios son homogéneos. Hay poca dispersión, indicando un mercado estable donde la mayoría de los productos se venden a precios cercanos al promedio</v>
      </c>
    </row>
    <row r="35" spans="1:21" ht="15.75" customHeight="1" x14ac:dyDescent="0.25">
      <c r="A35" s="42">
        <v>34</v>
      </c>
      <c r="B35" s="43" t="s">
        <v>48</v>
      </c>
      <c r="E35" s="44">
        <v>513990</v>
      </c>
      <c r="F35" s="44">
        <v>503021.96</v>
      </c>
      <c r="G35" s="44">
        <v>540554.4</v>
      </c>
      <c r="H35" s="44">
        <v>645840</v>
      </c>
      <c r="I35" s="44">
        <v>678132</v>
      </c>
      <c r="J35" s="49"/>
      <c r="K35" s="45">
        <f t="shared" si="2"/>
        <v>503021.96</v>
      </c>
      <c r="L35" s="45">
        <f t="shared" si="3"/>
        <v>678132</v>
      </c>
      <c r="M35" s="45">
        <f t="shared" si="4"/>
        <v>571957.86965822778</v>
      </c>
      <c r="N35" s="45">
        <f t="shared" si="5"/>
        <v>540554.4</v>
      </c>
      <c r="O35" s="45">
        <f t="shared" si="6"/>
        <v>576307.67200000002</v>
      </c>
      <c r="P35" s="45">
        <f t="shared" si="7"/>
        <v>503021.96</v>
      </c>
      <c r="R35" s="46">
        <f t="shared" si="8"/>
        <v>80211.474701727857</v>
      </c>
      <c r="S35" s="47" t="str">
        <f t="shared" si="0"/>
        <v xml:space="preserve">Existe gran diferencia, indicando alta volatilidad o falta de consenso en el valor. </v>
      </c>
      <c r="T35" s="48">
        <f t="shared" si="9"/>
        <v>0.12448788640007426</v>
      </c>
      <c r="U35" s="47" t="str">
        <f t="shared" si="1"/>
        <v>Los precios son homogéneos. Hay poca dispersión, indicando un mercado estable donde la mayoría de los productos se venden a precios cercanos al promedio</v>
      </c>
    </row>
    <row r="36" spans="1:21" ht="15.75" customHeight="1" x14ac:dyDescent="0.25">
      <c r="A36" s="42">
        <v>35</v>
      </c>
      <c r="B36" s="43" t="s">
        <v>49</v>
      </c>
      <c r="E36" s="44">
        <v>71250</v>
      </c>
      <c r="F36" s="44">
        <v>53439.12</v>
      </c>
      <c r="G36" s="44">
        <v>74812.5</v>
      </c>
      <c r="H36" s="44">
        <v>106812</v>
      </c>
      <c r="I36" s="44">
        <v>112153</v>
      </c>
      <c r="J36" s="49"/>
      <c r="K36" s="45">
        <f t="shared" si="2"/>
        <v>53439.12</v>
      </c>
      <c r="L36" s="45">
        <f t="shared" si="3"/>
        <v>112153</v>
      </c>
      <c r="M36" s="45">
        <f t="shared" si="4"/>
        <v>80651.01832396914</v>
      </c>
      <c r="N36" s="45">
        <f t="shared" si="5"/>
        <v>74812.5</v>
      </c>
      <c r="O36" s="45">
        <f t="shared" si="6"/>
        <v>83693.323999999993</v>
      </c>
      <c r="P36" s="45">
        <f t="shared" si="7"/>
        <v>53439.12</v>
      </c>
      <c r="R36" s="46">
        <f t="shared" si="8"/>
        <v>24967.221234948862</v>
      </c>
      <c r="S36" s="47" t="str">
        <f t="shared" si="0"/>
        <v xml:space="preserve">Existe gran diferencia, indicando alta volatilidad o falta de consenso en el valor. </v>
      </c>
      <c r="T36" s="48">
        <f t="shared" si="9"/>
        <v>0.26682369021749874</v>
      </c>
      <c r="U36" s="47" t="str">
        <f t="shared" si="1"/>
        <v>Los precios son homogéneos. Hay poca dispersión, indicando un mercado estable donde la mayoría de los productos se venden a precios cercanos al promedio</v>
      </c>
    </row>
    <row r="37" spans="1:21" ht="15.75" customHeight="1" x14ac:dyDescent="0.25">
      <c r="A37" s="42">
        <v>36</v>
      </c>
      <c r="B37" s="43" t="s">
        <v>50</v>
      </c>
      <c r="E37" s="44">
        <v>620865</v>
      </c>
      <c r="F37" s="44">
        <v>856160.64800000004</v>
      </c>
      <c r="G37" s="44">
        <v>652773.15</v>
      </c>
      <c r="H37" s="44">
        <v>864432</v>
      </c>
      <c r="I37" s="44">
        <v>907654</v>
      </c>
      <c r="J37" s="49"/>
      <c r="K37" s="45">
        <f t="shared" si="2"/>
        <v>620865</v>
      </c>
      <c r="L37" s="45">
        <f t="shared" si="3"/>
        <v>907654</v>
      </c>
      <c r="M37" s="45">
        <f t="shared" si="4"/>
        <v>770891.35763463471</v>
      </c>
      <c r="N37" s="45">
        <f t="shared" si="5"/>
        <v>856160.64800000004</v>
      </c>
      <c r="O37" s="45">
        <f t="shared" si="6"/>
        <v>780376.95959999994</v>
      </c>
      <c r="P37" s="45">
        <f t="shared" si="7"/>
        <v>620865</v>
      </c>
      <c r="R37" s="46">
        <f t="shared" si="8"/>
        <v>132979.94184932782</v>
      </c>
      <c r="S37" s="47" t="str">
        <f t="shared" si="0"/>
        <v xml:space="preserve">Existe gran diferencia, indicando alta volatilidad o falta de consenso en el valor. </v>
      </c>
      <c r="T37" s="48">
        <f t="shared" si="9"/>
        <v>0.15241464318550943</v>
      </c>
      <c r="U37" s="47" t="str">
        <f t="shared" si="1"/>
        <v>Los precios son homogéneos. Hay poca dispersión, indicando un mercado estable donde la mayoría de los productos se venden a precios cercanos al promedio</v>
      </c>
    </row>
    <row r="38" spans="1:21" ht="15.75" customHeight="1" x14ac:dyDescent="0.25">
      <c r="A38" s="42">
        <v>37</v>
      </c>
      <c r="B38" s="43" t="s">
        <v>51</v>
      </c>
      <c r="E38" s="44">
        <v>549615</v>
      </c>
      <c r="F38" s="44">
        <v>755417.79600000009</v>
      </c>
      <c r="G38" s="44">
        <v>577960.65</v>
      </c>
      <c r="H38" s="44">
        <v>884304</v>
      </c>
      <c r="I38" s="44">
        <v>928519</v>
      </c>
      <c r="J38" s="49"/>
      <c r="K38" s="45">
        <f t="shared" si="2"/>
        <v>549615</v>
      </c>
      <c r="L38" s="45">
        <f t="shared" si="3"/>
        <v>928519</v>
      </c>
      <c r="M38" s="45">
        <f t="shared" si="4"/>
        <v>722615.52642937878</v>
      </c>
      <c r="N38" s="45">
        <f t="shared" si="5"/>
        <v>755417.79600000009</v>
      </c>
      <c r="O38" s="45">
        <f t="shared" si="6"/>
        <v>739163.2892</v>
      </c>
      <c r="P38" s="45">
        <f t="shared" si="7"/>
        <v>549615</v>
      </c>
      <c r="R38" s="46">
        <f t="shared" si="8"/>
        <v>172554.67608783196</v>
      </c>
      <c r="S38" s="47" t="str">
        <f t="shared" si="0"/>
        <v xml:space="preserve">Existe gran diferencia, indicando alta volatilidad o falta de consenso en el valor. </v>
      </c>
      <c r="T38" s="48">
        <f t="shared" si="9"/>
        <v>0.20880040510964784</v>
      </c>
      <c r="U38" s="47" t="str">
        <f t="shared" si="1"/>
        <v>Los precios son homogéneos. Hay poca dispersión, indicando un mercado estable donde la mayoría de los productos se venden a precios cercanos al promedio</v>
      </c>
    </row>
    <row r="39" spans="1:21" ht="15.75" customHeight="1" x14ac:dyDescent="0.25">
      <c r="A39" s="42">
        <v>38</v>
      </c>
      <c r="B39" s="43" t="s">
        <v>52</v>
      </c>
      <c r="E39" s="44">
        <v>575630</v>
      </c>
      <c r="F39" s="44">
        <v>566914.48800000001</v>
      </c>
      <c r="G39" s="44">
        <v>605180.30000000005</v>
      </c>
      <c r="H39" s="44">
        <v>710424</v>
      </c>
      <c r="I39" s="44">
        <v>745945</v>
      </c>
      <c r="J39" s="49"/>
      <c r="K39" s="45">
        <f t="shared" si="2"/>
        <v>566914.48800000001</v>
      </c>
      <c r="L39" s="45">
        <f t="shared" si="3"/>
        <v>745945</v>
      </c>
      <c r="M39" s="45">
        <f t="shared" si="4"/>
        <v>636728.13150508679</v>
      </c>
      <c r="N39" s="45">
        <f t="shared" si="5"/>
        <v>605180.30000000005</v>
      </c>
      <c r="O39" s="45">
        <f t="shared" si="6"/>
        <v>640818.7575999999</v>
      </c>
      <c r="P39" s="45">
        <f t="shared" si="7"/>
        <v>566914.48800000001</v>
      </c>
      <c r="R39" s="46">
        <f t="shared" si="8"/>
        <v>81972.451856332103</v>
      </c>
      <c r="S39" s="47" t="str">
        <f t="shared" si="0"/>
        <v xml:space="preserve">Existe gran diferencia, indicando alta volatilidad o falta de consenso en el valor. </v>
      </c>
      <c r="T39" s="48">
        <f t="shared" si="9"/>
        <v>0.11441361380841532</v>
      </c>
      <c r="U39" s="47" t="str">
        <f t="shared" si="1"/>
        <v>Los precios son homogéneos. Hay poca dispersión, indicando un mercado estable donde la mayoría de los productos se venden a precios cercanos al promedio</v>
      </c>
    </row>
    <row r="40" spans="1:21" ht="15.75" customHeight="1" x14ac:dyDescent="0.25">
      <c r="A40" s="42">
        <v>39</v>
      </c>
      <c r="B40" s="43" t="s">
        <v>53</v>
      </c>
      <c r="E40" s="44">
        <v>575630</v>
      </c>
      <c r="F40" s="44">
        <v>566914.48800000001</v>
      </c>
      <c r="G40" s="44">
        <v>605180.30000000005</v>
      </c>
      <c r="H40" s="44">
        <v>738990</v>
      </c>
      <c r="I40" s="44">
        <v>775940</v>
      </c>
      <c r="J40" s="49"/>
      <c r="K40" s="45">
        <f t="shared" si="2"/>
        <v>566914.48800000001</v>
      </c>
      <c r="L40" s="45">
        <f t="shared" si="3"/>
        <v>775940</v>
      </c>
      <c r="M40" s="45">
        <f t="shared" si="4"/>
        <v>646848.37585574447</v>
      </c>
      <c r="N40" s="45">
        <f t="shared" si="5"/>
        <v>605180.30000000005</v>
      </c>
      <c r="O40" s="45">
        <f t="shared" si="6"/>
        <v>652530.95759999997</v>
      </c>
      <c r="P40" s="45">
        <f t="shared" si="7"/>
        <v>566914.48800000001</v>
      </c>
      <c r="R40" s="46">
        <f t="shared" si="8"/>
        <v>97712.562754908635</v>
      </c>
      <c r="S40" s="47" t="str">
        <f t="shared" si="0"/>
        <v xml:space="preserve">Existe gran diferencia, indicando alta volatilidad o falta de consenso en el valor. </v>
      </c>
      <c r="T40" s="48">
        <f t="shared" si="9"/>
        <v>0.13393506011074166</v>
      </c>
      <c r="U40" s="47" t="str">
        <f t="shared" si="1"/>
        <v>Los precios son homogéneos. Hay poca dispersión, indicando un mercado estable donde la mayoría de los productos se venden a precios cercanos al promedio</v>
      </c>
    </row>
    <row r="41" spans="1:21" ht="15.75" customHeight="1" x14ac:dyDescent="0.25">
      <c r="A41" s="42">
        <v>40</v>
      </c>
      <c r="B41" s="43" t="s">
        <v>54</v>
      </c>
      <c r="E41" s="44">
        <v>1425000</v>
      </c>
      <c r="F41" s="44">
        <v>1519243.0120000001</v>
      </c>
      <c r="G41" s="44">
        <v>1496250</v>
      </c>
      <c r="H41" s="44">
        <v>3073950</v>
      </c>
      <c r="I41" s="44">
        <v>3227648</v>
      </c>
      <c r="J41" s="49"/>
      <c r="K41" s="45">
        <f t="shared" si="2"/>
        <v>1425000</v>
      </c>
      <c r="L41" s="45">
        <f t="shared" si="3"/>
        <v>3227648</v>
      </c>
      <c r="M41" s="45">
        <f t="shared" si="4"/>
        <v>2001731.6129246638</v>
      </c>
      <c r="N41" s="45">
        <f t="shared" si="5"/>
        <v>1519243.0120000001</v>
      </c>
      <c r="O41" s="45">
        <f t="shared" si="6"/>
        <v>2148418.2023999998</v>
      </c>
      <c r="P41" s="45">
        <f t="shared" si="7"/>
        <v>1425000</v>
      </c>
      <c r="R41" s="46">
        <f t="shared" si="8"/>
        <v>917314.66035333183</v>
      </c>
      <c r="S41" s="47" t="str">
        <f t="shared" si="0"/>
        <v xml:space="preserve">Existe gran diferencia, indicando alta volatilidad o falta de consenso en el valor. </v>
      </c>
      <c r="T41" s="48">
        <f t="shared" si="9"/>
        <v>0.38189546802681312</v>
      </c>
      <c r="U41" s="47" t="str">
        <f t="shared" si="1"/>
        <v>Existe una gran dispersión de precios, lo que indica alta volatilidad o falta de uniformidad en el mercado. La media pierde representatividad</v>
      </c>
    </row>
    <row r="42" spans="1:21" ht="15.75" customHeight="1" x14ac:dyDescent="0.25">
      <c r="A42" s="42">
        <v>41</v>
      </c>
      <c r="B42" s="43" t="s">
        <v>55</v>
      </c>
      <c r="E42" s="44">
        <v>1163750</v>
      </c>
      <c r="F42" s="44">
        <v>1391623.4639999999</v>
      </c>
      <c r="G42" s="44">
        <v>1221937.5</v>
      </c>
      <c r="H42" s="44">
        <v>3687498</v>
      </c>
      <c r="I42" s="44">
        <v>3871873</v>
      </c>
      <c r="J42" s="49"/>
      <c r="K42" s="45">
        <f t="shared" si="2"/>
        <v>1163750</v>
      </c>
      <c r="L42" s="45">
        <f t="shared" si="3"/>
        <v>3871873</v>
      </c>
      <c r="M42" s="45">
        <f t="shared" si="4"/>
        <v>1950817.6013760522</v>
      </c>
      <c r="N42" s="45">
        <f t="shared" si="5"/>
        <v>1391623.4639999999</v>
      </c>
      <c r="O42" s="45">
        <f t="shared" si="6"/>
        <v>2267336.3928</v>
      </c>
      <c r="P42" s="45">
        <f t="shared" si="7"/>
        <v>1163750</v>
      </c>
      <c r="R42" s="46">
        <f t="shared" si="8"/>
        <v>1384650.8241717506</v>
      </c>
      <c r="S42" s="47" t="str">
        <f t="shared" si="0"/>
        <v xml:space="preserve">Existe gran diferencia, indicando alta volatilidad o falta de consenso en el valor. </v>
      </c>
      <c r="T42" s="48">
        <f t="shared" si="9"/>
        <v>0.54622214467710084</v>
      </c>
      <c r="U42" s="47" t="str">
        <f t="shared" si="1"/>
        <v>Existe una gran dispersión de precios, lo que indica alta volatilidad o falta de uniformidad en el mercado. La media pierde representatividad</v>
      </c>
    </row>
    <row r="43" spans="1:21" ht="15.75" customHeight="1" x14ac:dyDescent="0.25">
      <c r="A43" s="42">
        <v>42</v>
      </c>
      <c r="B43" s="43" t="s">
        <v>56</v>
      </c>
      <c r="E43" s="44">
        <v>2228455</v>
      </c>
      <c r="F43" s="44">
        <v>2023181.3839999998</v>
      </c>
      <c r="G43" s="44">
        <v>2342568.5499999998</v>
      </c>
      <c r="H43" s="44">
        <v>1787238</v>
      </c>
      <c r="I43" s="44">
        <v>1876600</v>
      </c>
      <c r="K43" s="45">
        <f t="shared" si="2"/>
        <v>1787238</v>
      </c>
      <c r="L43" s="45">
        <f t="shared" si="3"/>
        <v>2342568.5499999998</v>
      </c>
      <c r="M43" s="45">
        <f t="shared" si="4"/>
        <v>2041065.8660811025</v>
      </c>
      <c r="N43" s="45">
        <f t="shared" si="5"/>
        <v>2023181.3839999998</v>
      </c>
      <c r="O43" s="45">
        <f t="shared" si="6"/>
        <v>2051608.5868000002</v>
      </c>
      <c r="P43" s="45">
        <f t="shared" si="7"/>
        <v>1787238</v>
      </c>
      <c r="R43" s="46">
        <f t="shared" si="8"/>
        <v>233055.9334820683</v>
      </c>
      <c r="S43" s="47" t="str">
        <f t="shared" si="0"/>
        <v xml:space="preserve">Existe gran diferencia, indicando alta volatilidad o falta de consenso en el valor. </v>
      </c>
      <c r="T43" s="48">
        <f t="shared" si="9"/>
        <v>0.10160396348085145</v>
      </c>
      <c r="U43" s="47" t="str">
        <f t="shared" si="1"/>
        <v>Los precios son homogéneos. Hay poca dispersión, indicando un mercado estable donde la mayoría de los productos se venden a precios cercanos al promedio</v>
      </c>
    </row>
    <row r="44" spans="1:21" ht="15.75" customHeight="1" x14ac:dyDescent="0.25">
      <c r="A44" s="42">
        <v>43</v>
      </c>
      <c r="B44" s="43" t="s">
        <v>57</v>
      </c>
      <c r="E44" s="44">
        <v>829535</v>
      </c>
      <c r="F44" s="44">
        <v>205080.51200000002</v>
      </c>
      <c r="G44" s="44">
        <v>871588.35</v>
      </c>
      <c r="H44" s="44">
        <v>1198530</v>
      </c>
      <c r="I44" s="44">
        <v>1258457</v>
      </c>
      <c r="K44" s="45">
        <f t="shared" si="2"/>
        <v>205080.51200000002</v>
      </c>
      <c r="L44" s="45">
        <f t="shared" si="3"/>
        <v>1258457</v>
      </c>
      <c r="M44" s="45">
        <f t="shared" si="4"/>
        <v>741159.30067159212</v>
      </c>
      <c r="N44" s="45">
        <f t="shared" si="5"/>
        <v>871588.35</v>
      </c>
      <c r="O44" s="45">
        <f t="shared" si="6"/>
        <v>872638.17239999992</v>
      </c>
      <c r="P44" s="45">
        <f t="shared" si="7"/>
        <v>205080.51200000002</v>
      </c>
      <c r="R44" s="46">
        <f t="shared" si="8"/>
        <v>419092.43210294441</v>
      </c>
      <c r="S44" s="47" t="str">
        <f t="shared" si="0"/>
        <v xml:space="preserve">Existe gran diferencia, indicando alta volatilidad o falta de consenso en el valor. </v>
      </c>
      <c r="T44" s="48">
        <f t="shared" si="9"/>
        <v>0.42955680678536362</v>
      </c>
      <c r="U44" s="47" t="str">
        <f t="shared" si="1"/>
        <v>Existe una gran dispersión de precios, lo que indica alta volatilidad o falta de uniformidad en el mercado. La media pierde representatividad</v>
      </c>
    </row>
    <row r="45" spans="1:21" ht="15.75" customHeight="1" x14ac:dyDescent="0.25">
      <c r="A45" s="42">
        <v>44</v>
      </c>
      <c r="B45" s="43" t="s">
        <v>58</v>
      </c>
      <c r="E45" s="44">
        <v>1067035</v>
      </c>
      <c r="F45" s="44">
        <v>1057820.3759999999</v>
      </c>
      <c r="G45" s="44">
        <v>1120963.3500000001</v>
      </c>
      <c r="H45" s="44">
        <v>305532</v>
      </c>
      <c r="I45" s="44">
        <v>320809</v>
      </c>
      <c r="K45" s="45">
        <f t="shared" si="2"/>
        <v>305532</v>
      </c>
      <c r="L45" s="45">
        <f t="shared" si="3"/>
        <v>1120963.3500000001</v>
      </c>
      <c r="M45" s="45">
        <f t="shared" si="4"/>
        <v>658714.23785774934</v>
      </c>
      <c r="N45" s="45">
        <f t="shared" si="5"/>
        <v>1057820.3759999999</v>
      </c>
      <c r="O45" s="45">
        <f t="shared" si="6"/>
        <v>774431.94520000007</v>
      </c>
      <c r="P45" s="45">
        <f t="shared" si="7"/>
        <v>305532</v>
      </c>
      <c r="R45" s="46">
        <f t="shared" si="8"/>
        <v>421796.90015537234</v>
      </c>
      <c r="S45" s="47" t="str">
        <f t="shared" si="0"/>
        <v xml:space="preserve">Existe gran diferencia, indicando alta volatilidad o falta de consenso en el valor. </v>
      </c>
      <c r="T45" s="48">
        <f t="shared" si="9"/>
        <v>0.48715270452978426</v>
      </c>
      <c r="U45" s="47" t="str">
        <f t="shared" si="1"/>
        <v>Existe una gran dispersión de precios, lo que indica alta volatilidad o falta de uniformidad en el mercado. La media pierde representatividad</v>
      </c>
    </row>
    <row r="46" spans="1:21" ht="15.75" customHeight="1" x14ac:dyDescent="0.25">
      <c r="A46" s="42">
        <v>45</v>
      </c>
      <c r="B46" s="43" t="s">
        <v>59</v>
      </c>
      <c r="E46" s="44">
        <v>209220</v>
      </c>
      <c r="F46" s="44">
        <v>133658.33600000001</v>
      </c>
      <c r="G46" s="44">
        <v>219873.2</v>
      </c>
      <c r="H46" s="44">
        <v>298080</v>
      </c>
      <c r="I46" s="44">
        <v>312984</v>
      </c>
      <c r="K46" s="45">
        <f t="shared" si="2"/>
        <v>133658.33600000001</v>
      </c>
      <c r="L46" s="45">
        <f t="shared" si="3"/>
        <v>312984</v>
      </c>
      <c r="M46" s="45">
        <f t="shared" si="4"/>
        <v>224763.25030631362</v>
      </c>
      <c r="N46" s="45">
        <f t="shared" si="5"/>
        <v>219873.2</v>
      </c>
      <c r="O46" s="45">
        <f t="shared" si="6"/>
        <v>234763.10720000003</v>
      </c>
      <c r="P46" s="45">
        <f t="shared" si="7"/>
        <v>133658.33600000001</v>
      </c>
      <c r="R46" s="46">
        <f t="shared" si="8"/>
        <v>72842.074732834531</v>
      </c>
      <c r="S46" s="47" t="str">
        <f t="shared" si="0"/>
        <v xml:space="preserve">Existe gran diferencia, indicando alta volatilidad o falta de consenso en el valor. </v>
      </c>
      <c r="T46" s="48">
        <f t="shared" si="9"/>
        <v>0.27752202237803369</v>
      </c>
      <c r="U46" s="47" t="str">
        <f t="shared" si="1"/>
        <v>Los precios son homogéneos. Hay poca dispersión, indicando un mercado estable donde la mayoría de los productos se venden a precios cercanos al promedio</v>
      </c>
    </row>
    <row r="47" spans="1:21" ht="15.75" customHeight="1" x14ac:dyDescent="0.25">
      <c r="A47" s="42">
        <v>46</v>
      </c>
      <c r="B47" s="43" t="s">
        <v>60</v>
      </c>
      <c r="E47" s="44">
        <v>185470</v>
      </c>
      <c r="F47" s="44">
        <v>133658.33600000001</v>
      </c>
      <c r="G47" s="44">
        <v>194935.7</v>
      </c>
      <c r="H47" s="44">
        <v>194994</v>
      </c>
      <c r="I47" s="44">
        <v>204744</v>
      </c>
      <c r="J47" s="49"/>
      <c r="K47" s="45">
        <f t="shared" si="2"/>
        <v>133658.33600000001</v>
      </c>
      <c r="L47" s="45">
        <f t="shared" si="3"/>
        <v>204744</v>
      </c>
      <c r="M47" s="45">
        <f t="shared" si="4"/>
        <v>180750.16697491196</v>
      </c>
      <c r="N47" s="45">
        <f t="shared" si="5"/>
        <v>194935.7</v>
      </c>
      <c r="O47" s="45">
        <f t="shared" si="6"/>
        <v>182760.40720000002</v>
      </c>
      <c r="P47" s="45">
        <f t="shared" si="7"/>
        <v>133658.33600000001</v>
      </c>
      <c r="R47" s="46">
        <f t="shared" si="8"/>
        <v>28282.203720846246</v>
      </c>
      <c r="S47" s="47" t="str">
        <f t="shared" si="0"/>
        <v xml:space="preserve">Existe gran diferencia, indicando alta volatilidad o falta de consenso en el valor. </v>
      </c>
      <c r="T47" s="48">
        <f t="shared" si="9"/>
        <v>0.1384127580851873</v>
      </c>
      <c r="U47" s="47" t="str">
        <f t="shared" si="1"/>
        <v>Los precios son homogéneos. Hay poca dispersión, indicando un mercado estable donde la mayoría de los productos se venden a precios cercanos al promedio</v>
      </c>
    </row>
    <row r="48" spans="1:21" ht="15.75" customHeight="1" x14ac:dyDescent="0.25">
      <c r="A48" s="42">
        <v>47</v>
      </c>
      <c r="B48" s="43" t="s">
        <v>61</v>
      </c>
      <c r="E48" s="44">
        <v>3771525</v>
      </c>
      <c r="F48" s="44">
        <v>4321359.784</v>
      </c>
      <c r="G48" s="44">
        <v>3966347.75</v>
      </c>
      <c r="H48" s="44">
        <v>2507598</v>
      </c>
      <c r="I48" s="44">
        <v>2632978</v>
      </c>
      <c r="J48" s="49"/>
      <c r="K48" s="45">
        <f t="shared" si="2"/>
        <v>2507598</v>
      </c>
      <c r="L48" s="45">
        <f t="shared" si="3"/>
        <v>4321359.784</v>
      </c>
      <c r="M48" s="45">
        <f t="shared" si="4"/>
        <v>3357736.9513724814</v>
      </c>
      <c r="N48" s="45">
        <f t="shared" si="5"/>
        <v>3771525</v>
      </c>
      <c r="O48" s="45">
        <f t="shared" si="6"/>
        <v>3439961.7068000003</v>
      </c>
      <c r="P48" s="45">
        <f t="shared" si="7"/>
        <v>2507598</v>
      </c>
      <c r="R48" s="46">
        <f t="shared" si="8"/>
        <v>819207.51936913619</v>
      </c>
      <c r="S48" s="47" t="str">
        <f t="shared" si="0"/>
        <v xml:space="preserve">Existe gran diferencia, indicando alta volatilidad o falta de consenso en el valor. </v>
      </c>
      <c r="T48" s="48">
        <f t="shared" si="9"/>
        <v>0.21300280144018086</v>
      </c>
      <c r="U48" s="47" t="str">
        <f t="shared" si="1"/>
        <v>Los precios son homogéneos. Hay poca dispersión, indicando un mercado estable donde la mayoría de los productos se venden a precios cercanos al promedio</v>
      </c>
    </row>
    <row r="49" spans="1:21" ht="15.75" customHeight="1" x14ac:dyDescent="0.25">
      <c r="A49" s="42">
        <v>48</v>
      </c>
      <c r="B49" s="43" t="s">
        <v>62</v>
      </c>
      <c r="E49" s="44">
        <v>6124555</v>
      </c>
      <c r="F49" s="44">
        <v>2197300.952</v>
      </c>
      <c r="G49" s="44">
        <v>6434434.5499999998</v>
      </c>
      <c r="H49" s="44">
        <v>1015956</v>
      </c>
      <c r="I49" s="44">
        <v>1066754</v>
      </c>
      <c r="K49" s="45">
        <f t="shared" si="2"/>
        <v>1015956</v>
      </c>
      <c r="L49" s="45">
        <f t="shared" si="3"/>
        <v>6434434.5499999998</v>
      </c>
      <c r="M49" s="45">
        <f t="shared" si="4"/>
        <v>2480177.3100262075</v>
      </c>
      <c r="N49" s="45">
        <f t="shared" si="5"/>
        <v>2197300.952</v>
      </c>
      <c r="O49" s="45">
        <f t="shared" si="6"/>
        <v>3367800.1003999999</v>
      </c>
      <c r="P49" s="45">
        <f t="shared" si="7"/>
        <v>1015956</v>
      </c>
      <c r="R49" s="46">
        <f t="shared" si="8"/>
        <v>2701851.0557162273</v>
      </c>
      <c r="S49" s="47" t="str">
        <f t="shared" si="0"/>
        <v xml:space="preserve">Existe gran diferencia, indicando alta volatilidad o falta de consenso en el valor. </v>
      </c>
      <c r="T49" s="48">
        <f t="shared" si="9"/>
        <v>0.71756309110430783</v>
      </c>
      <c r="U49" s="47" t="str">
        <f t="shared" si="1"/>
        <v>Existe una gran dispersión de precios, lo que indica alta volatilidad o falta de uniformidad en el mercado. La media pierde representatividad</v>
      </c>
    </row>
    <row r="50" spans="1:21" ht="15.75" customHeight="1" x14ac:dyDescent="0.25">
      <c r="A50" s="42">
        <v>49</v>
      </c>
      <c r="B50" s="43" t="s">
        <v>63</v>
      </c>
      <c r="E50" s="44">
        <v>218830</v>
      </c>
      <c r="F50" s="44">
        <v>190432.08799999999</v>
      </c>
      <c r="G50" s="44">
        <v>230059.8</v>
      </c>
      <c r="H50" s="44">
        <v>486864</v>
      </c>
      <c r="I50" s="44">
        <v>511207</v>
      </c>
      <c r="J50" s="49"/>
      <c r="K50" s="45">
        <f t="shared" si="2"/>
        <v>190432.08799999999</v>
      </c>
      <c r="L50" s="45">
        <f t="shared" si="3"/>
        <v>511207</v>
      </c>
      <c r="M50" s="45">
        <f t="shared" si="4"/>
        <v>298908.61791682109</v>
      </c>
      <c r="N50" s="45">
        <f t="shared" si="5"/>
        <v>230059.8</v>
      </c>
      <c r="O50" s="45">
        <f t="shared" si="6"/>
        <v>327478.57760000002</v>
      </c>
      <c r="P50" s="45">
        <f t="shared" si="7"/>
        <v>190432.08799999999</v>
      </c>
      <c r="R50" s="46">
        <f t="shared" si="8"/>
        <v>157509.14102559543</v>
      </c>
      <c r="S50" s="47" t="str">
        <f t="shared" si="0"/>
        <v xml:space="preserve">Existe gran diferencia, indicando alta volatilidad o falta de consenso en el valor. </v>
      </c>
      <c r="T50" s="48">
        <f t="shared" si="9"/>
        <v>0.43019747916583378</v>
      </c>
      <c r="U50" s="47" t="str">
        <f t="shared" si="1"/>
        <v>Existe una gran dispersión de precios, lo que indica alta volatilidad o falta de uniformidad en el mercado. La media pierde representatividad</v>
      </c>
    </row>
    <row r="51" spans="1:21" ht="15.75" customHeight="1" x14ac:dyDescent="0.25">
      <c r="A51" s="42">
        <v>50</v>
      </c>
      <c r="B51" s="43" t="s">
        <v>64</v>
      </c>
      <c r="E51" s="44">
        <v>570000</v>
      </c>
      <c r="F51" s="44">
        <v>502475.848</v>
      </c>
      <c r="G51" s="44">
        <v>598500</v>
      </c>
      <c r="H51" s="44">
        <v>763830</v>
      </c>
      <c r="I51" s="44">
        <v>802022</v>
      </c>
      <c r="K51" s="45">
        <f t="shared" si="2"/>
        <v>502475.848</v>
      </c>
      <c r="L51" s="45">
        <f t="shared" si="3"/>
        <v>802022</v>
      </c>
      <c r="M51" s="45">
        <f t="shared" si="4"/>
        <v>637158.43819793581</v>
      </c>
      <c r="N51" s="45">
        <f t="shared" si="5"/>
        <v>598500</v>
      </c>
      <c r="O51" s="45">
        <f t="shared" si="6"/>
        <v>647365.56960000005</v>
      </c>
      <c r="P51" s="45">
        <f t="shared" si="7"/>
        <v>502475.848</v>
      </c>
      <c r="R51" s="46">
        <f t="shared" si="8"/>
        <v>129275.75342040797</v>
      </c>
      <c r="S51" s="47" t="str">
        <f t="shared" si="0"/>
        <v xml:space="preserve">Existe gran diferencia, indicando alta volatilidad o falta de consenso en el valor. </v>
      </c>
      <c r="T51" s="48">
        <f t="shared" si="9"/>
        <v>0.17861275672671084</v>
      </c>
      <c r="U51" s="47" t="str">
        <f t="shared" si="1"/>
        <v>Los precios son homogéneos. Hay poca dispersión, indicando un mercado estable donde la mayoría de los productos se venden a precios cercanos al promedio</v>
      </c>
    </row>
    <row r="52" spans="1:21" ht="15.75" customHeight="1" x14ac:dyDescent="0.25">
      <c r="A52" s="42">
        <v>51</v>
      </c>
      <c r="B52" s="43" t="s">
        <v>65</v>
      </c>
      <c r="E52" s="44">
        <v>1368375</v>
      </c>
      <c r="F52" s="44">
        <v>1572752.9720000001</v>
      </c>
      <c r="G52" s="44">
        <v>1439196.25</v>
      </c>
      <c r="H52" s="44">
        <v>1362474</v>
      </c>
      <c r="I52" s="44">
        <v>1430598</v>
      </c>
      <c r="K52" s="45">
        <f t="shared" si="2"/>
        <v>1362474</v>
      </c>
      <c r="L52" s="45">
        <f t="shared" si="3"/>
        <v>1572752.9720000001</v>
      </c>
      <c r="M52" s="45">
        <f t="shared" si="4"/>
        <v>1432736.4184142554</v>
      </c>
      <c r="N52" s="45">
        <f t="shared" si="5"/>
        <v>1430598</v>
      </c>
      <c r="O52" s="45">
        <f t="shared" si="6"/>
        <v>1434679.2444</v>
      </c>
      <c r="P52" s="45">
        <f t="shared" si="7"/>
        <v>1362474</v>
      </c>
      <c r="R52" s="46">
        <f t="shared" si="8"/>
        <v>84721.992854749114</v>
      </c>
      <c r="S52" s="47" t="str">
        <f t="shared" si="0"/>
        <v xml:space="preserve">Existe gran diferencia, indicando alta volatilidad o falta de consenso en el valor. </v>
      </c>
      <c r="T52" s="48">
        <f t="shared" si="9"/>
        <v>5.2818533745972833E-2</v>
      </c>
      <c r="U52" s="47" t="str">
        <f t="shared" si="1"/>
        <v>Los precios son homogéneos. Hay poca dispersión, indicando un mercado estable donde la mayoría de los productos se venden a precios cercanos al promedio</v>
      </c>
    </row>
    <row r="53" spans="1:21" ht="15.75" customHeight="1" x14ac:dyDescent="0.25">
      <c r="A53" s="42">
        <v>52</v>
      </c>
      <c r="B53" s="43" t="s">
        <v>66</v>
      </c>
      <c r="E53" s="44">
        <v>95000</v>
      </c>
      <c r="F53" s="44">
        <v>63578.9</v>
      </c>
      <c r="G53" s="44">
        <v>99750</v>
      </c>
      <c r="H53" s="44">
        <v>361422</v>
      </c>
      <c r="I53" s="44">
        <v>379493</v>
      </c>
      <c r="K53" s="45">
        <f t="shared" si="2"/>
        <v>63578.9</v>
      </c>
      <c r="L53" s="45">
        <f t="shared" si="3"/>
        <v>379493</v>
      </c>
      <c r="M53" s="45">
        <f t="shared" si="4"/>
        <v>152557.50405430482</v>
      </c>
      <c r="N53" s="45">
        <f t="shared" si="5"/>
        <v>99750</v>
      </c>
      <c r="O53" s="45">
        <f t="shared" si="6"/>
        <v>199848.78</v>
      </c>
      <c r="P53" s="45">
        <f t="shared" si="7"/>
        <v>63578.9</v>
      </c>
      <c r="R53" s="46">
        <f t="shared" si="8"/>
        <v>156493.18181694686</v>
      </c>
      <c r="S53" s="47" t="str">
        <f t="shared" si="0"/>
        <v xml:space="preserve">Existe gran diferencia, indicando alta volatilidad o falta de consenso en el valor. </v>
      </c>
      <c r="T53" s="48">
        <f t="shared" si="9"/>
        <v>0.70038834874634148</v>
      </c>
      <c r="U53" s="47" t="str">
        <f t="shared" si="1"/>
        <v>Existe una gran dispersión de precios, lo que indica alta volatilidad o falta de uniformidad en el mercado. La media pierde representatividad</v>
      </c>
    </row>
    <row r="54" spans="1:21" ht="15.75" customHeight="1" x14ac:dyDescent="0.25">
      <c r="A54" s="42">
        <v>53</v>
      </c>
      <c r="B54" s="43" t="s">
        <v>67</v>
      </c>
      <c r="E54" s="44">
        <v>3816825</v>
      </c>
      <c r="F54" s="44">
        <v>2650621.568</v>
      </c>
      <c r="G54" s="44">
        <v>4011990.75</v>
      </c>
      <c r="H54" s="44">
        <v>2353590</v>
      </c>
      <c r="I54" s="44">
        <v>2471270</v>
      </c>
      <c r="J54" s="49"/>
      <c r="K54" s="45">
        <f t="shared" si="2"/>
        <v>2353590</v>
      </c>
      <c r="L54" s="45">
        <f t="shared" si="3"/>
        <v>4011990.75</v>
      </c>
      <c r="M54" s="45">
        <f t="shared" si="4"/>
        <v>2982717.9045153628</v>
      </c>
      <c r="N54" s="45">
        <f t="shared" si="5"/>
        <v>2650621.568</v>
      </c>
      <c r="O54" s="45">
        <f t="shared" si="6"/>
        <v>3060859.4635999999</v>
      </c>
      <c r="P54" s="45">
        <f t="shared" si="7"/>
        <v>2353590</v>
      </c>
      <c r="R54" s="46">
        <f t="shared" si="8"/>
        <v>789347.13163932913</v>
      </c>
      <c r="S54" s="47" t="str">
        <f t="shared" si="0"/>
        <v xml:space="preserve">Existe gran diferencia, indicando alta volatilidad o falta de consenso en el valor. </v>
      </c>
      <c r="T54" s="48">
        <f t="shared" si="9"/>
        <v>0.23065859314090653</v>
      </c>
      <c r="U54" s="47" t="str">
        <f t="shared" si="1"/>
        <v>Los precios son homogéneos. Hay poca dispersión, indicando un mercado estable donde la mayoría de los productos se venden a precios cercanos al promedio</v>
      </c>
    </row>
    <row r="55" spans="1:21" ht="15.75" customHeight="1" x14ac:dyDescent="0.25">
      <c r="A55" s="42">
        <v>54</v>
      </c>
      <c r="B55" s="43" t="s">
        <v>68</v>
      </c>
      <c r="E55" s="44">
        <v>415625</v>
      </c>
      <c r="F55" s="44">
        <v>175782.37599999999</v>
      </c>
      <c r="G55" s="44">
        <v>436406.25</v>
      </c>
      <c r="H55" s="44">
        <v>581256</v>
      </c>
      <c r="I55" s="44">
        <v>610319</v>
      </c>
      <c r="K55" s="45">
        <f t="shared" si="2"/>
        <v>175782.37599999999</v>
      </c>
      <c r="L55" s="45">
        <f t="shared" si="3"/>
        <v>610319</v>
      </c>
      <c r="M55" s="45">
        <f t="shared" si="4"/>
        <v>408035.97867007356</v>
      </c>
      <c r="N55" s="45">
        <f t="shared" si="5"/>
        <v>436406.25</v>
      </c>
      <c r="O55" s="45">
        <f t="shared" si="6"/>
        <v>443877.72520000004</v>
      </c>
      <c r="P55" s="45">
        <f t="shared" si="7"/>
        <v>175782.37599999999</v>
      </c>
      <c r="R55" s="46">
        <f t="shared" si="8"/>
        <v>172702.52171699321</v>
      </c>
      <c r="S55" s="47" t="str">
        <f t="shared" si="0"/>
        <v xml:space="preserve">Existe gran diferencia, indicando alta volatilidad o falta de consenso en el valor. </v>
      </c>
      <c r="T55" s="48">
        <f t="shared" si="9"/>
        <v>0.34800086286900739</v>
      </c>
      <c r="U55" s="47" t="str">
        <f t="shared" si="1"/>
        <v>Existe una gran dispersión de precios, lo que indica alta volatilidad o falta de uniformidad en el mercado. La media pierde representatividad</v>
      </c>
    </row>
    <row r="56" spans="1:21" ht="15.75" customHeight="1" x14ac:dyDescent="0.25">
      <c r="J56" s="49"/>
      <c r="K56" s="52"/>
    </row>
    <row r="57" spans="1:21" ht="15.75" customHeight="1" x14ac:dyDescent="0.25"/>
    <row r="58" spans="1:21" ht="15.75" customHeight="1" x14ac:dyDescent="0.25"/>
    <row r="59" spans="1:21" ht="15.75" customHeight="1" x14ac:dyDescent="0.25"/>
    <row r="60" spans="1:21" ht="15.75" customHeight="1" x14ac:dyDescent="0.25"/>
    <row r="61" spans="1:21" ht="15.75" customHeight="1" x14ac:dyDescent="0.25"/>
    <row r="62" spans="1:21" ht="15.75" customHeight="1" x14ac:dyDescent="0.25"/>
    <row r="63" spans="1:21" ht="15.75" customHeight="1" x14ac:dyDescent="0.25"/>
    <row r="64" spans="1:21" ht="15.75" customHeight="1" x14ac:dyDescent="0.25"/>
    <row r="65" spans="10:11" ht="15.75" customHeight="1" x14ac:dyDescent="0.25"/>
    <row r="66" spans="10:11" ht="15.75" customHeight="1" x14ac:dyDescent="0.25"/>
    <row r="67" spans="10:11" ht="15.75" customHeight="1" x14ac:dyDescent="0.25">
      <c r="J67" s="49"/>
      <c r="K67" s="52"/>
    </row>
    <row r="68" spans="10:11" ht="15.75" customHeight="1" x14ac:dyDescent="0.25">
      <c r="J68" s="49"/>
      <c r="K68" s="52"/>
    </row>
    <row r="69" spans="10:11" ht="15.75" customHeight="1" x14ac:dyDescent="0.25">
      <c r="J69" s="49"/>
      <c r="K69" s="52"/>
    </row>
    <row r="70" spans="10:11" ht="15.75" customHeight="1" x14ac:dyDescent="0.25">
      <c r="J70" s="51"/>
      <c r="K70" s="52"/>
    </row>
    <row r="71" spans="10:11" ht="15.75" customHeight="1" x14ac:dyDescent="0.25">
      <c r="J71" s="49"/>
      <c r="K71" s="52"/>
    </row>
    <row r="72" spans="10:11" ht="15.75" customHeight="1" x14ac:dyDescent="0.25">
      <c r="J72" s="49"/>
      <c r="K72" s="52"/>
    </row>
    <row r="73" spans="10:11" ht="15.75" customHeight="1" x14ac:dyDescent="0.25">
      <c r="J73" s="49"/>
      <c r="K73" s="52"/>
    </row>
    <row r="74" spans="10:11" ht="15.75" customHeight="1" x14ac:dyDescent="0.25">
      <c r="J74" s="49"/>
      <c r="K74" s="52"/>
    </row>
    <row r="75" spans="10:11" ht="15.75" customHeight="1" x14ac:dyDescent="0.25">
      <c r="J75" s="49"/>
      <c r="K75" s="52"/>
    </row>
    <row r="76" spans="10:11" ht="15.75" customHeight="1" x14ac:dyDescent="0.25"/>
    <row r="77" spans="10:11" ht="15.75" customHeight="1" x14ac:dyDescent="0.25"/>
    <row r="78" spans="10:11" ht="15.75" customHeight="1" x14ac:dyDescent="0.25"/>
    <row r="79" spans="10:11" ht="15.75" customHeight="1" x14ac:dyDescent="0.25"/>
    <row r="80" spans="10:11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T2:T55">
    <cfRule type="cellIs" dxfId="25" priority="1" operator="lessThan">
      <formula>30%</formula>
    </cfRule>
  </conditionalFormatting>
  <conditionalFormatting sqref="T2:T55">
    <cfRule type="cellIs" dxfId="24" priority="2" operator="greaterThan">
      <formula>30%</formula>
    </cfRule>
  </conditionalFormatting>
  <pageMargins left="0.7" right="0.7" top="0.75" bottom="0.75" header="0" footer="0"/>
  <pageSetup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T1000"/>
  <sheetViews>
    <sheetView topLeftCell="E1" workbookViewId="0">
      <selection activeCell="S2" sqref="S2"/>
    </sheetView>
  </sheetViews>
  <sheetFormatPr baseColWidth="10" defaultColWidth="14.42578125" defaultRowHeight="15" customHeight="1" x14ac:dyDescent="0.25"/>
  <cols>
    <col min="1" max="1" width="4.42578125" customWidth="1"/>
    <col min="2" max="2" width="77.42578125" customWidth="1"/>
    <col min="3" max="4" width="10.7109375" customWidth="1"/>
    <col min="5" max="5" width="15.140625" customWidth="1"/>
    <col min="6" max="6" width="15.7109375" customWidth="1"/>
    <col min="7" max="8" width="13.5703125" customWidth="1"/>
    <col min="9" max="17" width="10.7109375" customWidth="1"/>
    <col min="18" max="18" width="55.28515625" customWidth="1"/>
    <col min="19" max="19" width="10.28515625" customWidth="1"/>
    <col min="20" max="20" width="111.5703125" customWidth="1"/>
    <col min="21" max="27" width="10.7109375" customWidth="1"/>
  </cols>
  <sheetData>
    <row r="1" spans="1:20" ht="40.5" x14ac:dyDescent="0.25">
      <c r="A1" s="33" t="s">
        <v>102</v>
      </c>
      <c r="B1" s="33" t="s">
        <v>103</v>
      </c>
      <c r="E1" s="34" t="s">
        <v>121</v>
      </c>
      <c r="F1" s="34" t="s">
        <v>132</v>
      </c>
      <c r="G1" s="34" t="s">
        <v>116</v>
      </c>
      <c r="H1" s="34" t="s">
        <v>127</v>
      </c>
      <c r="J1" s="35" t="s">
        <v>106</v>
      </c>
      <c r="K1" s="36" t="s">
        <v>107</v>
      </c>
      <c r="L1" s="37" t="s">
        <v>108</v>
      </c>
      <c r="M1" s="38" t="s">
        <v>109</v>
      </c>
      <c r="N1" s="39" t="s">
        <v>110</v>
      </c>
      <c r="O1" s="40" t="s">
        <v>111</v>
      </c>
      <c r="Q1" s="41" t="s">
        <v>112</v>
      </c>
      <c r="R1" s="41" t="s">
        <v>113</v>
      </c>
      <c r="S1" s="41" t="s">
        <v>114</v>
      </c>
      <c r="T1" s="41" t="s">
        <v>115</v>
      </c>
    </row>
    <row r="2" spans="1:20" x14ac:dyDescent="0.25">
      <c r="A2" s="42">
        <v>1</v>
      </c>
      <c r="B2" s="43" t="s">
        <v>15</v>
      </c>
      <c r="E2" s="44">
        <v>1357464</v>
      </c>
      <c r="F2" s="44">
        <v>1219900</v>
      </c>
      <c r="G2" s="44">
        <v>1326844</v>
      </c>
      <c r="H2" s="44">
        <v>1268696</v>
      </c>
      <c r="J2" s="45">
        <f>+MIN(E2,F2,G2,H2)</f>
        <v>1219900</v>
      </c>
      <c r="K2" s="45">
        <f>+MAX(E2,F2,G2,H2)</f>
        <v>1357464</v>
      </c>
      <c r="L2" s="45">
        <f>+GEOMEAN(F2,E2,G2,H2)</f>
        <v>1292133.8294584299</v>
      </c>
      <c r="M2" s="45">
        <f>+MEDIAN(F2,E2,G2,H2)</f>
        <v>1297770</v>
      </c>
      <c r="N2" s="45">
        <f>+AVERAGE(F2,E2,G2,H2)</f>
        <v>1293226</v>
      </c>
      <c r="O2" s="45">
        <f>+J2</f>
        <v>1219900</v>
      </c>
      <c r="Q2" s="46">
        <f>+_xlfn.STDEV.S(E2,F2,G2,H2)</f>
        <v>61196.714900937834</v>
      </c>
      <c r="R2" s="47" t="str">
        <f t="shared" ref="R2:R55" si="0">+IF(Q2&lt;20000,"Los precios son similares, sugiriendo un mercado estable y competitivo.","Existe gran diferencia, indicando alta volatilidad o falta de consenso en el valor. ")</f>
        <v xml:space="preserve">Existe gran diferencia, indicando alta volatilidad o falta de consenso en el valor. </v>
      </c>
      <c r="S2" s="48">
        <f>+_xlfn.STDEV.P(E2,F2,G2,H2)/N2</f>
        <v>4.0981166271298178E-2</v>
      </c>
      <c r="T2" s="47" t="str">
        <f t="shared" ref="T2:T55" si="1">+IF(S2&lt;30%,"Los precios son homogéneos. Hay poca dispersión, indicando un mercado estable donde la mayoría de los productos se venden a precios cercanos al promedio","Existe una gran dispersión de precios, lo que indica alta volatilidad o falta de uniformidad en el mercado. La media pierde representatividad")</f>
        <v>Los precios son homogéneos. Hay poca dispersión, indicando un mercado estable donde la mayoría de los productos se venden a precios cercanos al promedio</v>
      </c>
    </row>
    <row r="3" spans="1:20" x14ac:dyDescent="0.25">
      <c r="A3" s="42">
        <v>2</v>
      </c>
      <c r="B3" s="43" t="s">
        <v>16</v>
      </c>
      <c r="E3" s="44">
        <v>677481</v>
      </c>
      <c r="F3" s="44">
        <v>114259.2</v>
      </c>
      <c r="G3" s="44">
        <v>654425</v>
      </c>
      <c r="H3" s="44">
        <v>118830</v>
      </c>
      <c r="J3" s="45">
        <f t="shared" ref="J3:J55" si="2">+MIN(E3,F3,G3,H3)</f>
        <v>114259.2</v>
      </c>
      <c r="K3" s="45">
        <f t="shared" ref="K3:K55" si="3">+MAX(E3,F3,G3,H3)</f>
        <v>677481</v>
      </c>
      <c r="L3" s="45">
        <f t="shared" ref="L3:L55" si="4">+GEOMEAN(F3,E3,G3,H3)</f>
        <v>278543.84701712523</v>
      </c>
      <c r="M3" s="45">
        <f t="shared" ref="M3:M55" si="5">+MEDIAN(F3,E3,G3,H3)</f>
        <v>386627.5</v>
      </c>
      <c r="N3" s="45">
        <f t="shared" ref="N3:N55" si="6">+AVERAGE(F3,E3,G3,H3)</f>
        <v>391248.8</v>
      </c>
      <c r="O3" s="45">
        <f t="shared" ref="O3:O55" si="7">+J3</f>
        <v>114259.2</v>
      </c>
      <c r="Q3" s="46">
        <f t="shared" ref="Q3:Q55" si="8">+_xlfn.STDEV.S(E3,F3,G3,H3)</f>
        <v>317346.19669212989</v>
      </c>
      <c r="R3" s="47" t="str">
        <f t="shared" si="0"/>
        <v xml:space="preserve">Existe gran diferencia, indicando alta volatilidad o falta de consenso en el valor. </v>
      </c>
      <c r="S3" s="48">
        <f t="shared" ref="S3:S55" si="9">+_xlfn.STDEV.P(E3,F3,G3,H3)/N3</f>
        <v>0.70244271197702768</v>
      </c>
      <c r="T3" s="47" t="str">
        <f t="shared" si="1"/>
        <v>Existe una gran dispersión de precios, lo que indica alta volatilidad o falta de uniformidad en el mercado. La media pierde representatividad</v>
      </c>
    </row>
    <row r="4" spans="1:20" x14ac:dyDescent="0.25">
      <c r="A4" s="42">
        <v>3</v>
      </c>
      <c r="B4" s="43" t="s">
        <v>17</v>
      </c>
      <c r="E4" s="44">
        <v>126067</v>
      </c>
      <c r="F4" s="44">
        <v>90000</v>
      </c>
      <c r="G4" s="44">
        <v>123949</v>
      </c>
      <c r="H4" s="44">
        <v>93000</v>
      </c>
      <c r="J4" s="45">
        <f t="shared" si="2"/>
        <v>90000</v>
      </c>
      <c r="K4" s="45">
        <f t="shared" si="3"/>
        <v>126067</v>
      </c>
      <c r="L4" s="45">
        <f t="shared" si="4"/>
        <v>106940.56538624255</v>
      </c>
      <c r="M4" s="45">
        <f t="shared" si="5"/>
        <v>108474.5</v>
      </c>
      <c r="N4" s="45">
        <f t="shared" si="6"/>
        <v>108254</v>
      </c>
      <c r="O4" s="45">
        <f t="shared" si="7"/>
        <v>90000</v>
      </c>
      <c r="Q4" s="46">
        <f t="shared" si="8"/>
        <v>19403.857228224839</v>
      </c>
      <c r="R4" s="47" t="str">
        <f t="shared" si="0"/>
        <v>Los precios son similares, sugiriendo un mercado estable y competitivo.</v>
      </c>
      <c r="S4" s="48">
        <f t="shared" si="9"/>
        <v>0.15522967549512273</v>
      </c>
      <c r="T4" s="47" t="str">
        <f t="shared" si="1"/>
        <v>Los precios son homogéneos. Hay poca dispersión, indicando un mercado estable donde la mayoría de los productos se venden a precios cercanos al promedio</v>
      </c>
    </row>
    <row r="5" spans="1:20" x14ac:dyDescent="0.25">
      <c r="A5" s="42">
        <v>4</v>
      </c>
      <c r="B5" s="43" t="s">
        <v>19</v>
      </c>
      <c r="E5" s="44">
        <v>378201</v>
      </c>
      <c r="F5" s="44">
        <v>180000</v>
      </c>
      <c r="G5" s="44">
        <v>371845</v>
      </c>
      <c r="H5" s="44">
        <v>186000</v>
      </c>
      <c r="J5" s="45">
        <f t="shared" si="2"/>
        <v>180000</v>
      </c>
      <c r="K5" s="45">
        <f t="shared" si="3"/>
        <v>378201</v>
      </c>
      <c r="L5" s="45">
        <f t="shared" si="4"/>
        <v>261949.46577236778</v>
      </c>
      <c r="M5" s="45">
        <f t="shared" si="5"/>
        <v>278922.5</v>
      </c>
      <c r="N5" s="45">
        <f t="shared" si="6"/>
        <v>279011.5</v>
      </c>
      <c r="O5" s="45">
        <f t="shared" si="7"/>
        <v>180000</v>
      </c>
      <c r="Q5" s="46">
        <f t="shared" si="8"/>
        <v>110921.94236939777</v>
      </c>
      <c r="R5" s="47" t="str">
        <f t="shared" si="0"/>
        <v xml:space="preserve">Existe gran diferencia, indicando alta volatilidad o falta de consenso en el valor. </v>
      </c>
      <c r="S5" s="48">
        <f t="shared" si="9"/>
        <v>0.34429125655756815</v>
      </c>
      <c r="T5" s="47" t="str">
        <f t="shared" si="1"/>
        <v>Existe una gran dispersión de precios, lo que indica alta volatilidad o falta de uniformidad en el mercado. La media pierde representatividad</v>
      </c>
    </row>
    <row r="6" spans="1:20" x14ac:dyDescent="0.25">
      <c r="A6" s="42">
        <v>5</v>
      </c>
      <c r="B6" s="43" t="s">
        <v>20</v>
      </c>
      <c r="E6" s="44">
        <v>189101</v>
      </c>
      <c r="F6" s="44">
        <v>124300</v>
      </c>
      <c r="G6" s="44">
        <v>185922</v>
      </c>
      <c r="H6" s="44">
        <v>129272</v>
      </c>
      <c r="J6" s="45">
        <f t="shared" si="2"/>
        <v>124300</v>
      </c>
      <c r="K6" s="45">
        <f t="shared" si="3"/>
        <v>189101</v>
      </c>
      <c r="L6" s="45">
        <f t="shared" si="4"/>
        <v>154170.06345160611</v>
      </c>
      <c r="M6" s="45">
        <f t="shared" si="5"/>
        <v>157597</v>
      </c>
      <c r="N6" s="45">
        <f t="shared" si="6"/>
        <v>157148.75</v>
      </c>
      <c r="O6" s="45">
        <f t="shared" si="7"/>
        <v>124300</v>
      </c>
      <c r="Q6" s="46">
        <f t="shared" si="8"/>
        <v>35142.565656432467</v>
      </c>
      <c r="R6" s="47" t="str">
        <f t="shared" si="0"/>
        <v xml:space="preserve">Existe gran diferencia, indicando alta volatilidad o falta de consenso en el valor. </v>
      </c>
      <c r="S6" s="48">
        <f t="shared" si="9"/>
        <v>0.19366590324538421</v>
      </c>
      <c r="T6" s="47" t="str">
        <f t="shared" si="1"/>
        <v>Los precios son homogéneos. Hay poca dispersión, indicando un mercado estable donde la mayoría de los productos se venden a precios cercanos al promedio</v>
      </c>
    </row>
    <row r="7" spans="1:20" x14ac:dyDescent="0.25">
      <c r="A7" s="42">
        <v>6</v>
      </c>
      <c r="B7" s="43" t="s">
        <v>21</v>
      </c>
      <c r="E7" s="44">
        <v>523337</v>
      </c>
      <c r="F7" s="44">
        <v>643500</v>
      </c>
      <c r="G7" s="44">
        <v>514541</v>
      </c>
      <c r="H7" s="44">
        <v>669240</v>
      </c>
      <c r="J7" s="45">
        <f t="shared" si="2"/>
        <v>514541</v>
      </c>
      <c r="K7" s="45">
        <f t="shared" si="3"/>
        <v>669240</v>
      </c>
      <c r="L7" s="45">
        <f t="shared" si="4"/>
        <v>583556.57561396074</v>
      </c>
      <c r="M7" s="45">
        <f t="shared" si="5"/>
        <v>583418.5</v>
      </c>
      <c r="N7" s="45">
        <f t="shared" si="6"/>
        <v>587654.5</v>
      </c>
      <c r="O7" s="45">
        <f t="shared" si="7"/>
        <v>514541</v>
      </c>
      <c r="Q7" s="46">
        <f t="shared" si="8"/>
        <v>80119.157860859559</v>
      </c>
      <c r="R7" s="47" t="str">
        <f t="shared" si="0"/>
        <v xml:space="preserve">Existe gran diferencia, indicando alta volatilidad o falta de consenso en el valor. </v>
      </c>
      <c r="S7" s="48">
        <f t="shared" si="9"/>
        <v>0.11807146212156988</v>
      </c>
      <c r="T7" s="47" t="str">
        <f t="shared" si="1"/>
        <v>Los precios son homogéneos. Hay poca dispersión, indicando un mercado estable donde la mayoría de los productos se venden a precios cercanos al promedio</v>
      </c>
    </row>
    <row r="8" spans="1:20" x14ac:dyDescent="0.25">
      <c r="A8" s="42">
        <v>7</v>
      </c>
      <c r="B8" s="43" t="s">
        <v>22</v>
      </c>
      <c r="E8" s="44">
        <v>252134</v>
      </c>
      <c r="F8" s="44">
        <v>317900</v>
      </c>
      <c r="G8" s="44">
        <v>247896</v>
      </c>
      <c r="H8" s="44">
        <v>330616</v>
      </c>
      <c r="J8" s="45">
        <f t="shared" si="2"/>
        <v>247896</v>
      </c>
      <c r="K8" s="45">
        <f t="shared" si="3"/>
        <v>330616</v>
      </c>
      <c r="L8" s="45">
        <f t="shared" si="4"/>
        <v>284694.33932629082</v>
      </c>
      <c r="M8" s="45">
        <f t="shared" si="5"/>
        <v>285017</v>
      </c>
      <c r="N8" s="45">
        <f t="shared" si="6"/>
        <v>287136.5</v>
      </c>
      <c r="O8" s="45">
        <f t="shared" si="7"/>
        <v>247896</v>
      </c>
      <c r="Q8" s="46">
        <f t="shared" si="8"/>
        <v>43212.080482969883</v>
      </c>
      <c r="R8" s="47" t="str">
        <f t="shared" si="0"/>
        <v xml:space="preserve">Existe gran diferencia, indicando alta volatilidad o falta de consenso en el valor. </v>
      </c>
      <c r="S8" s="48">
        <f t="shared" si="9"/>
        <v>0.13033090341572615</v>
      </c>
      <c r="T8" s="47" t="str">
        <f t="shared" si="1"/>
        <v>Los precios son homogéneos. Hay poca dispersión, indicando un mercado estable donde la mayoría de los productos se venden a precios cercanos al promedio</v>
      </c>
    </row>
    <row r="9" spans="1:20" x14ac:dyDescent="0.25">
      <c r="A9" s="42">
        <v>8</v>
      </c>
      <c r="B9" s="43" t="s">
        <v>23</v>
      </c>
      <c r="E9" s="44">
        <v>511700</v>
      </c>
      <c r="F9" s="44">
        <v>264000</v>
      </c>
      <c r="G9" s="44">
        <v>513100</v>
      </c>
      <c r="H9" s="44">
        <v>274560</v>
      </c>
      <c r="J9" s="45">
        <f t="shared" si="2"/>
        <v>264000</v>
      </c>
      <c r="K9" s="45">
        <f t="shared" si="3"/>
        <v>513100</v>
      </c>
      <c r="L9" s="45">
        <f t="shared" si="4"/>
        <v>371419.46164058748</v>
      </c>
      <c r="M9" s="45">
        <f t="shared" si="5"/>
        <v>393130</v>
      </c>
      <c r="N9" s="45">
        <f t="shared" si="6"/>
        <v>390840</v>
      </c>
      <c r="O9" s="45">
        <f t="shared" si="7"/>
        <v>264000</v>
      </c>
      <c r="Q9" s="46">
        <f t="shared" si="8"/>
        <v>140432.74926692373</v>
      </c>
      <c r="R9" s="47" t="str">
        <f t="shared" si="0"/>
        <v xml:space="preserve">Existe gran diferencia, indicando alta volatilidad o falta de consenso en el valor. </v>
      </c>
      <c r="S9" s="48">
        <f t="shared" si="9"/>
        <v>0.31117165179727369</v>
      </c>
      <c r="T9" s="47" t="str">
        <f t="shared" si="1"/>
        <v>Existe una gran dispersión de precios, lo que indica alta volatilidad o falta de uniformidad en el mercado. La media pierde representatividad</v>
      </c>
    </row>
    <row r="10" spans="1:20" x14ac:dyDescent="0.25">
      <c r="A10" s="42">
        <v>9</v>
      </c>
      <c r="B10" s="43" t="s">
        <v>24</v>
      </c>
      <c r="E10" s="44">
        <v>595000</v>
      </c>
      <c r="F10" s="44">
        <v>495000</v>
      </c>
      <c r="G10" s="44">
        <v>598000</v>
      </c>
      <c r="H10" s="44">
        <v>514800</v>
      </c>
      <c r="J10" s="45">
        <f t="shared" si="2"/>
        <v>495000</v>
      </c>
      <c r="K10" s="45">
        <f t="shared" si="3"/>
        <v>598000</v>
      </c>
      <c r="L10" s="45">
        <f t="shared" si="4"/>
        <v>548738.55048216786</v>
      </c>
      <c r="M10" s="45">
        <f t="shared" si="5"/>
        <v>554900</v>
      </c>
      <c r="N10" s="45">
        <f t="shared" si="6"/>
        <v>550700</v>
      </c>
      <c r="O10" s="45">
        <f t="shared" si="7"/>
        <v>495000</v>
      </c>
      <c r="Q10" s="46">
        <f t="shared" si="8"/>
        <v>53513.487396481025</v>
      </c>
      <c r="R10" s="47" t="str">
        <f t="shared" si="0"/>
        <v xml:space="preserve">Existe gran diferencia, indicando alta volatilidad o falta de consenso en el valor. </v>
      </c>
      <c r="S10" s="48">
        <f t="shared" si="9"/>
        <v>8.4154783966680483E-2</v>
      </c>
      <c r="T10" s="47" t="str">
        <f t="shared" si="1"/>
        <v>Los precios son homogéneos. Hay poca dispersión, indicando un mercado estable donde la mayoría de los productos se venden a precios cercanos al promedio</v>
      </c>
    </row>
    <row r="11" spans="1:20" x14ac:dyDescent="0.25">
      <c r="A11" s="42">
        <v>10</v>
      </c>
      <c r="B11" s="43" t="s">
        <v>25</v>
      </c>
      <c r="E11" s="44">
        <v>95080</v>
      </c>
      <c r="F11" s="44">
        <v>158400</v>
      </c>
      <c r="G11" s="44">
        <v>93482</v>
      </c>
      <c r="H11" s="44">
        <v>164736</v>
      </c>
      <c r="J11" s="45">
        <f t="shared" si="2"/>
        <v>93482</v>
      </c>
      <c r="K11" s="45">
        <f t="shared" si="3"/>
        <v>164736</v>
      </c>
      <c r="L11" s="45">
        <f t="shared" si="4"/>
        <v>123407.11954974996</v>
      </c>
      <c r="M11" s="45">
        <f t="shared" si="5"/>
        <v>126740</v>
      </c>
      <c r="N11" s="45">
        <f t="shared" si="6"/>
        <v>127924.5</v>
      </c>
      <c r="O11" s="45">
        <f t="shared" si="7"/>
        <v>93482</v>
      </c>
      <c r="Q11" s="46">
        <f t="shared" si="8"/>
        <v>38939.652536542577</v>
      </c>
      <c r="R11" s="47" t="str">
        <f t="shared" si="0"/>
        <v xml:space="preserve">Existe gran diferencia, indicando alta volatilidad o falta de consenso en el valor. </v>
      </c>
      <c r="S11" s="48">
        <f t="shared" si="9"/>
        <v>0.26361430618204507</v>
      </c>
      <c r="T11" s="47" t="str">
        <f t="shared" si="1"/>
        <v>Los precios son homogéneos. Hay poca dispersión, indicando un mercado estable donde la mayoría de los productos se venden a precios cercanos al promedio</v>
      </c>
    </row>
    <row r="12" spans="1:20" x14ac:dyDescent="0.25">
      <c r="A12" s="42">
        <v>11</v>
      </c>
      <c r="B12" s="43" t="s">
        <v>26</v>
      </c>
      <c r="E12" s="44">
        <v>104615</v>
      </c>
      <c r="F12" s="44">
        <v>223300</v>
      </c>
      <c r="G12" s="44">
        <v>103857</v>
      </c>
      <c r="H12" s="44">
        <v>232232</v>
      </c>
      <c r="J12" s="45">
        <f t="shared" si="2"/>
        <v>103857</v>
      </c>
      <c r="K12" s="45">
        <f t="shared" si="3"/>
        <v>232232</v>
      </c>
      <c r="L12" s="45">
        <f t="shared" si="4"/>
        <v>154067.17862756405</v>
      </c>
      <c r="M12" s="45">
        <f t="shared" si="5"/>
        <v>163957.5</v>
      </c>
      <c r="N12" s="45">
        <f t="shared" si="6"/>
        <v>166001</v>
      </c>
      <c r="O12" s="45">
        <f t="shared" si="7"/>
        <v>103857</v>
      </c>
      <c r="Q12" s="46">
        <f t="shared" si="8"/>
        <v>71413.907361708378</v>
      </c>
      <c r="R12" s="47" t="str">
        <f t="shared" si="0"/>
        <v xml:space="preserve">Existe gran diferencia, indicando alta volatilidad o falta de consenso en el valor. </v>
      </c>
      <c r="S12" s="48">
        <f t="shared" si="9"/>
        <v>0.37256557465767076</v>
      </c>
      <c r="T12" s="47" t="str">
        <f t="shared" si="1"/>
        <v>Existe una gran dispersión de precios, lo que indica alta volatilidad o falta de uniformidad en el mercado. La media pierde representatividad</v>
      </c>
    </row>
    <row r="13" spans="1:20" x14ac:dyDescent="0.25">
      <c r="A13" s="42">
        <v>12</v>
      </c>
      <c r="B13" s="43" t="s">
        <v>27</v>
      </c>
      <c r="E13" s="44">
        <v>81190</v>
      </c>
      <c r="F13" s="44">
        <v>127600</v>
      </c>
      <c r="G13" s="44">
        <v>77859</v>
      </c>
      <c r="H13" s="44">
        <v>132704</v>
      </c>
      <c r="J13" s="45">
        <f t="shared" si="2"/>
        <v>77859</v>
      </c>
      <c r="K13" s="45">
        <f t="shared" si="3"/>
        <v>132704</v>
      </c>
      <c r="L13" s="45">
        <f t="shared" si="4"/>
        <v>101715.35348993522</v>
      </c>
      <c r="M13" s="45">
        <f t="shared" si="5"/>
        <v>104395</v>
      </c>
      <c r="N13" s="45">
        <f t="shared" si="6"/>
        <v>104838.25</v>
      </c>
      <c r="O13" s="45">
        <f t="shared" si="7"/>
        <v>77859</v>
      </c>
      <c r="Q13" s="46">
        <f t="shared" si="8"/>
        <v>29335.512862683459</v>
      </c>
      <c r="R13" s="47" t="str">
        <f t="shared" si="0"/>
        <v xml:space="preserve">Existe gran diferencia, indicando alta volatilidad o falta de consenso en el valor. </v>
      </c>
      <c r="S13" s="48">
        <f t="shared" si="9"/>
        <v>0.24232853345156979</v>
      </c>
      <c r="T13" s="47" t="str">
        <f t="shared" si="1"/>
        <v>Los precios son homogéneos. Hay poca dispersión, indicando un mercado estable donde la mayoría de los productos se venden a precios cercanos al promedio</v>
      </c>
    </row>
    <row r="14" spans="1:20" x14ac:dyDescent="0.25">
      <c r="A14" s="42">
        <v>13</v>
      </c>
      <c r="B14" s="43" t="s">
        <v>28</v>
      </c>
      <c r="E14" s="44">
        <v>238000</v>
      </c>
      <c r="F14" s="44">
        <v>165000</v>
      </c>
      <c r="G14" s="44">
        <v>235000</v>
      </c>
      <c r="H14" s="44">
        <v>171600</v>
      </c>
      <c r="J14" s="45">
        <f t="shared" si="2"/>
        <v>165000</v>
      </c>
      <c r="K14" s="45">
        <f t="shared" si="3"/>
        <v>238000</v>
      </c>
      <c r="L14" s="45">
        <f t="shared" si="4"/>
        <v>199485.58183062554</v>
      </c>
      <c r="M14" s="45">
        <f t="shared" si="5"/>
        <v>203300</v>
      </c>
      <c r="N14" s="45">
        <f t="shared" si="6"/>
        <v>202400</v>
      </c>
      <c r="O14" s="45">
        <f t="shared" si="7"/>
        <v>165000</v>
      </c>
      <c r="Q14" s="46">
        <f t="shared" si="8"/>
        <v>39486.368956050304</v>
      </c>
      <c r="R14" s="47" t="str">
        <f t="shared" si="0"/>
        <v xml:space="preserve">Existe gran diferencia, indicando alta volatilidad o falta de consenso en el valor. </v>
      </c>
      <c r="S14" s="48">
        <f t="shared" si="9"/>
        <v>0.16895355048984578</v>
      </c>
      <c r="T14" s="47" t="str">
        <f t="shared" si="1"/>
        <v>Los precios son homogéneos. Hay poca dispersión, indicando un mercado estable donde la mayoría de los productos se venden a precios cercanos al promedio</v>
      </c>
    </row>
    <row r="15" spans="1:20" x14ac:dyDescent="0.25">
      <c r="A15" s="42">
        <v>14</v>
      </c>
      <c r="B15" s="43" t="s">
        <v>29</v>
      </c>
      <c r="E15" s="44">
        <v>78792</v>
      </c>
      <c r="F15" s="44">
        <v>77000</v>
      </c>
      <c r="G15" s="44">
        <v>77468</v>
      </c>
      <c r="H15" s="44">
        <v>80080</v>
      </c>
      <c r="J15" s="45">
        <f t="shared" si="2"/>
        <v>77000</v>
      </c>
      <c r="K15" s="45">
        <f t="shared" si="3"/>
        <v>80080</v>
      </c>
      <c r="L15" s="45">
        <f t="shared" si="4"/>
        <v>78325.795516611921</v>
      </c>
      <c r="M15" s="45">
        <f t="shared" si="5"/>
        <v>78130</v>
      </c>
      <c r="N15" s="45">
        <f t="shared" si="6"/>
        <v>78335</v>
      </c>
      <c r="O15" s="45">
        <f t="shared" si="7"/>
        <v>77000</v>
      </c>
      <c r="Q15" s="46">
        <f t="shared" si="8"/>
        <v>1388.9790015211413</v>
      </c>
      <c r="R15" s="47" t="str">
        <f t="shared" si="0"/>
        <v>Los precios son similares, sugiriendo un mercado estable y competitivo.</v>
      </c>
      <c r="S15" s="48">
        <f t="shared" si="9"/>
        <v>1.5355729886263519E-2</v>
      </c>
      <c r="T15" s="47" t="str">
        <f t="shared" si="1"/>
        <v>Los precios son homogéneos. Hay poca dispersión, indicando un mercado estable donde la mayoría de los productos se venden a precios cercanos al promedio</v>
      </c>
    </row>
    <row r="16" spans="1:20" x14ac:dyDescent="0.25">
      <c r="A16" s="42">
        <v>15</v>
      </c>
      <c r="B16" s="43" t="s">
        <v>30</v>
      </c>
      <c r="E16" s="44">
        <v>119000</v>
      </c>
      <c r="F16" s="44">
        <v>82500</v>
      </c>
      <c r="G16" s="44">
        <v>118000</v>
      </c>
      <c r="H16" s="44">
        <v>85800</v>
      </c>
      <c r="J16" s="45">
        <f t="shared" si="2"/>
        <v>82500</v>
      </c>
      <c r="K16" s="45">
        <f t="shared" si="3"/>
        <v>119000</v>
      </c>
      <c r="L16" s="45">
        <f t="shared" si="4"/>
        <v>99848.731362996914</v>
      </c>
      <c r="M16" s="45">
        <f t="shared" si="5"/>
        <v>101900</v>
      </c>
      <c r="N16" s="45">
        <f t="shared" si="6"/>
        <v>101325</v>
      </c>
      <c r="O16" s="45">
        <f t="shared" si="7"/>
        <v>82500</v>
      </c>
      <c r="Q16" s="46">
        <f t="shared" si="8"/>
        <v>19881.880360435396</v>
      </c>
      <c r="R16" s="47" t="str">
        <f t="shared" si="0"/>
        <v>Los precios son similares, sugiriendo un mercado estable y competitivo.</v>
      </c>
      <c r="S16" s="48">
        <f t="shared" si="9"/>
        <v>0.16993055482003416</v>
      </c>
      <c r="T16" s="47" t="str">
        <f t="shared" si="1"/>
        <v>Los precios son homogéneos. Hay poca dispersión, indicando un mercado estable donde la mayoría de los productos se venden a precios cercanos al promedio</v>
      </c>
    </row>
    <row r="17" spans="1:20" x14ac:dyDescent="0.25">
      <c r="A17" s="42">
        <v>16</v>
      </c>
      <c r="B17" s="43" t="s">
        <v>31</v>
      </c>
      <c r="E17" s="44">
        <v>252134</v>
      </c>
      <c r="F17" s="44">
        <v>310200</v>
      </c>
      <c r="G17" s="44"/>
      <c r="H17" s="44">
        <v>322608</v>
      </c>
      <c r="J17" s="45">
        <f t="shared" si="2"/>
        <v>252134</v>
      </c>
      <c r="K17" s="45">
        <f t="shared" si="3"/>
        <v>322608</v>
      </c>
      <c r="L17" s="45">
        <f t="shared" si="4"/>
        <v>293302.73541696486</v>
      </c>
      <c r="M17" s="45">
        <f t="shared" si="5"/>
        <v>310200</v>
      </c>
      <c r="N17" s="45">
        <f t="shared" si="6"/>
        <v>294980.66666666669</v>
      </c>
      <c r="O17" s="45">
        <f t="shared" si="7"/>
        <v>252134</v>
      </c>
      <c r="Q17" s="46">
        <f t="shared" si="8"/>
        <v>37621.366925370057</v>
      </c>
      <c r="R17" s="47" t="str">
        <f t="shared" si="0"/>
        <v xml:space="preserve">Existe gran diferencia, indicando alta volatilidad o falta de consenso en el valor. </v>
      </c>
      <c r="S17" s="48">
        <f t="shared" si="9"/>
        <v>0.10413468045722367</v>
      </c>
      <c r="T17" s="47" t="str">
        <f t="shared" si="1"/>
        <v>Los precios son homogéneos. Hay poca dispersión, indicando un mercado estable donde la mayoría de los productos se venden a precios cercanos al promedio</v>
      </c>
    </row>
    <row r="18" spans="1:20" x14ac:dyDescent="0.25">
      <c r="A18" s="42">
        <v>17</v>
      </c>
      <c r="B18" s="43" t="s">
        <v>32</v>
      </c>
      <c r="E18" s="44">
        <v>136602</v>
      </c>
      <c r="F18" s="44">
        <v>314600</v>
      </c>
      <c r="G18" s="44">
        <v>247896</v>
      </c>
      <c r="H18" s="44">
        <v>327184</v>
      </c>
      <c r="J18" s="45">
        <f t="shared" si="2"/>
        <v>136602</v>
      </c>
      <c r="K18" s="45">
        <f t="shared" si="3"/>
        <v>327184</v>
      </c>
      <c r="L18" s="45">
        <f t="shared" si="4"/>
        <v>242979.33450211672</v>
      </c>
      <c r="M18" s="45">
        <f t="shared" si="5"/>
        <v>281248</v>
      </c>
      <c r="N18" s="45">
        <f t="shared" si="6"/>
        <v>256570.5</v>
      </c>
      <c r="O18" s="45">
        <f t="shared" si="7"/>
        <v>136602</v>
      </c>
      <c r="Q18" s="46">
        <f t="shared" si="8"/>
        <v>87218.838169667608</v>
      </c>
      <c r="R18" s="47" t="str">
        <f t="shared" si="0"/>
        <v xml:space="preserve">Existe gran diferencia, indicando alta volatilidad o falta de consenso en el valor. </v>
      </c>
      <c r="S18" s="48">
        <f t="shared" si="9"/>
        <v>0.29439756146359769</v>
      </c>
      <c r="T18" s="47" t="str">
        <f t="shared" si="1"/>
        <v>Los precios son homogéneos. Hay poca dispersión, indicando un mercado estable donde la mayoría de los productos se venden a precios cercanos al promedio</v>
      </c>
    </row>
    <row r="19" spans="1:20" x14ac:dyDescent="0.25">
      <c r="A19" s="42">
        <v>18</v>
      </c>
      <c r="B19" s="43" t="s">
        <v>33</v>
      </c>
      <c r="E19" s="44">
        <v>173871</v>
      </c>
      <c r="F19" s="44">
        <v>198000</v>
      </c>
      <c r="G19" s="44">
        <v>136323</v>
      </c>
      <c r="H19" s="44">
        <v>205920</v>
      </c>
      <c r="J19" s="45">
        <f t="shared" si="2"/>
        <v>136323</v>
      </c>
      <c r="K19" s="45">
        <f t="shared" si="3"/>
        <v>205920</v>
      </c>
      <c r="L19" s="45">
        <f t="shared" si="4"/>
        <v>176315.3004959941</v>
      </c>
      <c r="M19" s="45">
        <f t="shared" si="5"/>
        <v>185935.5</v>
      </c>
      <c r="N19" s="45">
        <f t="shared" si="6"/>
        <v>178528.5</v>
      </c>
      <c r="O19" s="45">
        <f t="shared" si="7"/>
        <v>136323</v>
      </c>
      <c r="Q19" s="46">
        <f t="shared" si="8"/>
        <v>31264.623890269333</v>
      </c>
      <c r="R19" s="47" t="str">
        <f t="shared" si="0"/>
        <v xml:space="preserve">Existe gran diferencia, indicando alta volatilidad o falta de consenso en el valor. </v>
      </c>
      <c r="S19" s="48">
        <f t="shared" si="9"/>
        <v>0.15166182726421332</v>
      </c>
      <c r="T19" s="47" t="str">
        <f t="shared" si="1"/>
        <v>Los precios son homogéneos. Hay poca dispersión, indicando un mercado estable donde la mayoría de los productos se venden a precios cercanos al promedio</v>
      </c>
    </row>
    <row r="20" spans="1:20" x14ac:dyDescent="0.25">
      <c r="A20" s="42">
        <v>19</v>
      </c>
      <c r="B20" s="43" t="s">
        <v>34</v>
      </c>
      <c r="E20" s="44">
        <v>174894</v>
      </c>
      <c r="F20" s="44">
        <v>112200</v>
      </c>
      <c r="G20" s="44">
        <v>170949</v>
      </c>
      <c r="H20" s="44">
        <v>116688</v>
      </c>
      <c r="J20" s="45">
        <f t="shared" si="2"/>
        <v>112200</v>
      </c>
      <c r="K20" s="45">
        <f t="shared" si="3"/>
        <v>174894</v>
      </c>
      <c r="L20" s="45">
        <f t="shared" si="4"/>
        <v>140658.22482342855</v>
      </c>
      <c r="M20" s="45">
        <f t="shared" si="5"/>
        <v>143818.5</v>
      </c>
      <c r="N20" s="45">
        <f t="shared" si="6"/>
        <v>143682.75</v>
      </c>
      <c r="O20" s="45">
        <f t="shared" si="7"/>
        <v>112200</v>
      </c>
      <c r="Q20" s="46">
        <f t="shared" si="8"/>
        <v>33850.01521786955</v>
      </c>
      <c r="R20" s="47" t="str">
        <f t="shared" si="0"/>
        <v xml:space="preserve">Existe gran diferencia, indicando alta volatilidad o falta de consenso en el valor. </v>
      </c>
      <c r="S20" s="48">
        <f t="shared" si="9"/>
        <v>0.20402569617553162</v>
      </c>
      <c r="T20" s="47" t="str">
        <f t="shared" si="1"/>
        <v>Los precios son homogéneos. Hay poca dispersión, indicando un mercado estable donde la mayoría de los productos se venden a precios cercanos al promedio</v>
      </c>
    </row>
    <row r="21" spans="1:20" ht="15.75" customHeight="1" x14ac:dyDescent="0.25">
      <c r="A21" s="42">
        <v>20</v>
      </c>
      <c r="B21" s="43" t="s">
        <v>35</v>
      </c>
      <c r="E21" s="44">
        <v>1109442</v>
      </c>
      <c r="F21" s="44">
        <v>111100</v>
      </c>
      <c r="G21" s="44">
        <v>170949</v>
      </c>
      <c r="H21" s="44">
        <v>115544</v>
      </c>
      <c r="J21" s="45">
        <f t="shared" si="2"/>
        <v>111100</v>
      </c>
      <c r="K21" s="45">
        <f t="shared" si="3"/>
        <v>1109442</v>
      </c>
      <c r="L21" s="45">
        <f t="shared" si="4"/>
        <v>222130.48056640185</v>
      </c>
      <c r="M21" s="45">
        <f t="shared" si="5"/>
        <v>143246.5</v>
      </c>
      <c r="N21" s="45">
        <f t="shared" si="6"/>
        <v>376758.75</v>
      </c>
      <c r="O21" s="45">
        <f t="shared" si="7"/>
        <v>111100</v>
      </c>
      <c r="Q21" s="46">
        <f t="shared" si="8"/>
        <v>489213.69396708085</v>
      </c>
      <c r="R21" s="47" t="str">
        <f t="shared" si="0"/>
        <v xml:space="preserve">Existe gran diferencia, indicando alta volatilidad o falta de consenso en el valor. </v>
      </c>
      <c r="S21" s="48">
        <f t="shared" si="9"/>
        <v>1.124516648530971</v>
      </c>
      <c r="T21" s="47" t="str">
        <f t="shared" si="1"/>
        <v>Existe una gran dispersión de precios, lo que indica alta volatilidad o falta de uniformidad en el mercado. La media pierde representatividad</v>
      </c>
    </row>
    <row r="22" spans="1:20" ht="15.75" customHeight="1" x14ac:dyDescent="0.25">
      <c r="A22" s="42">
        <v>21</v>
      </c>
      <c r="B22" s="43" t="s">
        <v>36</v>
      </c>
      <c r="E22" s="44">
        <v>1045878</v>
      </c>
      <c r="F22" s="44">
        <v>1216600</v>
      </c>
      <c r="G22" s="44">
        <v>1090796</v>
      </c>
      <c r="H22" s="44">
        <v>1265264</v>
      </c>
      <c r="J22" s="45">
        <f t="shared" si="2"/>
        <v>1045878</v>
      </c>
      <c r="K22" s="45">
        <f t="shared" si="3"/>
        <v>1265264</v>
      </c>
      <c r="L22" s="45">
        <f t="shared" si="4"/>
        <v>1151167.1341663157</v>
      </c>
      <c r="M22" s="45">
        <f t="shared" si="5"/>
        <v>1153698</v>
      </c>
      <c r="N22" s="45">
        <f t="shared" si="6"/>
        <v>1154634.5</v>
      </c>
      <c r="O22" s="45">
        <f t="shared" si="7"/>
        <v>1045878</v>
      </c>
      <c r="Q22" s="46">
        <f t="shared" si="8"/>
        <v>103250.40731961625</v>
      </c>
      <c r="R22" s="47" t="str">
        <f t="shared" si="0"/>
        <v xml:space="preserve">Existe gran diferencia, indicando alta volatilidad o falta de consenso en el valor. </v>
      </c>
      <c r="S22" s="48">
        <f t="shared" si="9"/>
        <v>7.7442234481888791E-2</v>
      </c>
      <c r="T22" s="47" t="str">
        <f t="shared" si="1"/>
        <v>Los precios son homogéneos. Hay poca dispersión, indicando un mercado estable donde la mayoría de los productos se venden a precios cercanos al promedio</v>
      </c>
    </row>
    <row r="23" spans="1:20" ht="15.75" customHeight="1" x14ac:dyDescent="0.25">
      <c r="A23" s="42">
        <v>22</v>
      </c>
      <c r="B23" s="43" t="s">
        <v>37</v>
      </c>
      <c r="E23" s="44">
        <v>727798</v>
      </c>
      <c r="F23" s="44">
        <v>1299100</v>
      </c>
      <c r="G23" s="44">
        <v>1028300</v>
      </c>
      <c r="H23" s="44">
        <v>1351064</v>
      </c>
      <c r="J23" s="45">
        <f t="shared" si="2"/>
        <v>727798</v>
      </c>
      <c r="K23" s="45">
        <f t="shared" si="3"/>
        <v>1351064</v>
      </c>
      <c r="L23" s="45">
        <f t="shared" si="4"/>
        <v>1070563.1727217671</v>
      </c>
      <c r="M23" s="45">
        <f t="shared" si="5"/>
        <v>1163700</v>
      </c>
      <c r="N23" s="45">
        <f t="shared" si="6"/>
        <v>1101565.5</v>
      </c>
      <c r="O23" s="45">
        <f t="shared" si="7"/>
        <v>727798</v>
      </c>
      <c r="Q23" s="46">
        <f t="shared" si="8"/>
        <v>286553.86796610046</v>
      </c>
      <c r="R23" s="47" t="str">
        <f t="shared" si="0"/>
        <v xml:space="preserve">Existe gran diferencia, indicando alta volatilidad o falta de consenso en el valor. </v>
      </c>
      <c r="S23" s="48">
        <f t="shared" si="9"/>
        <v>0.22528204560812307</v>
      </c>
      <c r="T23" s="47" t="str">
        <f t="shared" si="1"/>
        <v>Los precios son homogéneos. Hay poca dispersión, indicando un mercado estable donde la mayoría de los productos se venden a precios cercanos al promedio</v>
      </c>
    </row>
    <row r="24" spans="1:20" ht="15.75" customHeight="1" x14ac:dyDescent="0.25">
      <c r="A24" s="42">
        <v>23</v>
      </c>
      <c r="B24" s="43" t="s">
        <v>21</v>
      </c>
      <c r="E24" s="44">
        <v>538808</v>
      </c>
      <c r="F24" s="44">
        <v>639100</v>
      </c>
      <c r="G24" s="44"/>
      <c r="H24" s="44">
        <v>664664</v>
      </c>
      <c r="J24" s="45">
        <f t="shared" si="2"/>
        <v>538808</v>
      </c>
      <c r="K24" s="45">
        <f t="shared" si="3"/>
        <v>664664</v>
      </c>
      <c r="L24" s="45">
        <f t="shared" si="4"/>
        <v>611695.10233266104</v>
      </c>
      <c r="M24" s="45">
        <f t="shared" si="5"/>
        <v>639100</v>
      </c>
      <c r="N24" s="45">
        <f t="shared" si="6"/>
        <v>614190.66666666663</v>
      </c>
      <c r="O24" s="45">
        <f t="shared" si="7"/>
        <v>538808</v>
      </c>
      <c r="Q24" s="46">
        <f t="shared" si="8"/>
        <v>66522.848325468847</v>
      </c>
      <c r="R24" s="47" t="str">
        <f t="shared" si="0"/>
        <v xml:space="preserve">Existe gran diferencia, indicando alta volatilidad o falta de consenso en el valor. </v>
      </c>
      <c r="S24" s="48">
        <f t="shared" si="9"/>
        <v>8.843455486893162E-2</v>
      </c>
      <c r="T24" s="47" t="str">
        <f t="shared" si="1"/>
        <v>Los precios son homogéneos. Hay poca dispersión, indicando un mercado estable donde la mayoría de los productos se venden a precios cercanos al promedio</v>
      </c>
    </row>
    <row r="25" spans="1:20" ht="15.75" customHeight="1" x14ac:dyDescent="0.25">
      <c r="A25" s="42">
        <v>24</v>
      </c>
      <c r="B25" s="43" t="s">
        <v>38</v>
      </c>
      <c r="E25" s="44">
        <v>256929</v>
      </c>
      <c r="F25" s="44">
        <v>520300</v>
      </c>
      <c r="G25" s="44"/>
      <c r="H25" s="44">
        <v>541112</v>
      </c>
      <c r="J25" s="45">
        <f t="shared" si="2"/>
        <v>256929</v>
      </c>
      <c r="K25" s="45">
        <f t="shared" si="3"/>
        <v>541112</v>
      </c>
      <c r="L25" s="45">
        <f t="shared" si="4"/>
        <v>416662.77876769088</v>
      </c>
      <c r="M25" s="45">
        <f t="shared" si="5"/>
        <v>520300</v>
      </c>
      <c r="N25" s="45">
        <f t="shared" si="6"/>
        <v>439447</v>
      </c>
      <c r="O25" s="45">
        <f t="shared" si="7"/>
        <v>256929</v>
      </c>
      <c r="Q25" s="46">
        <f t="shared" si="8"/>
        <v>158407.38644078438</v>
      </c>
      <c r="R25" s="47" t="str">
        <f t="shared" si="0"/>
        <v xml:space="preserve">Existe gran diferencia, indicando alta volatilidad o falta de consenso en el valor. </v>
      </c>
      <c r="S25" s="48">
        <f t="shared" si="9"/>
        <v>0.2943223856860952</v>
      </c>
      <c r="T25" s="47" t="str">
        <f t="shared" si="1"/>
        <v>Los precios son homogéneos. Hay poca dispersión, indicando un mercado estable donde la mayoría de los productos se venden a precios cercanos al promedio</v>
      </c>
    </row>
    <row r="26" spans="1:20" ht="15.75" customHeight="1" x14ac:dyDescent="0.25">
      <c r="A26" s="42">
        <v>25</v>
      </c>
      <c r="B26" s="43" t="s">
        <v>39</v>
      </c>
      <c r="E26" s="44">
        <v>1934438</v>
      </c>
      <c r="F26" s="44">
        <v>1037300</v>
      </c>
      <c r="G26" s="44">
        <v>715566</v>
      </c>
      <c r="H26" s="44">
        <v>1078792</v>
      </c>
      <c r="J26" s="45">
        <f t="shared" si="2"/>
        <v>715566</v>
      </c>
      <c r="K26" s="45">
        <f t="shared" si="3"/>
        <v>1934438</v>
      </c>
      <c r="L26" s="45">
        <f t="shared" si="4"/>
        <v>1115608.0816995678</v>
      </c>
      <c r="M26" s="45">
        <f t="shared" si="5"/>
        <v>1058046</v>
      </c>
      <c r="N26" s="45">
        <f t="shared" si="6"/>
        <v>1191524</v>
      </c>
      <c r="O26" s="45">
        <f t="shared" si="7"/>
        <v>715566</v>
      </c>
      <c r="Q26" s="46">
        <f t="shared" si="8"/>
        <v>521200.78509789932</v>
      </c>
      <c r="R26" s="47" t="str">
        <f t="shared" si="0"/>
        <v xml:space="preserve">Existe gran diferencia, indicando alta volatilidad o falta de consenso en el valor. </v>
      </c>
      <c r="S26" s="48">
        <f t="shared" si="9"/>
        <v>0.37881999889819656</v>
      </c>
      <c r="T26" s="47" t="str">
        <f t="shared" si="1"/>
        <v>Existe una gran dispersión de precios, lo que indica alta volatilidad o falta de uniformidad en el mercado. La media pierde representatividad</v>
      </c>
    </row>
    <row r="27" spans="1:20" ht="15.75" customHeight="1" x14ac:dyDescent="0.25">
      <c r="A27" s="42">
        <v>26</v>
      </c>
      <c r="B27" s="43" t="s">
        <v>40</v>
      </c>
      <c r="E27" s="44">
        <v>5517015</v>
      </c>
      <c r="F27" s="44">
        <v>496100</v>
      </c>
      <c r="G27" s="44">
        <v>528863</v>
      </c>
      <c r="H27" s="44">
        <v>515944</v>
      </c>
      <c r="J27" s="45">
        <f t="shared" si="2"/>
        <v>496100</v>
      </c>
      <c r="K27" s="45">
        <f t="shared" si="3"/>
        <v>5517015</v>
      </c>
      <c r="L27" s="45">
        <f t="shared" si="4"/>
        <v>929618.55932988436</v>
      </c>
      <c r="M27" s="45">
        <f t="shared" si="5"/>
        <v>522403.5</v>
      </c>
      <c r="N27" s="45">
        <f t="shared" si="6"/>
        <v>1764480.5</v>
      </c>
      <c r="O27" s="45">
        <f t="shared" si="7"/>
        <v>496100</v>
      </c>
      <c r="Q27" s="46">
        <f t="shared" si="8"/>
        <v>2501725.95518967</v>
      </c>
      <c r="R27" s="47" t="str">
        <f t="shared" si="0"/>
        <v xml:space="preserve">Existe gran diferencia, indicando alta volatilidad o falta de consenso en el valor. </v>
      </c>
      <c r="S27" s="48">
        <f t="shared" si="9"/>
        <v>1.2278731504831844</v>
      </c>
      <c r="T27" s="47" t="str">
        <f t="shared" si="1"/>
        <v>Existe una gran dispersión de precios, lo que indica alta volatilidad o falta de uniformidad en el mercado. La media pierde representatividad</v>
      </c>
    </row>
    <row r="28" spans="1:20" ht="15.75" customHeight="1" x14ac:dyDescent="0.25">
      <c r="A28" s="42">
        <v>27</v>
      </c>
      <c r="B28" s="43" t="s">
        <v>41</v>
      </c>
      <c r="E28" s="44">
        <v>1936826</v>
      </c>
      <c r="F28" s="44">
        <v>231000</v>
      </c>
      <c r="G28" s="44">
        <v>248678</v>
      </c>
      <c r="H28" s="44">
        <v>240240</v>
      </c>
      <c r="J28" s="45">
        <f t="shared" si="2"/>
        <v>231000</v>
      </c>
      <c r="K28" s="45">
        <f t="shared" si="3"/>
        <v>1936826</v>
      </c>
      <c r="L28" s="45">
        <f t="shared" si="4"/>
        <v>404339.63792333053</v>
      </c>
      <c r="M28" s="45">
        <f t="shared" si="5"/>
        <v>244459</v>
      </c>
      <c r="N28" s="45">
        <f t="shared" si="6"/>
        <v>664186</v>
      </c>
      <c r="O28" s="45">
        <f t="shared" si="7"/>
        <v>231000</v>
      </c>
      <c r="Q28" s="46">
        <f t="shared" si="8"/>
        <v>848457.38238601794</v>
      </c>
      <c r="R28" s="47" t="str">
        <f t="shared" si="0"/>
        <v xml:space="preserve">Existe gran diferencia, indicando alta volatilidad o falta de consenso en el valor. </v>
      </c>
      <c r="S28" s="48">
        <f t="shared" si="9"/>
        <v>1.1062949944364062</v>
      </c>
      <c r="T28" s="47" t="str">
        <f t="shared" si="1"/>
        <v>Existe una gran dispersión de precios, lo que indica alta volatilidad o falta de uniformidad en el mercado. La media pierde representatividad</v>
      </c>
    </row>
    <row r="29" spans="1:20" ht="15.75" customHeight="1" x14ac:dyDescent="0.25">
      <c r="A29" s="42">
        <v>28</v>
      </c>
      <c r="B29" s="43" t="s">
        <v>42</v>
      </c>
      <c r="E29" s="44">
        <v>1431126</v>
      </c>
      <c r="F29" s="44">
        <v>1710500</v>
      </c>
      <c r="G29" s="44">
        <v>1931926</v>
      </c>
      <c r="H29" s="44">
        <v>1778920</v>
      </c>
      <c r="J29" s="45">
        <f t="shared" si="2"/>
        <v>1431126</v>
      </c>
      <c r="K29" s="45">
        <f t="shared" si="3"/>
        <v>1931926</v>
      </c>
      <c r="L29" s="45">
        <f t="shared" si="4"/>
        <v>1703087.5096660792</v>
      </c>
      <c r="M29" s="45">
        <f t="shared" si="5"/>
        <v>1744710</v>
      </c>
      <c r="N29" s="45">
        <f t="shared" si="6"/>
        <v>1713118</v>
      </c>
      <c r="O29" s="45">
        <f t="shared" si="7"/>
        <v>1431126</v>
      </c>
      <c r="Q29" s="46">
        <f t="shared" si="8"/>
        <v>209549.66480208616</v>
      </c>
      <c r="R29" s="47" t="str">
        <f t="shared" si="0"/>
        <v xml:space="preserve">Existe gran diferencia, indicando alta volatilidad o falta de consenso en el valor. </v>
      </c>
      <c r="S29" s="48">
        <f t="shared" si="9"/>
        <v>0.10593276883035521</v>
      </c>
      <c r="T29" s="47" t="str">
        <f t="shared" si="1"/>
        <v>Los precios son homogéneos. Hay poca dispersión, indicando un mercado estable donde la mayoría de los productos se venden a precios cercanos al promedio</v>
      </c>
    </row>
    <row r="30" spans="1:20" ht="15.75" customHeight="1" x14ac:dyDescent="0.25">
      <c r="A30" s="42">
        <v>29</v>
      </c>
      <c r="B30" s="43" t="s">
        <v>43</v>
      </c>
      <c r="E30" s="44">
        <v>2057856</v>
      </c>
      <c r="F30" s="44">
        <v>1835900</v>
      </c>
      <c r="G30" s="44">
        <v>5544292</v>
      </c>
      <c r="H30" s="44">
        <v>1909336</v>
      </c>
      <c r="J30" s="45">
        <f t="shared" si="2"/>
        <v>1835900</v>
      </c>
      <c r="K30" s="45">
        <f t="shared" si="3"/>
        <v>5544292</v>
      </c>
      <c r="L30" s="45">
        <f t="shared" si="4"/>
        <v>2514769.0971869081</v>
      </c>
      <c r="M30" s="45">
        <f t="shared" si="5"/>
        <v>1983596</v>
      </c>
      <c r="N30" s="45">
        <f t="shared" si="6"/>
        <v>2836846</v>
      </c>
      <c r="O30" s="45">
        <f t="shared" si="7"/>
        <v>1835900</v>
      </c>
      <c r="Q30" s="46">
        <f t="shared" si="8"/>
        <v>1807323.7081415898</v>
      </c>
      <c r="R30" s="47" t="str">
        <f t="shared" si="0"/>
        <v xml:space="preserve">Existe gran diferencia, indicando alta volatilidad o falta de consenso en el valor. </v>
      </c>
      <c r="S30" s="48">
        <f t="shared" si="9"/>
        <v>0.55173535825085651</v>
      </c>
      <c r="T30" s="47" t="str">
        <f t="shared" si="1"/>
        <v>Existe una gran dispersión de precios, lo que indica alta volatilidad o falta de uniformidad en el mercado. La media pierde representatividad</v>
      </c>
    </row>
    <row r="31" spans="1:20" ht="15.75" customHeight="1" x14ac:dyDescent="0.25">
      <c r="A31" s="42">
        <v>30</v>
      </c>
      <c r="B31" s="43" t="s">
        <v>44</v>
      </c>
      <c r="E31" s="44">
        <v>963379</v>
      </c>
      <c r="F31" s="44">
        <v>1266100</v>
      </c>
      <c r="G31" s="44">
        <v>1884610</v>
      </c>
      <c r="H31" s="44">
        <v>1316744</v>
      </c>
      <c r="J31" s="45">
        <f t="shared" si="2"/>
        <v>963379</v>
      </c>
      <c r="K31" s="45">
        <f t="shared" si="3"/>
        <v>1884610</v>
      </c>
      <c r="L31" s="45">
        <f t="shared" si="4"/>
        <v>1319006.7128762826</v>
      </c>
      <c r="M31" s="45">
        <f t="shared" si="5"/>
        <v>1291422</v>
      </c>
      <c r="N31" s="45">
        <f t="shared" si="6"/>
        <v>1357708.25</v>
      </c>
      <c r="O31" s="45">
        <f t="shared" si="7"/>
        <v>963379</v>
      </c>
      <c r="Q31" s="46">
        <f t="shared" si="8"/>
        <v>384357.10513564077</v>
      </c>
      <c r="R31" s="47" t="str">
        <f t="shared" si="0"/>
        <v xml:space="preserve">Existe gran diferencia, indicando alta volatilidad o falta de consenso en el valor. </v>
      </c>
      <c r="S31" s="48">
        <f t="shared" si="9"/>
        <v>0.24516534916283464</v>
      </c>
      <c r="T31" s="47" t="str">
        <f t="shared" si="1"/>
        <v>Los precios son homogéneos. Hay poca dispersión, indicando un mercado estable donde la mayoría de los productos se venden a precios cercanos al promedio</v>
      </c>
    </row>
    <row r="32" spans="1:20" ht="15.75" customHeight="1" x14ac:dyDescent="0.25">
      <c r="A32" s="42">
        <v>31</v>
      </c>
      <c r="B32" s="43" t="s">
        <v>45</v>
      </c>
      <c r="E32" s="44">
        <v>397743</v>
      </c>
      <c r="F32" s="44">
        <v>1214400</v>
      </c>
      <c r="G32" s="44">
        <v>1401186</v>
      </c>
      <c r="H32" s="44">
        <v>1262976</v>
      </c>
      <c r="J32" s="45">
        <f t="shared" si="2"/>
        <v>397743</v>
      </c>
      <c r="K32" s="45">
        <f t="shared" si="3"/>
        <v>1401186</v>
      </c>
      <c r="L32" s="45">
        <f t="shared" si="4"/>
        <v>961532.12286386976</v>
      </c>
      <c r="M32" s="45">
        <f t="shared" si="5"/>
        <v>1238688</v>
      </c>
      <c r="N32" s="45">
        <f t="shared" si="6"/>
        <v>1069076.25</v>
      </c>
      <c r="O32" s="45">
        <f t="shared" si="7"/>
        <v>397743</v>
      </c>
      <c r="Q32" s="46">
        <f t="shared" si="8"/>
        <v>454496.54342827515</v>
      </c>
      <c r="R32" s="47" t="str">
        <f t="shared" si="0"/>
        <v xml:space="preserve">Existe gran diferencia, indicando alta volatilidad o falta de consenso en el valor. </v>
      </c>
      <c r="S32" s="48">
        <f t="shared" si="9"/>
        <v>0.36817350730698922</v>
      </c>
      <c r="T32" s="47" t="str">
        <f t="shared" si="1"/>
        <v>Existe una gran dispersión de precios, lo que indica alta volatilidad o falta de uniformidad en el mercado. La media pierde representatividad</v>
      </c>
    </row>
    <row r="33" spans="1:20" ht="15.75" customHeight="1" x14ac:dyDescent="0.25">
      <c r="A33" s="42">
        <v>32</v>
      </c>
      <c r="B33" s="43" t="s">
        <v>46</v>
      </c>
      <c r="E33" s="44">
        <v>205521</v>
      </c>
      <c r="F33" s="44">
        <v>2041600</v>
      </c>
      <c r="G33" s="44">
        <v>2023270</v>
      </c>
      <c r="H33" s="44">
        <v>2123264</v>
      </c>
      <c r="J33" s="45">
        <f t="shared" si="2"/>
        <v>205521</v>
      </c>
      <c r="K33" s="45">
        <f t="shared" si="3"/>
        <v>2123264</v>
      </c>
      <c r="L33" s="45">
        <f t="shared" si="4"/>
        <v>1158700.4482290682</v>
      </c>
      <c r="M33" s="45">
        <f t="shared" si="5"/>
        <v>2032435</v>
      </c>
      <c r="N33" s="45">
        <f t="shared" si="6"/>
        <v>1598413.75</v>
      </c>
      <c r="O33" s="45">
        <f t="shared" si="7"/>
        <v>205521</v>
      </c>
      <c r="Q33" s="46">
        <f t="shared" si="8"/>
        <v>929611.90527387103</v>
      </c>
      <c r="R33" s="47" t="str">
        <f t="shared" si="0"/>
        <v xml:space="preserve">Existe gran diferencia, indicando alta volatilidad o falta de consenso en el valor. </v>
      </c>
      <c r="S33" s="48">
        <f t="shared" si="9"/>
        <v>0.50366654167459801</v>
      </c>
      <c r="T33" s="47" t="str">
        <f t="shared" si="1"/>
        <v>Existe una gran dispersión de precios, lo que indica alta volatilidad o falta de uniformidad en el mercado. La media pierde representatividad</v>
      </c>
    </row>
    <row r="34" spans="1:20" ht="15.75" customHeight="1" x14ac:dyDescent="0.25">
      <c r="A34" s="42">
        <v>33</v>
      </c>
      <c r="B34" s="43" t="s">
        <v>47</v>
      </c>
      <c r="E34" s="44">
        <v>923943</v>
      </c>
      <c r="F34" s="44">
        <v>463100</v>
      </c>
      <c r="G34" s="44">
        <v>948188</v>
      </c>
      <c r="H34" s="44">
        <v>481624</v>
      </c>
      <c r="J34" s="45">
        <f t="shared" si="2"/>
        <v>463100</v>
      </c>
      <c r="K34" s="45">
        <f t="shared" si="3"/>
        <v>948188</v>
      </c>
      <c r="L34" s="45">
        <f t="shared" si="4"/>
        <v>664860.65616375022</v>
      </c>
      <c r="M34" s="45">
        <f t="shared" si="5"/>
        <v>702783.5</v>
      </c>
      <c r="N34" s="45">
        <f t="shared" si="6"/>
        <v>704213.75</v>
      </c>
      <c r="O34" s="45">
        <f t="shared" si="7"/>
        <v>463100</v>
      </c>
      <c r="Q34" s="46">
        <f t="shared" si="8"/>
        <v>268008.96453461528</v>
      </c>
      <c r="R34" s="47" t="str">
        <f t="shared" si="0"/>
        <v xml:space="preserve">Existe gran diferencia, indicando alta volatilidad o falta de consenso en el valor. </v>
      </c>
      <c r="S34" s="48">
        <f t="shared" si="9"/>
        <v>0.32959108186816782</v>
      </c>
      <c r="T34" s="47" t="str">
        <f t="shared" si="1"/>
        <v>Existe una gran dispersión de precios, lo que indica alta volatilidad o falta de uniformidad en el mercado. La media pierde representatividad</v>
      </c>
    </row>
    <row r="35" spans="1:20" ht="15.75" customHeight="1" x14ac:dyDescent="0.25">
      <c r="A35" s="42">
        <v>34</v>
      </c>
      <c r="B35" s="43" t="s">
        <v>48</v>
      </c>
      <c r="E35" s="44">
        <v>949474</v>
      </c>
      <c r="F35" s="44">
        <v>572000</v>
      </c>
      <c r="G35" s="44">
        <v>389422</v>
      </c>
      <c r="H35" s="44">
        <v>594880</v>
      </c>
      <c r="J35" s="45">
        <f t="shared" si="2"/>
        <v>389422</v>
      </c>
      <c r="K35" s="45">
        <f t="shared" si="3"/>
        <v>949474</v>
      </c>
      <c r="L35" s="45">
        <f t="shared" si="4"/>
        <v>595569.21247996949</v>
      </c>
      <c r="M35" s="45">
        <f t="shared" si="5"/>
        <v>583440</v>
      </c>
      <c r="N35" s="45">
        <f t="shared" si="6"/>
        <v>626444</v>
      </c>
      <c r="O35" s="45">
        <f t="shared" si="7"/>
        <v>389422</v>
      </c>
      <c r="Q35" s="46">
        <f t="shared" si="8"/>
        <v>234156.81683863059</v>
      </c>
      <c r="R35" s="47" t="str">
        <f t="shared" si="0"/>
        <v xml:space="preserve">Existe gran diferencia, indicando alta volatilidad o falta de consenso en el valor. </v>
      </c>
      <c r="S35" s="48">
        <f t="shared" si="9"/>
        <v>0.32370930498425066</v>
      </c>
      <c r="T35" s="47" t="str">
        <f t="shared" si="1"/>
        <v>Existe una gran dispersión de precios, lo que indica alta volatilidad o falta de uniformidad en el mercado. La media pierde representatividad</v>
      </c>
    </row>
    <row r="36" spans="1:20" ht="15.75" customHeight="1" x14ac:dyDescent="0.25">
      <c r="A36" s="42">
        <v>35</v>
      </c>
      <c r="B36" s="43" t="s">
        <v>49</v>
      </c>
      <c r="E36" s="44">
        <v>1154068</v>
      </c>
      <c r="F36" s="44">
        <v>94600</v>
      </c>
      <c r="G36" s="44">
        <v>203067</v>
      </c>
      <c r="H36" s="44">
        <v>98384</v>
      </c>
      <c r="J36" s="45">
        <f t="shared" si="2"/>
        <v>94600</v>
      </c>
      <c r="K36" s="45">
        <f t="shared" si="3"/>
        <v>1154068</v>
      </c>
      <c r="L36" s="45">
        <f t="shared" si="4"/>
        <v>216108.37165328913</v>
      </c>
      <c r="M36" s="45">
        <f t="shared" si="5"/>
        <v>150725.5</v>
      </c>
      <c r="N36" s="45">
        <f t="shared" si="6"/>
        <v>387529.75</v>
      </c>
      <c r="O36" s="45">
        <f t="shared" si="7"/>
        <v>94600</v>
      </c>
      <c r="Q36" s="46">
        <f t="shared" si="8"/>
        <v>513491.47932844673</v>
      </c>
      <c r="R36" s="47" t="str">
        <f t="shared" si="0"/>
        <v xml:space="preserve">Existe gran diferencia, indicando alta volatilidad o falta de consenso en el valor. </v>
      </c>
      <c r="S36" s="48">
        <f t="shared" si="9"/>
        <v>1.1475161990151383</v>
      </c>
      <c r="T36" s="47" t="str">
        <f t="shared" si="1"/>
        <v>Existe una gran dispersión de precios, lo que indica alta volatilidad o falta de uniformidad en el mercado. La media pierde representatividad</v>
      </c>
    </row>
    <row r="37" spans="1:20" ht="15.75" customHeight="1" x14ac:dyDescent="0.25">
      <c r="A37" s="42">
        <v>36</v>
      </c>
      <c r="B37" s="43" t="s">
        <v>50</v>
      </c>
      <c r="E37" s="44">
        <v>1100504</v>
      </c>
      <c r="F37" s="44">
        <v>765600</v>
      </c>
      <c r="G37" s="44">
        <v>904614</v>
      </c>
      <c r="H37" s="44">
        <v>796224</v>
      </c>
      <c r="J37" s="45">
        <f t="shared" si="2"/>
        <v>765600</v>
      </c>
      <c r="K37" s="45">
        <f t="shared" si="3"/>
        <v>1100504</v>
      </c>
      <c r="L37" s="45">
        <f t="shared" si="4"/>
        <v>882618.50724324794</v>
      </c>
      <c r="M37" s="45">
        <f t="shared" si="5"/>
        <v>850419</v>
      </c>
      <c r="N37" s="45">
        <f t="shared" si="6"/>
        <v>891735.5</v>
      </c>
      <c r="O37" s="45">
        <f t="shared" si="7"/>
        <v>765600</v>
      </c>
      <c r="Q37" s="46">
        <f t="shared" si="8"/>
        <v>151418.57365924431</v>
      </c>
      <c r="R37" s="47" t="str">
        <f t="shared" si="0"/>
        <v xml:space="preserve">Existe gran diferencia, indicando alta volatilidad o falta de consenso en el valor. </v>
      </c>
      <c r="S37" s="48">
        <f t="shared" si="9"/>
        <v>0.1470529449525233</v>
      </c>
      <c r="T37" s="47" t="str">
        <f t="shared" si="1"/>
        <v>Los precios son homogéneos. Hay poca dispersión, indicando un mercado estable donde la mayoría de los productos se venden a precios cercanos al promedio</v>
      </c>
    </row>
    <row r="38" spans="1:20" ht="15.75" customHeight="1" x14ac:dyDescent="0.25">
      <c r="A38" s="42">
        <v>37</v>
      </c>
      <c r="B38" s="43" t="s">
        <v>51</v>
      </c>
      <c r="E38" s="44">
        <v>6664595</v>
      </c>
      <c r="F38" s="44">
        <v>783200</v>
      </c>
      <c r="G38" s="44">
        <v>935611</v>
      </c>
      <c r="H38" s="44">
        <v>814528</v>
      </c>
      <c r="J38" s="45">
        <f t="shared" si="2"/>
        <v>783200</v>
      </c>
      <c r="K38" s="45">
        <f t="shared" si="3"/>
        <v>6664595</v>
      </c>
      <c r="L38" s="45">
        <f t="shared" si="4"/>
        <v>1412251.175042524</v>
      </c>
      <c r="M38" s="45">
        <f t="shared" si="5"/>
        <v>875069.5</v>
      </c>
      <c r="N38" s="45">
        <f t="shared" si="6"/>
        <v>2299483.5</v>
      </c>
      <c r="O38" s="45">
        <f t="shared" si="7"/>
        <v>783200</v>
      </c>
      <c r="Q38" s="46">
        <f t="shared" si="8"/>
        <v>2910816.3284000475</v>
      </c>
      <c r="R38" s="47" t="str">
        <f t="shared" si="0"/>
        <v xml:space="preserve">Existe gran diferencia, indicando alta volatilidad o falta de consenso en el valor. </v>
      </c>
      <c r="S38" s="48">
        <f t="shared" si="9"/>
        <v>1.0962639593391248</v>
      </c>
      <c r="T38" s="47" t="str">
        <f t="shared" si="1"/>
        <v>Existe una gran dispersión de precios, lo que indica alta volatilidad o falta de uniformidad en el mercado. La media pierde representatividad</v>
      </c>
    </row>
    <row r="39" spans="1:20" ht="15.75" customHeight="1" x14ac:dyDescent="0.25">
      <c r="A39" s="42">
        <v>38</v>
      </c>
      <c r="B39" s="43" t="s">
        <v>52</v>
      </c>
      <c r="E39" s="44">
        <v>4359372</v>
      </c>
      <c r="F39" s="44">
        <v>629200</v>
      </c>
      <c r="G39" s="44">
        <v>1134672</v>
      </c>
      <c r="H39" s="44">
        <v>654368</v>
      </c>
      <c r="J39" s="45">
        <f t="shared" si="2"/>
        <v>629200</v>
      </c>
      <c r="K39" s="45">
        <f t="shared" si="3"/>
        <v>4359372</v>
      </c>
      <c r="L39" s="45">
        <f t="shared" si="4"/>
        <v>1194610.3109258597</v>
      </c>
      <c r="M39" s="45">
        <f t="shared" si="5"/>
        <v>894520</v>
      </c>
      <c r="N39" s="45">
        <f t="shared" si="6"/>
        <v>1694403</v>
      </c>
      <c r="O39" s="45">
        <f t="shared" si="7"/>
        <v>629200</v>
      </c>
      <c r="Q39" s="46">
        <f t="shared" si="8"/>
        <v>1791804.3788088772</v>
      </c>
      <c r="R39" s="47" t="str">
        <f t="shared" si="0"/>
        <v xml:space="preserve">Existe gran diferencia, indicando alta volatilidad o falta de consenso en el valor. </v>
      </c>
      <c r="S39" s="48">
        <f t="shared" si="9"/>
        <v>0.91580816999302006</v>
      </c>
      <c r="T39" s="47" t="str">
        <f t="shared" si="1"/>
        <v>Existe una gran dispersión de precios, lo que indica alta volatilidad o falta de uniformidad en el mercado. La media pierde representatividad</v>
      </c>
    </row>
    <row r="40" spans="1:20" ht="15.75" customHeight="1" x14ac:dyDescent="0.25">
      <c r="A40" s="42">
        <v>39</v>
      </c>
      <c r="B40" s="43" t="s">
        <v>53</v>
      </c>
      <c r="E40" s="44">
        <v>2245361</v>
      </c>
      <c r="F40" s="44">
        <v>654500</v>
      </c>
      <c r="G40" s="44">
        <v>1072176</v>
      </c>
      <c r="H40" s="44">
        <v>680680</v>
      </c>
      <c r="J40" s="45">
        <f t="shared" si="2"/>
        <v>654500</v>
      </c>
      <c r="K40" s="45">
        <f t="shared" si="3"/>
        <v>2245361</v>
      </c>
      <c r="L40" s="45">
        <f t="shared" si="4"/>
        <v>1017656.531743329</v>
      </c>
      <c r="M40" s="45">
        <f t="shared" si="5"/>
        <v>876428</v>
      </c>
      <c r="N40" s="45">
        <f t="shared" si="6"/>
        <v>1163179.25</v>
      </c>
      <c r="O40" s="45">
        <f t="shared" si="7"/>
        <v>654500</v>
      </c>
      <c r="Q40" s="46">
        <f t="shared" si="8"/>
        <v>746315.17854383518</v>
      </c>
      <c r="R40" s="47" t="str">
        <f t="shared" si="0"/>
        <v xml:space="preserve">Existe gran diferencia, indicando alta volatilidad o falta de consenso en el valor. </v>
      </c>
      <c r="S40" s="48">
        <f t="shared" si="9"/>
        <v>0.55565632197176862</v>
      </c>
      <c r="T40" s="47" t="str">
        <f t="shared" si="1"/>
        <v>Existe una gran dispersión de precios, lo que indica alta volatilidad o falta de uniformidad en el mercado. La media pierde representatividad</v>
      </c>
    </row>
    <row r="41" spans="1:20" ht="15.75" customHeight="1" x14ac:dyDescent="0.25">
      <c r="A41" s="42">
        <v>40</v>
      </c>
      <c r="B41" s="43" t="s">
        <v>54</v>
      </c>
      <c r="E41" s="44">
        <v>373963</v>
      </c>
      <c r="F41" s="44">
        <v>2722500</v>
      </c>
      <c r="G41" s="44">
        <v>6552585</v>
      </c>
      <c r="H41" s="44">
        <v>2831400</v>
      </c>
      <c r="J41" s="45">
        <f t="shared" si="2"/>
        <v>373963</v>
      </c>
      <c r="K41" s="45">
        <f t="shared" si="3"/>
        <v>6552585</v>
      </c>
      <c r="L41" s="45">
        <f t="shared" si="4"/>
        <v>2084743.3810334418</v>
      </c>
      <c r="M41" s="45">
        <f t="shared" si="5"/>
        <v>2776950</v>
      </c>
      <c r="N41" s="45">
        <f t="shared" si="6"/>
        <v>3120112</v>
      </c>
      <c r="O41" s="45">
        <f t="shared" si="7"/>
        <v>373963</v>
      </c>
      <c r="Q41" s="46">
        <f t="shared" si="8"/>
        <v>2553732.8982894826</v>
      </c>
      <c r="R41" s="47" t="str">
        <f t="shared" si="0"/>
        <v xml:space="preserve">Existe gran diferencia, indicando alta volatilidad o falta de consenso en el valor. </v>
      </c>
      <c r="S41" s="48">
        <f t="shared" si="9"/>
        <v>0.70881992838678676</v>
      </c>
      <c r="T41" s="47" t="str">
        <f t="shared" si="1"/>
        <v>Existe una gran dispersión de precios, lo que indica alta volatilidad o falta de uniformidad en el mercado. La media pierde representatividad</v>
      </c>
    </row>
    <row r="42" spans="1:20" ht="15.75" customHeight="1" x14ac:dyDescent="0.25">
      <c r="A42" s="42">
        <v>41</v>
      </c>
      <c r="B42" s="43" t="s">
        <v>55</v>
      </c>
      <c r="E42" s="44">
        <v>232209</v>
      </c>
      <c r="F42" s="44">
        <v>3265900</v>
      </c>
      <c r="G42" s="44">
        <v>4396105</v>
      </c>
      <c r="H42" s="44">
        <v>3396536</v>
      </c>
      <c r="J42" s="45">
        <f t="shared" si="2"/>
        <v>232209</v>
      </c>
      <c r="K42" s="45">
        <f t="shared" si="3"/>
        <v>4396105</v>
      </c>
      <c r="L42" s="45">
        <f t="shared" si="4"/>
        <v>1834410.6051124681</v>
      </c>
      <c r="M42" s="45">
        <f t="shared" si="5"/>
        <v>3331218</v>
      </c>
      <c r="N42" s="45">
        <f t="shared" si="6"/>
        <v>2822687.5</v>
      </c>
      <c r="O42" s="45">
        <f t="shared" si="7"/>
        <v>232209</v>
      </c>
      <c r="Q42" s="46">
        <f t="shared" si="8"/>
        <v>1799255.4857845136</v>
      </c>
      <c r="R42" s="47" t="str">
        <f t="shared" si="0"/>
        <v xml:space="preserve">Existe gran diferencia, indicando alta volatilidad o falta de consenso en el valor. </v>
      </c>
      <c r="S42" s="48">
        <f t="shared" si="9"/>
        <v>0.55202744143228744</v>
      </c>
      <c r="T42" s="47" t="str">
        <f t="shared" si="1"/>
        <v>Existe una gran dispersión de precios, lo que indica alta volatilidad o falta de uniformidad en el mercado. La media pierde representatividad</v>
      </c>
    </row>
    <row r="43" spans="1:20" ht="15.75" customHeight="1" x14ac:dyDescent="0.25">
      <c r="A43" s="42">
        <v>42</v>
      </c>
      <c r="B43" s="43" t="s">
        <v>56</v>
      </c>
      <c r="E43" s="44">
        <v>491687</v>
      </c>
      <c r="F43" s="44">
        <v>1582900</v>
      </c>
      <c r="G43" s="44">
        <v>2201387</v>
      </c>
      <c r="H43" s="44">
        <v>1646216</v>
      </c>
      <c r="J43" s="45">
        <f t="shared" si="2"/>
        <v>491687</v>
      </c>
      <c r="K43" s="45">
        <f t="shared" si="3"/>
        <v>2201387</v>
      </c>
      <c r="L43" s="45">
        <f t="shared" si="4"/>
        <v>1295929.437737288</v>
      </c>
      <c r="M43" s="45">
        <f t="shared" si="5"/>
        <v>1614558</v>
      </c>
      <c r="N43" s="45">
        <f t="shared" si="6"/>
        <v>1480547.5</v>
      </c>
      <c r="O43" s="45">
        <f t="shared" si="7"/>
        <v>491687</v>
      </c>
      <c r="Q43" s="46">
        <f t="shared" si="8"/>
        <v>715396.57052784367</v>
      </c>
      <c r="R43" s="47" t="str">
        <f t="shared" si="0"/>
        <v xml:space="preserve">Existe gran diferencia, indicando alta volatilidad o falta de consenso en el valor. </v>
      </c>
      <c r="S43" s="48">
        <f t="shared" si="9"/>
        <v>0.41846114620258956</v>
      </c>
      <c r="T43" s="47" t="str">
        <f t="shared" si="1"/>
        <v>Existe una gran dispersión de precios, lo que indica alta volatilidad o falta de uniformidad en el mercado. La media pierde representatividad</v>
      </c>
    </row>
    <row r="44" spans="1:20" ht="15.75" customHeight="1" x14ac:dyDescent="0.25">
      <c r="A44" s="42">
        <v>43</v>
      </c>
      <c r="B44" s="43" t="s">
        <v>57</v>
      </c>
      <c r="E44" s="44">
        <v>205653</v>
      </c>
      <c r="F44" s="44">
        <v>1061500</v>
      </c>
      <c r="G44" s="44">
        <v>367678</v>
      </c>
      <c r="H44" s="44">
        <v>1103960</v>
      </c>
      <c r="J44" s="45">
        <f t="shared" si="2"/>
        <v>205653</v>
      </c>
      <c r="K44" s="45">
        <f t="shared" si="3"/>
        <v>1103960</v>
      </c>
      <c r="L44" s="45">
        <f t="shared" si="4"/>
        <v>545593.27373707015</v>
      </c>
      <c r="M44" s="45">
        <f t="shared" si="5"/>
        <v>714589</v>
      </c>
      <c r="N44" s="45">
        <f t="shared" si="6"/>
        <v>684697.75</v>
      </c>
      <c r="O44" s="45">
        <f t="shared" si="7"/>
        <v>205653</v>
      </c>
      <c r="Q44" s="46">
        <f t="shared" si="8"/>
        <v>464666.96470796876</v>
      </c>
      <c r="R44" s="47" t="str">
        <f t="shared" si="0"/>
        <v xml:space="preserve">Existe gran diferencia, indicando alta volatilidad o falta de consenso en el valor. </v>
      </c>
      <c r="S44" s="48">
        <f t="shared" si="9"/>
        <v>0.58772413920815147</v>
      </c>
      <c r="T44" s="47" t="str">
        <f t="shared" si="1"/>
        <v>Existe una gran dispersión de precios, lo que indica alta volatilidad o falta de uniformidad en el mercado. La media pierde representatividad</v>
      </c>
    </row>
    <row r="45" spans="1:20" ht="15.75" customHeight="1" x14ac:dyDescent="0.25">
      <c r="A45" s="42">
        <v>44</v>
      </c>
      <c r="B45" s="43" t="s">
        <v>58</v>
      </c>
      <c r="E45" s="44">
        <v>5704791</v>
      </c>
      <c r="F45" s="44">
        <v>270600</v>
      </c>
      <c r="G45" s="44">
        <v>218560</v>
      </c>
      <c r="H45" s="44">
        <v>281424</v>
      </c>
      <c r="J45" s="45">
        <f t="shared" si="2"/>
        <v>218560</v>
      </c>
      <c r="K45" s="45">
        <f t="shared" si="3"/>
        <v>5704791</v>
      </c>
      <c r="L45" s="45">
        <f t="shared" si="4"/>
        <v>555104.61252805521</v>
      </c>
      <c r="M45" s="45">
        <f t="shared" si="5"/>
        <v>276012</v>
      </c>
      <c r="N45" s="45">
        <f t="shared" si="6"/>
        <v>1618843.75</v>
      </c>
      <c r="O45" s="45">
        <f t="shared" si="7"/>
        <v>218560</v>
      </c>
      <c r="Q45" s="46">
        <f t="shared" si="8"/>
        <v>2724103.0516117136</v>
      </c>
      <c r="R45" s="47" t="str">
        <f t="shared" si="0"/>
        <v xml:space="preserve">Existe gran diferencia, indicando alta volatilidad o falta de consenso en el valor. </v>
      </c>
      <c r="S45" s="48">
        <f t="shared" si="9"/>
        <v>1.4573008946802035</v>
      </c>
      <c r="T45" s="47" t="str">
        <f t="shared" si="1"/>
        <v>Existe una gran dispersión de precios, lo que indica alta volatilidad o falta de uniformidad en el mercado. La media pierde representatividad</v>
      </c>
    </row>
    <row r="46" spans="1:20" ht="15.75" customHeight="1" x14ac:dyDescent="0.25">
      <c r="A46" s="42">
        <v>45</v>
      </c>
      <c r="B46" s="43" t="s">
        <v>59</v>
      </c>
      <c r="E46" s="44">
        <v>2374348</v>
      </c>
      <c r="F46" s="44">
        <v>264000</v>
      </c>
      <c r="G46" s="44">
        <v>483423</v>
      </c>
      <c r="H46" s="44">
        <v>274560</v>
      </c>
      <c r="J46" s="45">
        <f t="shared" si="2"/>
        <v>264000</v>
      </c>
      <c r="K46" s="45">
        <f t="shared" si="3"/>
        <v>2374348</v>
      </c>
      <c r="L46" s="45">
        <f t="shared" si="4"/>
        <v>537066.69157401472</v>
      </c>
      <c r="M46" s="45">
        <f t="shared" si="5"/>
        <v>378991.5</v>
      </c>
      <c r="N46" s="45">
        <f t="shared" si="6"/>
        <v>849082.75</v>
      </c>
      <c r="O46" s="45">
        <f t="shared" si="7"/>
        <v>264000</v>
      </c>
      <c r="Q46" s="46">
        <f t="shared" si="8"/>
        <v>1021851.1552150098</v>
      </c>
      <c r="R46" s="47" t="str">
        <f t="shared" si="0"/>
        <v xml:space="preserve">Existe gran diferencia, indicando alta volatilidad o falta de consenso en el valor. </v>
      </c>
      <c r="S46" s="48">
        <f t="shared" si="9"/>
        <v>1.0422412412720361</v>
      </c>
      <c r="T46" s="47" t="str">
        <f t="shared" si="1"/>
        <v>Existe una gran dispersión de precios, lo que indica alta volatilidad o falta de uniformidad en el mercado. La media pierde representatividad</v>
      </c>
    </row>
    <row r="47" spans="1:20" ht="15.75" customHeight="1" x14ac:dyDescent="0.25">
      <c r="A47" s="42">
        <v>46</v>
      </c>
      <c r="B47" s="43" t="s">
        <v>60</v>
      </c>
      <c r="E47" s="44">
        <v>231279</v>
      </c>
      <c r="F47" s="44">
        <v>172700</v>
      </c>
      <c r="G47" s="44">
        <v>202197</v>
      </c>
      <c r="H47" s="44">
        <v>179608</v>
      </c>
      <c r="J47" s="45">
        <f t="shared" si="2"/>
        <v>172700</v>
      </c>
      <c r="K47" s="45">
        <f t="shared" si="3"/>
        <v>231279</v>
      </c>
      <c r="L47" s="45">
        <f t="shared" si="4"/>
        <v>195156.14500767985</v>
      </c>
      <c r="M47" s="45">
        <f t="shared" si="5"/>
        <v>190902.5</v>
      </c>
      <c r="N47" s="45">
        <f t="shared" si="6"/>
        <v>196446</v>
      </c>
      <c r="O47" s="45">
        <f t="shared" si="7"/>
        <v>172700</v>
      </c>
      <c r="Q47" s="46">
        <f t="shared" si="8"/>
        <v>26418.444629967653</v>
      </c>
      <c r="R47" s="47" t="str">
        <f t="shared" si="0"/>
        <v xml:space="preserve">Existe gran diferencia, indicando alta volatilidad o falta de consenso en el valor. </v>
      </c>
      <c r="S47" s="48">
        <f t="shared" si="9"/>
        <v>0.11646480039310839</v>
      </c>
      <c r="T47" s="47" t="str">
        <f t="shared" si="1"/>
        <v>Los precios son homogéneos. Hay poca dispersión, indicando un mercado estable donde la mayoría de los productos se venden a precios cercanos al promedio</v>
      </c>
    </row>
    <row r="48" spans="1:20" ht="15.75" customHeight="1" x14ac:dyDescent="0.25">
      <c r="A48" s="42">
        <v>47</v>
      </c>
      <c r="B48" s="43" t="s">
        <v>61</v>
      </c>
      <c r="E48" s="44">
        <v>2945092</v>
      </c>
      <c r="F48" s="44">
        <v>2220900</v>
      </c>
      <c r="G48" s="44">
        <v>5628912</v>
      </c>
      <c r="H48" s="44">
        <v>2309736</v>
      </c>
      <c r="J48" s="45">
        <f t="shared" si="2"/>
        <v>2220900</v>
      </c>
      <c r="K48" s="45">
        <f t="shared" si="3"/>
        <v>5628912</v>
      </c>
      <c r="L48" s="45">
        <f t="shared" si="4"/>
        <v>3036712.4372040881</v>
      </c>
      <c r="M48" s="45">
        <f t="shared" si="5"/>
        <v>2627414</v>
      </c>
      <c r="N48" s="45">
        <f t="shared" si="6"/>
        <v>3276160</v>
      </c>
      <c r="O48" s="45">
        <f t="shared" si="7"/>
        <v>2220900</v>
      </c>
      <c r="Q48" s="46">
        <f t="shared" si="8"/>
        <v>1601311.6508562597</v>
      </c>
      <c r="R48" s="47" t="str">
        <f t="shared" si="0"/>
        <v xml:space="preserve">Existe gran diferencia, indicando alta volatilidad o falta de consenso en el valor. </v>
      </c>
      <c r="S48" s="48">
        <f t="shared" si="9"/>
        <v>0.42329329734125265</v>
      </c>
      <c r="T48" s="47" t="str">
        <f t="shared" si="1"/>
        <v>Existe una gran dispersión de precios, lo que indica alta volatilidad o falta de uniformidad en el mercado. La media pierde representatividad</v>
      </c>
    </row>
    <row r="49" spans="1:20" ht="15.75" customHeight="1" x14ac:dyDescent="0.25">
      <c r="A49" s="42">
        <v>48</v>
      </c>
      <c r="B49" s="43" t="s">
        <v>62</v>
      </c>
      <c r="E49" s="44">
        <v>1279871</v>
      </c>
      <c r="F49" s="44">
        <v>899800</v>
      </c>
      <c r="G49" s="44">
        <v>2434443</v>
      </c>
      <c r="H49" s="44">
        <v>935792</v>
      </c>
      <c r="J49" s="45">
        <f t="shared" si="2"/>
        <v>899800</v>
      </c>
      <c r="K49" s="45">
        <f t="shared" si="3"/>
        <v>2434443</v>
      </c>
      <c r="L49" s="45">
        <f t="shared" si="4"/>
        <v>1272690.4390289488</v>
      </c>
      <c r="M49" s="45">
        <f t="shared" si="5"/>
        <v>1107831.5</v>
      </c>
      <c r="N49" s="45">
        <f t="shared" si="6"/>
        <v>1387476.5</v>
      </c>
      <c r="O49" s="45">
        <f t="shared" si="7"/>
        <v>899800</v>
      </c>
      <c r="Q49" s="46">
        <f t="shared" si="8"/>
        <v>718694.43018689565</v>
      </c>
      <c r="R49" s="47" t="str">
        <f t="shared" si="0"/>
        <v xml:space="preserve">Existe gran diferencia, indicando alta volatilidad o falta de consenso en el valor. </v>
      </c>
      <c r="S49" s="48">
        <f t="shared" si="9"/>
        <v>0.44858967636585806</v>
      </c>
      <c r="T49" s="47" t="str">
        <f t="shared" si="1"/>
        <v>Existe una gran dispersión de precios, lo que indica alta volatilidad o falta de uniformidad en el mercado. La media pierde representatividad</v>
      </c>
    </row>
    <row r="50" spans="1:20" ht="15.75" customHeight="1" x14ac:dyDescent="0.25">
      <c r="A50" s="42">
        <v>49</v>
      </c>
      <c r="B50" s="43" t="s">
        <v>63</v>
      </c>
      <c r="E50" s="44">
        <v>126809</v>
      </c>
      <c r="F50" s="44">
        <v>431200</v>
      </c>
      <c r="G50" s="44">
        <v>217560</v>
      </c>
      <c r="H50" s="44">
        <v>448448</v>
      </c>
      <c r="J50" s="45">
        <f t="shared" si="2"/>
        <v>126809</v>
      </c>
      <c r="K50" s="45">
        <f t="shared" si="3"/>
        <v>448448</v>
      </c>
      <c r="L50" s="45">
        <f t="shared" si="4"/>
        <v>270258.89260246983</v>
      </c>
      <c r="M50" s="45">
        <f t="shared" si="5"/>
        <v>324380</v>
      </c>
      <c r="N50" s="45">
        <f t="shared" si="6"/>
        <v>306004.25</v>
      </c>
      <c r="O50" s="45">
        <f t="shared" si="7"/>
        <v>126809</v>
      </c>
      <c r="Q50" s="46">
        <f t="shared" si="8"/>
        <v>159057.13932708796</v>
      </c>
      <c r="R50" s="47" t="str">
        <f t="shared" si="0"/>
        <v xml:space="preserve">Existe gran diferencia, indicando alta volatilidad o falta de consenso en el valor. </v>
      </c>
      <c r="S50" s="48">
        <f t="shared" si="9"/>
        <v>0.45014905286622342</v>
      </c>
      <c r="T50" s="47" t="str">
        <f t="shared" si="1"/>
        <v>Existe una gran dispersión de precios, lo que indica alta volatilidad o falta de uniformidad en el mercado. La media pierde representatividad</v>
      </c>
    </row>
    <row r="51" spans="1:20" ht="15.75" customHeight="1" x14ac:dyDescent="0.25">
      <c r="A51" s="42">
        <v>50</v>
      </c>
      <c r="B51" s="43" t="s">
        <v>64</v>
      </c>
      <c r="E51" s="44">
        <v>3251651</v>
      </c>
      <c r="F51" s="44">
        <v>676500</v>
      </c>
      <c r="G51" s="44">
        <v>2905179</v>
      </c>
      <c r="H51" s="44">
        <v>703560</v>
      </c>
      <c r="J51" s="45">
        <f t="shared" si="2"/>
        <v>676500</v>
      </c>
      <c r="K51" s="45">
        <f t="shared" si="3"/>
        <v>3251651</v>
      </c>
      <c r="L51" s="45">
        <f t="shared" si="4"/>
        <v>1456167.8591650508</v>
      </c>
      <c r="M51" s="45">
        <f t="shared" si="5"/>
        <v>1804369.5</v>
      </c>
      <c r="N51" s="45">
        <f t="shared" si="6"/>
        <v>1884222.5</v>
      </c>
      <c r="O51" s="45">
        <f t="shared" si="7"/>
        <v>676500</v>
      </c>
      <c r="Q51" s="46">
        <f t="shared" si="8"/>
        <v>1386214.3236667986</v>
      </c>
      <c r="R51" s="47" t="str">
        <f t="shared" si="0"/>
        <v xml:space="preserve">Existe gran diferencia, indicando alta volatilidad o falta de consenso en el valor. </v>
      </c>
      <c r="S51" s="48">
        <f t="shared" si="9"/>
        <v>0.63713113466446336</v>
      </c>
      <c r="T51" s="47" t="str">
        <f t="shared" si="1"/>
        <v>Existe una gran dispersión de precios, lo que indica alta volatilidad o falta de uniformidad en el mercado. La media pierde representatividad</v>
      </c>
    </row>
    <row r="52" spans="1:20" ht="15.75" customHeight="1" x14ac:dyDescent="0.25">
      <c r="A52" s="42">
        <v>51</v>
      </c>
      <c r="B52" s="43" t="s">
        <v>65</v>
      </c>
      <c r="E52" s="44">
        <v>330926</v>
      </c>
      <c r="F52" s="44">
        <v>1206700</v>
      </c>
      <c r="G52" s="44">
        <v>1261361</v>
      </c>
      <c r="H52" s="44">
        <v>1254968</v>
      </c>
      <c r="J52" s="45">
        <f t="shared" si="2"/>
        <v>330926</v>
      </c>
      <c r="K52" s="45">
        <f t="shared" si="3"/>
        <v>1261361</v>
      </c>
      <c r="L52" s="45">
        <f t="shared" si="4"/>
        <v>891662.62560156372</v>
      </c>
      <c r="M52" s="45">
        <f t="shared" si="5"/>
        <v>1230834</v>
      </c>
      <c r="N52" s="45">
        <f t="shared" si="6"/>
        <v>1013488.75</v>
      </c>
      <c r="O52" s="45">
        <f t="shared" si="7"/>
        <v>330926</v>
      </c>
      <c r="Q52" s="46">
        <f t="shared" si="8"/>
        <v>455695.5764962504</v>
      </c>
      <c r="R52" s="47" t="str">
        <f t="shared" si="0"/>
        <v xml:space="preserve">Existe gran diferencia, indicando alta volatilidad o falta de consenso en el valor. </v>
      </c>
      <c r="S52" s="48">
        <f t="shared" si="9"/>
        <v>0.38939154049608132</v>
      </c>
      <c r="T52" s="47" t="str">
        <f t="shared" si="1"/>
        <v>Existe una gran dispersión de precios, lo que indica alta volatilidad o falta de uniformidad en el mercado. La media pierde representatividad</v>
      </c>
    </row>
    <row r="53" spans="1:20" ht="15.75" customHeight="1" x14ac:dyDescent="0.25">
      <c r="A53" s="42">
        <v>52</v>
      </c>
      <c r="B53" s="43" t="s">
        <v>66</v>
      </c>
      <c r="E53" s="44">
        <v>709126</v>
      </c>
      <c r="F53" s="44">
        <v>320100</v>
      </c>
      <c r="G53" s="44">
        <v>123949</v>
      </c>
      <c r="H53" s="44">
        <v>332904</v>
      </c>
      <c r="J53" s="45">
        <f t="shared" si="2"/>
        <v>123949</v>
      </c>
      <c r="K53" s="45">
        <f t="shared" si="3"/>
        <v>709126</v>
      </c>
      <c r="L53" s="45">
        <f t="shared" si="4"/>
        <v>311094.82085064531</v>
      </c>
      <c r="M53" s="45">
        <f t="shared" si="5"/>
        <v>326502</v>
      </c>
      <c r="N53" s="45">
        <f t="shared" si="6"/>
        <v>371519.75</v>
      </c>
      <c r="O53" s="45">
        <f t="shared" si="7"/>
        <v>123949</v>
      </c>
      <c r="Q53" s="46">
        <f t="shared" si="8"/>
        <v>244543.39978331726</v>
      </c>
      <c r="R53" s="47" t="str">
        <f t="shared" si="0"/>
        <v xml:space="preserve">Existe gran diferencia, indicando alta volatilidad o falta de consenso en el valor. </v>
      </c>
      <c r="S53" s="48">
        <f t="shared" si="9"/>
        <v>0.5700391339630444</v>
      </c>
      <c r="T53" s="47" t="str">
        <f t="shared" si="1"/>
        <v>Existe una gran dispersión de precios, lo que indica alta volatilidad o falta de uniformidad en el mercado. La media pierde representatividad</v>
      </c>
    </row>
    <row r="54" spans="1:20" ht="15.75" customHeight="1" x14ac:dyDescent="0.25">
      <c r="A54" s="42">
        <v>53</v>
      </c>
      <c r="B54" s="43" t="s">
        <v>67</v>
      </c>
      <c r="E54" s="44">
        <v>126067</v>
      </c>
      <c r="F54" s="44">
        <v>2084500</v>
      </c>
      <c r="G54" s="44">
        <v>3197002</v>
      </c>
      <c r="H54" s="44">
        <v>2167880</v>
      </c>
      <c r="J54" s="45">
        <f t="shared" si="2"/>
        <v>126067</v>
      </c>
      <c r="K54" s="45">
        <f t="shared" si="3"/>
        <v>3197002</v>
      </c>
      <c r="L54" s="45">
        <f t="shared" si="4"/>
        <v>1161703.6826005878</v>
      </c>
      <c r="M54" s="45">
        <f t="shared" si="5"/>
        <v>2126190</v>
      </c>
      <c r="N54" s="45">
        <f t="shared" si="6"/>
        <v>1893862.25</v>
      </c>
      <c r="O54" s="45">
        <f t="shared" si="7"/>
        <v>126067</v>
      </c>
      <c r="Q54" s="46">
        <f t="shared" si="8"/>
        <v>1282536.774390602</v>
      </c>
      <c r="R54" s="47" t="str">
        <f t="shared" si="0"/>
        <v xml:space="preserve">Existe gran diferencia, indicando alta volatilidad o falta de consenso en el valor. </v>
      </c>
      <c r="S54" s="48">
        <f t="shared" si="9"/>
        <v>0.58647846637737922</v>
      </c>
      <c r="T54" s="47" t="str">
        <f t="shared" si="1"/>
        <v>Existe una gran dispersión de precios, lo que indica alta volatilidad o falta de uniformidad en el mercado. La media pierde representatividad</v>
      </c>
    </row>
    <row r="55" spans="1:20" ht="15.75" customHeight="1" x14ac:dyDescent="0.25">
      <c r="A55" s="42">
        <v>54</v>
      </c>
      <c r="B55" s="43" t="s">
        <v>68</v>
      </c>
      <c r="E55" s="44">
        <v>368400</v>
      </c>
      <c r="F55" s="44">
        <v>514800</v>
      </c>
      <c r="G55" s="44">
        <v>355364</v>
      </c>
      <c r="H55" s="44">
        <v>535392</v>
      </c>
      <c r="J55" s="45">
        <f t="shared" si="2"/>
        <v>355364</v>
      </c>
      <c r="K55" s="45">
        <f t="shared" si="3"/>
        <v>535392</v>
      </c>
      <c r="L55" s="45">
        <f t="shared" si="4"/>
        <v>435838.77650814736</v>
      </c>
      <c r="M55" s="45">
        <f t="shared" si="5"/>
        <v>441600</v>
      </c>
      <c r="N55" s="45">
        <f t="shared" si="6"/>
        <v>443489</v>
      </c>
      <c r="O55" s="45">
        <f t="shared" si="7"/>
        <v>355364</v>
      </c>
      <c r="Q55" s="46">
        <f t="shared" si="8"/>
        <v>94755.463652498685</v>
      </c>
      <c r="R55" s="47" t="str">
        <f t="shared" si="0"/>
        <v xml:space="preserve">Existe gran diferencia, indicando alta volatilidad o falta de consenso en el valor. </v>
      </c>
      <c r="S55" s="48">
        <f t="shared" si="9"/>
        <v>0.18503421431069739</v>
      </c>
      <c r="T55" s="47" t="str">
        <f t="shared" si="1"/>
        <v>Los precios son homogéneos. Hay poca dispersión, indicando un mercado estable donde la mayoría de los productos se venden a precios cercanos al promedio</v>
      </c>
    </row>
    <row r="56" spans="1:20" ht="15.75" customHeight="1" x14ac:dyDescent="0.25"/>
    <row r="57" spans="1:20" ht="15.75" customHeight="1" x14ac:dyDescent="0.25"/>
    <row r="58" spans="1:20" ht="15.75" customHeight="1" x14ac:dyDescent="0.25"/>
    <row r="59" spans="1:20" ht="15.75" customHeight="1" x14ac:dyDescent="0.25"/>
    <row r="60" spans="1:20" ht="15.75" customHeight="1" x14ac:dyDescent="0.25"/>
    <row r="61" spans="1:20" ht="15.75" customHeight="1" x14ac:dyDescent="0.25"/>
    <row r="62" spans="1:20" ht="15.75" customHeight="1" x14ac:dyDescent="0.25"/>
    <row r="63" spans="1:20" ht="15.75" customHeight="1" x14ac:dyDescent="0.25"/>
    <row r="64" spans="1:20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S2:S55">
    <cfRule type="cellIs" dxfId="23" priority="1" operator="lessThan">
      <formula>30%</formula>
    </cfRule>
  </conditionalFormatting>
  <conditionalFormatting sqref="S2:S55">
    <cfRule type="cellIs" dxfId="22" priority="2" operator="greaterThan">
      <formula>30%</formula>
    </cfRule>
  </conditionalFormatting>
  <pageMargins left="0.7" right="0.7" top="0.75" bottom="0.75" header="0" footer="0"/>
  <pageSetup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U1000"/>
  <sheetViews>
    <sheetView topLeftCell="D1" workbookViewId="0">
      <selection activeCell="T2" sqref="T2"/>
    </sheetView>
  </sheetViews>
  <sheetFormatPr baseColWidth="10" defaultColWidth="14.42578125" defaultRowHeight="15" customHeight="1" x14ac:dyDescent="0.25"/>
  <cols>
    <col min="1" max="1" width="4.42578125" customWidth="1"/>
    <col min="2" max="2" width="77.42578125" customWidth="1"/>
    <col min="3" max="5" width="10.7109375" customWidth="1"/>
    <col min="6" max="6" width="15.7109375" customWidth="1"/>
    <col min="7" max="18" width="10.7109375" customWidth="1"/>
    <col min="19" max="19" width="55.28515625" customWidth="1"/>
    <col min="20" max="20" width="10.28515625" customWidth="1"/>
    <col min="21" max="21" width="111.5703125" customWidth="1"/>
    <col min="22" max="28" width="10.7109375" customWidth="1"/>
  </cols>
  <sheetData>
    <row r="1" spans="1:21" ht="54" x14ac:dyDescent="0.25">
      <c r="A1" s="33" t="s">
        <v>102</v>
      </c>
      <c r="B1" s="33" t="s">
        <v>103</v>
      </c>
      <c r="E1" s="34" t="s">
        <v>104</v>
      </c>
      <c r="F1" s="34" t="s">
        <v>105</v>
      </c>
      <c r="G1" s="34" t="s">
        <v>116</v>
      </c>
      <c r="H1" s="34" t="s">
        <v>130</v>
      </c>
      <c r="I1" s="34" t="s">
        <v>131</v>
      </c>
      <c r="K1" s="35" t="s">
        <v>106</v>
      </c>
      <c r="L1" s="36" t="s">
        <v>107</v>
      </c>
      <c r="M1" s="37" t="s">
        <v>108</v>
      </c>
      <c r="N1" s="38" t="s">
        <v>109</v>
      </c>
      <c r="O1" s="39" t="s">
        <v>110</v>
      </c>
      <c r="P1" s="40" t="s">
        <v>111</v>
      </c>
      <c r="R1" s="41" t="s">
        <v>112</v>
      </c>
      <c r="S1" s="41" t="s">
        <v>113</v>
      </c>
      <c r="T1" s="41" t="s">
        <v>114</v>
      </c>
      <c r="U1" s="41" t="s">
        <v>115</v>
      </c>
    </row>
    <row r="2" spans="1:21" x14ac:dyDescent="0.25">
      <c r="A2" s="42">
        <v>1</v>
      </c>
      <c r="B2" s="43" t="s">
        <v>15</v>
      </c>
      <c r="E2" s="44">
        <v>1166871.25</v>
      </c>
      <c r="F2" s="44">
        <v>1237148.5249999999</v>
      </c>
      <c r="G2" s="44">
        <v>1326844</v>
      </c>
      <c r="H2" s="44">
        <v>1329691</v>
      </c>
      <c r="I2" s="44">
        <v>1236613</v>
      </c>
      <c r="K2" s="45">
        <f>+MIN(E2,F2,G2,H2,I2)</f>
        <v>1166871.25</v>
      </c>
      <c r="L2" s="45">
        <f>+MAX(E2,F2,G2,H2,I2)</f>
        <v>1329691</v>
      </c>
      <c r="M2" s="45">
        <f>+GEOMEAN(F2,E2,G2,H2,I2)</f>
        <v>1257910.7733142364</v>
      </c>
      <c r="N2" s="45">
        <f>+MEDIAN(F2,E2,G2,H2,I2)</f>
        <v>1237148.5249999999</v>
      </c>
      <c r="O2" s="45">
        <f>+AVERAGE(F2,E2,G2,H2,I2)</f>
        <v>1259433.5550000002</v>
      </c>
      <c r="P2" s="45">
        <f>+K2</f>
        <v>1166871.25</v>
      </c>
      <c r="R2" s="46">
        <f>+_xlfn.STDEV.S(E2,F2,G2,H2,I2)</f>
        <v>69038.860927285015</v>
      </c>
      <c r="S2" s="47" t="str">
        <f t="shared" ref="S2:S55" si="0">+IF(R2&lt;20000,"Los precios son similares, sugiriendo un mercado estable y competitivo.","Existe gran diferencia, indicando alta volatilidad o falta de consenso en el valor. ")</f>
        <v xml:space="preserve">Existe gran diferencia, indicando alta volatilidad o falta de consenso en el valor. </v>
      </c>
      <c r="T2" s="48">
        <f>+_xlfn.STDEV.P(E2,F2,G2,H2,I2)/O2</f>
        <v>4.9030164556021674E-2</v>
      </c>
      <c r="U2" s="47" t="str">
        <f t="shared" ref="U2:U55" si="1">+IF(T2&lt;30%,"Los precios son homogéneos. Hay poca dispersión, indicando un mercado estable donde la mayoría de los productos se venden a precios cercanos al promedio","Existe una gran dispersión de precios, lo que indica alta volatilidad o falta de uniformidad en el mercado. La media pierde representatividad")</f>
        <v>Los precios son homogéneos. Hay poca dispersión, indicando un mercado estable donde la mayoría de los productos se venden a precios cercanos al promedio</v>
      </c>
    </row>
    <row r="3" spans="1:21" x14ac:dyDescent="0.25">
      <c r="A3" s="42">
        <v>2</v>
      </c>
      <c r="B3" s="43" t="s">
        <v>16</v>
      </c>
      <c r="E3" s="44">
        <v>785000</v>
      </c>
      <c r="F3" s="44">
        <v>832418</v>
      </c>
      <c r="G3" s="44">
        <v>654425</v>
      </c>
      <c r="H3" s="44">
        <v>124543</v>
      </c>
      <c r="I3" s="44">
        <v>115825</v>
      </c>
      <c r="K3" s="45">
        <f t="shared" ref="K3:K55" si="2">+MIN(E3,F3,G3,H3,I3)</f>
        <v>115825</v>
      </c>
      <c r="L3" s="45">
        <f t="shared" ref="L3:L55" si="3">+MAX(E3,F3,G3,H3,I3)</f>
        <v>832418</v>
      </c>
      <c r="M3" s="45">
        <f t="shared" ref="M3:M55" si="4">+GEOMEAN(F3,E3,G3,H3,I3)</f>
        <v>361441.92498285603</v>
      </c>
      <c r="N3" s="45">
        <f t="shared" ref="N3:N55" si="5">+MEDIAN(F3,E3,G3,H3,I3)</f>
        <v>654425</v>
      </c>
      <c r="O3" s="45">
        <f t="shared" ref="O3:O55" si="6">+AVERAGE(F3,E3,G3,H3,I3)</f>
        <v>502442.2</v>
      </c>
      <c r="P3" s="45">
        <f t="shared" ref="P3:P55" si="7">+K3</f>
        <v>115825</v>
      </c>
      <c r="R3" s="46">
        <f t="shared" ref="R3:R55" si="8">+_xlfn.STDEV.S(E3,F3,G3,H3,I3)</f>
        <v>355000.83630845154</v>
      </c>
      <c r="S3" s="47" t="str">
        <f t="shared" si="0"/>
        <v xml:space="preserve">Existe gran diferencia, indicando alta volatilidad o falta de consenso en el valor. </v>
      </c>
      <c r="T3" s="48">
        <f t="shared" ref="T3:T55" si="9">+_xlfn.STDEV.P(E3,F3,G3,H3,I3)/O3</f>
        <v>0.63195806566802948</v>
      </c>
      <c r="U3" s="47" t="str">
        <f t="shared" si="1"/>
        <v>Existe una gran dispersión de precios, lo que indica alta volatilidad o falta de uniformidad en el mercado. La media pierde representatividad</v>
      </c>
    </row>
    <row r="4" spans="1:21" x14ac:dyDescent="0.25">
      <c r="A4" s="42">
        <v>3</v>
      </c>
      <c r="B4" s="43" t="s">
        <v>17</v>
      </c>
      <c r="E4" s="44"/>
      <c r="F4" s="44"/>
      <c r="G4" s="44">
        <v>123949</v>
      </c>
      <c r="H4" s="44">
        <v>98100</v>
      </c>
      <c r="I4" s="44">
        <v>93000</v>
      </c>
      <c r="K4" s="45">
        <f t="shared" si="2"/>
        <v>93000</v>
      </c>
      <c r="L4" s="45">
        <f t="shared" si="3"/>
        <v>123949</v>
      </c>
      <c r="M4" s="45">
        <f t="shared" si="4"/>
        <v>104183.3523389738</v>
      </c>
      <c r="N4" s="45">
        <f t="shared" si="5"/>
        <v>98100</v>
      </c>
      <c r="O4" s="45">
        <f t="shared" si="6"/>
        <v>105016.33333333333</v>
      </c>
      <c r="P4" s="45">
        <f t="shared" si="7"/>
        <v>93000</v>
      </c>
      <c r="R4" s="46">
        <f t="shared" si="8"/>
        <v>16593.278769831293</v>
      </c>
      <c r="S4" s="47" t="str">
        <f t="shared" si="0"/>
        <v>Los precios son similares, sugiriendo un mercado estable y competitivo.</v>
      </c>
      <c r="T4" s="48">
        <f t="shared" si="9"/>
        <v>0.1290118875027173</v>
      </c>
      <c r="U4" s="47" t="str">
        <f t="shared" si="1"/>
        <v>Los precios son homogéneos. Hay poca dispersión, indicando un mercado estable donde la mayoría de los productos se venden a precios cercanos al promedio</v>
      </c>
    </row>
    <row r="5" spans="1:21" x14ac:dyDescent="0.25">
      <c r="A5" s="42">
        <v>4</v>
      </c>
      <c r="B5" s="43" t="s">
        <v>19</v>
      </c>
      <c r="E5" s="44"/>
      <c r="F5" s="44"/>
      <c r="G5" s="44">
        <v>371845</v>
      </c>
      <c r="H5" s="44">
        <v>196200</v>
      </c>
      <c r="I5" s="44">
        <v>186000</v>
      </c>
      <c r="K5" s="45">
        <f t="shared" si="2"/>
        <v>186000</v>
      </c>
      <c r="L5" s="45">
        <f t="shared" si="3"/>
        <v>371845</v>
      </c>
      <c r="M5" s="45">
        <f t="shared" si="4"/>
        <v>238519.90688630647</v>
      </c>
      <c r="N5" s="45">
        <f t="shared" si="5"/>
        <v>196200</v>
      </c>
      <c r="O5" s="45">
        <f t="shared" si="6"/>
        <v>251348.33333333334</v>
      </c>
      <c r="P5" s="45">
        <f t="shared" si="7"/>
        <v>186000</v>
      </c>
      <c r="R5" s="46">
        <f t="shared" si="8"/>
        <v>104477.7249385405</v>
      </c>
      <c r="S5" s="47" t="str">
        <f t="shared" si="0"/>
        <v xml:space="preserve">Existe gran diferencia, indicando alta volatilidad o falta de consenso en el valor. </v>
      </c>
      <c r="T5" s="48">
        <f t="shared" si="9"/>
        <v>0.33939236462847344</v>
      </c>
      <c r="U5" s="47" t="str">
        <f t="shared" si="1"/>
        <v>Existe una gran dispersión de precios, lo que indica alta volatilidad o falta de uniformidad en el mercado. La media pierde representatividad</v>
      </c>
    </row>
    <row r="6" spans="1:21" x14ac:dyDescent="0.25">
      <c r="A6" s="42">
        <v>5</v>
      </c>
      <c r="B6" s="43" t="s">
        <v>20</v>
      </c>
      <c r="E6" s="44">
        <v>55618.75</v>
      </c>
      <c r="F6" s="44">
        <v>58955.875</v>
      </c>
      <c r="G6" s="44">
        <v>185922</v>
      </c>
      <c r="H6" s="44">
        <v>135487</v>
      </c>
      <c r="I6" s="44">
        <v>126003</v>
      </c>
      <c r="K6" s="45">
        <f t="shared" si="2"/>
        <v>55618.75</v>
      </c>
      <c r="L6" s="45">
        <f t="shared" si="3"/>
        <v>185922</v>
      </c>
      <c r="M6" s="45">
        <f t="shared" si="4"/>
        <v>100802.55069671875</v>
      </c>
      <c r="N6" s="45">
        <f t="shared" si="5"/>
        <v>126003</v>
      </c>
      <c r="O6" s="45">
        <f t="shared" si="6"/>
        <v>112397.325</v>
      </c>
      <c r="P6" s="45">
        <f t="shared" si="7"/>
        <v>55618.75</v>
      </c>
      <c r="R6" s="46">
        <f t="shared" si="8"/>
        <v>55235.677950940379</v>
      </c>
      <c r="S6" s="47" t="str">
        <f t="shared" si="0"/>
        <v xml:space="preserve">Existe gran diferencia, indicando alta volatilidad o falta de consenso en el valor. </v>
      </c>
      <c r="T6" s="48">
        <f t="shared" si="9"/>
        <v>0.43955042766930247</v>
      </c>
      <c r="U6" s="47" t="str">
        <f t="shared" si="1"/>
        <v>Existe una gran dispersión de precios, lo que indica alta volatilidad o falta de uniformidad en el mercado. La media pierde representatividad</v>
      </c>
    </row>
    <row r="7" spans="1:21" x14ac:dyDescent="0.25">
      <c r="A7" s="42">
        <v>6</v>
      </c>
      <c r="B7" s="43" t="s">
        <v>21</v>
      </c>
      <c r="E7" s="44">
        <v>401250</v>
      </c>
      <c r="F7" s="44">
        <v>425696</v>
      </c>
      <c r="G7" s="44">
        <v>514541</v>
      </c>
      <c r="H7" s="44">
        <v>701415</v>
      </c>
      <c r="I7" s="44">
        <v>652316</v>
      </c>
      <c r="K7" s="45">
        <f t="shared" si="2"/>
        <v>401250</v>
      </c>
      <c r="L7" s="45">
        <f t="shared" si="3"/>
        <v>701415</v>
      </c>
      <c r="M7" s="45">
        <f t="shared" si="4"/>
        <v>525864.11585473514</v>
      </c>
      <c r="N7" s="45">
        <f t="shared" si="5"/>
        <v>514541</v>
      </c>
      <c r="O7" s="45">
        <f t="shared" si="6"/>
        <v>539043.6</v>
      </c>
      <c r="P7" s="45">
        <f t="shared" si="7"/>
        <v>401250</v>
      </c>
      <c r="R7" s="46">
        <f t="shared" si="8"/>
        <v>133819.13182837493</v>
      </c>
      <c r="S7" s="47" t="str">
        <f t="shared" si="0"/>
        <v xml:space="preserve">Existe gran diferencia, indicando alta volatilidad o falta de consenso en el valor. </v>
      </c>
      <c r="T7" s="48">
        <f t="shared" si="9"/>
        <v>0.222044135545438</v>
      </c>
      <c r="U7" s="47" t="str">
        <f t="shared" si="1"/>
        <v>Los precios son homogéneos. Hay poca dispersión, indicando un mercado estable donde la mayoría de los productos se venden a precios cercanos al promedio</v>
      </c>
    </row>
    <row r="8" spans="1:21" x14ac:dyDescent="0.25">
      <c r="A8" s="42">
        <v>7</v>
      </c>
      <c r="B8" s="43" t="s">
        <v>22</v>
      </c>
      <c r="E8" s="44">
        <v>100000</v>
      </c>
      <c r="F8" s="44">
        <v>106000</v>
      </c>
      <c r="G8" s="44">
        <v>247896</v>
      </c>
      <c r="H8" s="44">
        <v>346511</v>
      </c>
      <c r="I8" s="44">
        <v>322255</v>
      </c>
      <c r="K8" s="45">
        <f t="shared" si="2"/>
        <v>100000</v>
      </c>
      <c r="L8" s="45">
        <f t="shared" si="3"/>
        <v>346511</v>
      </c>
      <c r="M8" s="45">
        <f t="shared" si="4"/>
        <v>196561.48065936961</v>
      </c>
      <c r="N8" s="45">
        <f t="shared" si="5"/>
        <v>247896</v>
      </c>
      <c r="O8" s="45">
        <f t="shared" si="6"/>
        <v>224532.4</v>
      </c>
      <c r="P8" s="45">
        <f t="shared" si="7"/>
        <v>100000</v>
      </c>
      <c r="R8" s="46">
        <f t="shared" si="8"/>
        <v>116761.07197306816</v>
      </c>
      <c r="S8" s="47" t="str">
        <f t="shared" si="0"/>
        <v xml:space="preserve">Existe gran diferencia, indicando alta volatilidad o falta de consenso en el valor. </v>
      </c>
      <c r="T8" s="48">
        <f t="shared" si="9"/>
        <v>0.46511896556136373</v>
      </c>
      <c r="U8" s="47" t="str">
        <f t="shared" si="1"/>
        <v>Existe una gran dispersión de precios, lo que indica alta volatilidad o falta de uniformidad en el mercado. La media pierde representatividad</v>
      </c>
    </row>
    <row r="9" spans="1:21" x14ac:dyDescent="0.25">
      <c r="A9" s="42">
        <v>8</v>
      </c>
      <c r="B9" s="43" t="s">
        <v>23</v>
      </c>
      <c r="E9" s="44">
        <v>322500</v>
      </c>
      <c r="F9" s="44">
        <v>342168</v>
      </c>
      <c r="G9" s="44">
        <v>513100</v>
      </c>
      <c r="H9" s="44">
        <v>287760</v>
      </c>
      <c r="I9" s="44">
        <v>267617</v>
      </c>
      <c r="K9" s="45">
        <f t="shared" si="2"/>
        <v>267617</v>
      </c>
      <c r="L9" s="45">
        <f t="shared" si="3"/>
        <v>513100</v>
      </c>
      <c r="M9" s="45">
        <f t="shared" si="4"/>
        <v>337212.0221592033</v>
      </c>
      <c r="N9" s="45">
        <f t="shared" si="5"/>
        <v>322500</v>
      </c>
      <c r="O9" s="45">
        <f t="shared" si="6"/>
        <v>346629</v>
      </c>
      <c r="P9" s="45">
        <f t="shared" si="7"/>
        <v>267617</v>
      </c>
      <c r="R9" s="46">
        <f t="shared" si="8"/>
        <v>97497.638827819828</v>
      </c>
      <c r="S9" s="47" t="str">
        <f t="shared" si="0"/>
        <v xml:space="preserve">Existe gran diferencia, indicando alta volatilidad o falta de consenso en el valor. </v>
      </c>
      <c r="T9" s="48">
        <f t="shared" si="9"/>
        <v>0.25157889047336263</v>
      </c>
      <c r="U9" s="47" t="str">
        <f t="shared" si="1"/>
        <v>Los precios son homogéneos. Hay poca dispersión, indicando un mercado estable donde la mayoría de los productos se venden a precios cercanos al promedio</v>
      </c>
    </row>
    <row r="10" spans="1:21" x14ac:dyDescent="0.25">
      <c r="A10" s="42">
        <v>9</v>
      </c>
      <c r="B10" s="43" t="s">
        <v>24</v>
      </c>
      <c r="E10" s="44">
        <v>325000</v>
      </c>
      <c r="F10" s="44">
        <v>344500</v>
      </c>
      <c r="G10" s="44">
        <v>598000</v>
      </c>
      <c r="H10" s="44">
        <v>539550</v>
      </c>
      <c r="I10" s="44">
        <v>501782</v>
      </c>
      <c r="K10" s="45">
        <f t="shared" si="2"/>
        <v>325000</v>
      </c>
      <c r="L10" s="45">
        <f t="shared" si="3"/>
        <v>598000</v>
      </c>
      <c r="M10" s="45">
        <f t="shared" si="4"/>
        <v>448398.45678723021</v>
      </c>
      <c r="N10" s="45">
        <f t="shared" si="5"/>
        <v>501782</v>
      </c>
      <c r="O10" s="45">
        <f t="shared" si="6"/>
        <v>461766.40000000002</v>
      </c>
      <c r="P10" s="45">
        <f t="shared" si="7"/>
        <v>325000</v>
      </c>
      <c r="R10" s="46">
        <f t="shared" si="8"/>
        <v>121106.96427043322</v>
      </c>
      <c r="S10" s="47" t="str">
        <f t="shared" si="0"/>
        <v xml:space="preserve">Existe gran diferencia, indicando alta volatilidad o falta de consenso en el valor. </v>
      </c>
      <c r="T10" s="48">
        <f t="shared" si="9"/>
        <v>0.23458043258004654</v>
      </c>
      <c r="U10" s="47" t="str">
        <f t="shared" si="1"/>
        <v>Los precios son homogéneos. Hay poca dispersión, indicando un mercado estable donde la mayoría de los productos se venden a precios cercanos al promedio</v>
      </c>
    </row>
    <row r="11" spans="1:21" x14ac:dyDescent="0.25">
      <c r="A11" s="42">
        <v>10</v>
      </c>
      <c r="B11" s="43" t="s">
        <v>25</v>
      </c>
      <c r="E11" s="44">
        <v>305000</v>
      </c>
      <c r="F11" s="44">
        <v>323459</v>
      </c>
      <c r="G11" s="44">
        <v>93482</v>
      </c>
      <c r="H11" s="44">
        <v>172656</v>
      </c>
      <c r="I11" s="44">
        <v>160570</v>
      </c>
      <c r="K11" s="45">
        <f t="shared" si="2"/>
        <v>93482</v>
      </c>
      <c r="L11" s="45">
        <f t="shared" si="3"/>
        <v>323459</v>
      </c>
      <c r="M11" s="45">
        <f t="shared" si="4"/>
        <v>191222.34131243196</v>
      </c>
      <c r="N11" s="45">
        <f t="shared" si="5"/>
        <v>172656</v>
      </c>
      <c r="O11" s="45">
        <f t="shared" si="6"/>
        <v>211033.4</v>
      </c>
      <c r="P11" s="45">
        <f t="shared" si="7"/>
        <v>93482</v>
      </c>
      <c r="R11" s="46">
        <f t="shared" si="8"/>
        <v>99129.900462978389</v>
      </c>
      <c r="S11" s="47" t="str">
        <f t="shared" si="0"/>
        <v xml:space="preserve">Existe gran diferencia, indicando alta volatilidad o falta de consenso en el valor. </v>
      </c>
      <c r="T11" s="48">
        <f t="shared" si="9"/>
        <v>0.4201442919234728</v>
      </c>
      <c r="U11" s="47" t="str">
        <f t="shared" si="1"/>
        <v>Existe una gran dispersión de precios, lo que indica alta volatilidad o falta de uniformidad en el mercado. La media pierde representatividad</v>
      </c>
    </row>
    <row r="12" spans="1:21" x14ac:dyDescent="0.25">
      <c r="A12" s="42">
        <v>11</v>
      </c>
      <c r="B12" s="43" t="s">
        <v>26</v>
      </c>
      <c r="E12" s="44"/>
      <c r="F12" s="44"/>
      <c r="G12" s="44">
        <v>103857</v>
      </c>
      <c r="H12" s="44">
        <v>243397</v>
      </c>
      <c r="I12" s="44">
        <v>226359</v>
      </c>
      <c r="K12" s="45">
        <f t="shared" si="2"/>
        <v>103857</v>
      </c>
      <c r="L12" s="45">
        <f t="shared" si="3"/>
        <v>243397</v>
      </c>
      <c r="M12" s="45">
        <f t="shared" si="4"/>
        <v>178861.24676689965</v>
      </c>
      <c r="N12" s="45">
        <f t="shared" si="5"/>
        <v>226359</v>
      </c>
      <c r="O12" s="45">
        <f t="shared" si="6"/>
        <v>191204.33333333334</v>
      </c>
      <c r="P12" s="45">
        <f t="shared" si="7"/>
        <v>103857</v>
      </c>
      <c r="R12" s="46">
        <f t="shared" si="8"/>
        <v>76123.195159775947</v>
      </c>
      <c r="S12" s="47" t="str">
        <f t="shared" si="0"/>
        <v xml:space="preserve">Existe gran diferencia, indicando alta volatilidad o falta de consenso en el valor. </v>
      </c>
      <c r="T12" s="48">
        <f t="shared" si="9"/>
        <v>0.3250675729660123</v>
      </c>
      <c r="U12" s="47" t="str">
        <f t="shared" si="1"/>
        <v>Existe una gran dispersión de precios, lo que indica alta volatilidad o falta de uniformidad en el mercado. La media pierde representatividad</v>
      </c>
    </row>
    <row r="13" spans="1:21" x14ac:dyDescent="0.25">
      <c r="A13" s="42">
        <v>12</v>
      </c>
      <c r="B13" s="43" t="s">
        <v>27</v>
      </c>
      <c r="E13" s="44">
        <v>255000</v>
      </c>
      <c r="F13" s="44">
        <v>270459</v>
      </c>
      <c r="G13" s="44">
        <v>77859</v>
      </c>
      <c r="H13" s="44">
        <v>139084</v>
      </c>
      <c r="I13" s="44">
        <v>129348</v>
      </c>
      <c r="K13" s="45">
        <f t="shared" si="2"/>
        <v>77859</v>
      </c>
      <c r="L13" s="45">
        <f t="shared" si="3"/>
        <v>270459</v>
      </c>
      <c r="M13" s="45">
        <f t="shared" si="4"/>
        <v>157397.36807835283</v>
      </c>
      <c r="N13" s="45">
        <f t="shared" si="5"/>
        <v>139084</v>
      </c>
      <c r="O13" s="45">
        <f t="shared" si="6"/>
        <v>174350</v>
      </c>
      <c r="P13" s="45">
        <f t="shared" si="7"/>
        <v>77859</v>
      </c>
      <c r="R13" s="46">
        <f t="shared" si="8"/>
        <v>84143.844430237441</v>
      </c>
      <c r="S13" s="47" t="str">
        <f t="shared" si="0"/>
        <v xml:space="preserve">Existe gran diferencia, indicando alta volatilidad o falta de consenso en el valor. </v>
      </c>
      <c r="T13" s="48">
        <f t="shared" si="9"/>
        <v>0.43166356417362306</v>
      </c>
      <c r="U13" s="47" t="str">
        <f t="shared" si="1"/>
        <v>Existe una gran dispersión de precios, lo que indica alta volatilidad o falta de uniformidad en el mercado. La media pierde representatividad</v>
      </c>
    </row>
    <row r="14" spans="1:21" x14ac:dyDescent="0.25">
      <c r="A14" s="42">
        <v>13</v>
      </c>
      <c r="B14" s="43" t="s">
        <v>28</v>
      </c>
      <c r="E14" s="44">
        <v>200000</v>
      </c>
      <c r="F14" s="44">
        <v>212000</v>
      </c>
      <c r="G14" s="44">
        <v>235000</v>
      </c>
      <c r="H14" s="44">
        <v>179850</v>
      </c>
      <c r="I14" s="44">
        <v>167261</v>
      </c>
      <c r="K14" s="45">
        <f t="shared" si="2"/>
        <v>167261</v>
      </c>
      <c r="L14" s="45">
        <f t="shared" si="3"/>
        <v>235000</v>
      </c>
      <c r="M14" s="45">
        <f t="shared" si="4"/>
        <v>197400.28256488749</v>
      </c>
      <c r="N14" s="45">
        <f t="shared" si="5"/>
        <v>200000</v>
      </c>
      <c r="O14" s="45">
        <f t="shared" si="6"/>
        <v>198822.2</v>
      </c>
      <c r="P14" s="45">
        <f t="shared" si="7"/>
        <v>167261</v>
      </c>
      <c r="R14" s="46">
        <f t="shared" si="8"/>
        <v>26645.490034900784</v>
      </c>
      <c r="S14" s="47" t="str">
        <f t="shared" si="0"/>
        <v xml:space="preserve">Existe gran diferencia, indicando alta volatilidad o falta de consenso en el valor. </v>
      </c>
      <c r="T14" s="48">
        <f t="shared" si="9"/>
        <v>0.11986815760379177</v>
      </c>
      <c r="U14" s="47" t="str">
        <f t="shared" si="1"/>
        <v>Los precios son homogéneos. Hay poca dispersión, indicando un mercado estable donde la mayoría de los productos se venden a precios cercanos al promedio</v>
      </c>
    </row>
    <row r="15" spans="1:21" x14ac:dyDescent="0.25">
      <c r="A15" s="42">
        <v>14</v>
      </c>
      <c r="B15" s="43" t="s">
        <v>29</v>
      </c>
      <c r="E15" s="44">
        <v>87500</v>
      </c>
      <c r="F15" s="44">
        <v>92750</v>
      </c>
      <c r="G15" s="44">
        <v>77468</v>
      </c>
      <c r="H15" s="44">
        <v>83930</v>
      </c>
      <c r="I15" s="44">
        <v>78055</v>
      </c>
      <c r="K15" s="45">
        <f t="shared" si="2"/>
        <v>77468</v>
      </c>
      <c r="L15" s="45">
        <f t="shared" si="3"/>
        <v>92750</v>
      </c>
      <c r="M15" s="45">
        <f t="shared" si="4"/>
        <v>83743.7594118946</v>
      </c>
      <c r="N15" s="45">
        <f t="shared" si="5"/>
        <v>83930</v>
      </c>
      <c r="O15" s="45">
        <f t="shared" si="6"/>
        <v>83940.6</v>
      </c>
      <c r="P15" s="45">
        <f t="shared" si="7"/>
        <v>77468</v>
      </c>
      <c r="R15" s="46">
        <f t="shared" si="8"/>
        <v>6457.7435532854661</v>
      </c>
      <c r="S15" s="47" t="str">
        <f t="shared" si="0"/>
        <v>Los precios son similares, sugiriendo un mercado estable y competitivo.</v>
      </c>
      <c r="T15" s="48">
        <f t="shared" si="9"/>
        <v>6.8810342391678575E-2</v>
      </c>
      <c r="U15" s="47" t="str">
        <f t="shared" si="1"/>
        <v>Los precios son homogéneos. Hay poca dispersión, indicando un mercado estable donde la mayoría de los productos se venden a precios cercanos al promedio</v>
      </c>
    </row>
    <row r="16" spans="1:21" x14ac:dyDescent="0.25">
      <c r="A16" s="42">
        <v>15</v>
      </c>
      <c r="B16" s="43" t="s">
        <v>30</v>
      </c>
      <c r="E16" s="44">
        <v>62500</v>
      </c>
      <c r="F16" s="44">
        <v>66250</v>
      </c>
      <c r="G16" s="44">
        <v>118000</v>
      </c>
      <c r="H16" s="44">
        <v>89925</v>
      </c>
      <c r="I16" s="44">
        <v>83630</v>
      </c>
      <c r="K16" s="45">
        <f t="shared" si="2"/>
        <v>62500</v>
      </c>
      <c r="L16" s="45">
        <f t="shared" si="3"/>
        <v>118000</v>
      </c>
      <c r="M16" s="45">
        <f t="shared" si="4"/>
        <v>81853.657532004087</v>
      </c>
      <c r="N16" s="45">
        <f t="shared" si="5"/>
        <v>83630</v>
      </c>
      <c r="O16" s="45">
        <f t="shared" si="6"/>
        <v>84061</v>
      </c>
      <c r="P16" s="45">
        <f t="shared" si="7"/>
        <v>62500</v>
      </c>
      <c r="R16" s="46">
        <f t="shared" si="8"/>
        <v>22184.095767012906</v>
      </c>
      <c r="S16" s="47" t="str">
        <f t="shared" si="0"/>
        <v xml:space="preserve">Existe gran diferencia, indicando alta volatilidad o falta de consenso en el valor. </v>
      </c>
      <c r="T16" s="48">
        <f t="shared" si="9"/>
        <v>0.23604356909580521</v>
      </c>
      <c r="U16" s="47" t="str">
        <f t="shared" si="1"/>
        <v>Los precios son homogéneos. Hay poca dispersión, indicando un mercado estable donde la mayoría de los productos se venden a precios cercanos al promedio</v>
      </c>
    </row>
    <row r="17" spans="1:21" x14ac:dyDescent="0.25">
      <c r="A17" s="42">
        <v>16</v>
      </c>
      <c r="B17" s="43" t="s">
        <v>31</v>
      </c>
      <c r="E17" s="44">
        <v>100000</v>
      </c>
      <c r="F17" s="44">
        <v>106000</v>
      </c>
      <c r="G17" s="44"/>
      <c r="H17" s="44">
        <v>338118</v>
      </c>
      <c r="I17" s="44">
        <v>314450</v>
      </c>
      <c r="K17" s="45">
        <f t="shared" si="2"/>
        <v>100000</v>
      </c>
      <c r="L17" s="45">
        <f t="shared" si="3"/>
        <v>338118</v>
      </c>
      <c r="M17" s="45">
        <f t="shared" si="4"/>
        <v>183223.61138080037</v>
      </c>
      <c r="N17" s="45">
        <f t="shared" si="5"/>
        <v>210225</v>
      </c>
      <c r="O17" s="45">
        <f t="shared" si="6"/>
        <v>214642</v>
      </c>
      <c r="P17" s="45">
        <f t="shared" si="7"/>
        <v>100000</v>
      </c>
      <c r="R17" s="46">
        <f t="shared" si="8"/>
        <v>129297.88831480066</v>
      </c>
      <c r="S17" s="47" t="str">
        <f t="shared" si="0"/>
        <v xml:space="preserve">Existe gran diferencia, indicando alta volatilidad o falta de consenso en el valor. </v>
      </c>
      <c r="T17" s="48">
        <f t="shared" si="9"/>
        <v>0.52168380809114945</v>
      </c>
      <c r="U17" s="47" t="str">
        <f t="shared" si="1"/>
        <v>Existe una gran dispersión de precios, lo que indica alta volatilidad o falta de uniformidad en el mercado. La media pierde representatividad</v>
      </c>
    </row>
    <row r="18" spans="1:21" x14ac:dyDescent="0.25">
      <c r="A18" s="42">
        <v>17</v>
      </c>
      <c r="B18" s="43" t="s">
        <v>32</v>
      </c>
      <c r="E18" s="44">
        <v>100000</v>
      </c>
      <c r="F18" s="44">
        <v>106000</v>
      </c>
      <c r="G18" s="44">
        <v>247896</v>
      </c>
      <c r="H18" s="44">
        <v>342914</v>
      </c>
      <c r="I18" s="44">
        <v>318910</v>
      </c>
      <c r="K18" s="45">
        <f t="shared" si="2"/>
        <v>100000</v>
      </c>
      <c r="L18" s="45">
        <f t="shared" si="3"/>
        <v>342914</v>
      </c>
      <c r="M18" s="45">
        <f t="shared" si="4"/>
        <v>195742.77802702331</v>
      </c>
      <c r="N18" s="45">
        <f t="shared" si="5"/>
        <v>247896</v>
      </c>
      <c r="O18" s="45">
        <f t="shared" si="6"/>
        <v>223144</v>
      </c>
      <c r="P18" s="45">
        <f t="shared" si="7"/>
        <v>100000</v>
      </c>
      <c r="R18" s="46">
        <f t="shared" si="8"/>
        <v>115125.80361500196</v>
      </c>
      <c r="S18" s="47" t="str">
        <f t="shared" si="0"/>
        <v xml:space="preserve">Existe gran diferencia, indicando alta volatilidad o falta de consenso en el valor. </v>
      </c>
      <c r="T18" s="48">
        <f t="shared" si="9"/>
        <v>0.46145829212963008</v>
      </c>
      <c r="U18" s="47" t="str">
        <f t="shared" si="1"/>
        <v>Existe una gran dispersión de precios, lo que indica alta volatilidad o falta de uniformidad en el mercado. La media pierde representatividad</v>
      </c>
    </row>
    <row r="19" spans="1:21" x14ac:dyDescent="0.25">
      <c r="A19" s="42">
        <v>18</v>
      </c>
      <c r="B19" s="43" t="s">
        <v>33</v>
      </c>
      <c r="E19" s="44">
        <v>63750</v>
      </c>
      <c r="F19" s="44">
        <v>67681</v>
      </c>
      <c r="G19" s="44">
        <v>136323</v>
      </c>
      <c r="H19" s="44">
        <v>215820</v>
      </c>
      <c r="I19" s="44">
        <v>200713</v>
      </c>
      <c r="K19" s="45">
        <f t="shared" si="2"/>
        <v>63750</v>
      </c>
      <c r="L19" s="45">
        <f t="shared" si="3"/>
        <v>215820</v>
      </c>
      <c r="M19" s="45">
        <f t="shared" si="4"/>
        <v>120569.27689106208</v>
      </c>
      <c r="N19" s="45">
        <f t="shared" si="5"/>
        <v>136323</v>
      </c>
      <c r="O19" s="45">
        <f t="shared" si="6"/>
        <v>136857.4</v>
      </c>
      <c r="P19" s="45">
        <f t="shared" si="7"/>
        <v>63750</v>
      </c>
      <c r="R19" s="46">
        <f t="shared" si="8"/>
        <v>71489.477696371512</v>
      </c>
      <c r="S19" s="47" t="str">
        <f t="shared" si="0"/>
        <v xml:space="preserve">Existe gran diferencia, indicando alta volatilidad o falta de consenso en el valor. </v>
      </c>
      <c r="T19" s="48">
        <f t="shared" si="9"/>
        <v>0.46721721092185525</v>
      </c>
      <c r="U19" s="47" t="str">
        <f t="shared" si="1"/>
        <v>Existe una gran dispersión de precios, lo que indica alta volatilidad o falta de uniformidad en el mercado. La media pierde representatividad</v>
      </c>
    </row>
    <row r="20" spans="1:21" x14ac:dyDescent="0.25">
      <c r="A20" s="42">
        <v>19</v>
      </c>
      <c r="B20" s="43" t="s">
        <v>34</v>
      </c>
      <c r="E20" s="44">
        <v>985000</v>
      </c>
      <c r="F20" s="44">
        <v>1045478</v>
      </c>
      <c r="G20" s="44">
        <v>170949</v>
      </c>
      <c r="H20" s="44">
        <v>122298</v>
      </c>
      <c r="I20" s="44">
        <v>113737</v>
      </c>
      <c r="K20" s="45">
        <f t="shared" si="2"/>
        <v>113737</v>
      </c>
      <c r="L20" s="45">
        <f t="shared" si="3"/>
        <v>1045478</v>
      </c>
      <c r="M20" s="45">
        <f t="shared" si="4"/>
        <v>300460.76139091153</v>
      </c>
      <c r="N20" s="45">
        <f t="shared" si="5"/>
        <v>170949</v>
      </c>
      <c r="O20" s="45">
        <f t="shared" si="6"/>
        <v>487492.4</v>
      </c>
      <c r="P20" s="45">
        <f t="shared" si="7"/>
        <v>113737</v>
      </c>
      <c r="R20" s="46">
        <f t="shared" si="8"/>
        <v>482732.20183896989</v>
      </c>
      <c r="S20" s="47" t="str">
        <f t="shared" si="0"/>
        <v xml:space="preserve">Existe gran diferencia, indicando alta volatilidad o falta de consenso en el valor. </v>
      </c>
      <c r="T20" s="48">
        <f t="shared" si="9"/>
        <v>0.88569341244301303</v>
      </c>
      <c r="U20" s="47" t="str">
        <f t="shared" si="1"/>
        <v>Existe una gran dispersión de precios, lo que indica alta volatilidad o falta de uniformidad en el mercado. La media pierde representatividad</v>
      </c>
    </row>
    <row r="21" spans="1:21" ht="15.75" customHeight="1" x14ac:dyDescent="0.25">
      <c r="A21" s="42">
        <v>20</v>
      </c>
      <c r="B21" s="43" t="s">
        <v>35</v>
      </c>
      <c r="E21" s="44">
        <v>985000</v>
      </c>
      <c r="F21" s="44">
        <v>1045478</v>
      </c>
      <c r="G21" s="44">
        <v>170949</v>
      </c>
      <c r="H21" s="44">
        <v>121099</v>
      </c>
      <c r="I21" s="44">
        <v>112622</v>
      </c>
      <c r="K21" s="45">
        <f t="shared" si="2"/>
        <v>112622</v>
      </c>
      <c r="L21" s="45">
        <f t="shared" si="3"/>
        <v>1045478</v>
      </c>
      <c r="M21" s="45">
        <f t="shared" si="4"/>
        <v>299279.03661034553</v>
      </c>
      <c r="N21" s="45">
        <f t="shared" si="5"/>
        <v>170949</v>
      </c>
      <c r="O21" s="45">
        <f t="shared" si="6"/>
        <v>487029.6</v>
      </c>
      <c r="P21" s="45">
        <f t="shared" si="7"/>
        <v>112622</v>
      </c>
      <c r="R21" s="46">
        <f t="shared" si="8"/>
        <v>483175.00333450612</v>
      </c>
      <c r="S21" s="47" t="str">
        <f t="shared" si="0"/>
        <v xml:space="preserve">Existe gran diferencia, indicando alta volatilidad o falta de consenso en el valor. </v>
      </c>
      <c r="T21" s="48">
        <f t="shared" si="9"/>
        <v>0.88734824535070833</v>
      </c>
      <c r="U21" s="47" t="str">
        <f t="shared" si="1"/>
        <v>Existe una gran dispersión de precios, lo que indica alta volatilidad o falta de uniformidad en el mercado. La media pierde representatividad</v>
      </c>
    </row>
    <row r="22" spans="1:21" ht="15.75" customHeight="1" x14ac:dyDescent="0.25">
      <c r="A22" s="42">
        <v>21</v>
      </c>
      <c r="B22" s="43" t="s">
        <v>36</v>
      </c>
      <c r="E22" s="44">
        <v>690000</v>
      </c>
      <c r="F22" s="44">
        <v>731877</v>
      </c>
      <c r="G22" s="44">
        <v>1090796</v>
      </c>
      <c r="H22" s="44">
        <v>1326094</v>
      </c>
      <c r="I22" s="44">
        <v>1233267</v>
      </c>
      <c r="K22" s="45">
        <f t="shared" si="2"/>
        <v>690000</v>
      </c>
      <c r="L22" s="45">
        <f t="shared" si="3"/>
        <v>1326094</v>
      </c>
      <c r="M22" s="45">
        <f t="shared" si="4"/>
        <v>979337.60149492766</v>
      </c>
      <c r="N22" s="45">
        <f t="shared" si="5"/>
        <v>1090796</v>
      </c>
      <c r="O22" s="45">
        <f t="shared" si="6"/>
        <v>1014406.8</v>
      </c>
      <c r="P22" s="45">
        <f t="shared" si="7"/>
        <v>690000</v>
      </c>
      <c r="R22" s="46">
        <f t="shared" si="8"/>
        <v>289804.61842368892</v>
      </c>
      <c r="S22" s="47" t="str">
        <f t="shared" si="0"/>
        <v xml:space="preserve">Existe gran diferencia, indicando alta volatilidad o falta de consenso en el valor. </v>
      </c>
      <c r="T22" s="48">
        <f t="shared" si="9"/>
        <v>0.25552779298749045</v>
      </c>
      <c r="U22" s="47" t="str">
        <f t="shared" si="1"/>
        <v>Los precios son homogéneos. Hay poca dispersión, indicando un mercado estable donde la mayoría de los productos se venden a precios cercanos al promedio</v>
      </c>
    </row>
    <row r="23" spans="1:21" ht="15.75" customHeight="1" x14ac:dyDescent="0.25">
      <c r="A23" s="42">
        <v>22</v>
      </c>
      <c r="B23" s="43" t="s">
        <v>37</v>
      </c>
      <c r="E23" s="44">
        <v>615000</v>
      </c>
      <c r="F23" s="44">
        <v>652377</v>
      </c>
      <c r="G23" s="44">
        <v>1028300</v>
      </c>
      <c r="H23" s="44">
        <v>1416019</v>
      </c>
      <c r="I23" s="44">
        <v>1316898</v>
      </c>
      <c r="K23" s="45">
        <f t="shared" si="2"/>
        <v>615000</v>
      </c>
      <c r="L23" s="45">
        <f t="shared" si="3"/>
        <v>1416019</v>
      </c>
      <c r="M23" s="45">
        <f t="shared" si="4"/>
        <v>948905.49662600423</v>
      </c>
      <c r="N23" s="45">
        <f t="shared" si="5"/>
        <v>1028300</v>
      </c>
      <c r="O23" s="45">
        <f t="shared" si="6"/>
        <v>1005718.8</v>
      </c>
      <c r="P23" s="45">
        <f t="shared" si="7"/>
        <v>615000</v>
      </c>
      <c r="R23" s="46">
        <f t="shared" si="8"/>
        <v>368510.60619974014</v>
      </c>
      <c r="S23" s="47" t="str">
        <f t="shared" si="0"/>
        <v xml:space="preserve">Existe gran diferencia, indicando alta volatilidad o falta de consenso en el valor. </v>
      </c>
      <c r="T23" s="48">
        <f t="shared" si="9"/>
        <v>0.327731674457025</v>
      </c>
      <c r="U23" s="47" t="str">
        <f t="shared" si="1"/>
        <v>Existe una gran dispersión de precios, lo que indica alta volatilidad o falta de uniformidad en el mercado. La media pierde representatividad</v>
      </c>
    </row>
    <row r="24" spans="1:21" ht="15.75" customHeight="1" x14ac:dyDescent="0.25">
      <c r="A24" s="42">
        <v>23</v>
      </c>
      <c r="B24" s="43" t="s">
        <v>21</v>
      </c>
      <c r="E24" s="44">
        <v>845000</v>
      </c>
      <c r="F24" s="44">
        <v>896336</v>
      </c>
      <c r="G24" s="44"/>
      <c r="H24" s="44">
        <v>696619</v>
      </c>
      <c r="I24" s="44">
        <v>647856</v>
      </c>
      <c r="K24" s="45">
        <f t="shared" si="2"/>
        <v>647856</v>
      </c>
      <c r="L24" s="45">
        <f t="shared" si="3"/>
        <v>896336</v>
      </c>
      <c r="M24" s="45">
        <f t="shared" si="4"/>
        <v>764628.2462449969</v>
      </c>
      <c r="N24" s="45">
        <f t="shared" si="5"/>
        <v>770809.5</v>
      </c>
      <c r="O24" s="45">
        <f t="shared" si="6"/>
        <v>771452.75</v>
      </c>
      <c r="P24" s="45">
        <f t="shared" si="7"/>
        <v>647856</v>
      </c>
      <c r="R24" s="46">
        <f t="shared" si="8"/>
        <v>118154.2365762509</v>
      </c>
      <c r="S24" s="47" t="str">
        <f t="shared" si="0"/>
        <v xml:space="preserve">Existe gran diferencia, indicando alta volatilidad o falta de consenso en el valor. </v>
      </c>
      <c r="T24" s="48">
        <f t="shared" si="9"/>
        <v>0.13263880443719953</v>
      </c>
      <c r="U24" s="47" t="str">
        <f t="shared" si="1"/>
        <v>Los precios son homogéneos. Hay poca dispersión, indicando un mercado estable donde la mayoría de los productos se venden a precios cercanos al promedio</v>
      </c>
    </row>
    <row r="25" spans="1:21" ht="15.75" customHeight="1" x14ac:dyDescent="0.25">
      <c r="A25" s="42">
        <v>24</v>
      </c>
      <c r="B25" s="43" t="s">
        <v>38</v>
      </c>
      <c r="E25" s="44">
        <v>820000</v>
      </c>
      <c r="F25" s="44">
        <v>869836</v>
      </c>
      <c r="G25" s="44"/>
      <c r="H25" s="44">
        <v>567127</v>
      </c>
      <c r="I25" s="44">
        <v>527428</v>
      </c>
      <c r="K25" s="45">
        <f t="shared" si="2"/>
        <v>527428</v>
      </c>
      <c r="L25" s="45">
        <f t="shared" si="3"/>
        <v>869836</v>
      </c>
      <c r="M25" s="45">
        <f t="shared" si="4"/>
        <v>679631.78850331111</v>
      </c>
      <c r="N25" s="45">
        <f t="shared" si="5"/>
        <v>693563.5</v>
      </c>
      <c r="O25" s="45">
        <f t="shared" si="6"/>
        <v>696097.75</v>
      </c>
      <c r="P25" s="45">
        <f t="shared" si="7"/>
        <v>527428</v>
      </c>
      <c r="R25" s="46">
        <f t="shared" si="8"/>
        <v>173800.35096699317</v>
      </c>
      <c r="S25" s="47" t="str">
        <f t="shared" si="0"/>
        <v xml:space="preserve">Existe gran diferencia, indicando alta volatilidad o falta de consenso en el valor. </v>
      </c>
      <c r="T25" s="48">
        <f t="shared" si="9"/>
        <v>0.2162275616090806</v>
      </c>
      <c r="U25" s="47" t="str">
        <f t="shared" si="1"/>
        <v>Los precios son homogéneos. Hay poca dispersión, indicando un mercado estable donde la mayoría de los productos se venden a precios cercanos al promedio</v>
      </c>
    </row>
    <row r="26" spans="1:21" ht="15.75" customHeight="1" x14ac:dyDescent="0.25">
      <c r="A26" s="42">
        <v>25</v>
      </c>
      <c r="B26" s="43" t="s">
        <v>39</v>
      </c>
      <c r="E26" s="44">
        <v>595000</v>
      </c>
      <c r="F26" s="44">
        <v>631336</v>
      </c>
      <c r="G26" s="44">
        <v>715566</v>
      </c>
      <c r="H26" s="44">
        <v>1130657</v>
      </c>
      <c r="I26" s="44">
        <v>1051511</v>
      </c>
      <c r="K26" s="45">
        <f t="shared" si="2"/>
        <v>595000</v>
      </c>
      <c r="L26" s="45">
        <f t="shared" si="3"/>
        <v>1130657</v>
      </c>
      <c r="M26" s="45">
        <f t="shared" si="4"/>
        <v>796002.41000496119</v>
      </c>
      <c r="N26" s="45">
        <f t="shared" si="5"/>
        <v>715566</v>
      </c>
      <c r="O26" s="45">
        <f t="shared" si="6"/>
        <v>824814</v>
      </c>
      <c r="P26" s="45">
        <f t="shared" si="7"/>
        <v>595000</v>
      </c>
      <c r="R26" s="46">
        <f t="shared" si="8"/>
        <v>248553.21715982677</v>
      </c>
      <c r="S26" s="47" t="str">
        <f t="shared" si="0"/>
        <v xml:space="preserve">Existe gran diferencia, indicando alta volatilidad o falta de consenso en el valor. </v>
      </c>
      <c r="T26" s="48">
        <f t="shared" si="9"/>
        <v>0.2695307740148154</v>
      </c>
      <c r="U26" s="47" t="str">
        <f t="shared" si="1"/>
        <v>Los precios son homogéneos. Hay poca dispersión, indicando un mercado estable donde la mayoría de los productos se venden a precios cercanos al promedio</v>
      </c>
    </row>
    <row r="27" spans="1:21" ht="15.75" customHeight="1" x14ac:dyDescent="0.25">
      <c r="A27" s="42">
        <v>26</v>
      </c>
      <c r="B27" s="43" t="s">
        <v>40</v>
      </c>
      <c r="E27" s="44">
        <v>740000</v>
      </c>
      <c r="F27" s="44">
        <v>785142</v>
      </c>
      <c r="G27" s="44">
        <v>528863</v>
      </c>
      <c r="H27" s="44">
        <v>540749</v>
      </c>
      <c r="I27" s="44">
        <v>502897</v>
      </c>
      <c r="K27" s="45">
        <f t="shared" si="2"/>
        <v>502897</v>
      </c>
      <c r="L27" s="45">
        <f t="shared" si="3"/>
        <v>785142</v>
      </c>
      <c r="M27" s="45">
        <f t="shared" si="4"/>
        <v>608694.77911251108</v>
      </c>
      <c r="N27" s="45">
        <f t="shared" si="5"/>
        <v>540749</v>
      </c>
      <c r="O27" s="45">
        <f t="shared" si="6"/>
        <v>619530.19999999995</v>
      </c>
      <c r="P27" s="45">
        <f t="shared" si="7"/>
        <v>502897</v>
      </c>
      <c r="R27" s="46">
        <f t="shared" si="8"/>
        <v>132259.74726159131</v>
      </c>
      <c r="S27" s="47" t="str">
        <f t="shared" si="0"/>
        <v xml:space="preserve">Existe gran diferencia, indicando alta volatilidad o falta de consenso en el valor. </v>
      </c>
      <c r="T27" s="48">
        <f t="shared" si="9"/>
        <v>0.19094583964679027</v>
      </c>
      <c r="U27" s="47" t="str">
        <f t="shared" si="1"/>
        <v>Los precios son homogéneos. Hay poca dispersión, indicando un mercado estable donde la mayoría de los productos se venden a precios cercanos al promedio</v>
      </c>
    </row>
    <row r="28" spans="1:21" ht="15.75" customHeight="1" x14ac:dyDescent="0.25">
      <c r="A28" s="42">
        <v>27</v>
      </c>
      <c r="B28" s="43" t="s">
        <v>41</v>
      </c>
      <c r="E28" s="44">
        <v>101250</v>
      </c>
      <c r="F28" s="44">
        <v>107431</v>
      </c>
      <c r="G28" s="44">
        <v>248678</v>
      </c>
      <c r="H28" s="44">
        <v>251790</v>
      </c>
      <c r="I28" s="44">
        <v>234165</v>
      </c>
      <c r="K28" s="45">
        <f t="shared" si="2"/>
        <v>101250</v>
      </c>
      <c r="L28" s="45">
        <f t="shared" si="3"/>
        <v>251790</v>
      </c>
      <c r="M28" s="45">
        <f t="shared" si="4"/>
        <v>173998.09574328971</v>
      </c>
      <c r="N28" s="45">
        <f t="shared" si="5"/>
        <v>234165</v>
      </c>
      <c r="O28" s="45">
        <f t="shared" si="6"/>
        <v>188662.8</v>
      </c>
      <c r="P28" s="45">
        <f t="shared" si="7"/>
        <v>101250</v>
      </c>
      <c r="R28" s="46">
        <f t="shared" si="8"/>
        <v>77293.144506482568</v>
      </c>
      <c r="S28" s="47" t="str">
        <f t="shared" si="0"/>
        <v xml:space="preserve">Existe gran diferencia, indicando alta volatilidad o falta de consenso en el valor. </v>
      </c>
      <c r="T28" s="48">
        <f t="shared" si="9"/>
        <v>0.36643731633625604</v>
      </c>
      <c r="U28" s="47" t="str">
        <f t="shared" si="1"/>
        <v>Existe una gran dispersión de precios, lo que indica alta volatilidad o falta de uniformidad en el mercado. La media pierde representatividad</v>
      </c>
    </row>
    <row r="29" spans="1:21" ht="15.75" customHeight="1" x14ac:dyDescent="0.25">
      <c r="A29" s="42">
        <v>28</v>
      </c>
      <c r="B29" s="43" t="s">
        <v>42</v>
      </c>
      <c r="E29" s="44">
        <v>1827500</v>
      </c>
      <c r="F29" s="44">
        <v>1937892</v>
      </c>
      <c r="G29" s="44">
        <v>1931926</v>
      </c>
      <c r="H29" s="44">
        <v>1864445</v>
      </c>
      <c r="I29" s="44">
        <v>1733934</v>
      </c>
      <c r="K29" s="45">
        <f t="shared" si="2"/>
        <v>1733934</v>
      </c>
      <c r="L29" s="45">
        <f t="shared" si="3"/>
        <v>1937892</v>
      </c>
      <c r="M29" s="45">
        <f t="shared" si="4"/>
        <v>1857598.7765858034</v>
      </c>
      <c r="N29" s="45">
        <f t="shared" si="5"/>
        <v>1864445</v>
      </c>
      <c r="O29" s="45">
        <f t="shared" si="6"/>
        <v>1859139.4</v>
      </c>
      <c r="P29" s="45">
        <f t="shared" si="7"/>
        <v>1733934</v>
      </c>
      <c r="R29" s="46">
        <f t="shared" si="8"/>
        <v>83972.397785224646</v>
      </c>
      <c r="S29" s="47" t="str">
        <f t="shared" si="0"/>
        <v xml:space="preserve">Existe gran diferencia, indicando alta volatilidad o falta de consenso en el valor. </v>
      </c>
      <c r="T29" s="48">
        <f t="shared" si="9"/>
        <v>4.0398904930187614E-2</v>
      </c>
      <c r="U29" s="47" t="str">
        <f t="shared" si="1"/>
        <v>Los precios son homogéneos. Hay poca dispersión, indicando un mercado estable donde la mayoría de los productos se venden a precios cercanos al promedio</v>
      </c>
    </row>
    <row r="30" spans="1:21" ht="15.75" customHeight="1" x14ac:dyDescent="0.25">
      <c r="A30" s="42">
        <v>29</v>
      </c>
      <c r="B30" s="43" t="s">
        <v>43</v>
      </c>
      <c r="E30" s="44">
        <v>3387500</v>
      </c>
      <c r="F30" s="44">
        <v>3593135</v>
      </c>
      <c r="G30" s="44">
        <v>5544292</v>
      </c>
      <c r="H30" s="44">
        <v>2001131</v>
      </c>
      <c r="I30" s="44">
        <v>1861052</v>
      </c>
      <c r="K30" s="45">
        <f t="shared" si="2"/>
        <v>1861052</v>
      </c>
      <c r="L30" s="45">
        <f t="shared" si="3"/>
        <v>5544292</v>
      </c>
      <c r="M30" s="45">
        <f t="shared" si="4"/>
        <v>3020275.7263678247</v>
      </c>
      <c r="N30" s="45">
        <f t="shared" si="5"/>
        <v>3387500</v>
      </c>
      <c r="O30" s="45">
        <f t="shared" si="6"/>
        <v>3277422</v>
      </c>
      <c r="P30" s="45">
        <f t="shared" si="7"/>
        <v>1861052</v>
      </c>
      <c r="R30" s="46">
        <f t="shared" si="8"/>
        <v>1490428.9780910395</v>
      </c>
      <c r="S30" s="47" t="str">
        <f t="shared" si="0"/>
        <v xml:space="preserve">Existe gran diferencia, indicando alta volatilidad o falta de consenso en el valor. </v>
      </c>
      <c r="T30" s="48">
        <f t="shared" si="9"/>
        <v>0.40674658443704947</v>
      </c>
      <c r="U30" s="47" t="str">
        <f t="shared" si="1"/>
        <v>Existe una gran dispersión de precios, lo que indica alta volatilidad o falta de uniformidad en el mercado. La media pierde representatividad</v>
      </c>
    </row>
    <row r="31" spans="1:21" ht="15.75" customHeight="1" x14ac:dyDescent="0.25">
      <c r="A31" s="42">
        <v>30</v>
      </c>
      <c r="B31" s="43" t="s">
        <v>44</v>
      </c>
      <c r="E31" s="44">
        <v>992500</v>
      </c>
      <c r="F31" s="44">
        <v>1053004</v>
      </c>
      <c r="G31" s="44">
        <v>1884610</v>
      </c>
      <c r="H31" s="44">
        <v>1380049</v>
      </c>
      <c r="I31" s="44">
        <v>1283446</v>
      </c>
      <c r="K31" s="45">
        <f t="shared" si="2"/>
        <v>992500</v>
      </c>
      <c r="L31" s="45">
        <f t="shared" si="3"/>
        <v>1884610</v>
      </c>
      <c r="M31" s="45">
        <f t="shared" si="4"/>
        <v>1283898.9007337608</v>
      </c>
      <c r="N31" s="45">
        <f t="shared" si="5"/>
        <v>1283446</v>
      </c>
      <c r="O31" s="45">
        <f t="shared" si="6"/>
        <v>1318721.8</v>
      </c>
      <c r="P31" s="45">
        <f t="shared" si="7"/>
        <v>992500</v>
      </c>
      <c r="R31" s="46">
        <f t="shared" si="8"/>
        <v>354352.0405108456</v>
      </c>
      <c r="S31" s="47" t="str">
        <f t="shared" si="0"/>
        <v xml:space="preserve">Existe gran diferencia, indicando alta volatilidad o falta de consenso en el valor. </v>
      </c>
      <c r="T31" s="48">
        <f t="shared" si="9"/>
        <v>0.24034038128375831</v>
      </c>
      <c r="U31" s="47" t="str">
        <f t="shared" si="1"/>
        <v>Los precios son homogéneos. Hay poca dispersión, indicando un mercado estable donde la mayoría de los productos se venden a precios cercanos al promedio</v>
      </c>
    </row>
    <row r="32" spans="1:21" ht="15.75" customHeight="1" x14ac:dyDescent="0.25">
      <c r="A32" s="42">
        <v>31</v>
      </c>
      <c r="B32" s="43" t="s">
        <v>45</v>
      </c>
      <c r="E32" s="44">
        <v>1242500</v>
      </c>
      <c r="F32" s="44">
        <v>1318004</v>
      </c>
      <c r="G32" s="44">
        <v>1401186</v>
      </c>
      <c r="H32" s="44">
        <v>1323696</v>
      </c>
      <c r="I32" s="44">
        <v>1231037</v>
      </c>
      <c r="K32" s="45">
        <f t="shared" si="2"/>
        <v>1231037</v>
      </c>
      <c r="L32" s="45">
        <f t="shared" si="3"/>
        <v>1401186</v>
      </c>
      <c r="M32" s="45">
        <f t="shared" si="4"/>
        <v>1301828.1419801489</v>
      </c>
      <c r="N32" s="45">
        <f t="shared" si="5"/>
        <v>1318004</v>
      </c>
      <c r="O32" s="45">
        <f t="shared" si="6"/>
        <v>1303284.6000000001</v>
      </c>
      <c r="P32" s="45">
        <f t="shared" si="7"/>
        <v>1231037</v>
      </c>
      <c r="R32" s="46">
        <f t="shared" si="8"/>
        <v>69160.056049717023</v>
      </c>
      <c r="S32" s="47" t="str">
        <f t="shared" si="0"/>
        <v xml:space="preserve">Existe gran diferencia, indicando alta volatilidad o falta de consenso en el valor. </v>
      </c>
      <c r="T32" s="48">
        <f t="shared" si="9"/>
        <v>4.7463642754579566E-2</v>
      </c>
      <c r="U32" s="47" t="str">
        <f t="shared" si="1"/>
        <v>Los precios son homogéneos. Hay poca dispersión, indicando un mercado estable donde la mayoría de los productos se venden a precios cercanos al promedio</v>
      </c>
    </row>
    <row r="33" spans="1:21" ht="15.75" customHeight="1" x14ac:dyDescent="0.25">
      <c r="A33" s="42">
        <v>32</v>
      </c>
      <c r="B33" s="43" t="s">
        <v>46</v>
      </c>
      <c r="E33" s="44">
        <v>3262500</v>
      </c>
      <c r="F33" s="44">
        <v>3463285</v>
      </c>
      <c r="G33" s="44">
        <v>2023270</v>
      </c>
      <c r="H33" s="44">
        <v>2225344</v>
      </c>
      <c r="I33" s="44">
        <v>2069570</v>
      </c>
      <c r="K33" s="45">
        <f t="shared" si="2"/>
        <v>2023270</v>
      </c>
      <c r="L33" s="45">
        <f t="shared" si="3"/>
        <v>3463285</v>
      </c>
      <c r="M33" s="45">
        <f t="shared" si="4"/>
        <v>2537896.8922287379</v>
      </c>
      <c r="N33" s="45">
        <f t="shared" si="5"/>
        <v>2225344</v>
      </c>
      <c r="O33" s="45">
        <f t="shared" si="6"/>
        <v>2608793.7999999998</v>
      </c>
      <c r="P33" s="45">
        <f t="shared" si="7"/>
        <v>2023270</v>
      </c>
      <c r="R33" s="46">
        <f t="shared" si="8"/>
        <v>696082.10413154587</v>
      </c>
      <c r="S33" s="47" t="str">
        <f t="shared" si="0"/>
        <v xml:space="preserve">Existe gran diferencia, indicando alta volatilidad o falta de consenso en el valor. </v>
      </c>
      <c r="T33" s="48">
        <f t="shared" si="9"/>
        <v>0.23865234619297598</v>
      </c>
      <c r="U33" s="47" t="str">
        <f t="shared" si="1"/>
        <v>Los precios son homogéneos. Hay poca dispersión, indicando un mercado estable donde la mayoría de los productos se venden a precios cercanos al promedio</v>
      </c>
    </row>
    <row r="34" spans="1:21" ht="15.75" customHeight="1" x14ac:dyDescent="0.25">
      <c r="A34" s="42">
        <v>33</v>
      </c>
      <c r="B34" s="43" t="s">
        <v>47</v>
      </c>
      <c r="E34" s="44">
        <v>530000</v>
      </c>
      <c r="F34" s="44">
        <v>562224</v>
      </c>
      <c r="G34" s="44">
        <v>948188</v>
      </c>
      <c r="H34" s="44">
        <v>504779</v>
      </c>
      <c r="I34" s="44">
        <v>469444</v>
      </c>
      <c r="K34" s="45">
        <f t="shared" si="2"/>
        <v>469444</v>
      </c>
      <c r="L34" s="45">
        <f t="shared" si="3"/>
        <v>948188</v>
      </c>
      <c r="M34" s="45">
        <f t="shared" si="4"/>
        <v>582308.26634210558</v>
      </c>
      <c r="N34" s="45">
        <f t="shared" si="5"/>
        <v>530000</v>
      </c>
      <c r="O34" s="45">
        <f t="shared" si="6"/>
        <v>602927</v>
      </c>
      <c r="P34" s="45">
        <f t="shared" si="7"/>
        <v>469444</v>
      </c>
      <c r="R34" s="46">
        <f t="shared" si="8"/>
        <v>195978.94073853956</v>
      </c>
      <c r="S34" s="47" t="str">
        <f t="shared" si="0"/>
        <v xml:space="preserve">Existe gran diferencia, indicando alta volatilidad o falta de consenso en el valor. </v>
      </c>
      <c r="T34" s="48">
        <f t="shared" si="9"/>
        <v>0.29072987850919091</v>
      </c>
      <c r="U34" s="47" t="str">
        <f t="shared" si="1"/>
        <v>Los precios son homogéneos. Hay poca dispersión, indicando un mercado estable donde la mayoría de los productos se venden a precios cercanos al promedio</v>
      </c>
    </row>
    <row r="35" spans="1:21" ht="15.75" customHeight="1" x14ac:dyDescent="0.25">
      <c r="A35" s="42">
        <v>34</v>
      </c>
      <c r="B35" s="43" t="s">
        <v>48</v>
      </c>
      <c r="E35" s="44">
        <v>540000</v>
      </c>
      <c r="F35" s="44">
        <v>572877</v>
      </c>
      <c r="G35" s="44">
        <v>389422</v>
      </c>
      <c r="H35" s="44">
        <v>623480</v>
      </c>
      <c r="I35" s="44">
        <v>579836</v>
      </c>
      <c r="K35" s="45">
        <f t="shared" si="2"/>
        <v>389422</v>
      </c>
      <c r="L35" s="45">
        <f t="shared" si="3"/>
        <v>623480</v>
      </c>
      <c r="M35" s="45">
        <f t="shared" si="4"/>
        <v>534319.05986818636</v>
      </c>
      <c r="N35" s="45">
        <f t="shared" si="5"/>
        <v>572877</v>
      </c>
      <c r="O35" s="45">
        <f t="shared" si="6"/>
        <v>541123</v>
      </c>
      <c r="P35" s="45">
        <f t="shared" si="7"/>
        <v>389422</v>
      </c>
      <c r="R35" s="46">
        <f t="shared" si="8"/>
        <v>89866.766471260111</v>
      </c>
      <c r="S35" s="47" t="str">
        <f t="shared" si="0"/>
        <v xml:space="preserve">Existe gran diferencia, indicando alta volatilidad o falta de consenso en el valor. </v>
      </c>
      <c r="T35" s="48">
        <f t="shared" si="9"/>
        <v>0.14854160606578282</v>
      </c>
      <c r="U35" s="47" t="str">
        <f t="shared" si="1"/>
        <v>Los precios son homogéneos. Hay poca dispersión, indicando un mercado estable donde la mayoría de los productos se venden a precios cercanos al promedio</v>
      </c>
    </row>
    <row r="36" spans="1:21" ht="15.75" customHeight="1" x14ac:dyDescent="0.25">
      <c r="A36" s="42">
        <v>35</v>
      </c>
      <c r="B36" s="43" t="s">
        <v>49</v>
      </c>
      <c r="E36" s="44">
        <v>75000</v>
      </c>
      <c r="F36" s="44">
        <v>79500</v>
      </c>
      <c r="G36" s="44">
        <v>203067</v>
      </c>
      <c r="H36" s="44">
        <v>103114</v>
      </c>
      <c r="I36" s="44">
        <v>95896</v>
      </c>
      <c r="K36" s="45">
        <f t="shared" si="2"/>
        <v>75000</v>
      </c>
      <c r="L36" s="45">
        <f t="shared" si="3"/>
        <v>203067</v>
      </c>
      <c r="M36" s="45">
        <f t="shared" si="4"/>
        <v>103666.19881369584</v>
      </c>
      <c r="N36" s="45">
        <f t="shared" si="5"/>
        <v>95896</v>
      </c>
      <c r="O36" s="45">
        <f t="shared" si="6"/>
        <v>111315.4</v>
      </c>
      <c r="P36" s="45">
        <f t="shared" si="7"/>
        <v>75000</v>
      </c>
      <c r="R36" s="46">
        <f t="shared" si="8"/>
        <v>52569.965082735209</v>
      </c>
      <c r="S36" s="47" t="str">
        <f t="shared" si="0"/>
        <v xml:space="preserve">Existe gran diferencia, indicando alta volatilidad o falta de consenso en el valor. </v>
      </c>
      <c r="T36" s="48">
        <f t="shared" si="9"/>
        <v>0.42240342486227889</v>
      </c>
      <c r="U36" s="47" t="str">
        <f t="shared" si="1"/>
        <v>Existe una gran dispersión de precios, lo que indica alta volatilidad o falta de uniformidad en el mercado. La media pierde representatividad</v>
      </c>
    </row>
    <row r="37" spans="1:21" ht="15.75" customHeight="1" x14ac:dyDescent="0.25">
      <c r="A37" s="42">
        <v>36</v>
      </c>
      <c r="B37" s="43" t="s">
        <v>50</v>
      </c>
      <c r="E37" s="44">
        <v>652500</v>
      </c>
      <c r="F37" s="44">
        <v>692127</v>
      </c>
      <c r="G37" s="44">
        <v>904614</v>
      </c>
      <c r="H37" s="44">
        <v>834504</v>
      </c>
      <c r="I37" s="44">
        <v>776089</v>
      </c>
      <c r="K37" s="45">
        <f t="shared" si="2"/>
        <v>652500</v>
      </c>
      <c r="L37" s="45">
        <f t="shared" si="3"/>
        <v>904614</v>
      </c>
      <c r="M37" s="45">
        <f t="shared" si="4"/>
        <v>766503.0945988046</v>
      </c>
      <c r="N37" s="45">
        <f t="shared" si="5"/>
        <v>776089</v>
      </c>
      <c r="O37" s="45">
        <f t="shared" si="6"/>
        <v>771966.8</v>
      </c>
      <c r="P37" s="45">
        <f t="shared" si="7"/>
        <v>652500</v>
      </c>
      <c r="R37" s="46">
        <f t="shared" si="8"/>
        <v>102676.53523420019</v>
      </c>
      <c r="S37" s="47" t="str">
        <f t="shared" si="0"/>
        <v xml:space="preserve">Existe gran diferencia, indicando alta volatilidad o falta de consenso en el valor. </v>
      </c>
      <c r="T37" s="48">
        <f t="shared" si="9"/>
        <v>0.11896455260916632</v>
      </c>
      <c r="U37" s="47" t="str">
        <f t="shared" si="1"/>
        <v>Los precios son homogéneos. Hay poca dispersión, indicando un mercado estable donde la mayoría de los productos se venden a precios cercanos al promedio</v>
      </c>
    </row>
    <row r="38" spans="1:21" ht="15.75" customHeight="1" x14ac:dyDescent="0.25">
      <c r="A38" s="42">
        <v>37</v>
      </c>
      <c r="B38" s="43" t="s">
        <v>51</v>
      </c>
      <c r="E38" s="44">
        <v>577500</v>
      </c>
      <c r="F38" s="44">
        <v>612627</v>
      </c>
      <c r="G38" s="44">
        <v>935611</v>
      </c>
      <c r="H38" s="44">
        <v>853688</v>
      </c>
      <c r="I38" s="44">
        <v>793930</v>
      </c>
      <c r="K38" s="45">
        <f t="shared" si="2"/>
        <v>577500</v>
      </c>
      <c r="L38" s="45">
        <f t="shared" si="3"/>
        <v>935611</v>
      </c>
      <c r="M38" s="45">
        <f t="shared" si="4"/>
        <v>741626.03275465406</v>
      </c>
      <c r="N38" s="45">
        <f t="shared" si="5"/>
        <v>793930</v>
      </c>
      <c r="O38" s="45">
        <f t="shared" si="6"/>
        <v>754671.2</v>
      </c>
      <c r="P38" s="45">
        <f t="shared" si="7"/>
        <v>577500</v>
      </c>
      <c r="R38" s="46">
        <f t="shared" si="8"/>
        <v>154637.46323805221</v>
      </c>
      <c r="S38" s="47" t="str">
        <f t="shared" si="0"/>
        <v xml:space="preserve">Existe gran diferencia, indicando alta volatilidad o falta de consenso en el valor. </v>
      </c>
      <c r="T38" s="48">
        <f t="shared" si="9"/>
        <v>0.1832744536526158</v>
      </c>
      <c r="U38" s="47" t="str">
        <f t="shared" si="1"/>
        <v>Los precios son homogéneos. Hay poca dispersión, indicando un mercado estable donde la mayoría de los productos se venden a precios cercanos al promedio</v>
      </c>
    </row>
    <row r="39" spans="1:21" ht="15.75" customHeight="1" x14ac:dyDescent="0.25">
      <c r="A39" s="42">
        <v>38</v>
      </c>
      <c r="B39" s="43" t="s">
        <v>52</v>
      </c>
      <c r="E39" s="44">
        <v>605000</v>
      </c>
      <c r="F39" s="44">
        <v>641724</v>
      </c>
      <c r="G39" s="44">
        <v>1134672</v>
      </c>
      <c r="H39" s="44">
        <v>685828</v>
      </c>
      <c r="I39" s="44">
        <v>637820</v>
      </c>
      <c r="K39" s="45">
        <f t="shared" si="2"/>
        <v>605000</v>
      </c>
      <c r="L39" s="45">
        <f t="shared" si="3"/>
        <v>1134672</v>
      </c>
      <c r="M39" s="45">
        <f t="shared" si="4"/>
        <v>719411.65251880023</v>
      </c>
      <c r="N39" s="45">
        <f t="shared" si="5"/>
        <v>641724</v>
      </c>
      <c r="O39" s="45">
        <f t="shared" si="6"/>
        <v>741008.8</v>
      </c>
      <c r="P39" s="45">
        <f t="shared" si="7"/>
        <v>605000</v>
      </c>
      <c r="R39" s="46">
        <f t="shared" si="8"/>
        <v>221934.35367062927</v>
      </c>
      <c r="S39" s="47" t="str">
        <f t="shared" si="0"/>
        <v xml:space="preserve">Existe gran diferencia, indicando alta volatilidad o falta de consenso en el valor. </v>
      </c>
      <c r="T39" s="48">
        <f t="shared" si="9"/>
        <v>0.26788362100423485</v>
      </c>
      <c r="U39" s="47" t="str">
        <f t="shared" si="1"/>
        <v>Los precios son homogéneos. Hay poca dispersión, indicando un mercado estable donde la mayoría de los productos se venden a precios cercanos al promedio</v>
      </c>
    </row>
    <row r="40" spans="1:21" ht="15.75" customHeight="1" x14ac:dyDescent="0.25">
      <c r="A40" s="42">
        <v>39</v>
      </c>
      <c r="B40" s="43" t="s">
        <v>53</v>
      </c>
      <c r="E40" s="44">
        <v>605000</v>
      </c>
      <c r="F40" s="44">
        <v>641724</v>
      </c>
      <c r="G40" s="44">
        <v>1072176</v>
      </c>
      <c r="H40" s="44">
        <v>713405</v>
      </c>
      <c r="I40" s="44">
        <v>663467</v>
      </c>
      <c r="K40" s="45">
        <f t="shared" si="2"/>
        <v>605000</v>
      </c>
      <c r="L40" s="45">
        <f t="shared" si="3"/>
        <v>1072176</v>
      </c>
      <c r="M40" s="45">
        <f t="shared" si="4"/>
        <v>722611.78921592096</v>
      </c>
      <c r="N40" s="45">
        <f t="shared" si="5"/>
        <v>663467</v>
      </c>
      <c r="O40" s="45">
        <f t="shared" si="6"/>
        <v>739154.4</v>
      </c>
      <c r="P40" s="45">
        <f t="shared" si="7"/>
        <v>605000</v>
      </c>
      <c r="R40" s="46">
        <f t="shared" si="8"/>
        <v>190253.17741709348</v>
      </c>
      <c r="S40" s="47" t="str">
        <f t="shared" si="0"/>
        <v xml:space="preserve">Existe gran diferencia, indicando alta volatilidad o falta de consenso en el valor. </v>
      </c>
      <c r="T40" s="48">
        <f t="shared" si="9"/>
        <v>0.23021930878850133</v>
      </c>
      <c r="U40" s="47" t="str">
        <f t="shared" si="1"/>
        <v>Los precios son homogéneos. Hay poca dispersión, indicando un mercado estable donde la mayoría de los productos se venden a precios cercanos al promedio</v>
      </c>
    </row>
    <row r="41" spans="1:21" ht="15.75" customHeight="1" x14ac:dyDescent="0.25">
      <c r="A41" s="42">
        <v>40</v>
      </c>
      <c r="B41" s="43" t="s">
        <v>54</v>
      </c>
      <c r="E41" s="44">
        <v>1500000</v>
      </c>
      <c r="F41" s="44">
        <v>1590000</v>
      </c>
      <c r="G41" s="44">
        <v>6552585</v>
      </c>
      <c r="H41" s="44">
        <v>2967525</v>
      </c>
      <c r="I41" s="44">
        <v>2759798</v>
      </c>
      <c r="K41" s="45">
        <f t="shared" si="2"/>
        <v>1500000</v>
      </c>
      <c r="L41" s="45">
        <f t="shared" si="3"/>
        <v>6552585</v>
      </c>
      <c r="M41" s="45">
        <f t="shared" si="4"/>
        <v>2638970.56250162</v>
      </c>
      <c r="N41" s="45">
        <f t="shared" si="5"/>
        <v>2759798</v>
      </c>
      <c r="O41" s="45">
        <f t="shared" si="6"/>
        <v>3073981.6</v>
      </c>
      <c r="P41" s="45">
        <f t="shared" si="7"/>
        <v>1500000</v>
      </c>
      <c r="R41" s="46">
        <f t="shared" si="8"/>
        <v>2054893.2711312042</v>
      </c>
      <c r="S41" s="47" t="str">
        <f t="shared" si="0"/>
        <v xml:space="preserve">Existe gran diferencia, indicando alta volatilidad o falta de consenso en el valor. </v>
      </c>
      <c r="T41" s="48">
        <f t="shared" si="9"/>
        <v>0.59790612159243617</v>
      </c>
      <c r="U41" s="47" t="str">
        <f t="shared" si="1"/>
        <v>Existe una gran dispersión de precios, lo que indica alta volatilidad o falta de uniformidad en el mercado. La media pierde representatividad</v>
      </c>
    </row>
    <row r="42" spans="1:21" ht="15.75" customHeight="1" x14ac:dyDescent="0.25">
      <c r="A42" s="42">
        <v>41</v>
      </c>
      <c r="B42" s="43" t="s">
        <v>55</v>
      </c>
      <c r="E42" s="44">
        <v>1225000</v>
      </c>
      <c r="F42" s="44">
        <v>1298500</v>
      </c>
      <c r="G42" s="44">
        <v>4396105</v>
      </c>
      <c r="H42" s="44">
        <v>3559831</v>
      </c>
      <c r="I42" s="44">
        <v>3310643</v>
      </c>
      <c r="K42" s="45">
        <f t="shared" si="2"/>
        <v>1225000</v>
      </c>
      <c r="L42" s="45">
        <f t="shared" si="3"/>
        <v>4396105</v>
      </c>
      <c r="M42" s="45">
        <f t="shared" si="4"/>
        <v>2416559.9098264743</v>
      </c>
      <c r="N42" s="45">
        <f t="shared" si="5"/>
        <v>3310643</v>
      </c>
      <c r="O42" s="45">
        <f t="shared" si="6"/>
        <v>2758015.8</v>
      </c>
      <c r="P42" s="45">
        <f t="shared" si="7"/>
        <v>1225000</v>
      </c>
      <c r="R42" s="46">
        <f t="shared" si="8"/>
        <v>1424075.5315104248</v>
      </c>
      <c r="S42" s="47" t="str">
        <f t="shared" si="0"/>
        <v xml:space="preserve">Existe gran diferencia, indicando alta volatilidad o falta de consenso en el valor. </v>
      </c>
      <c r="T42" s="48">
        <f t="shared" si="9"/>
        <v>0.46182907198014672</v>
      </c>
      <c r="U42" s="47" t="str">
        <f t="shared" si="1"/>
        <v>Existe una gran dispersión de precios, lo que indica alta volatilidad o falta de uniformidad en el mercado. La media pierde representatividad</v>
      </c>
    </row>
    <row r="43" spans="1:21" ht="15.75" customHeight="1" x14ac:dyDescent="0.25">
      <c r="A43" s="42">
        <v>42</v>
      </c>
      <c r="B43" s="43" t="s">
        <v>56</v>
      </c>
      <c r="E43" s="44">
        <v>2342500</v>
      </c>
      <c r="F43" s="44">
        <v>2484534</v>
      </c>
      <c r="G43" s="44">
        <v>2201387</v>
      </c>
      <c r="H43" s="44">
        <v>1725361</v>
      </c>
      <c r="I43" s="44">
        <v>1604586</v>
      </c>
      <c r="K43" s="45">
        <f t="shared" si="2"/>
        <v>1604586</v>
      </c>
      <c r="L43" s="45">
        <f t="shared" si="3"/>
        <v>2484534</v>
      </c>
      <c r="M43" s="45">
        <f t="shared" si="4"/>
        <v>2041609.9959807361</v>
      </c>
      <c r="N43" s="45">
        <f t="shared" si="5"/>
        <v>2201387</v>
      </c>
      <c r="O43" s="45">
        <f t="shared" si="6"/>
        <v>2071673.6</v>
      </c>
      <c r="P43" s="45">
        <f t="shared" si="7"/>
        <v>1604586</v>
      </c>
      <c r="R43" s="46">
        <f t="shared" si="8"/>
        <v>386888.05162385129</v>
      </c>
      <c r="S43" s="47" t="str">
        <f t="shared" si="0"/>
        <v xml:space="preserve">Existe gran diferencia, indicando alta volatilidad o falta de consenso en el valor. </v>
      </c>
      <c r="T43" s="48">
        <f t="shared" si="9"/>
        <v>0.16703557608947275</v>
      </c>
      <c r="U43" s="47" t="str">
        <f t="shared" si="1"/>
        <v>Los precios son homogéneos. Hay poca dispersión, indicando un mercado estable donde la mayoría de los productos se venden a precios cercanos al promedio</v>
      </c>
    </row>
    <row r="44" spans="1:21" ht="15.75" customHeight="1" x14ac:dyDescent="0.25">
      <c r="A44" s="42">
        <v>43</v>
      </c>
      <c r="B44" s="43" t="s">
        <v>57</v>
      </c>
      <c r="E44" s="44">
        <v>872500</v>
      </c>
      <c r="F44" s="44">
        <v>925168</v>
      </c>
      <c r="G44" s="44">
        <v>367678</v>
      </c>
      <c r="H44" s="44">
        <v>1157035</v>
      </c>
      <c r="I44" s="44">
        <v>1076043</v>
      </c>
      <c r="K44" s="45">
        <f t="shared" si="2"/>
        <v>367678</v>
      </c>
      <c r="L44" s="45">
        <f t="shared" si="3"/>
        <v>1157035</v>
      </c>
      <c r="M44" s="45">
        <f t="shared" si="4"/>
        <v>819456.60715956776</v>
      </c>
      <c r="N44" s="45">
        <f t="shared" si="5"/>
        <v>925168</v>
      </c>
      <c r="O44" s="45">
        <f t="shared" si="6"/>
        <v>879684.8</v>
      </c>
      <c r="P44" s="45">
        <f t="shared" si="7"/>
        <v>367678</v>
      </c>
      <c r="R44" s="46">
        <f t="shared" si="8"/>
        <v>308119.69355544273</v>
      </c>
      <c r="S44" s="47" t="str">
        <f t="shared" si="0"/>
        <v xml:space="preserve">Existe gran diferencia, indicando alta volatilidad o falta de consenso en el valor. </v>
      </c>
      <c r="T44" s="48">
        <f t="shared" si="9"/>
        <v>0.31328338513811949</v>
      </c>
      <c r="U44" s="47" t="str">
        <f t="shared" si="1"/>
        <v>Existe una gran dispersión de precios, lo que indica alta volatilidad o falta de uniformidad en el mercado. La media pierde representatividad</v>
      </c>
    </row>
    <row r="45" spans="1:21" ht="15.75" customHeight="1" x14ac:dyDescent="0.25">
      <c r="A45" s="42">
        <v>44</v>
      </c>
      <c r="B45" s="43" t="s">
        <v>58</v>
      </c>
      <c r="E45" s="44">
        <v>1122500</v>
      </c>
      <c r="F45" s="44">
        <v>1190168</v>
      </c>
      <c r="G45" s="44">
        <v>218560</v>
      </c>
      <c r="H45" s="44">
        <v>294954</v>
      </c>
      <c r="I45" s="44">
        <v>274307</v>
      </c>
      <c r="K45" s="45">
        <f t="shared" si="2"/>
        <v>218560</v>
      </c>
      <c r="L45" s="45">
        <f t="shared" si="3"/>
        <v>1190168</v>
      </c>
      <c r="M45" s="45">
        <f t="shared" si="4"/>
        <v>472793.28129978996</v>
      </c>
      <c r="N45" s="45">
        <f t="shared" si="5"/>
        <v>294954</v>
      </c>
      <c r="O45" s="45">
        <f t="shared" si="6"/>
        <v>620097.80000000005</v>
      </c>
      <c r="P45" s="45">
        <f t="shared" si="7"/>
        <v>218560</v>
      </c>
      <c r="R45" s="46">
        <f t="shared" si="8"/>
        <v>490894.68737316766</v>
      </c>
      <c r="S45" s="47" t="str">
        <f t="shared" si="0"/>
        <v xml:space="preserve">Existe gran diferencia, indicando alta volatilidad o falta de consenso en el valor. </v>
      </c>
      <c r="T45" s="48">
        <f t="shared" si="9"/>
        <v>0.70806501217060314</v>
      </c>
      <c r="U45" s="47" t="str">
        <f t="shared" si="1"/>
        <v>Existe una gran dispersión de precios, lo que indica alta volatilidad o falta de uniformidad en el mercado. La media pierde representatividad</v>
      </c>
    </row>
    <row r="46" spans="1:21" ht="15.75" customHeight="1" x14ac:dyDescent="0.25">
      <c r="A46" s="42">
        <v>45</v>
      </c>
      <c r="B46" s="43" t="s">
        <v>59</v>
      </c>
      <c r="E46" s="44">
        <v>220000</v>
      </c>
      <c r="F46" s="44">
        <v>233306</v>
      </c>
      <c r="G46" s="44">
        <v>483423</v>
      </c>
      <c r="H46" s="44">
        <v>287760</v>
      </c>
      <c r="I46" s="44">
        <v>267617</v>
      </c>
      <c r="K46" s="45">
        <f t="shared" si="2"/>
        <v>220000</v>
      </c>
      <c r="L46" s="45">
        <f t="shared" si="3"/>
        <v>483423</v>
      </c>
      <c r="M46" s="45">
        <f t="shared" si="4"/>
        <v>285919.65037790785</v>
      </c>
      <c r="N46" s="45">
        <f t="shared" si="5"/>
        <v>267617</v>
      </c>
      <c r="O46" s="45">
        <f t="shared" si="6"/>
        <v>298421.2</v>
      </c>
      <c r="P46" s="45">
        <f t="shared" si="7"/>
        <v>220000</v>
      </c>
      <c r="R46" s="46">
        <f t="shared" si="8"/>
        <v>106862.17736739223</v>
      </c>
      <c r="S46" s="47" t="str">
        <f t="shared" si="0"/>
        <v xml:space="preserve">Existe gran diferencia, indicando alta volatilidad o falta de consenso en el valor. </v>
      </c>
      <c r="T46" s="48">
        <f t="shared" si="9"/>
        <v>0.32028702091825728</v>
      </c>
      <c r="U46" s="47" t="str">
        <f t="shared" si="1"/>
        <v>Existe una gran dispersión de precios, lo que indica alta volatilidad o falta de uniformidad en el mercado. La media pierde representatividad</v>
      </c>
    </row>
    <row r="47" spans="1:21" ht="15.75" customHeight="1" x14ac:dyDescent="0.25">
      <c r="A47" s="42">
        <v>46</v>
      </c>
      <c r="B47" s="43" t="s">
        <v>60</v>
      </c>
      <c r="E47" s="44">
        <v>195000</v>
      </c>
      <c r="F47" s="44">
        <v>206806</v>
      </c>
      <c r="G47" s="44">
        <v>202197</v>
      </c>
      <c r="H47" s="44">
        <v>188243</v>
      </c>
      <c r="I47" s="44">
        <v>175066</v>
      </c>
      <c r="K47" s="45">
        <f t="shared" si="2"/>
        <v>175066</v>
      </c>
      <c r="L47" s="45">
        <f t="shared" si="3"/>
        <v>206806</v>
      </c>
      <c r="M47" s="45">
        <f t="shared" si="4"/>
        <v>193133.94856966211</v>
      </c>
      <c r="N47" s="45">
        <f t="shared" si="5"/>
        <v>195000</v>
      </c>
      <c r="O47" s="45">
        <f t="shared" si="6"/>
        <v>193462.39999999999</v>
      </c>
      <c r="P47" s="45">
        <f t="shared" si="7"/>
        <v>175066</v>
      </c>
      <c r="R47" s="46">
        <f t="shared" si="8"/>
        <v>12473.760271065017</v>
      </c>
      <c r="S47" s="47" t="str">
        <f t="shared" si="0"/>
        <v>Los precios son similares, sugiriendo un mercado estable y competitivo.</v>
      </c>
      <c r="T47" s="48">
        <f t="shared" si="9"/>
        <v>5.7669450810364349E-2</v>
      </c>
      <c r="U47" s="47" t="str">
        <f t="shared" si="1"/>
        <v>Los precios son homogéneos. Hay poca dispersión, indicando un mercado estable donde la mayoría de los productos se venden a precios cercanos al promedio</v>
      </c>
    </row>
    <row r="48" spans="1:21" ht="15.75" customHeight="1" x14ac:dyDescent="0.25">
      <c r="A48" s="42">
        <v>47</v>
      </c>
      <c r="B48" s="43" t="s">
        <v>61</v>
      </c>
      <c r="E48" s="44">
        <v>3962500</v>
      </c>
      <c r="F48" s="44">
        <v>4203695</v>
      </c>
      <c r="G48" s="44">
        <v>5628912</v>
      </c>
      <c r="H48" s="44">
        <v>2420781</v>
      </c>
      <c r="I48" s="44">
        <v>2251326</v>
      </c>
      <c r="K48" s="45">
        <f t="shared" si="2"/>
        <v>2251326</v>
      </c>
      <c r="L48" s="45">
        <f t="shared" si="3"/>
        <v>5628912</v>
      </c>
      <c r="M48" s="45">
        <f t="shared" si="4"/>
        <v>3480837.6219995138</v>
      </c>
      <c r="N48" s="45">
        <f t="shared" si="5"/>
        <v>3962500</v>
      </c>
      <c r="O48" s="45">
        <f t="shared" si="6"/>
        <v>3693442.8</v>
      </c>
      <c r="P48" s="45">
        <f t="shared" si="7"/>
        <v>2251326</v>
      </c>
      <c r="R48" s="46">
        <f t="shared" si="8"/>
        <v>1394467.5534632204</v>
      </c>
      <c r="S48" s="47" t="str">
        <f t="shared" si="0"/>
        <v xml:space="preserve">Existe gran diferencia, indicando alta volatilidad o falta de consenso en el valor. </v>
      </c>
      <c r="T48" s="48">
        <f t="shared" si="9"/>
        <v>0.33769297761552813</v>
      </c>
      <c r="U48" s="47" t="str">
        <f t="shared" si="1"/>
        <v>Existe una gran dispersión de precios, lo que indica alta volatilidad o falta de uniformidad en el mercado. La media pierde representatividad</v>
      </c>
    </row>
    <row r="49" spans="1:21" ht="15.75" customHeight="1" x14ac:dyDescent="0.25">
      <c r="A49" s="42">
        <v>48</v>
      </c>
      <c r="B49" s="43" t="s">
        <v>62</v>
      </c>
      <c r="E49" s="44">
        <v>6442500</v>
      </c>
      <c r="F49" s="44">
        <v>6831064</v>
      </c>
      <c r="G49" s="44">
        <v>2434443</v>
      </c>
      <c r="H49" s="44">
        <v>980782</v>
      </c>
      <c r="I49" s="44">
        <v>912127</v>
      </c>
      <c r="K49" s="45">
        <f t="shared" si="2"/>
        <v>912127</v>
      </c>
      <c r="L49" s="45">
        <f t="shared" si="3"/>
        <v>6831064</v>
      </c>
      <c r="M49" s="45">
        <f t="shared" si="4"/>
        <v>2490657.6601307406</v>
      </c>
      <c r="N49" s="45">
        <f t="shared" si="5"/>
        <v>2434443</v>
      </c>
      <c r="O49" s="45">
        <f t="shared" si="6"/>
        <v>3520183.2</v>
      </c>
      <c r="P49" s="45">
        <f t="shared" si="7"/>
        <v>912127</v>
      </c>
      <c r="R49" s="46">
        <f t="shared" si="8"/>
        <v>2912525.3016148545</v>
      </c>
      <c r="S49" s="47" t="str">
        <f t="shared" si="0"/>
        <v xml:space="preserve">Existe gran diferencia, indicando alta volatilidad o falta de consenso en el valor. </v>
      </c>
      <c r="T49" s="48">
        <f t="shared" si="9"/>
        <v>0.74003018486070749</v>
      </c>
      <c r="U49" s="47" t="str">
        <f t="shared" si="1"/>
        <v>Existe una gran dispersión de precios, lo que indica alta volatilidad o falta de uniformidad en el mercado. La media pierde representatividad</v>
      </c>
    </row>
    <row r="50" spans="1:21" ht="15.75" customHeight="1" x14ac:dyDescent="0.25">
      <c r="A50" s="42">
        <v>49</v>
      </c>
      <c r="B50" s="43" t="s">
        <v>63</v>
      </c>
      <c r="E50" s="44">
        <v>230000</v>
      </c>
      <c r="F50" s="44">
        <v>243959</v>
      </c>
      <c r="G50" s="44">
        <v>217560</v>
      </c>
      <c r="H50" s="44">
        <v>470008</v>
      </c>
      <c r="I50" s="44">
        <v>437107</v>
      </c>
      <c r="K50" s="45">
        <f t="shared" si="2"/>
        <v>217560</v>
      </c>
      <c r="L50" s="45">
        <f t="shared" si="3"/>
        <v>470008</v>
      </c>
      <c r="M50" s="45">
        <f t="shared" si="4"/>
        <v>301900.16366124497</v>
      </c>
      <c r="N50" s="45">
        <f t="shared" si="5"/>
        <v>243959</v>
      </c>
      <c r="O50" s="45">
        <f t="shared" si="6"/>
        <v>319726.8</v>
      </c>
      <c r="P50" s="45">
        <f t="shared" si="7"/>
        <v>217560</v>
      </c>
      <c r="R50" s="46">
        <f t="shared" si="8"/>
        <v>123077.47925879859</v>
      </c>
      <c r="S50" s="47" t="str">
        <f t="shared" si="0"/>
        <v xml:space="preserve">Existe gran diferencia, indicando alta volatilidad o falta de consenso en el valor. </v>
      </c>
      <c r="T50" s="48">
        <f t="shared" si="9"/>
        <v>0.34430596386914591</v>
      </c>
      <c r="U50" s="47" t="str">
        <f t="shared" si="1"/>
        <v>Existe una gran dispersión de precios, lo que indica alta volatilidad o falta de uniformidad en el mercado. La media pierde representatividad</v>
      </c>
    </row>
    <row r="51" spans="1:21" ht="15.75" customHeight="1" x14ac:dyDescent="0.25">
      <c r="A51" s="42">
        <v>50</v>
      </c>
      <c r="B51" s="43" t="s">
        <v>64</v>
      </c>
      <c r="E51" s="44">
        <v>600000</v>
      </c>
      <c r="F51" s="44">
        <v>636000</v>
      </c>
      <c r="G51" s="44">
        <v>2905179</v>
      </c>
      <c r="H51" s="44">
        <v>737385</v>
      </c>
      <c r="I51" s="44">
        <v>685768</v>
      </c>
      <c r="K51" s="45">
        <f t="shared" si="2"/>
        <v>600000</v>
      </c>
      <c r="L51" s="45">
        <f t="shared" si="3"/>
        <v>2905179</v>
      </c>
      <c r="M51" s="45">
        <f t="shared" si="4"/>
        <v>890698.16045932483</v>
      </c>
      <c r="N51" s="45">
        <f t="shared" si="5"/>
        <v>685768</v>
      </c>
      <c r="O51" s="45">
        <f t="shared" si="6"/>
        <v>1112866.3999999999</v>
      </c>
      <c r="P51" s="45">
        <f t="shared" si="7"/>
        <v>600000</v>
      </c>
      <c r="R51" s="46">
        <f t="shared" si="8"/>
        <v>1003271.8087394363</v>
      </c>
      <c r="S51" s="47" t="str">
        <f t="shared" si="0"/>
        <v xml:space="preserve">Existe gran diferencia, indicando alta volatilidad o falta de consenso en el valor. </v>
      </c>
      <c r="T51" s="48">
        <f t="shared" si="9"/>
        <v>0.80634439650637213</v>
      </c>
      <c r="U51" s="47" t="str">
        <f t="shared" si="1"/>
        <v>Existe una gran dispersión de precios, lo que indica alta volatilidad o falta de uniformidad en el mercado. La media pierde representatividad</v>
      </c>
    </row>
    <row r="52" spans="1:21" ht="15.75" customHeight="1" x14ac:dyDescent="0.25">
      <c r="A52" s="42">
        <v>51</v>
      </c>
      <c r="B52" s="43" t="s">
        <v>65</v>
      </c>
      <c r="E52" s="44">
        <v>1437500</v>
      </c>
      <c r="F52" s="44">
        <v>1525075</v>
      </c>
      <c r="G52" s="44">
        <v>1261361</v>
      </c>
      <c r="H52" s="44">
        <v>1315303</v>
      </c>
      <c r="I52" s="44">
        <v>1223232</v>
      </c>
      <c r="K52" s="45">
        <f t="shared" si="2"/>
        <v>1223232</v>
      </c>
      <c r="L52" s="45">
        <f t="shared" si="3"/>
        <v>1525075</v>
      </c>
      <c r="M52" s="45">
        <f t="shared" si="4"/>
        <v>1347890.5227643445</v>
      </c>
      <c r="N52" s="45">
        <f t="shared" si="5"/>
        <v>1315303</v>
      </c>
      <c r="O52" s="45">
        <f t="shared" si="6"/>
        <v>1352494.2</v>
      </c>
      <c r="P52" s="45">
        <f t="shared" si="7"/>
        <v>1223232</v>
      </c>
      <c r="R52" s="46">
        <f t="shared" si="8"/>
        <v>125904.0114638926</v>
      </c>
      <c r="S52" s="47" t="str">
        <f t="shared" si="0"/>
        <v xml:space="preserve">Existe gran diferencia, indicando alta volatilidad o falta de consenso en el valor. </v>
      </c>
      <c r="T52" s="48">
        <f t="shared" si="9"/>
        <v>8.3262443054669413E-2</v>
      </c>
      <c r="U52" s="47" t="str">
        <f t="shared" si="1"/>
        <v>Los precios son homogéneos. Hay poca dispersión, indicando un mercado estable donde la mayoría de los productos se venden a precios cercanos al promedio</v>
      </c>
    </row>
    <row r="53" spans="1:21" ht="15.75" customHeight="1" x14ac:dyDescent="0.25">
      <c r="A53" s="42">
        <v>52</v>
      </c>
      <c r="B53" s="43" t="s">
        <v>66</v>
      </c>
      <c r="E53" s="44">
        <v>100000</v>
      </c>
      <c r="F53" s="44">
        <v>106000</v>
      </c>
      <c r="G53" s="44">
        <v>123949</v>
      </c>
      <c r="H53" s="44">
        <v>348909</v>
      </c>
      <c r="I53" s="44">
        <v>324485</v>
      </c>
      <c r="K53" s="45">
        <f t="shared" si="2"/>
        <v>100000</v>
      </c>
      <c r="L53" s="45">
        <f t="shared" si="3"/>
        <v>348909</v>
      </c>
      <c r="M53" s="45">
        <f t="shared" si="4"/>
        <v>171589.66960799531</v>
      </c>
      <c r="N53" s="45">
        <f t="shared" si="5"/>
        <v>123949</v>
      </c>
      <c r="O53" s="45">
        <f t="shared" si="6"/>
        <v>200668.6</v>
      </c>
      <c r="P53" s="45">
        <f t="shared" si="7"/>
        <v>100000</v>
      </c>
      <c r="R53" s="46">
        <f t="shared" si="8"/>
        <v>124787.74476806608</v>
      </c>
      <c r="S53" s="47" t="str">
        <f t="shared" si="0"/>
        <v xml:space="preserve">Existe gran diferencia, indicando alta volatilidad o falta de consenso en el valor. </v>
      </c>
      <c r="T53" s="48">
        <f t="shared" si="9"/>
        <v>0.55620835558784865</v>
      </c>
      <c r="U53" s="47" t="str">
        <f t="shared" si="1"/>
        <v>Existe una gran dispersión de precios, lo que indica alta volatilidad o falta de uniformidad en el mercado. La media pierde representatividad</v>
      </c>
    </row>
    <row r="54" spans="1:21" ht="15.75" customHeight="1" x14ac:dyDescent="0.25">
      <c r="A54" s="42">
        <v>53</v>
      </c>
      <c r="B54" s="43" t="s">
        <v>67</v>
      </c>
      <c r="E54" s="44">
        <v>4012500</v>
      </c>
      <c r="F54" s="44">
        <v>4255635</v>
      </c>
      <c r="G54" s="44">
        <v>3197002</v>
      </c>
      <c r="H54" s="44">
        <v>2272105</v>
      </c>
      <c r="I54" s="44">
        <v>2113058</v>
      </c>
      <c r="K54" s="45">
        <f t="shared" si="2"/>
        <v>2113058</v>
      </c>
      <c r="L54" s="45">
        <f t="shared" si="3"/>
        <v>4255635</v>
      </c>
      <c r="M54" s="45">
        <f t="shared" si="4"/>
        <v>3045737.2029446601</v>
      </c>
      <c r="N54" s="45">
        <f t="shared" si="5"/>
        <v>3197002</v>
      </c>
      <c r="O54" s="45">
        <f t="shared" si="6"/>
        <v>3170060</v>
      </c>
      <c r="P54" s="45">
        <f t="shared" si="7"/>
        <v>2113058</v>
      </c>
      <c r="R54" s="46">
        <f t="shared" si="8"/>
        <v>976278.7147656657</v>
      </c>
      <c r="S54" s="47" t="str">
        <f t="shared" si="0"/>
        <v xml:space="preserve">Existe gran diferencia, indicando alta volatilidad o falta de consenso en el valor. </v>
      </c>
      <c r="T54" s="48">
        <f t="shared" si="9"/>
        <v>0.27545542623195224</v>
      </c>
      <c r="U54" s="47" t="str">
        <f t="shared" si="1"/>
        <v>Los precios son homogéneos. Hay poca dispersión, indicando un mercado estable donde la mayoría de los productos se venden a precios cercanos al promedio</v>
      </c>
    </row>
    <row r="55" spans="1:21" ht="15.75" customHeight="1" x14ac:dyDescent="0.25">
      <c r="A55" s="42">
        <v>54</v>
      </c>
      <c r="B55" s="43" t="s">
        <v>68</v>
      </c>
      <c r="E55" s="44">
        <v>437500</v>
      </c>
      <c r="F55" s="44">
        <v>463750</v>
      </c>
      <c r="G55" s="44">
        <v>355364</v>
      </c>
      <c r="H55" s="44">
        <v>561132</v>
      </c>
      <c r="I55" s="44">
        <v>521853</v>
      </c>
      <c r="K55" s="45">
        <f t="shared" si="2"/>
        <v>355364</v>
      </c>
      <c r="L55" s="45">
        <f t="shared" si="3"/>
        <v>561132</v>
      </c>
      <c r="M55" s="45">
        <f t="shared" si="4"/>
        <v>462284.91928150487</v>
      </c>
      <c r="N55" s="45">
        <f t="shared" si="5"/>
        <v>463750</v>
      </c>
      <c r="O55" s="45">
        <f t="shared" si="6"/>
        <v>467919.8</v>
      </c>
      <c r="P55" s="45">
        <f t="shared" si="7"/>
        <v>355364</v>
      </c>
      <c r="R55" s="46">
        <f t="shared" si="8"/>
        <v>79386.497385890587</v>
      </c>
      <c r="S55" s="47" t="str">
        <f t="shared" si="0"/>
        <v xml:space="preserve">Existe gran diferencia, indicando alta volatilidad o falta de consenso en el valor. </v>
      </c>
      <c r="T55" s="48">
        <f t="shared" si="9"/>
        <v>0.15174703412889176</v>
      </c>
      <c r="U55" s="47" t="str">
        <f t="shared" si="1"/>
        <v>Los precios son homogéneos. Hay poca dispersión, indicando un mercado estable donde la mayoría de los productos se venden a precios cercanos al promedio</v>
      </c>
    </row>
    <row r="56" spans="1:21" ht="15.75" customHeight="1" x14ac:dyDescent="0.25"/>
    <row r="57" spans="1:21" ht="15.75" customHeight="1" x14ac:dyDescent="0.25"/>
    <row r="58" spans="1:21" ht="15.75" customHeight="1" x14ac:dyDescent="0.25"/>
    <row r="59" spans="1:21" ht="15.75" customHeight="1" x14ac:dyDescent="0.25"/>
    <row r="60" spans="1:21" ht="15.75" customHeight="1" x14ac:dyDescent="0.25"/>
    <row r="61" spans="1:21" ht="15.75" customHeight="1" x14ac:dyDescent="0.25"/>
    <row r="62" spans="1:21" ht="15.75" customHeight="1" x14ac:dyDescent="0.25"/>
    <row r="63" spans="1:21" ht="15.75" customHeight="1" x14ac:dyDescent="0.25"/>
    <row r="64" spans="1:21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T2:T55">
    <cfRule type="cellIs" dxfId="21" priority="1" operator="lessThan">
      <formula>30%</formula>
    </cfRule>
  </conditionalFormatting>
  <conditionalFormatting sqref="T2:T55">
    <cfRule type="cellIs" dxfId="20" priority="2" operator="greaterThan">
      <formula>30%</formula>
    </cfRule>
  </conditionalFormatting>
  <pageMargins left="0.7" right="0.7" top="0.75" bottom="0.75" header="0" footer="0"/>
  <pageSetup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U1000"/>
  <sheetViews>
    <sheetView topLeftCell="D1" workbookViewId="0">
      <selection activeCell="T2" sqref="T2"/>
    </sheetView>
  </sheetViews>
  <sheetFormatPr baseColWidth="10" defaultColWidth="14.42578125" defaultRowHeight="15" customHeight="1" x14ac:dyDescent="0.25"/>
  <cols>
    <col min="1" max="1" width="4.42578125" customWidth="1"/>
    <col min="2" max="2" width="77.42578125" customWidth="1"/>
    <col min="3" max="5" width="10.7109375" customWidth="1"/>
    <col min="6" max="6" width="13.5703125" customWidth="1"/>
    <col min="7" max="9" width="13.42578125" customWidth="1"/>
    <col min="10" max="18" width="10.7109375" customWidth="1"/>
    <col min="19" max="19" width="55.28515625" customWidth="1"/>
    <col min="20" max="20" width="10.7109375" customWidth="1"/>
    <col min="21" max="21" width="111.5703125" customWidth="1"/>
    <col min="22" max="28" width="10.7109375" customWidth="1"/>
  </cols>
  <sheetData>
    <row r="1" spans="1:21" ht="40.5" x14ac:dyDescent="0.25">
      <c r="A1" s="33" t="s">
        <v>102</v>
      </c>
      <c r="B1" s="33" t="s">
        <v>103</v>
      </c>
      <c r="E1" s="34" t="s">
        <v>104</v>
      </c>
      <c r="F1" s="34" t="s">
        <v>105</v>
      </c>
      <c r="G1" s="34" t="s">
        <v>122</v>
      </c>
      <c r="H1" s="34" t="s">
        <v>130</v>
      </c>
      <c r="I1" s="34" t="s">
        <v>131</v>
      </c>
      <c r="K1" s="35" t="s">
        <v>106</v>
      </c>
      <c r="L1" s="36" t="s">
        <v>107</v>
      </c>
      <c r="M1" s="37" t="s">
        <v>108</v>
      </c>
      <c r="N1" s="38" t="s">
        <v>109</v>
      </c>
      <c r="O1" s="39" t="s">
        <v>110</v>
      </c>
      <c r="P1" s="40" t="s">
        <v>111</v>
      </c>
      <c r="R1" s="41" t="s">
        <v>112</v>
      </c>
      <c r="S1" s="41" t="s">
        <v>113</v>
      </c>
      <c r="T1" s="41" t="s">
        <v>114</v>
      </c>
      <c r="U1" s="41" t="s">
        <v>115</v>
      </c>
    </row>
    <row r="2" spans="1:21" x14ac:dyDescent="0.25">
      <c r="A2" s="42">
        <v>1</v>
      </c>
      <c r="B2" s="43" t="s">
        <v>15</v>
      </c>
      <c r="E2" s="44">
        <v>1109077.6875</v>
      </c>
      <c r="F2" s="44">
        <v>1165012.0718749999</v>
      </c>
      <c r="G2" s="44">
        <v>1309714</v>
      </c>
      <c r="H2" s="44">
        <v>1402885</v>
      </c>
      <c r="I2" s="44">
        <v>1473029</v>
      </c>
      <c r="K2" s="45">
        <f>+MIN(E2,F2,G2,H2,I2)</f>
        <v>1109077.6875</v>
      </c>
      <c r="L2" s="45">
        <f>+MAX(E2,F2,G2,H2,I2)</f>
        <v>1473029</v>
      </c>
      <c r="M2" s="45">
        <f>+GEOMEAN(F2,E2,G2,H2,I2)</f>
        <v>1284518.7454428754</v>
      </c>
      <c r="N2" s="45">
        <f>+MEDIAN(F2,E2,G2,H2,I2)</f>
        <v>1309714</v>
      </c>
      <c r="O2" s="45">
        <f>+AVERAGE(F2,E2,G2,H2,I2)</f>
        <v>1291943.5518750001</v>
      </c>
      <c r="P2" s="45">
        <f>+K2</f>
        <v>1109077.6875</v>
      </c>
      <c r="R2" s="46">
        <f>+_xlfn.STDEV.S(E2,F2,G2,H2,I2)</f>
        <v>154083.79070320234</v>
      </c>
      <c r="S2" s="47" t="str">
        <f t="shared" ref="S2:S55" si="0">+IF(R2&lt;20000,"Los precios son similares, sugiriendo un mercado estable y competitivo.","Existe gran diferencia, indicando alta volatilidad o falta de consenso en el valor. ")</f>
        <v xml:space="preserve">Existe gran diferencia, indicando alta volatilidad o falta de consenso en el valor. </v>
      </c>
      <c r="T2" s="48">
        <f>+_xlfn.STDEV.P(E2,F2,G2,H2,I2)/O2</f>
        <v>0.10667395792739613</v>
      </c>
      <c r="U2" s="47" t="str">
        <f t="shared" ref="U2:U55" si="1">+IF(T2&lt;30%,"Los precios son homogéneos. Hay poca dispersión, indicando un mercado estable donde la mayoría de los productos se venden a precios cercanos al promedio","Existe una gran dispersión de precios, lo que indica alta volatilidad o falta de uniformidad en el mercado. La media pierde representatividad")</f>
        <v>Los precios son homogéneos. Hay poca dispersión, indicando un mercado estable donde la mayoría de los productos se venden a precios cercanos al promedio</v>
      </c>
    </row>
    <row r="3" spans="1:21" x14ac:dyDescent="0.25">
      <c r="A3" s="42">
        <v>2</v>
      </c>
      <c r="B3" s="43" t="s">
        <v>16</v>
      </c>
      <c r="E3" s="44">
        <v>746410</v>
      </c>
      <c r="F3" s="44">
        <v>784307.1</v>
      </c>
      <c r="G3" s="44">
        <v>642586</v>
      </c>
      <c r="H3" s="44">
        <v>131398</v>
      </c>
      <c r="I3" s="44">
        <v>137968</v>
      </c>
      <c r="K3" s="45">
        <f t="shared" ref="K3:K55" si="2">+MIN(E3,F3,G3,H3,I3)</f>
        <v>131398</v>
      </c>
      <c r="L3" s="45">
        <f t="shared" ref="L3:L55" si="3">+MAX(E3,F3,G3,H3,I3)</f>
        <v>784307.1</v>
      </c>
      <c r="M3" s="45">
        <f t="shared" ref="M3:M55" si="4">+GEOMEAN(F3,E3,G3,H3,I3)</f>
        <v>368767.29338277399</v>
      </c>
      <c r="N3" s="45">
        <f t="shared" ref="N3:N55" si="5">+MEDIAN(F3,E3,G3,H3,I3)</f>
        <v>642586</v>
      </c>
      <c r="O3" s="45">
        <f t="shared" ref="O3:O55" si="6">+AVERAGE(F3,E3,G3,H3,I3)</f>
        <v>488533.82</v>
      </c>
      <c r="P3" s="45">
        <f t="shared" ref="P3:P55" si="7">+K3</f>
        <v>131398</v>
      </c>
      <c r="R3" s="46">
        <f t="shared" ref="R3:R55" si="8">+_xlfn.STDEV.S(E3,F3,G3,H3,I3)</f>
        <v>327168.31280529284</v>
      </c>
      <c r="S3" s="47" t="str">
        <f t="shared" si="0"/>
        <v xml:space="preserve">Existe gran diferencia, indicando alta volatilidad o falta de consenso en el valor. </v>
      </c>
      <c r="T3" s="48">
        <f t="shared" ref="T3:T55" si="9">+_xlfn.STDEV.P(E3,F3,G3,H3,I3)/O3</f>
        <v>0.59899278827128055</v>
      </c>
      <c r="U3" s="47" t="str">
        <f t="shared" si="1"/>
        <v>Existe una gran dispersión de precios, lo que indica alta volatilidad o falta de uniformidad en el mercado. La media pierde representatividad</v>
      </c>
    </row>
    <row r="4" spans="1:21" x14ac:dyDescent="0.25">
      <c r="A4" s="42">
        <v>3</v>
      </c>
      <c r="B4" s="43" t="s">
        <v>17</v>
      </c>
      <c r="E4" s="44"/>
      <c r="F4" s="44"/>
      <c r="G4" s="44">
        <v>122360</v>
      </c>
      <c r="H4" s="44">
        <v>105000</v>
      </c>
      <c r="I4" s="44">
        <v>93000</v>
      </c>
      <c r="K4" s="45">
        <f t="shared" si="2"/>
        <v>93000</v>
      </c>
      <c r="L4" s="45">
        <f t="shared" si="3"/>
        <v>122360</v>
      </c>
      <c r="M4" s="45">
        <f t="shared" si="4"/>
        <v>106113.48354014139</v>
      </c>
      <c r="N4" s="45">
        <f t="shared" si="5"/>
        <v>105000</v>
      </c>
      <c r="O4" s="45">
        <f t="shared" si="6"/>
        <v>106786.66666666667</v>
      </c>
      <c r="P4" s="45">
        <f t="shared" si="7"/>
        <v>93000</v>
      </c>
      <c r="R4" s="46">
        <f t="shared" si="8"/>
        <v>14761.318820936494</v>
      </c>
      <c r="S4" s="47" t="str">
        <f t="shared" si="0"/>
        <v>Los precios son similares, sugiriendo un mercado estable y competitivo.</v>
      </c>
      <c r="T4" s="48">
        <f t="shared" si="9"/>
        <v>0.11286583544086704</v>
      </c>
      <c r="U4" s="47" t="str">
        <f t="shared" si="1"/>
        <v>Los precios son homogéneos. Hay poca dispersión, indicando un mercado estable donde la mayoría de los productos se venden a precios cercanos al promedio</v>
      </c>
    </row>
    <row r="5" spans="1:21" x14ac:dyDescent="0.25">
      <c r="A5" s="42">
        <v>4</v>
      </c>
      <c r="B5" s="43" t="s">
        <v>19</v>
      </c>
      <c r="E5" s="44"/>
      <c r="F5" s="44"/>
      <c r="G5" s="44">
        <v>365488</v>
      </c>
      <c r="H5" s="44">
        <v>210000</v>
      </c>
      <c r="I5" s="44">
        <v>186000</v>
      </c>
      <c r="K5" s="45">
        <f t="shared" si="2"/>
        <v>186000</v>
      </c>
      <c r="L5" s="45">
        <f t="shared" si="3"/>
        <v>365488</v>
      </c>
      <c r="M5" s="45">
        <f t="shared" si="4"/>
        <v>242587.51950642472</v>
      </c>
      <c r="N5" s="45">
        <f t="shared" si="5"/>
        <v>210000</v>
      </c>
      <c r="O5" s="45">
        <f t="shared" si="6"/>
        <v>253829.33333333334</v>
      </c>
      <c r="P5" s="45">
        <f t="shared" si="7"/>
        <v>186000</v>
      </c>
      <c r="R5" s="46">
        <f t="shared" si="8"/>
        <v>97440.973832024727</v>
      </c>
      <c r="S5" s="47" t="str">
        <f t="shared" si="0"/>
        <v xml:space="preserve">Existe gran diferencia, indicando alta volatilidad o falta de consenso en el valor. </v>
      </c>
      <c r="T5" s="48">
        <f t="shared" si="9"/>
        <v>0.31343982561556938</v>
      </c>
      <c r="U5" s="47" t="str">
        <f t="shared" si="1"/>
        <v>Existe una gran dispersión de precios, lo que indica alta volatilidad o falta de uniformidad en el mercado. La media pierde representatividad</v>
      </c>
    </row>
    <row r="6" spans="1:21" x14ac:dyDescent="0.25">
      <c r="A6" s="42">
        <v>5</v>
      </c>
      <c r="B6" s="43" t="s">
        <v>20</v>
      </c>
      <c r="E6" s="44">
        <v>52837.8125</v>
      </c>
      <c r="F6" s="44">
        <v>55479.703125</v>
      </c>
      <c r="G6" s="44">
        <v>183380</v>
      </c>
      <c r="H6" s="44">
        <v>142945</v>
      </c>
      <c r="I6" s="44">
        <v>150092</v>
      </c>
      <c r="K6" s="45">
        <f t="shared" si="2"/>
        <v>52837.8125</v>
      </c>
      <c r="L6" s="45">
        <f t="shared" si="3"/>
        <v>183380</v>
      </c>
      <c r="M6" s="45">
        <f t="shared" si="4"/>
        <v>102894.34051922706</v>
      </c>
      <c r="N6" s="45">
        <f t="shared" si="5"/>
        <v>142945</v>
      </c>
      <c r="O6" s="45">
        <f t="shared" si="6"/>
        <v>116946.903125</v>
      </c>
      <c r="P6" s="45">
        <f t="shared" si="7"/>
        <v>52837.8125</v>
      </c>
      <c r="R6" s="46">
        <f t="shared" si="8"/>
        <v>59321.258889589109</v>
      </c>
      <c r="S6" s="47" t="str">
        <f t="shared" si="0"/>
        <v xml:space="preserve">Existe gran diferencia, indicando alta volatilidad o falta de consenso en el valor. </v>
      </c>
      <c r="T6" s="48">
        <f t="shared" si="9"/>
        <v>0.45369775117928307</v>
      </c>
      <c r="U6" s="47" t="str">
        <f t="shared" si="1"/>
        <v>Existe una gran dispersión de precios, lo que indica alta volatilidad o falta de uniformidad en el mercado. La media pierde representatividad</v>
      </c>
    </row>
    <row r="7" spans="1:21" x14ac:dyDescent="0.25">
      <c r="A7" s="42">
        <v>6</v>
      </c>
      <c r="B7" s="43" t="s">
        <v>21</v>
      </c>
      <c r="E7" s="44">
        <v>381957.5</v>
      </c>
      <c r="F7" s="44">
        <v>401728.07500000001</v>
      </c>
      <c r="G7" s="44">
        <v>505746</v>
      </c>
      <c r="H7" s="44">
        <v>740025</v>
      </c>
      <c r="I7" s="44">
        <v>777026</v>
      </c>
      <c r="K7" s="45">
        <f t="shared" si="2"/>
        <v>381957.5</v>
      </c>
      <c r="L7" s="45">
        <f t="shared" si="3"/>
        <v>777026</v>
      </c>
      <c r="M7" s="45">
        <f t="shared" si="4"/>
        <v>536923.39177592949</v>
      </c>
      <c r="N7" s="45">
        <f t="shared" si="5"/>
        <v>505746</v>
      </c>
      <c r="O7" s="45">
        <f t="shared" si="6"/>
        <v>561296.51500000001</v>
      </c>
      <c r="P7" s="45">
        <f t="shared" si="7"/>
        <v>381957.5</v>
      </c>
      <c r="R7" s="46">
        <f t="shared" si="8"/>
        <v>186543.23299890113</v>
      </c>
      <c r="S7" s="47" t="str">
        <f t="shared" si="0"/>
        <v xml:space="preserve">Existe gran diferencia, indicando alta volatilidad o falta de consenso en el valor. </v>
      </c>
      <c r="T7" s="48">
        <f t="shared" si="9"/>
        <v>0.29725703871731657</v>
      </c>
      <c r="U7" s="47" t="str">
        <f t="shared" si="1"/>
        <v>Los precios son homogéneos. Hay poca dispersión, indicando un mercado estable donde la mayoría de los productos se venden a precios cercanos al promedio</v>
      </c>
    </row>
    <row r="8" spans="1:21" x14ac:dyDescent="0.25">
      <c r="A8" s="42">
        <v>7</v>
      </c>
      <c r="B8" s="43" t="s">
        <v>22</v>
      </c>
      <c r="E8" s="44">
        <v>95000</v>
      </c>
      <c r="F8" s="44">
        <v>99750</v>
      </c>
      <c r="G8" s="44">
        <v>243659</v>
      </c>
      <c r="H8" s="44">
        <v>365585</v>
      </c>
      <c r="I8" s="44">
        <v>383864</v>
      </c>
      <c r="K8" s="45">
        <f t="shared" si="2"/>
        <v>95000</v>
      </c>
      <c r="L8" s="45">
        <f t="shared" si="3"/>
        <v>383864</v>
      </c>
      <c r="M8" s="45">
        <f t="shared" si="4"/>
        <v>200501.18511717534</v>
      </c>
      <c r="N8" s="45">
        <f t="shared" si="5"/>
        <v>243659</v>
      </c>
      <c r="O8" s="45">
        <f t="shared" si="6"/>
        <v>237571.6</v>
      </c>
      <c r="P8" s="45">
        <f t="shared" si="7"/>
        <v>95000</v>
      </c>
      <c r="R8" s="46">
        <f t="shared" si="8"/>
        <v>138877.11102733956</v>
      </c>
      <c r="S8" s="47" t="str">
        <f t="shared" si="0"/>
        <v xml:space="preserve">Existe gran diferencia, indicando alta volatilidad o falta de consenso en el valor. </v>
      </c>
      <c r="T8" s="48">
        <f t="shared" si="9"/>
        <v>0.52285485432756595</v>
      </c>
      <c r="U8" s="47" t="str">
        <f t="shared" si="1"/>
        <v>Existe una gran dispersión de precios, lo que indica alta volatilidad o falta de uniformidad en el mercado. La media pierde representatividad</v>
      </c>
    </row>
    <row r="9" spans="1:21" x14ac:dyDescent="0.25">
      <c r="A9" s="42">
        <v>8</v>
      </c>
      <c r="B9" s="43" t="s">
        <v>23</v>
      </c>
      <c r="E9" s="44">
        <v>307035</v>
      </c>
      <c r="F9" s="44">
        <v>322963.34999999998</v>
      </c>
      <c r="G9" s="44">
        <v>511700</v>
      </c>
      <c r="H9" s="44">
        <v>303600</v>
      </c>
      <c r="I9" s="44">
        <v>318780</v>
      </c>
      <c r="K9" s="45">
        <f t="shared" si="2"/>
        <v>303600</v>
      </c>
      <c r="L9" s="45">
        <f t="shared" si="3"/>
        <v>511700</v>
      </c>
      <c r="M9" s="45">
        <f t="shared" si="4"/>
        <v>345326.47488549183</v>
      </c>
      <c r="N9" s="45">
        <f t="shared" si="5"/>
        <v>318780</v>
      </c>
      <c r="O9" s="45">
        <f t="shared" si="6"/>
        <v>352815.67000000004</v>
      </c>
      <c r="P9" s="45">
        <f t="shared" si="7"/>
        <v>303600</v>
      </c>
      <c r="R9" s="46">
        <f t="shared" si="8"/>
        <v>89179.411974510556</v>
      </c>
      <c r="S9" s="47" t="str">
        <f t="shared" si="0"/>
        <v xml:space="preserve">Existe gran diferencia, indicando alta volatilidad o falta de consenso en el valor. </v>
      </c>
      <c r="T9" s="48">
        <f t="shared" si="9"/>
        <v>0.22607978536606879</v>
      </c>
      <c r="U9" s="47" t="str">
        <f t="shared" si="1"/>
        <v>Los precios son homogéneos. Hay poca dispersión, indicando un mercado estable donde la mayoría de los productos se venden a precios cercanos al promedio</v>
      </c>
    </row>
    <row r="10" spans="1:21" x14ac:dyDescent="0.25">
      <c r="A10" s="42">
        <v>9</v>
      </c>
      <c r="B10" s="43" t="s">
        <v>24</v>
      </c>
      <c r="E10" s="44">
        <v>308750</v>
      </c>
      <c r="F10" s="44">
        <v>324187.5</v>
      </c>
      <c r="G10" s="44">
        <v>595000</v>
      </c>
      <c r="H10" s="44">
        <v>569250</v>
      </c>
      <c r="I10" s="44">
        <v>597713</v>
      </c>
      <c r="K10" s="45">
        <f t="shared" si="2"/>
        <v>308750</v>
      </c>
      <c r="L10" s="45">
        <f t="shared" si="3"/>
        <v>597713</v>
      </c>
      <c r="M10" s="45">
        <f t="shared" si="4"/>
        <v>458504.06211673521</v>
      </c>
      <c r="N10" s="45">
        <f t="shared" si="5"/>
        <v>569250</v>
      </c>
      <c r="O10" s="45">
        <f t="shared" si="6"/>
        <v>478980.1</v>
      </c>
      <c r="P10" s="45">
        <f t="shared" si="7"/>
        <v>308750</v>
      </c>
      <c r="R10" s="46">
        <f t="shared" si="8"/>
        <v>148867.23073363051</v>
      </c>
      <c r="S10" s="47" t="str">
        <f t="shared" si="0"/>
        <v xml:space="preserve">Existe gran diferencia, indicando alta volatilidad o falta de consenso en el valor. </v>
      </c>
      <c r="T10" s="48">
        <f t="shared" si="9"/>
        <v>0.27798837366524737</v>
      </c>
      <c r="U10" s="47" t="str">
        <f t="shared" si="1"/>
        <v>Los precios son homogéneos. Hay poca dispersión, indicando un mercado estable donde la mayoría de los productos se venden a precios cercanos al promedio</v>
      </c>
    </row>
    <row r="11" spans="1:21" x14ac:dyDescent="0.25">
      <c r="A11" s="42">
        <v>10</v>
      </c>
      <c r="B11" s="43" t="s">
        <v>25</v>
      </c>
      <c r="E11" s="44">
        <v>290080</v>
      </c>
      <c r="F11" s="44">
        <v>304872.3</v>
      </c>
      <c r="G11" s="44">
        <v>91884</v>
      </c>
      <c r="H11" s="44">
        <v>182160</v>
      </c>
      <c r="I11" s="44">
        <v>191268</v>
      </c>
      <c r="K11" s="45">
        <f t="shared" si="2"/>
        <v>91884</v>
      </c>
      <c r="L11" s="45">
        <f t="shared" si="3"/>
        <v>304872.3</v>
      </c>
      <c r="M11" s="45">
        <f t="shared" si="4"/>
        <v>195161.52195245336</v>
      </c>
      <c r="N11" s="45">
        <f t="shared" si="5"/>
        <v>191268</v>
      </c>
      <c r="O11" s="45">
        <f t="shared" si="6"/>
        <v>212052.86000000002</v>
      </c>
      <c r="P11" s="45">
        <f t="shared" si="7"/>
        <v>91884</v>
      </c>
      <c r="R11" s="46">
        <f t="shared" si="8"/>
        <v>87278.049096539689</v>
      </c>
      <c r="S11" s="47" t="str">
        <f t="shared" si="0"/>
        <v xml:space="preserve">Existe gran diferencia, indicando alta volatilidad o falta de consenso en el valor. </v>
      </c>
      <c r="T11" s="48">
        <f t="shared" si="9"/>
        <v>0.36813396569784895</v>
      </c>
      <c r="U11" s="47" t="str">
        <f t="shared" si="1"/>
        <v>Existe una gran dispersión de precios, lo que indica alta volatilidad o falta de uniformidad en el mercado. La media pierde representatividad</v>
      </c>
    </row>
    <row r="12" spans="1:21" x14ac:dyDescent="0.25">
      <c r="A12" s="42">
        <v>11</v>
      </c>
      <c r="B12" s="43" t="s">
        <v>26</v>
      </c>
      <c r="E12" s="44"/>
      <c r="F12" s="44"/>
      <c r="G12" s="44">
        <v>101099</v>
      </c>
      <c r="H12" s="44">
        <v>256795</v>
      </c>
      <c r="I12" s="44">
        <v>269635</v>
      </c>
      <c r="K12" s="45">
        <f t="shared" si="2"/>
        <v>101099</v>
      </c>
      <c r="L12" s="45">
        <f t="shared" si="3"/>
        <v>269635</v>
      </c>
      <c r="M12" s="45">
        <f t="shared" si="4"/>
        <v>191294.82854437648</v>
      </c>
      <c r="N12" s="45">
        <f t="shared" si="5"/>
        <v>256795</v>
      </c>
      <c r="O12" s="45">
        <f t="shared" si="6"/>
        <v>209176.33333333334</v>
      </c>
      <c r="P12" s="45">
        <f t="shared" si="7"/>
        <v>101099</v>
      </c>
      <c r="R12" s="46">
        <f t="shared" si="8"/>
        <v>93817.63632352573</v>
      </c>
      <c r="S12" s="47" t="str">
        <f t="shared" si="0"/>
        <v xml:space="preserve">Existe gran diferencia, indicando alta volatilidad o falta de consenso en el valor. </v>
      </c>
      <c r="T12" s="48">
        <f t="shared" si="9"/>
        <v>0.36620672170790319</v>
      </c>
      <c r="U12" s="47" t="str">
        <f t="shared" si="1"/>
        <v>Existe una gran dispersión de precios, lo que indica alta volatilidad o falta de uniformidad en el mercado. La media pierde representatividad</v>
      </c>
    </row>
    <row r="13" spans="1:21" x14ac:dyDescent="0.25">
      <c r="A13" s="42">
        <v>12</v>
      </c>
      <c r="B13" s="43" t="s">
        <v>27</v>
      </c>
      <c r="E13" s="44">
        <v>242580</v>
      </c>
      <c r="F13" s="44">
        <v>254997.3</v>
      </c>
      <c r="G13" s="44">
        <v>76528</v>
      </c>
      <c r="H13" s="44">
        <v>146740</v>
      </c>
      <c r="I13" s="44">
        <v>154077</v>
      </c>
      <c r="K13" s="45">
        <f t="shared" si="2"/>
        <v>76528</v>
      </c>
      <c r="L13" s="45">
        <f t="shared" si="3"/>
        <v>254997.3</v>
      </c>
      <c r="M13" s="45">
        <f t="shared" si="4"/>
        <v>160656.92607980891</v>
      </c>
      <c r="N13" s="45">
        <f t="shared" si="5"/>
        <v>154077</v>
      </c>
      <c r="O13" s="45">
        <f t="shared" si="6"/>
        <v>174984.46000000002</v>
      </c>
      <c r="P13" s="45">
        <f t="shared" si="7"/>
        <v>76528</v>
      </c>
      <c r="R13" s="46">
        <f t="shared" si="8"/>
        <v>73992.833289501708</v>
      </c>
      <c r="S13" s="47" t="str">
        <f t="shared" si="0"/>
        <v xml:space="preserve">Existe gran diferencia, indicando alta volatilidad o falta de consenso en el valor. </v>
      </c>
      <c r="T13" s="48">
        <f t="shared" si="9"/>
        <v>0.37821188254805077</v>
      </c>
      <c r="U13" s="47" t="str">
        <f t="shared" si="1"/>
        <v>Existe una gran dispersión de precios, lo que indica alta volatilidad o falta de uniformidad en el mercado. La media pierde representatividad</v>
      </c>
    </row>
    <row r="14" spans="1:21" x14ac:dyDescent="0.25">
      <c r="A14" s="42">
        <v>13</v>
      </c>
      <c r="B14" s="43" t="s">
        <v>28</v>
      </c>
      <c r="E14" s="44">
        <v>190000</v>
      </c>
      <c r="F14" s="44">
        <v>199500</v>
      </c>
      <c r="G14" s="44">
        <v>238000</v>
      </c>
      <c r="H14" s="44">
        <v>189750</v>
      </c>
      <c r="I14" s="44">
        <v>199238</v>
      </c>
      <c r="K14" s="45">
        <f t="shared" si="2"/>
        <v>189750</v>
      </c>
      <c r="L14" s="45">
        <f t="shared" si="3"/>
        <v>238000</v>
      </c>
      <c r="M14" s="45">
        <f t="shared" si="4"/>
        <v>202565.5013477951</v>
      </c>
      <c r="N14" s="45">
        <f t="shared" si="5"/>
        <v>199238</v>
      </c>
      <c r="O14" s="45">
        <f t="shared" si="6"/>
        <v>203297.6</v>
      </c>
      <c r="P14" s="45">
        <f t="shared" si="7"/>
        <v>189750</v>
      </c>
      <c r="R14" s="46">
        <f t="shared" si="8"/>
        <v>19971.994862807271</v>
      </c>
      <c r="S14" s="47" t="str">
        <f t="shared" si="0"/>
        <v>Los precios son similares, sugiriendo un mercado estable y competitivo.</v>
      </c>
      <c r="T14" s="48">
        <f t="shared" si="9"/>
        <v>8.7868697238951451E-2</v>
      </c>
      <c r="U14" s="47" t="str">
        <f t="shared" si="1"/>
        <v>Los precios son homogéneos. Hay poca dispersión, indicando un mercado estable donde la mayoría de los productos se venden a precios cercanos al promedio</v>
      </c>
    </row>
    <row r="15" spans="1:21" x14ac:dyDescent="0.25">
      <c r="A15" s="42">
        <v>14</v>
      </c>
      <c r="B15" s="43" t="s">
        <v>29</v>
      </c>
      <c r="E15" s="44">
        <v>83125</v>
      </c>
      <c r="F15" s="44">
        <v>87281.25</v>
      </c>
      <c r="G15" s="44">
        <v>76475</v>
      </c>
      <c r="H15" s="44">
        <v>88550</v>
      </c>
      <c r="I15" s="44">
        <v>92978</v>
      </c>
      <c r="K15" s="45">
        <f t="shared" si="2"/>
        <v>76475</v>
      </c>
      <c r="L15" s="45">
        <f t="shared" si="3"/>
        <v>92978</v>
      </c>
      <c r="M15" s="45">
        <f t="shared" si="4"/>
        <v>85496.467943173033</v>
      </c>
      <c r="N15" s="45">
        <f t="shared" si="5"/>
        <v>87281.25</v>
      </c>
      <c r="O15" s="45">
        <f t="shared" si="6"/>
        <v>85681.85</v>
      </c>
      <c r="P15" s="45">
        <f t="shared" si="7"/>
        <v>76475</v>
      </c>
      <c r="R15" s="46">
        <f t="shared" si="8"/>
        <v>6231.4071133653269</v>
      </c>
      <c r="S15" s="47" t="str">
        <f t="shared" si="0"/>
        <v>Los precios son similares, sugiriendo un mercado estable y competitivo.</v>
      </c>
      <c r="T15" s="48">
        <f t="shared" si="9"/>
        <v>6.5049248590970471E-2</v>
      </c>
      <c r="U15" s="47" t="str">
        <f t="shared" si="1"/>
        <v>Los precios son homogéneos. Hay poca dispersión, indicando un mercado estable donde la mayoría de los productos se venden a precios cercanos al promedio</v>
      </c>
    </row>
    <row r="16" spans="1:21" x14ac:dyDescent="0.25">
      <c r="A16" s="42">
        <v>15</v>
      </c>
      <c r="B16" s="43" t="s">
        <v>30</v>
      </c>
      <c r="E16" s="44">
        <v>59375</v>
      </c>
      <c r="F16" s="44">
        <v>62343.75</v>
      </c>
      <c r="G16" s="44">
        <v>119000</v>
      </c>
      <c r="H16" s="44">
        <v>94875</v>
      </c>
      <c r="I16" s="44">
        <v>99619</v>
      </c>
      <c r="K16" s="45">
        <f t="shared" si="2"/>
        <v>59375</v>
      </c>
      <c r="L16" s="45">
        <f t="shared" si="3"/>
        <v>119000</v>
      </c>
      <c r="M16" s="45">
        <f t="shared" si="4"/>
        <v>83924.254964585998</v>
      </c>
      <c r="N16" s="45">
        <f t="shared" si="5"/>
        <v>94875</v>
      </c>
      <c r="O16" s="45">
        <f t="shared" si="6"/>
        <v>87042.55</v>
      </c>
      <c r="P16" s="45">
        <f t="shared" si="7"/>
        <v>59375</v>
      </c>
      <c r="R16" s="46">
        <f t="shared" si="8"/>
        <v>25574.973228480627</v>
      </c>
      <c r="S16" s="47" t="str">
        <f t="shared" si="0"/>
        <v xml:space="preserve">Existe gran diferencia, indicando alta volatilidad o falta de consenso en el valor. </v>
      </c>
      <c r="T16" s="48">
        <f t="shared" si="9"/>
        <v>0.26280194530890882</v>
      </c>
      <c r="U16" s="47" t="str">
        <f t="shared" si="1"/>
        <v>Los precios son homogéneos. Hay poca dispersión, indicando un mercado estable donde la mayoría de los productos se venden a precios cercanos al promedio</v>
      </c>
    </row>
    <row r="17" spans="1:21" x14ac:dyDescent="0.25">
      <c r="A17" s="42">
        <v>16</v>
      </c>
      <c r="B17" s="43" t="s">
        <v>31</v>
      </c>
      <c r="E17" s="44">
        <v>95000</v>
      </c>
      <c r="F17" s="44">
        <v>99750</v>
      </c>
      <c r="G17" s="44">
        <v>243659</v>
      </c>
      <c r="H17" s="44">
        <v>356730</v>
      </c>
      <c r="I17" s="44">
        <v>374567</v>
      </c>
      <c r="K17" s="45">
        <f t="shared" si="2"/>
        <v>95000</v>
      </c>
      <c r="L17" s="45">
        <f t="shared" si="3"/>
        <v>374567</v>
      </c>
      <c r="M17" s="45">
        <f t="shared" si="4"/>
        <v>198544.39110537159</v>
      </c>
      <c r="N17" s="45">
        <f t="shared" si="5"/>
        <v>243659</v>
      </c>
      <c r="O17" s="45">
        <f t="shared" si="6"/>
        <v>233941.2</v>
      </c>
      <c r="P17" s="45">
        <f t="shared" si="7"/>
        <v>95000</v>
      </c>
      <c r="R17" s="46">
        <f t="shared" si="8"/>
        <v>134405.24160426183</v>
      </c>
      <c r="S17" s="47" t="str">
        <f t="shared" si="0"/>
        <v xml:space="preserve">Existe gran diferencia, indicando alta volatilidad o falta de consenso en el valor. </v>
      </c>
      <c r="T17" s="48">
        <f t="shared" si="9"/>
        <v>0.51387144591788425</v>
      </c>
      <c r="U17" s="47" t="str">
        <f t="shared" si="1"/>
        <v>Existe una gran dispersión de precios, lo que indica alta volatilidad o falta de uniformidad en el mercado. La media pierde representatividad</v>
      </c>
    </row>
    <row r="18" spans="1:21" x14ac:dyDescent="0.25">
      <c r="A18" s="42">
        <v>17</v>
      </c>
      <c r="B18" s="43" t="s">
        <v>32</v>
      </c>
      <c r="E18" s="44">
        <v>95000</v>
      </c>
      <c r="F18" s="44">
        <v>99750</v>
      </c>
      <c r="G18" s="44">
        <v>131044</v>
      </c>
      <c r="H18" s="44">
        <v>361790</v>
      </c>
      <c r="I18" s="44">
        <v>379880</v>
      </c>
      <c r="K18" s="45">
        <f t="shared" si="2"/>
        <v>95000</v>
      </c>
      <c r="L18" s="45">
        <f t="shared" si="3"/>
        <v>379880</v>
      </c>
      <c r="M18" s="45">
        <f t="shared" si="4"/>
        <v>176372.68553598088</v>
      </c>
      <c r="N18" s="45">
        <f t="shared" si="5"/>
        <v>131044</v>
      </c>
      <c r="O18" s="45">
        <f t="shared" si="6"/>
        <v>213492.8</v>
      </c>
      <c r="P18" s="45">
        <f t="shared" si="7"/>
        <v>95000</v>
      </c>
      <c r="R18" s="46">
        <f t="shared" si="8"/>
        <v>144440.76006861773</v>
      </c>
      <c r="S18" s="47" t="str">
        <f t="shared" si="0"/>
        <v xml:space="preserve">Existe gran diferencia, indicando alta volatilidad o falta de consenso en el valor. </v>
      </c>
      <c r="T18" s="48">
        <f t="shared" si="9"/>
        <v>0.60513395905654244</v>
      </c>
      <c r="U18" s="47" t="str">
        <f t="shared" si="1"/>
        <v>Existe una gran dispersión de precios, lo que indica alta volatilidad o falta de uniformidad en el mercado. La media pierde representatividad</v>
      </c>
    </row>
    <row r="19" spans="1:21" x14ac:dyDescent="0.25">
      <c r="A19" s="42">
        <v>18</v>
      </c>
      <c r="B19" s="43" t="s">
        <v>33</v>
      </c>
      <c r="E19" s="44">
        <v>60782.5</v>
      </c>
      <c r="F19" s="44">
        <v>64013.824999999997</v>
      </c>
      <c r="G19" s="44">
        <v>168757</v>
      </c>
      <c r="H19" s="44">
        <v>227700</v>
      </c>
      <c r="I19" s="44">
        <v>239085</v>
      </c>
      <c r="K19" s="45">
        <f t="shared" si="2"/>
        <v>60782.5</v>
      </c>
      <c r="L19" s="45">
        <f t="shared" si="3"/>
        <v>239085</v>
      </c>
      <c r="M19" s="45">
        <f t="shared" si="4"/>
        <v>129016.69092232484</v>
      </c>
      <c r="N19" s="45">
        <f t="shared" si="5"/>
        <v>168757</v>
      </c>
      <c r="O19" s="45">
        <f t="shared" si="6"/>
        <v>152067.66499999998</v>
      </c>
      <c r="P19" s="45">
        <f t="shared" si="7"/>
        <v>60782.5</v>
      </c>
      <c r="R19" s="46">
        <f t="shared" si="8"/>
        <v>86106.417703065992</v>
      </c>
      <c r="S19" s="47" t="str">
        <f t="shared" si="0"/>
        <v xml:space="preserve">Existe gran diferencia, indicando alta volatilidad o falta de consenso en el valor. </v>
      </c>
      <c r="T19" s="48">
        <f t="shared" si="9"/>
        <v>0.50645823563621339</v>
      </c>
      <c r="U19" s="47" t="str">
        <f t="shared" si="1"/>
        <v>Existe una gran dispersión de precios, lo que indica alta volatilidad o falta de uniformidad en el mercado. La media pierde representatividad</v>
      </c>
    </row>
    <row r="20" spans="1:21" x14ac:dyDescent="0.25">
      <c r="A20" s="42">
        <v>19</v>
      </c>
      <c r="B20" s="43" t="s">
        <v>34</v>
      </c>
      <c r="E20" s="44">
        <v>938610</v>
      </c>
      <c r="F20" s="44">
        <v>988039.1</v>
      </c>
      <c r="G20" s="44">
        <v>168597</v>
      </c>
      <c r="H20" s="44">
        <v>129030</v>
      </c>
      <c r="I20" s="44">
        <v>135482</v>
      </c>
      <c r="K20" s="45">
        <f t="shared" si="2"/>
        <v>129030</v>
      </c>
      <c r="L20" s="45">
        <f t="shared" si="3"/>
        <v>988039.1</v>
      </c>
      <c r="M20" s="45">
        <f t="shared" si="4"/>
        <v>307139.93600992102</v>
      </c>
      <c r="N20" s="45">
        <f t="shared" si="5"/>
        <v>168597</v>
      </c>
      <c r="O20" s="45">
        <f t="shared" si="6"/>
        <v>471951.62</v>
      </c>
      <c r="P20" s="45">
        <f t="shared" si="7"/>
        <v>129030</v>
      </c>
      <c r="R20" s="46">
        <f t="shared" si="8"/>
        <v>449151.25480139983</v>
      </c>
      <c r="S20" s="47" t="str">
        <f t="shared" si="0"/>
        <v xml:space="preserve">Existe gran diferencia, indicando alta volatilidad o falta de consenso en el valor. </v>
      </c>
      <c r="T20" s="48">
        <f t="shared" si="9"/>
        <v>0.85121668862182009</v>
      </c>
      <c r="U20" s="47" t="str">
        <f t="shared" si="1"/>
        <v>Existe una gran dispersión de precios, lo que indica alta volatilidad o falta de uniformidad en el mercado. La media pierde representatividad</v>
      </c>
    </row>
    <row r="21" spans="1:21" ht="15.75" customHeight="1" x14ac:dyDescent="0.25">
      <c r="A21" s="42">
        <v>20</v>
      </c>
      <c r="B21" s="43" t="s">
        <v>35</v>
      </c>
      <c r="E21" s="44">
        <v>938610</v>
      </c>
      <c r="F21" s="44">
        <v>988039.1</v>
      </c>
      <c r="G21" s="44">
        <v>1073606</v>
      </c>
      <c r="H21" s="44">
        <v>127765</v>
      </c>
      <c r="I21" s="44">
        <v>134153</v>
      </c>
      <c r="K21" s="45">
        <f t="shared" si="2"/>
        <v>127765</v>
      </c>
      <c r="L21" s="45">
        <f t="shared" si="3"/>
        <v>1073606</v>
      </c>
      <c r="M21" s="45">
        <f t="shared" si="4"/>
        <v>443019.97201111069</v>
      </c>
      <c r="N21" s="45">
        <f t="shared" si="5"/>
        <v>938610</v>
      </c>
      <c r="O21" s="45">
        <f t="shared" si="6"/>
        <v>652434.62</v>
      </c>
      <c r="P21" s="45">
        <f t="shared" si="7"/>
        <v>127765</v>
      </c>
      <c r="R21" s="46">
        <f t="shared" si="8"/>
        <v>478488.79146383563</v>
      </c>
      <c r="S21" s="47" t="str">
        <f t="shared" si="0"/>
        <v xml:space="preserve">Existe gran diferencia, indicando alta volatilidad o falta de consenso en el valor. </v>
      </c>
      <c r="T21" s="48">
        <f t="shared" si="9"/>
        <v>0.65596363613252628</v>
      </c>
      <c r="U21" s="47" t="str">
        <f t="shared" si="1"/>
        <v>Existe una gran dispersión de precios, lo que indica alta volatilidad o falta de uniformidad en el mercado. La media pierde representatividad</v>
      </c>
    </row>
    <row r="22" spans="1:21" ht="15.75" customHeight="1" x14ac:dyDescent="0.25">
      <c r="A22" s="42">
        <v>21</v>
      </c>
      <c r="B22" s="43" t="s">
        <v>36</v>
      </c>
      <c r="E22" s="44">
        <v>656490</v>
      </c>
      <c r="F22" s="44">
        <v>690179.4</v>
      </c>
      <c r="G22" s="44">
        <v>1012179</v>
      </c>
      <c r="H22" s="44">
        <v>1399090</v>
      </c>
      <c r="I22" s="44">
        <v>1469045</v>
      </c>
      <c r="K22" s="45">
        <f t="shared" si="2"/>
        <v>656490</v>
      </c>
      <c r="L22" s="45">
        <f t="shared" si="3"/>
        <v>1469045</v>
      </c>
      <c r="M22" s="45">
        <f t="shared" si="4"/>
        <v>988247.29990200768</v>
      </c>
      <c r="N22" s="45">
        <f t="shared" si="5"/>
        <v>1012179</v>
      </c>
      <c r="O22" s="45">
        <f t="shared" si="6"/>
        <v>1045396.68</v>
      </c>
      <c r="P22" s="45">
        <f t="shared" si="7"/>
        <v>656490</v>
      </c>
      <c r="R22" s="46">
        <f t="shared" si="8"/>
        <v>381807.54303550895</v>
      </c>
      <c r="S22" s="47" t="str">
        <f t="shared" si="0"/>
        <v xml:space="preserve">Existe gran diferencia, indicando alta volatilidad o falta de consenso en el valor. </v>
      </c>
      <c r="T22" s="48">
        <f t="shared" si="9"/>
        <v>0.3266693445208087</v>
      </c>
      <c r="U22" s="47" t="str">
        <f t="shared" si="1"/>
        <v>Existe una gran dispersión de precios, lo que indica alta volatilidad o falta de uniformidad en el mercado. La media pierde representatividad</v>
      </c>
    </row>
    <row r="23" spans="1:21" ht="15.75" customHeight="1" x14ac:dyDescent="0.25">
      <c r="A23" s="42">
        <v>22</v>
      </c>
      <c r="B23" s="43" t="s">
        <v>37</v>
      </c>
      <c r="E23" s="44">
        <v>585240</v>
      </c>
      <c r="F23" s="44">
        <v>615366.9</v>
      </c>
      <c r="G23" s="44">
        <v>703334</v>
      </c>
      <c r="H23" s="44">
        <v>1493965</v>
      </c>
      <c r="I23" s="44">
        <v>1568663</v>
      </c>
      <c r="K23" s="45">
        <f t="shared" si="2"/>
        <v>585240</v>
      </c>
      <c r="L23" s="45">
        <f t="shared" si="3"/>
        <v>1568663</v>
      </c>
      <c r="M23" s="45">
        <f t="shared" si="4"/>
        <v>900948.49562242744</v>
      </c>
      <c r="N23" s="45">
        <f t="shared" si="5"/>
        <v>703334</v>
      </c>
      <c r="O23" s="45">
        <f t="shared" si="6"/>
        <v>993313.78</v>
      </c>
      <c r="P23" s="45">
        <f t="shared" si="7"/>
        <v>585240</v>
      </c>
      <c r="R23" s="46">
        <f t="shared" si="8"/>
        <v>493744.54322963586</v>
      </c>
      <c r="S23" s="47" t="str">
        <f t="shared" si="0"/>
        <v xml:space="preserve">Existe gran diferencia, indicando alta volatilidad o falta de consenso en el valor. </v>
      </c>
      <c r="T23" s="48">
        <f t="shared" si="9"/>
        <v>0.444591179307328</v>
      </c>
      <c r="U23" s="47" t="str">
        <f t="shared" si="1"/>
        <v>Existe una gran dispersión de precios, lo que indica alta volatilidad o falta de uniformidad en el mercado. La media pierde representatividad</v>
      </c>
    </row>
    <row r="24" spans="1:21" ht="15.75" customHeight="1" x14ac:dyDescent="0.25">
      <c r="A24" s="42">
        <v>23</v>
      </c>
      <c r="B24" s="43" t="s">
        <v>21</v>
      </c>
      <c r="E24" s="44">
        <v>804070</v>
      </c>
      <c r="F24" s="44">
        <v>845426.7</v>
      </c>
      <c r="G24" s="44">
        <v>519823</v>
      </c>
      <c r="H24" s="44">
        <v>734965</v>
      </c>
      <c r="I24" s="44">
        <v>771713</v>
      </c>
      <c r="K24" s="45">
        <f t="shared" si="2"/>
        <v>519823</v>
      </c>
      <c r="L24" s="45">
        <f t="shared" si="3"/>
        <v>845426.7</v>
      </c>
      <c r="M24" s="45">
        <f t="shared" si="4"/>
        <v>725086.06165100145</v>
      </c>
      <c r="N24" s="45">
        <f t="shared" si="5"/>
        <v>771713</v>
      </c>
      <c r="O24" s="45">
        <f t="shared" si="6"/>
        <v>735199.54</v>
      </c>
      <c r="P24" s="45">
        <f t="shared" si="7"/>
        <v>519823</v>
      </c>
      <c r="R24" s="46">
        <f t="shared" si="8"/>
        <v>127095.93700708094</v>
      </c>
      <c r="S24" s="47" t="str">
        <f t="shared" si="0"/>
        <v xml:space="preserve">Existe gran diferencia, indicando alta volatilidad o falta de consenso en el valor. </v>
      </c>
      <c r="T24" s="48">
        <f t="shared" si="9"/>
        <v>0.15462205257193948</v>
      </c>
      <c r="U24" s="47" t="str">
        <f t="shared" si="1"/>
        <v>Los precios son homogéneos. Hay poca dispersión, indicando un mercado estable donde la mayoría de los productos se venden a precios cercanos al promedio</v>
      </c>
    </row>
    <row r="25" spans="1:21" ht="15.75" customHeight="1" x14ac:dyDescent="0.25">
      <c r="A25" s="42">
        <v>24</v>
      </c>
      <c r="B25" s="43" t="s">
        <v>38</v>
      </c>
      <c r="E25" s="44">
        <v>780320</v>
      </c>
      <c r="F25" s="44">
        <v>820489.2</v>
      </c>
      <c r="G25" s="44">
        <v>245089</v>
      </c>
      <c r="H25" s="44">
        <v>598345</v>
      </c>
      <c r="I25" s="44">
        <v>628262</v>
      </c>
      <c r="K25" s="45">
        <f t="shared" si="2"/>
        <v>245089</v>
      </c>
      <c r="L25" s="45">
        <f t="shared" si="3"/>
        <v>820489.2</v>
      </c>
      <c r="M25" s="45">
        <f t="shared" si="4"/>
        <v>567743.76980076474</v>
      </c>
      <c r="N25" s="45">
        <f t="shared" si="5"/>
        <v>628262</v>
      </c>
      <c r="O25" s="45">
        <f t="shared" si="6"/>
        <v>614501.04</v>
      </c>
      <c r="P25" s="45">
        <f t="shared" si="7"/>
        <v>245089</v>
      </c>
      <c r="R25" s="46">
        <f t="shared" si="8"/>
        <v>227399.80568441108</v>
      </c>
      <c r="S25" s="47" t="str">
        <f t="shared" si="0"/>
        <v xml:space="preserve">Existe gran diferencia, indicando alta volatilidad o falta de consenso en el valor. </v>
      </c>
      <c r="T25" s="48">
        <f t="shared" si="9"/>
        <v>0.33098816143945742</v>
      </c>
      <c r="U25" s="47" t="str">
        <f t="shared" si="1"/>
        <v>Existe una gran dispersión de precios, lo que indica alta volatilidad o falta de uniformidad en el mercado. La media pierde representatividad</v>
      </c>
    </row>
    <row r="26" spans="1:21" ht="15.75" customHeight="1" x14ac:dyDescent="0.25">
      <c r="A26" s="42">
        <v>25</v>
      </c>
      <c r="B26" s="43" t="s">
        <v>39</v>
      </c>
      <c r="E26" s="44">
        <v>566570</v>
      </c>
      <c r="F26" s="44">
        <v>596051.69999999995</v>
      </c>
      <c r="G26" s="44">
        <v>1869415</v>
      </c>
      <c r="H26" s="44">
        <v>1192895</v>
      </c>
      <c r="I26" s="44">
        <v>1252540</v>
      </c>
      <c r="K26" s="45">
        <f t="shared" si="2"/>
        <v>566570</v>
      </c>
      <c r="L26" s="45">
        <f t="shared" si="3"/>
        <v>1869415</v>
      </c>
      <c r="M26" s="45">
        <f t="shared" si="4"/>
        <v>988387.87761667464</v>
      </c>
      <c r="N26" s="45">
        <f t="shared" si="5"/>
        <v>1192895</v>
      </c>
      <c r="O26" s="45">
        <f t="shared" si="6"/>
        <v>1095494.3400000001</v>
      </c>
      <c r="P26" s="45">
        <f t="shared" si="7"/>
        <v>566570</v>
      </c>
      <c r="R26" s="46">
        <f t="shared" si="8"/>
        <v>539051.78878348786</v>
      </c>
      <c r="S26" s="47" t="str">
        <f t="shared" si="0"/>
        <v xml:space="preserve">Existe gran diferencia, indicando alta volatilidad o falta de consenso en el valor. </v>
      </c>
      <c r="T26" s="48">
        <f t="shared" si="9"/>
        <v>0.44011416548723997</v>
      </c>
      <c r="U26" s="47" t="str">
        <f t="shared" si="1"/>
        <v>Existe una gran dispersión de precios, lo que indica alta volatilidad o falta de uniformidad en el mercado. La media pierde representatividad</v>
      </c>
    </row>
    <row r="27" spans="1:21" ht="15.75" customHeight="1" x14ac:dyDescent="0.25">
      <c r="A27" s="42">
        <v>26</v>
      </c>
      <c r="B27" s="43" t="s">
        <v>40</v>
      </c>
      <c r="E27" s="44">
        <v>704540</v>
      </c>
      <c r="F27" s="44">
        <v>741112.4</v>
      </c>
      <c r="G27" s="44">
        <v>5336760</v>
      </c>
      <c r="H27" s="44">
        <v>570515</v>
      </c>
      <c r="I27" s="44">
        <v>599041</v>
      </c>
      <c r="K27" s="45">
        <f t="shared" si="2"/>
        <v>570515</v>
      </c>
      <c r="L27" s="45">
        <f t="shared" si="3"/>
        <v>5336760</v>
      </c>
      <c r="M27" s="45">
        <f t="shared" si="4"/>
        <v>990280.44805765792</v>
      </c>
      <c r="N27" s="45">
        <f t="shared" si="5"/>
        <v>704540</v>
      </c>
      <c r="O27" s="45">
        <f t="shared" si="6"/>
        <v>1590393.6800000002</v>
      </c>
      <c r="P27" s="45">
        <f t="shared" si="7"/>
        <v>570515</v>
      </c>
      <c r="R27" s="46">
        <f t="shared" si="8"/>
        <v>2095483.7565953624</v>
      </c>
      <c r="S27" s="47" t="str">
        <f t="shared" si="0"/>
        <v xml:space="preserve">Existe gran diferencia, indicando alta volatilidad o falta de consenso en el valor. </v>
      </c>
      <c r="T27" s="48">
        <f t="shared" si="9"/>
        <v>1.1784866060317476</v>
      </c>
      <c r="U27" s="47" t="str">
        <f t="shared" si="1"/>
        <v>Existe una gran dispersión de precios, lo que indica alta volatilidad o falta de uniformidad en el mercado. La media pierde representatividad</v>
      </c>
    </row>
    <row r="28" spans="1:21" ht="15.75" customHeight="1" x14ac:dyDescent="0.25">
      <c r="A28" s="42">
        <v>27</v>
      </c>
      <c r="B28" s="43" t="s">
        <v>41</v>
      </c>
      <c r="E28" s="44">
        <v>96407.5</v>
      </c>
      <c r="F28" s="44">
        <v>101420.075</v>
      </c>
      <c r="G28" s="44">
        <v>1860868</v>
      </c>
      <c r="H28" s="44">
        <v>265650</v>
      </c>
      <c r="I28" s="44">
        <v>278933</v>
      </c>
      <c r="K28" s="45">
        <f t="shared" si="2"/>
        <v>96407.5</v>
      </c>
      <c r="L28" s="45">
        <f t="shared" si="3"/>
        <v>1860868</v>
      </c>
      <c r="M28" s="45">
        <f t="shared" si="4"/>
        <v>266656.39706792025</v>
      </c>
      <c r="N28" s="45">
        <f t="shared" si="5"/>
        <v>265650</v>
      </c>
      <c r="O28" s="45">
        <f t="shared" si="6"/>
        <v>520655.71500000003</v>
      </c>
      <c r="P28" s="45">
        <f t="shared" si="7"/>
        <v>96407.5</v>
      </c>
      <c r="R28" s="46">
        <f t="shared" si="8"/>
        <v>754216.78320484387</v>
      </c>
      <c r="S28" s="47" t="str">
        <f t="shared" si="0"/>
        <v xml:space="preserve">Existe gran diferencia, indicando alta volatilidad o falta de consenso en el valor. </v>
      </c>
      <c r="T28" s="48">
        <f t="shared" si="9"/>
        <v>1.2956584924971024</v>
      </c>
      <c r="U28" s="47" t="str">
        <f t="shared" si="1"/>
        <v>Existe una gran dispersión de precios, lo que indica alta volatilidad o falta de uniformidad en el mercado. La media pierde representatividad</v>
      </c>
    </row>
    <row r="29" spans="1:21" ht="15.75" customHeight="1" x14ac:dyDescent="0.25">
      <c r="A29" s="42">
        <v>28</v>
      </c>
      <c r="B29" s="43" t="s">
        <v>42</v>
      </c>
      <c r="E29" s="44">
        <v>1737665</v>
      </c>
      <c r="F29" s="44">
        <v>1825893.65</v>
      </c>
      <c r="G29" s="44">
        <v>1383917</v>
      </c>
      <c r="H29" s="44">
        <v>1967075</v>
      </c>
      <c r="I29" s="44">
        <v>2065429</v>
      </c>
      <c r="K29" s="45">
        <f t="shared" si="2"/>
        <v>1383917</v>
      </c>
      <c r="L29" s="45">
        <f t="shared" si="3"/>
        <v>2065429</v>
      </c>
      <c r="M29" s="45">
        <f t="shared" si="4"/>
        <v>1779412.1559704642</v>
      </c>
      <c r="N29" s="45">
        <f t="shared" si="5"/>
        <v>1825893.65</v>
      </c>
      <c r="O29" s="45">
        <f t="shared" si="6"/>
        <v>1795995.9300000002</v>
      </c>
      <c r="P29" s="45">
        <f t="shared" si="7"/>
        <v>1383917</v>
      </c>
      <c r="R29" s="46">
        <f t="shared" si="8"/>
        <v>262663.11265930452</v>
      </c>
      <c r="S29" s="47" t="str">
        <f t="shared" si="0"/>
        <v xml:space="preserve">Existe gran diferencia, indicando alta volatilidad o falta de consenso en el valor. </v>
      </c>
      <c r="T29" s="48">
        <f t="shared" si="9"/>
        <v>0.13080933320108118</v>
      </c>
      <c r="U29" s="47" t="str">
        <f t="shared" si="1"/>
        <v>Los precios son homogéneos. Hay poca dispersión, indicando un mercado estable donde la mayoría de los productos se venden a precios cercanos al promedio</v>
      </c>
    </row>
    <row r="30" spans="1:21" ht="15.75" customHeight="1" x14ac:dyDescent="0.25">
      <c r="A30" s="42">
        <v>29</v>
      </c>
      <c r="B30" s="43" t="s">
        <v>43</v>
      </c>
      <c r="E30" s="44">
        <v>3223075</v>
      </c>
      <c r="F30" s="44">
        <v>3388553.25</v>
      </c>
      <c r="G30" s="44">
        <v>1994293</v>
      </c>
      <c r="H30" s="44">
        <v>2111285</v>
      </c>
      <c r="I30" s="44">
        <v>2216849</v>
      </c>
      <c r="K30" s="45">
        <f t="shared" si="2"/>
        <v>1994293</v>
      </c>
      <c r="L30" s="45">
        <f t="shared" si="3"/>
        <v>3388553.25</v>
      </c>
      <c r="M30" s="45">
        <f t="shared" si="4"/>
        <v>2521571.7665450694</v>
      </c>
      <c r="N30" s="45">
        <f t="shared" si="5"/>
        <v>2216849</v>
      </c>
      <c r="O30" s="45">
        <f t="shared" si="6"/>
        <v>2586811.0499999998</v>
      </c>
      <c r="P30" s="45">
        <f t="shared" si="7"/>
        <v>1994293</v>
      </c>
      <c r="R30" s="46">
        <f t="shared" si="8"/>
        <v>663644.66237118386</v>
      </c>
      <c r="S30" s="47" t="str">
        <f t="shared" si="0"/>
        <v xml:space="preserve">Existe gran diferencia, indicando alta volatilidad o falta de consenso en el valor. </v>
      </c>
      <c r="T30" s="48">
        <f t="shared" si="9"/>
        <v>0.22946470372729599</v>
      </c>
      <c r="U30" s="47" t="str">
        <f t="shared" si="1"/>
        <v>Los precios son homogéneos. Hay poca dispersión, indicando un mercado estable donde la mayoría de los productos se venden a precios cercanos al promedio</v>
      </c>
    </row>
    <row r="31" spans="1:21" ht="15.75" customHeight="1" x14ac:dyDescent="0.25">
      <c r="A31" s="42">
        <v>30</v>
      </c>
      <c r="B31" s="43" t="s">
        <v>44</v>
      </c>
      <c r="E31" s="44">
        <v>944855</v>
      </c>
      <c r="F31" s="44">
        <v>993827.55</v>
      </c>
      <c r="G31" s="44">
        <v>930996</v>
      </c>
      <c r="H31" s="44">
        <v>1456015</v>
      </c>
      <c r="I31" s="44">
        <v>1528816</v>
      </c>
      <c r="K31" s="45">
        <f t="shared" si="2"/>
        <v>930996</v>
      </c>
      <c r="L31" s="45">
        <f t="shared" si="3"/>
        <v>1528816</v>
      </c>
      <c r="M31" s="45">
        <f t="shared" si="4"/>
        <v>1142428.4665887889</v>
      </c>
      <c r="N31" s="45">
        <f t="shared" si="5"/>
        <v>993827.55</v>
      </c>
      <c r="O31" s="45">
        <f t="shared" si="6"/>
        <v>1170901.9099999999</v>
      </c>
      <c r="P31" s="45">
        <f t="shared" si="7"/>
        <v>930996</v>
      </c>
      <c r="R31" s="46">
        <f t="shared" si="8"/>
        <v>295550.05923394841</v>
      </c>
      <c r="S31" s="47" t="str">
        <f t="shared" si="0"/>
        <v xml:space="preserve">Existe gran diferencia, indicando alta volatilidad o falta de consenso en el valor. </v>
      </c>
      <c r="T31" s="48">
        <f t="shared" si="9"/>
        <v>0.22576443596413576</v>
      </c>
      <c r="U31" s="47" t="str">
        <f t="shared" si="1"/>
        <v>Los precios son homogéneos. Hay poca dispersión, indicando un mercado estable donde la mayoría de los productos se venden a precios cercanos al promedio</v>
      </c>
    </row>
    <row r="32" spans="1:21" ht="15.75" customHeight="1" x14ac:dyDescent="0.25">
      <c r="A32" s="42">
        <v>31</v>
      </c>
      <c r="B32" s="43" t="s">
        <v>45</v>
      </c>
      <c r="E32" s="44">
        <v>1182355</v>
      </c>
      <c r="F32" s="44">
        <v>1243202.55</v>
      </c>
      <c r="G32" s="44">
        <v>384524</v>
      </c>
      <c r="H32" s="44">
        <v>1396560</v>
      </c>
      <c r="I32" s="44">
        <v>1466388</v>
      </c>
      <c r="K32" s="45">
        <f t="shared" si="2"/>
        <v>384524</v>
      </c>
      <c r="L32" s="45">
        <f t="shared" si="3"/>
        <v>1466388</v>
      </c>
      <c r="M32" s="45">
        <f t="shared" si="4"/>
        <v>1029684.9060811881</v>
      </c>
      <c r="N32" s="45">
        <f t="shared" si="5"/>
        <v>1243202.55</v>
      </c>
      <c r="O32" s="45">
        <f t="shared" si="6"/>
        <v>1134605.9099999999</v>
      </c>
      <c r="P32" s="45">
        <f t="shared" si="7"/>
        <v>384524</v>
      </c>
      <c r="R32" s="46">
        <f t="shared" si="8"/>
        <v>434567.42228245299</v>
      </c>
      <c r="S32" s="47" t="str">
        <f t="shared" si="0"/>
        <v xml:space="preserve">Existe gran diferencia, indicando alta volatilidad o falta de consenso en el valor. </v>
      </c>
      <c r="T32" s="48">
        <f t="shared" si="9"/>
        <v>0.34257614506182915</v>
      </c>
      <c r="U32" s="47" t="str">
        <f t="shared" si="1"/>
        <v>Existe una gran dispersión de precios, lo que indica alta volatilidad o falta de uniformidad en el mercado. La media pierde representatividad</v>
      </c>
    </row>
    <row r="33" spans="1:21" ht="15.75" customHeight="1" x14ac:dyDescent="0.25">
      <c r="A33" s="42">
        <v>32</v>
      </c>
      <c r="B33" s="43" t="s">
        <v>46</v>
      </c>
      <c r="E33" s="44">
        <v>3109825</v>
      </c>
      <c r="F33" s="44">
        <v>3274445.75</v>
      </c>
      <c r="G33" s="44">
        <v>198613</v>
      </c>
      <c r="H33" s="44">
        <v>2347840</v>
      </c>
      <c r="I33" s="44">
        <v>2465232</v>
      </c>
      <c r="K33" s="45">
        <f t="shared" si="2"/>
        <v>198613</v>
      </c>
      <c r="L33" s="45">
        <f t="shared" si="3"/>
        <v>3274445.75</v>
      </c>
      <c r="M33" s="45">
        <f t="shared" si="4"/>
        <v>1635616.7260726597</v>
      </c>
      <c r="N33" s="45">
        <f t="shared" si="5"/>
        <v>2465232</v>
      </c>
      <c r="O33" s="45">
        <f t="shared" si="6"/>
        <v>2279191.15</v>
      </c>
      <c r="P33" s="45">
        <f t="shared" si="7"/>
        <v>198613</v>
      </c>
      <c r="R33" s="46">
        <f t="shared" si="8"/>
        <v>1229696.4678650836</v>
      </c>
      <c r="S33" s="47" t="str">
        <f t="shared" si="0"/>
        <v xml:space="preserve">Existe gran diferencia, indicando alta volatilidad o falta de consenso en el valor. </v>
      </c>
      <c r="T33" s="48">
        <f t="shared" si="9"/>
        <v>0.48257205523770358</v>
      </c>
      <c r="U33" s="47" t="str">
        <f t="shared" si="1"/>
        <v>Existe una gran dispersión de precios, lo que indica alta volatilidad o falta de uniformidad en el mercado. La media pierde representatividad</v>
      </c>
    </row>
    <row r="34" spans="1:21" ht="15.75" customHeight="1" x14ac:dyDescent="0.25">
      <c r="A34" s="42">
        <v>33</v>
      </c>
      <c r="B34" s="43" t="s">
        <v>47</v>
      </c>
      <c r="E34" s="44">
        <v>504380</v>
      </c>
      <c r="F34" s="44">
        <v>530367.80000000005</v>
      </c>
      <c r="G34" s="44">
        <v>893630</v>
      </c>
      <c r="H34" s="44">
        <v>532565</v>
      </c>
      <c r="I34" s="44">
        <v>559193</v>
      </c>
      <c r="K34" s="45">
        <f t="shared" si="2"/>
        <v>504380</v>
      </c>
      <c r="L34" s="45">
        <f t="shared" si="3"/>
        <v>893630</v>
      </c>
      <c r="M34" s="45">
        <f t="shared" si="4"/>
        <v>589502.18452088372</v>
      </c>
      <c r="N34" s="45">
        <f t="shared" si="5"/>
        <v>532565</v>
      </c>
      <c r="O34" s="45">
        <f t="shared" si="6"/>
        <v>604027.15999999992</v>
      </c>
      <c r="P34" s="45">
        <f t="shared" si="7"/>
        <v>504380</v>
      </c>
      <c r="R34" s="46">
        <f t="shared" si="8"/>
        <v>163050.60944574268</v>
      </c>
      <c r="S34" s="47" t="str">
        <f t="shared" si="0"/>
        <v xml:space="preserve">Existe gran diferencia, indicando alta volatilidad o falta de consenso en el valor. </v>
      </c>
      <c r="T34" s="48">
        <f t="shared" si="9"/>
        <v>0.24144096202127735</v>
      </c>
      <c r="U34" s="47" t="str">
        <f t="shared" si="1"/>
        <v>Los precios son homogéneos. Hay poca dispersión, indicando un mercado estable donde la mayoría de los productos se venden a precios cercanos al promedio</v>
      </c>
    </row>
    <row r="35" spans="1:21" ht="15.75" customHeight="1" x14ac:dyDescent="0.25">
      <c r="A35" s="42">
        <v>34</v>
      </c>
      <c r="B35" s="43" t="s">
        <v>48</v>
      </c>
      <c r="E35" s="44">
        <v>513990</v>
      </c>
      <c r="F35" s="44">
        <v>540554.4</v>
      </c>
      <c r="G35" s="44">
        <v>917534</v>
      </c>
      <c r="H35" s="44">
        <v>657800</v>
      </c>
      <c r="I35" s="44">
        <v>690690</v>
      </c>
      <c r="K35" s="45">
        <f t="shared" si="2"/>
        <v>513990</v>
      </c>
      <c r="L35" s="45">
        <f t="shared" si="3"/>
        <v>917534</v>
      </c>
      <c r="M35" s="45">
        <f t="shared" si="4"/>
        <v>649768.50385831855</v>
      </c>
      <c r="N35" s="45">
        <f t="shared" si="5"/>
        <v>657800</v>
      </c>
      <c r="O35" s="45">
        <f t="shared" si="6"/>
        <v>664113.67999999993</v>
      </c>
      <c r="P35" s="45">
        <f t="shared" si="7"/>
        <v>513990</v>
      </c>
      <c r="R35" s="46">
        <f t="shared" si="8"/>
        <v>160290.39030744205</v>
      </c>
      <c r="S35" s="47" t="str">
        <f t="shared" si="0"/>
        <v xml:space="preserve">Existe gran diferencia, indicando alta volatilidad o falta de consenso en el valor. </v>
      </c>
      <c r="T35" s="48">
        <f t="shared" si="9"/>
        <v>0.21587882897844468</v>
      </c>
      <c r="U35" s="47" t="str">
        <f t="shared" si="1"/>
        <v>Los precios son homogéneos. Hay poca dispersión, indicando un mercado estable donde la mayoría de los productos se venden a precios cercanos al promedio</v>
      </c>
    </row>
    <row r="36" spans="1:21" ht="15.75" customHeight="1" x14ac:dyDescent="0.25">
      <c r="A36" s="42">
        <v>35</v>
      </c>
      <c r="B36" s="43" t="s">
        <v>49</v>
      </c>
      <c r="E36" s="44">
        <v>71250</v>
      </c>
      <c r="F36" s="44">
        <v>74812.5</v>
      </c>
      <c r="G36" s="44">
        <v>1115276</v>
      </c>
      <c r="H36" s="44">
        <v>108790</v>
      </c>
      <c r="I36" s="44">
        <v>114230</v>
      </c>
      <c r="K36" s="45">
        <f t="shared" si="2"/>
        <v>71250</v>
      </c>
      <c r="L36" s="45">
        <f t="shared" si="3"/>
        <v>1115276</v>
      </c>
      <c r="M36" s="45">
        <f t="shared" si="4"/>
        <v>149177.08251245896</v>
      </c>
      <c r="N36" s="45">
        <f t="shared" si="5"/>
        <v>108790</v>
      </c>
      <c r="O36" s="45">
        <f t="shared" si="6"/>
        <v>296871.7</v>
      </c>
      <c r="P36" s="45">
        <f t="shared" si="7"/>
        <v>71250</v>
      </c>
      <c r="R36" s="46">
        <f t="shared" si="8"/>
        <v>457912.04246225063</v>
      </c>
      <c r="S36" s="47" t="str">
        <f t="shared" si="0"/>
        <v xml:space="preserve">Existe gran diferencia, indicando alta volatilidad o falta de consenso en el valor. </v>
      </c>
      <c r="T36" s="48">
        <f t="shared" si="9"/>
        <v>1.3796161165397207</v>
      </c>
      <c r="U36" s="47" t="str">
        <f t="shared" si="1"/>
        <v>Existe una gran dispersión de precios, lo que indica alta volatilidad o falta de uniformidad en el mercado. La media pierde representatividad</v>
      </c>
    </row>
    <row r="37" spans="1:21" ht="15.75" customHeight="1" x14ac:dyDescent="0.25">
      <c r="A37" s="42">
        <v>36</v>
      </c>
      <c r="B37" s="43" t="s">
        <v>50</v>
      </c>
      <c r="E37" s="44">
        <v>620865</v>
      </c>
      <c r="F37" s="44">
        <v>652773.15</v>
      </c>
      <c r="G37" s="44">
        <v>1053849</v>
      </c>
      <c r="H37" s="44">
        <v>880440</v>
      </c>
      <c r="I37" s="44">
        <v>924462</v>
      </c>
      <c r="K37" s="45">
        <f t="shared" si="2"/>
        <v>620865</v>
      </c>
      <c r="L37" s="45">
        <f t="shared" si="3"/>
        <v>1053849</v>
      </c>
      <c r="M37" s="45">
        <f t="shared" si="4"/>
        <v>809515.8109806031</v>
      </c>
      <c r="N37" s="45">
        <f t="shared" si="5"/>
        <v>880440</v>
      </c>
      <c r="O37" s="45">
        <f t="shared" si="6"/>
        <v>826477.83</v>
      </c>
      <c r="P37" s="45">
        <f t="shared" si="7"/>
        <v>620865</v>
      </c>
      <c r="R37" s="46">
        <f t="shared" si="8"/>
        <v>184838.04669451743</v>
      </c>
      <c r="S37" s="47" t="str">
        <f t="shared" si="0"/>
        <v xml:space="preserve">Existe gran diferencia, indicando alta volatilidad o falta de consenso en el valor. </v>
      </c>
      <c r="T37" s="48">
        <f t="shared" si="9"/>
        <v>0.20003461544139464</v>
      </c>
      <c r="U37" s="47" t="str">
        <f t="shared" si="1"/>
        <v>Los precios son homogéneos. Hay poca dispersión, indicando un mercado estable donde la mayoría de los productos se venden a precios cercanos al promedio</v>
      </c>
    </row>
    <row r="38" spans="1:21" ht="15.75" customHeight="1" x14ac:dyDescent="0.25">
      <c r="A38" s="42">
        <v>37</v>
      </c>
      <c r="B38" s="43" t="s">
        <v>51</v>
      </c>
      <c r="E38" s="44">
        <v>549615</v>
      </c>
      <c r="F38" s="44">
        <v>577960.65</v>
      </c>
      <c r="G38" s="44">
        <v>6440575</v>
      </c>
      <c r="H38" s="44">
        <v>900680</v>
      </c>
      <c r="I38" s="44">
        <v>945714</v>
      </c>
      <c r="K38" s="45">
        <f t="shared" si="2"/>
        <v>549615</v>
      </c>
      <c r="L38" s="45">
        <f t="shared" si="3"/>
        <v>6440575</v>
      </c>
      <c r="M38" s="45">
        <f t="shared" si="4"/>
        <v>1117486.7062147879</v>
      </c>
      <c r="N38" s="45">
        <f t="shared" si="5"/>
        <v>900680</v>
      </c>
      <c r="O38" s="45">
        <f t="shared" si="6"/>
        <v>1882908.9300000002</v>
      </c>
      <c r="P38" s="45">
        <f t="shared" si="7"/>
        <v>549615</v>
      </c>
      <c r="R38" s="46">
        <f t="shared" si="8"/>
        <v>2554211.7536837906</v>
      </c>
      <c r="S38" s="47" t="str">
        <f t="shared" si="0"/>
        <v xml:space="preserve">Existe gran diferencia, indicando alta volatilidad o falta de consenso en el valor. </v>
      </c>
      <c r="T38" s="48">
        <f t="shared" si="9"/>
        <v>1.2133122360125839</v>
      </c>
      <c r="U38" s="47" t="str">
        <f t="shared" si="1"/>
        <v>Existe una gran dispersión de precios, lo que indica alta volatilidad o falta de uniformidad en el mercado. La media pierde representatividad</v>
      </c>
    </row>
    <row r="39" spans="1:21" ht="15.75" customHeight="1" x14ac:dyDescent="0.25">
      <c r="A39" s="42">
        <v>38</v>
      </c>
      <c r="B39" s="43" t="s">
        <v>52</v>
      </c>
      <c r="E39" s="44">
        <v>575630</v>
      </c>
      <c r="F39" s="44">
        <v>605180.30000000005</v>
      </c>
      <c r="G39" s="44">
        <v>4223433</v>
      </c>
      <c r="H39" s="44">
        <v>723580</v>
      </c>
      <c r="I39" s="44">
        <v>759759</v>
      </c>
      <c r="K39" s="45">
        <f t="shared" si="2"/>
        <v>575630</v>
      </c>
      <c r="L39" s="45">
        <f t="shared" si="3"/>
        <v>4223433</v>
      </c>
      <c r="M39" s="45">
        <f t="shared" si="4"/>
        <v>958453.93284141028</v>
      </c>
      <c r="N39" s="45">
        <f t="shared" si="5"/>
        <v>723580</v>
      </c>
      <c r="O39" s="45">
        <f t="shared" si="6"/>
        <v>1377516.46</v>
      </c>
      <c r="P39" s="45">
        <f t="shared" si="7"/>
        <v>575630</v>
      </c>
      <c r="R39" s="46">
        <f t="shared" si="8"/>
        <v>1592798.1011825879</v>
      </c>
      <c r="S39" s="47" t="str">
        <f t="shared" si="0"/>
        <v xml:space="preserve">Existe gran diferencia, indicando alta volatilidad o falta de consenso en el valor. </v>
      </c>
      <c r="T39" s="48">
        <f t="shared" si="9"/>
        <v>1.0342104597942459</v>
      </c>
      <c r="U39" s="47" t="str">
        <f t="shared" si="1"/>
        <v>Existe una gran dispersión de precios, lo que indica alta volatilidad o falta de uniformidad en el mercado. La media pierde representatividad</v>
      </c>
    </row>
    <row r="40" spans="1:21" ht="15.75" customHeight="1" x14ac:dyDescent="0.25">
      <c r="A40" s="42">
        <v>39</v>
      </c>
      <c r="B40" s="43" t="s">
        <v>53</v>
      </c>
      <c r="E40" s="44">
        <v>575630</v>
      </c>
      <c r="F40" s="44">
        <v>605180.30000000005</v>
      </c>
      <c r="G40" s="44">
        <v>2169300</v>
      </c>
      <c r="H40" s="44">
        <v>752675</v>
      </c>
      <c r="I40" s="44">
        <v>790309</v>
      </c>
      <c r="K40" s="45">
        <f t="shared" si="2"/>
        <v>575630</v>
      </c>
      <c r="L40" s="45">
        <f t="shared" si="3"/>
        <v>2169300</v>
      </c>
      <c r="M40" s="45">
        <f t="shared" si="4"/>
        <v>852217.49888217845</v>
      </c>
      <c r="N40" s="45">
        <f t="shared" si="5"/>
        <v>752675</v>
      </c>
      <c r="O40" s="45">
        <f t="shared" si="6"/>
        <v>978618.86</v>
      </c>
      <c r="P40" s="45">
        <f t="shared" si="7"/>
        <v>575630</v>
      </c>
      <c r="R40" s="46">
        <f t="shared" si="8"/>
        <v>671954.08841966128</v>
      </c>
      <c r="S40" s="47" t="str">
        <f t="shared" si="0"/>
        <v xml:space="preserve">Existe gran diferencia, indicando alta volatilidad o falta de consenso en el valor. </v>
      </c>
      <c r="T40" s="48">
        <f t="shared" si="9"/>
        <v>0.61414513080823596</v>
      </c>
      <c r="U40" s="47" t="str">
        <f t="shared" si="1"/>
        <v>Existe una gran dispersión de precios, lo que indica alta volatilidad o falta de uniformidad en el mercado. La media pierde representatividad</v>
      </c>
    </row>
    <row r="41" spans="1:21" ht="15.75" customHeight="1" x14ac:dyDescent="0.25">
      <c r="A41" s="42">
        <v>40</v>
      </c>
      <c r="B41" s="43" t="s">
        <v>54</v>
      </c>
      <c r="E41" s="44">
        <v>1425000</v>
      </c>
      <c r="F41" s="44">
        <v>1496250</v>
      </c>
      <c r="G41" s="44">
        <v>361393</v>
      </c>
      <c r="H41" s="44">
        <v>3130875</v>
      </c>
      <c r="I41" s="44">
        <v>3287419</v>
      </c>
      <c r="K41" s="45">
        <f t="shared" si="2"/>
        <v>361393</v>
      </c>
      <c r="L41" s="45">
        <f t="shared" si="3"/>
        <v>3287419</v>
      </c>
      <c r="M41" s="45">
        <f t="shared" si="4"/>
        <v>1513087.0375454829</v>
      </c>
      <c r="N41" s="45">
        <f t="shared" si="5"/>
        <v>1496250</v>
      </c>
      <c r="O41" s="45">
        <f t="shared" si="6"/>
        <v>1940187.4</v>
      </c>
      <c r="P41" s="45">
        <f t="shared" si="7"/>
        <v>361393</v>
      </c>
      <c r="R41" s="46">
        <f t="shared" si="8"/>
        <v>1243770.4947599054</v>
      </c>
      <c r="S41" s="47" t="str">
        <f t="shared" si="0"/>
        <v xml:space="preserve">Existe gran diferencia, indicando alta volatilidad o falta de consenso en el valor. </v>
      </c>
      <c r="T41" s="48">
        <f t="shared" si="9"/>
        <v>0.57337871067334933</v>
      </c>
      <c r="U41" s="47" t="str">
        <f t="shared" si="1"/>
        <v>Existe una gran dispersión de precios, lo que indica alta volatilidad o falta de uniformidad en el mercado. La media pierde representatividad</v>
      </c>
    </row>
    <row r="42" spans="1:21" ht="15.75" customHeight="1" x14ac:dyDescent="0.25">
      <c r="A42" s="42">
        <v>41</v>
      </c>
      <c r="B42" s="43" t="s">
        <v>55</v>
      </c>
      <c r="E42" s="44">
        <v>1163750</v>
      </c>
      <c r="F42" s="44">
        <v>1221937.5</v>
      </c>
      <c r="G42" s="44">
        <v>213841</v>
      </c>
      <c r="H42" s="44">
        <v>3755785</v>
      </c>
      <c r="I42" s="44">
        <v>3943574</v>
      </c>
      <c r="K42" s="45">
        <f t="shared" si="2"/>
        <v>213841</v>
      </c>
      <c r="L42" s="45">
        <f t="shared" si="3"/>
        <v>3943574</v>
      </c>
      <c r="M42" s="45">
        <f t="shared" si="4"/>
        <v>1351195.1456224662</v>
      </c>
      <c r="N42" s="45">
        <f t="shared" si="5"/>
        <v>1221937.5</v>
      </c>
      <c r="O42" s="45">
        <f t="shared" si="6"/>
        <v>2059777.5</v>
      </c>
      <c r="P42" s="45">
        <f t="shared" si="7"/>
        <v>213841</v>
      </c>
      <c r="R42" s="46">
        <f t="shared" si="8"/>
        <v>1683556.7559379309</v>
      </c>
      <c r="S42" s="47" t="str">
        <f t="shared" si="0"/>
        <v xml:space="preserve">Existe gran diferencia, indicando alta volatilidad o falta de consenso en el valor. </v>
      </c>
      <c r="T42" s="48">
        <f t="shared" si="9"/>
        <v>0.73105902948376444</v>
      </c>
      <c r="U42" s="47" t="str">
        <f t="shared" si="1"/>
        <v>Existe una gran dispersión de precios, lo que indica alta volatilidad o falta de uniformidad en el mercado. La media pierde representatividad</v>
      </c>
    </row>
    <row r="43" spans="1:21" ht="15.75" customHeight="1" x14ac:dyDescent="0.25">
      <c r="A43" s="42">
        <v>42</v>
      </c>
      <c r="B43" s="43" t="s">
        <v>56</v>
      </c>
      <c r="E43" s="44">
        <v>2228455</v>
      </c>
      <c r="F43" s="44">
        <v>2342568.5499999998</v>
      </c>
      <c r="G43" s="44">
        <v>475159</v>
      </c>
      <c r="H43" s="44">
        <v>1820335</v>
      </c>
      <c r="I43" s="44">
        <v>1911352</v>
      </c>
      <c r="K43" s="45">
        <f t="shared" si="2"/>
        <v>475159</v>
      </c>
      <c r="L43" s="45">
        <f t="shared" si="3"/>
        <v>2342568.5499999998</v>
      </c>
      <c r="M43" s="45">
        <f t="shared" si="4"/>
        <v>1538882.3772755039</v>
      </c>
      <c r="N43" s="45">
        <f t="shared" si="5"/>
        <v>1911352</v>
      </c>
      <c r="O43" s="45">
        <f t="shared" si="6"/>
        <v>1755573.9100000001</v>
      </c>
      <c r="P43" s="45">
        <f t="shared" si="7"/>
        <v>475159</v>
      </c>
      <c r="R43" s="46">
        <f t="shared" si="8"/>
        <v>747680.14326325699</v>
      </c>
      <c r="S43" s="47" t="str">
        <f t="shared" si="0"/>
        <v xml:space="preserve">Existe gran diferencia, indicando alta volatilidad o falta de consenso en el valor. </v>
      </c>
      <c r="T43" s="48">
        <f t="shared" si="9"/>
        <v>0.38092697009000848</v>
      </c>
      <c r="U43" s="47" t="str">
        <f t="shared" si="1"/>
        <v>Existe una gran dispersión de precios, lo que indica alta volatilidad o falta de uniformidad en el mercado. La media pierde representatividad</v>
      </c>
    </row>
    <row r="44" spans="1:21" ht="15.75" customHeight="1" x14ac:dyDescent="0.25">
      <c r="A44" s="42">
        <v>43</v>
      </c>
      <c r="B44" s="43" t="s">
        <v>57</v>
      </c>
      <c r="E44" s="44">
        <v>829535</v>
      </c>
      <c r="F44" s="44">
        <v>871588.35</v>
      </c>
      <c r="G44" s="44">
        <v>198741</v>
      </c>
      <c r="H44" s="44">
        <v>1220725</v>
      </c>
      <c r="I44" s="44">
        <v>1281761</v>
      </c>
      <c r="K44" s="45">
        <f t="shared" si="2"/>
        <v>198741</v>
      </c>
      <c r="L44" s="45">
        <f t="shared" si="3"/>
        <v>1281761</v>
      </c>
      <c r="M44" s="45">
        <f t="shared" si="4"/>
        <v>741944.97671621642</v>
      </c>
      <c r="N44" s="45">
        <f t="shared" si="5"/>
        <v>871588.35</v>
      </c>
      <c r="O44" s="45">
        <f t="shared" si="6"/>
        <v>880470.07</v>
      </c>
      <c r="P44" s="45">
        <f t="shared" si="7"/>
        <v>198741</v>
      </c>
      <c r="R44" s="46">
        <f t="shared" si="8"/>
        <v>431345.45873310708</v>
      </c>
      <c r="S44" s="47" t="str">
        <f t="shared" si="0"/>
        <v xml:space="preserve">Existe gran diferencia, indicando alta volatilidad o falta de consenso en el valor. </v>
      </c>
      <c r="T44" s="48">
        <f t="shared" si="9"/>
        <v>0.43818310258430831</v>
      </c>
      <c r="U44" s="47" t="str">
        <f t="shared" si="1"/>
        <v>Existe una gran dispersión de precios, lo que indica alta volatilidad o falta de uniformidad en el mercado. La media pierde representatividad</v>
      </c>
    </row>
    <row r="45" spans="1:21" ht="15.75" customHeight="1" x14ac:dyDescent="0.25">
      <c r="A45" s="42">
        <v>44</v>
      </c>
      <c r="B45" s="43" t="s">
        <v>58</v>
      </c>
      <c r="E45" s="44">
        <v>1067035</v>
      </c>
      <c r="F45" s="44">
        <v>1120963.3500000001</v>
      </c>
      <c r="G45" s="44">
        <v>5522648</v>
      </c>
      <c r="H45" s="44">
        <v>311190</v>
      </c>
      <c r="I45" s="44">
        <v>326750</v>
      </c>
      <c r="K45" s="45">
        <f t="shared" si="2"/>
        <v>311190</v>
      </c>
      <c r="L45" s="45">
        <f t="shared" si="3"/>
        <v>5522648</v>
      </c>
      <c r="M45" s="45">
        <f t="shared" si="4"/>
        <v>923489.0156495797</v>
      </c>
      <c r="N45" s="45">
        <f t="shared" si="5"/>
        <v>1067035</v>
      </c>
      <c r="O45" s="45">
        <f t="shared" si="6"/>
        <v>1669717.27</v>
      </c>
      <c r="P45" s="45">
        <f t="shared" si="7"/>
        <v>311190</v>
      </c>
      <c r="R45" s="46">
        <f t="shared" si="8"/>
        <v>2188526.2978252606</v>
      </c>
      <c r="S45" s="47" t="str">
        <f t="shared" si="0"/>
        <v xml:space="preserve">Existe gran diferencia, indicando alta volatilidad o falta de consenso en el valor. </v>
      </c>
      <c r="T45" s="48">
        <f t="shared" si="9"/>
        <v>1.1723406496198563</v>
      </c>
      <c r="U45" s="47" t="str">
        <f t="shared" si="1"/>
        <v>Existe una gran dispersión de precios, lo que indica alta volatilidad o falta de uniformidad en el mercado. La media pierde representatividad</v>
      </c>
    </row>
    <row r="46" spans="1:21" ht="15.75" customHeight="1" x14ac:dyDescent="0.25">
      <c r="A46" s="42">
        <v>45</v>
      </c>
      <c r="B46" s="43" t="s">
        <v>59</v>
      </c>
      <c r="E46" s="44">
        <v>209220</v>
      </c>
      <c r="F46" s="44">
        <v>219873.2</v>
      </c>
      <c r="G46" s="44">
        <v>2294538</v>
      </c>
      <c r="H46" s="44">
        <v>303600</v>
      </c>
      <c r="I46" s="44">
        <v>318780</v>
      </c>
      <c r="K46" s="45">
        <f t="shared" si="2"/>
        <v>209220</v>
      </c>
      <c r="L46" s="45">
        <f t="shared" si="3"/>
        <v>2294538</v>
      </c>
      <c r="M46" s="45">
        <f t="shared" si="4"/>
        <v>399809.1384442813</v>
      </c>
      <c r="N46" s="45">
        <f t="shared" si="5"/>
        <v>303600</v>
      </c>
      <c r="O46" s="45">
        <f t="shared" si="6"/>
        <v>669202.24</v>
      </c>
      <c r="P46" s="45">
        <f t="shared" si="7"/>
        <v>209220</v>
      </c>
      <c r="R46" s="46">
        <f t="shared" si="8"/>
        <v>909897.97837685514</v>
      </c>
      <c r="S46" s="47" t="str">
        <f t="shared" si="0"/>
        <v xml:space="preserve">Existe gran diferencia, indicando alta volatilidad o falta de consenso en el valor. </v>
      </c>
      <c r="T46" s="48">
        <f t="shared" si="9"/>
        <v>1.2161308558921033</v>
      </c>
      <c r="U46" s="47" t="str">
        <f t="shared" si="1"/>
        <v>Existe una gran dispersión de precios, lo que indica alta volatilidad o falta de uniformidad en el mercado. La media pierde representatividad</v>
      </c>
    </row>
    <row r="47" spans="1:21" ht="15.75" customHeight="1" x14ac:dyDescent="0.25">
      <c r="A47" s="42">
        <v>46</v>
      </c>
      <c r="B47" s="43" t="s">
        <v>60</v>
      </c>
      <c r="E47" s="44">
        <v>185470</v>
      </c>
      <c r="F47" s="44">
        <v>194935.7</v>
      </c>
      <c r="G47" s="44">
        <v>213841</v>
      </c>
      <c r="H47" s="44">
        <v>198605</v>
      </c>
      <c r="I47" s="44">
        <v>208535</v>
      </c>
      <c r="K47" s="45">
        <f t="shared" si="2"/>
        <v>185470</v>
      </c>
      <c r="L47" s="45">
        <f t="shared" si="3"/>
        <v>213841</v>
      </c>
      <c r="M47" s="45">
        <f t="shared" si="4"/>
        <v>200025.34722035422</v>
      </c>
      <c r="N47" s="45">
        <f t="shared" si="5"/>
        <v>198605</v>
      </c>
      <c r="O47" s="45">
        <f t="shared" si="6"/>
        <v>200277.34</v>
      </c>
      <c r="P47" s="45">
        <f t="shared" si="7"/>
        <v>185470</v>
      </c>
      <c r="R47" s="46">
        <f t="shared" si="8"/>
        <v>11211.032268618263</v>
      </c>
      <c r="S47" s="47" t="str">
        <f t="shared" si="0"/>
        <v>Los precios son similares, sugiriendo un mercado estable y competitivo.</v>
      </c>
      <c r="T47" s="48">
        <f t="shared" si="9"/>
        <v>5.0067831439291367E-2</v>
      </c>
      <c r="U47" s="47" t="str">
        <f t="shared" si="1"/>
        <v>Los precios son homogéneos. Hay poca dispersión, indicando un mercado estable donde la mayoría de los productos se venden a precios cercanos al promedio</v>
      </c>
    </row>
    <row r="48" spans="1:21" ht="15.75" customHeight="1" x14ac:dyDescent="0.25">
      <c r="A48" s="42">
        <v>47</v>
      </c>
      <c r="B48" s="43" t="s">
        <v>61</v>
      </c>
      <c r="E48" s="44">
        <v>3771525</v>
      </c>
      <c r="F48" s="44">
        <v>3966347.75</v>
      </c>
      <c r="G48" s="44">
        <v>2836901</v>
      </c>
      <c r="H48" s="44">
        <v>2554035</v>
      </c>
      <c r="I48" s="44">
        <v>2681737</v>
      </c>
      <c r="K48" s="45">
        <f t="shared" si="2"/>
        <v>2554035</v>
      </c>
      <c r="L48" s="45">
        <f t="shared" si="3"/>
        <v>3966347.75</v>
      </c>
      <c r="M48" s="45">
        <f t="shared" si="4"/>
        <v>3109417.2074397276</v>
      </c>
      <c r="N48" s="45">
        <f t="shared" si="5"/>
        <v>2836901</v>
      </c>
      <c r="O48" s="45">
        <f t="shared" si="6"/>
        <v>3162109.15</v>
      </c>
      <c r="P48" s="45">
        <f t="shared" si="7"/>
        <v>2554035</v>
      </c>
      <c r="R48" s="46">
        <f t="shared" si="8"/>
        <v>656593.35192747973</v>
      </c>
      <c r="S48" s="47" t="str">
        <f t="shared" si="0"/>
        <v xml:space="preserve">Existe gran diferencia, indicando alta volatilidad o falta de consenso en el valor. </v>
      </c>
      <c r="T48" s="48">
        <f t="shared" si="9"/>
        <v>0.18572254135936905</v>
      </c>
      <c r="U48" s="47" t="str">
        <f t="shared" si="1"/>
        <v>Los precios son homogéneos. Hay poca dispersión, indicando un mercado estable donde la mayoría de los productos se venden a precios cercanos al promedio</v>
      </c>
    </row>
    <row r="49" spans="1:21" ht="15.75" customHeight="1" x14ac:dyDescent="0.25">
      <c r="A49" s="42">
        <v>48</v>
      </c>
      <c r="B49" s="43" t="s">
        <v>62</v>
      </c>
      <c r="E49" s="44">
        <v>6124555</v>
      </c>
      <c r="F49" s="44">
        <v>6434434.5499999998</v>
      </c>
      <c r="G49" s="44">
        <v>1239764</v>
      </c>
      <c r="H49" s="44">
        <v>1034770</v>
      </c>
      <c r="I49" s="44">
        <v>1086509</v>
      </c>
      <c r="K49" s="45">
        <f t="shared" si="2"/>
        <v>1034770</v>
      </c>
      <c r="L49" s="45">
        <f t="shared" si="3"/>
        <v>6434434.5499999998</v>
      </c>
      <c r="M49" s="45">
        <f t="shared" si="4"/>
        <v>2228231.0464247605</v>
      </c>
      <c r="N49" s="45">
        <f t="shared" si="5"/>
        <v>1239764</v>
      </c>
      <c r="O49" s="45">
        <f t="shared" si="6"/>
        <v>3184006.5100000002</v>
      </c>
      <c r="P49" s="45">
        <f t="shared" si="7"/>
        <v>1034770</v>
      </c>
      <c r="R49" s="46">
        <f t="shared" si="8"/>
        <v>2828908.8083271524</v>
      </c>
      <c r="S49" s="47" t="str">
        <f t="shared" si="0"/>
        <v xml:space="preserve">Existe gran diferencia, indicando alta volatilidad o falta de consenso en el valor. </v>
      </c>
      <c r="T49" s="48">
        <f t="shared" si="9"/>
        <v>0.79467581208776294</v>
      </c>
      <c r="U49" s="47" t="str">
        <f t="shared" si="1"/>
        <v>Existe una gran dispersión de precios, lo que indica alta volatilidad o falta de uniformidad en el mercado. La media pierde representatividad</v>
      </c>
    </row>
    <row r="50" spans="1:21" ht="15.75" customHeight="1" x14ac:dyDescent="0.25">
      <c r="A50" s="42">
        <v>49</v>
      </c>
      <c r="B50" s="43" t="s">
        <v>63</v>
      </c>
      <c r="E50" s="44">
        <v>218830</v>
      </c>
      <c r="F50" s="44">
        <v>230059.8</v>
      </c>
      <c r="G50" s="44">
        <v>122360</v>
      </c>
      <c r="H50" s="44">
        <v>495880</v>
      </c>
      <c r="I50" s="44">
        <v>520674</v>
      </c>
      <c r="K50" s="45">
        <f t="shared" si="2"/>
        <v>122360</v>
      </c>
      <c r="L50" s="45">
        <f t="shared" si="3"/>
        <v>520674</v>
      </c>
      <c r="M50" s="45">
        <f t="shared" si="4"/>
        <v>275616.94217580801</v>
      </c>
      <c r="N50" s="45">
        <f t="shared" si="5"/>
        <v>230059.8</v>
      </c>
      <c r="O50" s="45">
        <f t="shared" si="6"/>
        <v>317560.76</v>
      </c>
      <c r="P50" s="45">
        <f t="shared" si="7"/>
        <v>122360</v>
      </c>
      <c r="R50" s="46">
        <f t="shared" si="8"/>
        <v>179276.50242931451</v>
      </c>
      <c r="S50" s="47" t="str">
        <f t="shared" si="0"/>
        <v xml:space="preserve">Existe gran diferencia, indicando alta volatilidad o falta de consenso en el valor. </v>
      </c>
      <c r="T50" s="48">
        <f t="shared" si="9"/>
        <v>0.50494204158014155</v>
      </c>
      <c r="U50" s="47" t="str">
        <f t="shared" si="1"/>
        <v>Existe una gran dispersión de precios, lo que indica alta volatilidad o falta de uniformidad en el mercado. La media pierde representatividad</v>
      </c>
    </row>
    <row r="51" spans="1:21" ht="15.75" customHeight="1" x14ac:dyDescent="0.25">
      <c r="A51" s="42">
        <v>50</v>
      </c>
      <c r="B51" s="43" t="s">
        <v>64</v>
      </c>
      <c r="E51" s="44">
        <v>570000</v>
      </c>
      <c r="F51" s="44">
        <v>598500</v>
      </c>
      <c r="G51" s="44">
        <v>3151145</v>
      </c>
      <c r="H51" s="44">
        <v>777975</v>
      </c>
      <c r="I51" s="44">
        <v>816874</v>
      </c>
      <c r="K51" s="45">
        <f t="shared" si="2"/>
        <v>570000</v>
      </c>
      <c r="L51" s="45">
        <f t="shared" si="3"/>
        <v>3151145</v>
      </c>
      <c r="M51" s="45">
        <f t="shared" si="4"/>
        <v>926628.43388668494</v>
      </c>
      <c r="N51" s="45">
        <f t="shared" si="5"/>
        <v>777975</v>
      </c>
      <c r="O51" s="45">
        <f t="shared" si="6"/>
        <v>1182898.8</v>
      </c>
      <c r="P51" s="45">
        <f t="shared" si="7"/>
        <v>570000</v>
      </c>
      <c r="R51" s="46">
        <f t="shared" si="8"/>
        <v>1105565.1765408043</v>
      </c>
      <c r="S51" s="47" t="str">
        <f t="shared" si="0"/>
        <v xml:space="preserve">Existe gran diferencia, indicando alta volatilidad o falta de consenso en el valor. </v>
      </c>
      <c r="T51" s="48">
        <f t="shared" si="9"/>
        <v>0.83595279268244904</v>
      </c>
      <c r="U51" s="47" t="str">
        <f t="shared" si="1"/>
        <v>Existe una gran dispersión de precios, lo que indica alta volatilidad o falta de uniformidad en el mercado. La media pierde representatividad</v>
      </c>
    </row>
    <row r="52" spans="1:21" ht="15.75" customHeight="1" x14ac:dyDescent="0.25">
      <c r="A52" s="42">
        <v>51</v>
      </c>
      <c r="B52" s="43" t="s">
        <v>65</v>
      </c>
      <c r="E52" s="44">
        <v>1368375</v>
      </c>
      <c r="F52" s="44">
        <v>1439196.25</v>
      </c>
      <c r="G52" s="44">
        <v>319802</v>
      </c>
      <c r="H52" s="44">
        <v>1387705</v>
      </c>
      <c r="I52" s="44">
        <v>1457090</v>
      </c>
      <c r="K52" s="45">
        <f t="shared" si="2"/>
        <v>319802</v>
      </c>
      <c r="L52" s="45">
        <f t="shared" si="3"/>
        <v>1457090</v>
      </c>
      <c r="M52" s="45">
        <f t="shared" si="4"/>
        <v>1049537.5257392018</v>
      </c>
      <c r="N52" s="45">
        <f t="shared" si="5"/>
        <v>1387705</v>
      </c>
      <c r="O52" s="45">
        <f t="shared" si="6"/>
        <v>1194433.6499999999</v>
      </c>
      <c r="P52" s="45">
        <f t="shared" si="7"/>
        <v>319802</v>
      </c>
      <c r="R52" s="46">
        <f t="shared" si="8"/>
        <v>490277.22252477991</v>
      </c>
      <c r="S52" s="47" t="str">
        <f t="shared" si="0"/>
        <v xml:space="preserve">Existe gran diferencia, indicando alta volatilidad o falta de consenso en el valor. </v>
      </c>
      <c r="T52" s="48">
        <f t="shared" si="9"/>
        <v>0.36713406303822704</v>
      </c>
      <c r="U52" s="47" t="str">
        <f t="shared" si="1"/>
        <v>Existe una gran dispersión de precios, lo que indica alta volatilidad o falta de uniformidad en el mercado. La media pierde representatividad</v>
      </c>
    </row>
    <row r="53" spans="1:21" ht="15.75" customHeight="1" x14ac:dyDescent="0.25">
      <c r="A53" s="42">
        <v>52</v>
      </c>
      <c r="B53" s="43" t="s">
        <v>66</v>
      </c>
      <c r="E53" s="44">
        <v>95000</v>
      </c>
      <c r="F53" s="44">
        <v>99750</v>
      </c>
      <c r="G53" s="44">
        <v>685290</v>
      </c>
      <c r="H53" s="44">
        <v>368115</v>
      </c>
      <c r="I53" s="44">
        <v>386521</v>
      </c>
      <c r="K53" s="45">
        <f t="shared" si="2"/>
        <v>95000</v>
      </c>
      <c r="L53" s="45">
        <f t="shared" si="3"/>
        <v>685290</v>
      </c>
      <c r="M53" s="45">
        <f t="shared" si="4"/>
        <v>247248.40726312125</v>
      </c>
      <c r="N53" s="45">
        <f t="shared" si="5"/>
        <v>368115</v>
      </c>
      <c r="O53" s="45">
        <f t="shared" si="6"/>
        <v>326935.2</v>
      </c>
      <c r="P53" s="45">
        <f t="shared" si="7"/>
        <v>95000</v>
      </c>
      <c r="R53" s="46">
        <f t="shared" si="8"/>
        <v>244474.670605566</v>
      </c>
      <c r="S53" s="47" t="str">
        <f t="shared" si="0"/>
        <v xml:space="preserve">Existe gran diferencia, indicando alta volatilidad o falta de consenso en el valor. </v>
      </c>
      <c r="T53" s="48">
        <f t="shared" si="9"/>
        <v>0.66883221170545759</v>
      </c>
      <c r="U53" s="47" t="str">
        <f t="shared" si="1"/>
        <v>Existe una gran dispersión de precios, lo que indica alta volatilidad o falta de uniformidad en el mercado. La media pierde representatividad</v>
      </c>
    </row>
    <row r="54" spans="1:21" ht="15.75" customHeight="1" x14ac:dyDescent="0.25">
      <c r="A54" s="42">
        <v>53</v>
      </c>
      <c r="B54" s="43" t="s">
        <v>67</v>
      </c>
      <c r="E54" s="44">
        <v>3816825</v>
      </c>
      <c r="F54" s="44">
        <v>4011990.75</v>
      </c>
      <c r="G54" s="44">
        <v>122360</v>
      </c>
      <c r="H54" s="44">
        <v>2397175</v>
      </c>
      <c r="I54" s="44">
        <v>2517034</v>
      </c>
      <c r="K54" s="45">
        <f t="shared" si="2"/>
        <v>122360</v>
      </c>
      <c r="L54" s="45">
        <f t="shared" si="3"/>
        <v>4011990.75</v>
      </c>
      <c r="M54" s="45">
        <f t="shared" si="4"/>
        <v>1624269.5109428104</v>
      </c>
      <c r="N54" s="45">
        <f t="shared" si="5"/>
        <v>2517034</v>
      </c>
      <c r="O54" s="45">
        <f t="shared" si="6"/>
        <v>2573076.9500000002</v>
      </c>
      <c r="P54" s="45">
        <f t="shared" si="7"/>
        <v>122360</v>
      </c>
      <c r="R54" s="46">
        <f t="shared" si="8"/>
        <v>1553824.154544607</v>
      </c>
      <c r="S54" s="47" t="str">
        <f t="shared" si="0"/>
        <v xml:space="preserve">Existe gran diferencia, indicando alta volatilidad o falta de consenso en el valor. </v>
      </c>
      <c r="T54" s="48">
        <f t="shared" si="9"/>
        <v>0.54012476146784172</v>
      </c>
      <c r="U54" s="47" t="str">
        <f t="shared" si="1"/>
        <v>Existe una gran dispersión de precios, lo que indica alta volatilidad o falta de uniformidad en el mercado. La media pierde representatividad</v>
      </c>
    </row>
    <row r="55" spans="1:21" ht="15.75" customHeight="1" x14ac:dyDescent="0.25">
      <c r="A55" s="42">
        <v>54</v>
      </c>
      <c r="B55" s="43" t="s">
        <v>68</v>
      </c>
      <c r="E55" s="44">
        <v>415625</v>
      </c>
      <c r="F55" s="44">
        <v>436406.25</v>
      </c>
      <c r="G55" s="44">
        <v>368400</v>
      </c>
      <c r="H55" s="44">
        <v>592020</v>
      </c>
      <c r="I55" s="44">
        <v>621621</v>
      </c>
      <c r="K55" s="45">
        <f t="shared" si="2"/>
        <v>368400</v>
      </c>
      <c r="L55" s="45">
        <f t="shared" si="3"/>
        <v>621621</v>
      </c>
      <c r="M55" s="45">
        <f t="shared" si="4"/>
        <v>476600.90252982016</v>
      </c>
      <c r="N55" s="45">
        <f t="shared" si="5"/>
        <v>436406.25</v>
      </c>
      <c r="O55" s="45">
        <f t="shared" si="6"/>
        <v>486814.45</v>
      </c>
      <c r="P55" s="45">
        <f t="shared" si="7"/>
        <v>368400</v>
      </c>
      <c r="R55" s="46">
        <f t="shared" si="8"/>
        <v>112774.02189893962</v>
      </c>
      <c r="S55" s="47" t="str">
        <f t="shared" si="0"/>
        <v xml:space="preserve">Existe gran diferencia, indicando alta volatilidad o falta de consenso en el valor. </v>
      </c>
      <c r="T55" s="48">
        <f t="shared" si="9"/>
        <v>0.20720040587297994</v>
      </c>
      <c r="U55" s="47" t="str">
        <f t="shared" si="1"/>
        <v>Los precios son homogéneos. Hay poca dispersión, indicando un mercado estable donde la mayoría de los productos se venden a precios cercanos al promedio</v>
      </c>
    </row>
    <row r="56" spans="1:21" ht="15.75" customHeight="1" x14ac:dyDescent="0.25"/>
    <row r="57" spans="1:21" ht="15.75" customHeight="1" x14ac:dyDescent="0.25"/>
    <row r="58" spans="1:21" ht="15.75" customHeight="1" x14ac:dyDescent="0.25"/>
    <row r="59" spans="1:21" ht="15.75" customHeight="1" x14ac:dyDescent="0.25"/>
    <row r="60" spans="1:21" ht="15.75" customHeight="1" x14ac:dyDescent="0.25"/>
    <row r="61" spans="1:21" ht="15.75" customHeight="1" x14ac:dyDescent="0.25"/>
    <row r="62" spans="1:21" ht="15.75" customHeight="1" x14ac:dyDescent="0.25"/>
    <row r="63" spans="1:21" ht="15.75" customHeight="1" x14ac:dyDescent="0.25"/>
    <row r="64" spans="1:21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T2:T55">
    <cfRule type="cellIs" dxfId="19" priority="1" operator="lessThan">
      <formula>30%</formula>
    </cfRule>
  </conditionalFormatting>
  <conditionalFormatting sqref="T2:T55">
    <cfRule type="cellIs" dxfId="18" priority="2" operator="greaterThan">
      <formula>30%</formula>
    </cfRule>
  </conditionalFormatting>
  <pageMargins left="0.7" right="0.7" top="0.75" bottom="0.75" header="0" footer="0"/>
  <pageSetup orientation="landscape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D2A5A-060C-4A39-8BFA-FD2D3F735EBD}">
  <dimension ref="A1:R1000"/>
  <sheetViews>
    <sheetView workbookViewId="0">
      <selection activeCell="F25" sqref="F25"/>
    </sheetView>
  </sheetViews>
  <sheetFormatPr baseColWidth="10" defaultColWidth="14.42578125" defaultRowHeight="15" customHeight="1" x14ac:dyDescent="0.25"/>
  <cols>
    <col min="1" max="1" width="4.42578125" customWidth="1"/>
    <col min="2" max="2" width="77.42578125" customWidth="1"/>
    <col min="3" max="5" width="10.7109375" customWidth="1"/>
    <col min="6" max="6" width="17" customWidth="1"/>
    <col min="7" max="15" width="10.7109375" customWidth="1"/>
    <col min="16" max="16" width="55.28515625" customWidth="1"/>
    <col min="17" max="17" width="10.7109375" customWidth="1"/>
    <col min="18" max="18" width="111.5703125" customWidth="1"/>
    <col min="19" max="25" width="10.7109375" customWidth="1"/>
  </cols>
  <sheetData>
    <row r="1" spans="1:18" ht="54" x14ac:dyDescent="0.25">
      <c r="A1" s="33" t="s">
        <v>102</v>
      </c>
      <c r="B1" s="33" t="s">
        <v>103</v>
      </c>
      <c r="E1" s="34" t="s">
        <v>124</v>
      </c>
      <c r="F1" s="34" t="s">
        <v>126</v>
      </c>
      <c r="H1" s="35" t="s">
        <v>106</v>
      </c>
      <c r="I1" s="36" t="s">
        <v>107</v>
      </c>
      <c r="J1" s="37" t="s">
        <v>108</v>
      </c>
      <c r="K1" s="38" t="s">
        <v>109</v>
      </c>
      <c r="L1" s="39" t="s">
        <v>110</v>
      </c>
      <c r="M1" s="40" t="s">
        <v>111</v>
      </c>
      <c r="O1" s="41" t="s">
        <v>112</v>
      </c>
      <c r="P1" s="41" t="s">
        <v>113</v>
      </c>
      <c r="Q1" s="41" t="s">
        <v>114</v>
      </c>
      <c r="R1" s="41" t="s">
        <v>115</v>
      </c>
    </row>
    <row r="2" spans="1:18" x14ac:dyDescent="0.25">
      <c r="A2" s="42">
        <v>1</v>
      </c>
      <c r="B2" s="43" t="s">
        <v>15</v>
      </c>
      <c r="E2" s="44">
        <v>1164450</v>
      </c>
      <c r="F2" s="44">
        <v>1211028</v>
      </c>
      <c r="H2" s="45">
        <f>+MIN(E2,F2)</f>
        <v>1164450</v>
      </c>
      <c r="I2" s="45">
        <f>+MAX(E2,F2)</f>
        <v>1211028</v>
      </c>
      <c r="J2" s="45">
        <f>+GEOMEAN(F2,E2)</f>
        <v>1187510.6545206236</v>
      </c>
      <c r="K2" s="45">
        <f>+MEDIAN(F2,E2)</f>
        <v>1187739</v>
      </c>
      <c r="L2" s="45">
        <f>+AVERAGE(F2,E2)</f>
        <v>1187739</v>
      </c>
      <c r="M2" s="45">
        <f>+H2</f>
        <v>1164450</v>
      </c>
      <c r="O2" s="46">
        <f>+_xlfn.STDEV.S(E2,F2)</f>
        <v>32935.619654107009</v>
      </c>
      <c r="P2" s="47" t="str">
        <f t="shared" ref="P2:P55" si="0">+IF(O2&lt;20000,"Los precios son similares, sugiriendo un mercado estable y competitivo.","Existe gran diferencia, indicando alta volatilidad o falta de consenso en el valor. ")</f>
        <v xml:space="preserve">Existe gran diferencia, indicando alta volatilidad o falta de consenso en el valor. </v>
      </c>
      <c r="Q2" s="48">
        <f>+_xlfn.STDEV.P(E2,F2)/L2</f>
        <v>1.9607843137254902E-2</v>
      </c>
      <c r="R2" s="47" t="str">
        <f t="shared" ref="R2:R55" si="1">+IF(Q2&lt;30%,"Los precios son homogéneos. Hay poca dispersión, indicando un mercado estable donde la mayoría de los productos se venden a precios cercanos al promedio","Existe una gran dispersión de precios, lo que indica alta volatilidad o falta de uniformidad en el mercado. La media pierde representatividad")</f>
        <v>Los precios son homogéneos. Hay poca dispersión, indicando un mercado estable donde la mayoría de los productos se venden a precios cercanos al promedio</v>
      </c>
    </row>
    <row r="3" spans="1:18" x14ac:dyDescent="0.25">
      <c r="A3" s="42">
        <v>2</v>
      </c>
      <c r="B3" s="43" t="s">
        <v>16</v>
      </c>
      <c r="E3" s="44">
        <v>109065.60000000001</v>
      </c>
      <c r="F3" s="44">
        <v>113428</v>
      </c>
      <c r="H3" s="45">
        <f t="shared" ref="H3:H55" si="2">+MIN(E3,F3)</f>
        <v>109065.60000000001</v>
      </c>
      <c r="I3" s="45">
        <f t="shared" ref="I3:I55" si="3">+MAX(E3,F3)</f>
        <v>113428</v>
      </c>
      <c r="J3" s="45">
        <f t="shared" ref="J3:J55" si="4">+GEOMEAN(F3,E3)</f>
        <v>111225.41470725116</v>
      </c>
      <c r="K3" s="45">
        <f t="shared" ref="K3:K55" si="5">+MEDIAN(F3,E3)</f>
        <v>111246.8</v>
      </c>
      <c r="L3" s="45">
        <f t="shared" ref="L3:L55" si="6">+AVERAGE(F3,E3)</f>
        <v>111246.8</v>
      </c>
      <c r="M3" s="45">
        <f t="shared" ref="M3:M55" si="7">+H3</f>
        <v>109065.60000000001</v>
      </c>
      <c r="O3" s="46">
        <f t="shared" ref="O3:O55" si="8">+_xlfn.STDEV.S(E3,F3)</f>
        <v>3084.6826222481909</v>
      </c>
      <c r="P3" s="47" t="str">
        <f t="shared" si="0"/>
        <v>Los precios son similares, sugiriendo un mercado estable y competitivo.</v>
      </c>
      <c r="Q3" s="48">
        <f t="shared" ref="Q3:Q55" si="9">+_xlfn.STDEV.P(E3,F3)/L3</f>
        <v>1.9606856107321713E-2</v>
      </c>
      <c r="R3" s="47" t="str">
        <f t="shared" si="1"/>
        <v>Los precios son homogéneos. Hay poca dispersión, indicando un mercado estable donde la mayoría de los productos se venden a precios cercanos al promedio</v>
      </c>
    </row>
    <row r="4" spans="1:18" x14ac:dyDescent="0.25">
      <c r="A4" s="42">
        <v>3</v>
      </c>
      <c r="B4" s="43" t="s">
        <v>17</v>
      </c>
      <c r="E4" s="44">
        <v>90000</v>
      </c>
      <c r="F4" s="44">
        <v>93000</v>
      </c>
      <c r="H4" s="45">
        <f t="shared" si="2"/>
        <v>90000</v>
      </c>
      <c r="I4" s="45">
        <f t="shared" si="3"/>
        <v>93000</v>
      </c>
      <c r="J4" s="45">
        <f t="shared" si="4"/>
        <v>91487.704091861437</v>
      </c>
      <c r="K4" s="45">
        <f t="shared" si="5"/>
        <v>91500</v>
      </c>
      <c r="L4" s="45">
        <f t="shared" si="6"/>
        <v>91500</v>
      </c>
      <c r="M4" s="45">
        <f t="shared" si="7"/>
        <v>90000</v>
      </c>
      <c r="O4" s="46">
        <f t="shared" si="8"/>
        <v>2121.3203435596424</v>
      </c>
      <c r="P4" s="47" t="str">
        <f t="shared" si="0"/>
        <v>Los precios son similares, sugiriendo un mercado estable y competitivo.</v>
      </c>
      <c r="Q4" s="48">
        <f t="shared" si="9"/>
        <v>1.6393442622950821E-2</v>
      </c>
      <c r="R4" s="47" t="str">
        <f t="shared" si="1"/>
        <v>Los precios son homogéneos. Hay poca dispersión, indicando un mercado estable donde la mayoría de los productos se venden a precios cercanos al promedio</v>
      </c>
    </row>
    <row r="5" spans="1:18" x14ac:dyDescent="0.25">
      <c r="A5" s="42">
        <v>4</v>
      </c>
      <c r="B5" s="43" t="s">
        <v>19</v>
      </c>
      <c r="E5" s="44">
        <v>180000</v>
      </c>
      <c r="F5" s="44">
        <v>186000</v>
      </c>
      <c r="H5" s="45">
        <f t="shared" si="2"/>
        <v>180000</v>
      </c>
      <c r="I5" s="45">
        <f t="shared" si="3"/>
        <v>186000</v>
      </c>
      <c r="J5" s="45">
        <f t="shared" si="4"/>
        <v>182975.40818372287</v>
      </c>
      <c r="K5" s="45">
        <f t="shared" si="5"/>
        <v>183000</v>
      </c>
      <c r="L5" s="45">
        <f t="shared" si="6"/>
        <v>183000</v>
      </c>
      <c r="M5" s="45">
        <f t="shared" si="7"/>
        <v>180000</v>
      </c>
      <c r="O5" s="46">
        <f t="shared" si="8"/>
        <v>4242.6406871192848</v>
      </c>
      <c r="P5" s="47" t="str">
        <f t="shared" si="0"/>
        <v>Los precios son similares, sugiriendo un mercado estable y competitivo.</v>
      </c>
      <c r="Q5" s="48">
        <f t="shared" si="9"/>
        <v>1.6393442622950821E-2</v>
      </c>
      <c r="R5" s="47" t="str">
        <f t="shared" si="1"/>
        <v>Los precios son homogéneos. Hay poca dispersión, indicando un mercado estable donde la mayoría de los productos se venden a precios cercanos al promedio</v>
      </c>
    </row>
    <row r="6" spans="1:18" x14ac:dyDescent="0.25">
      <c r="A6" s="42">
        <v>5</v>
      </c>
      <c r="B6" s="43" t="s">
        <v>20</v>
      </c>
      <c r="E6" s="44">
        <v>118650</v>
      </c>
      <c r="F6" s="44">
        <v>123396</v>
      </c>
      <c r="H6" s="45">
        <f t="shared" si="2"/>
        <v>118650</v>
      </c>
      <c r="I6" s="45">
        <f t="shared" si="3"/>
        <v>123396</v>
      </c>
      <c r="J6" s="45">
        <f t="shared" si="4"/>
        <v>120999.73305755679</v>
      </c>
      <c r="K6" s="45">
        <f t="shared" si="5"/>
        <v>121023</v>
      </c>
      <c r="L6" s="45">
        <f t="shared" si="6"/>
        <v>121023</v>
      </c>
      <c r="M6" s="45">
        <f t="shared" si="7"/>
        <v>118650</v>
      </c>
      <c r="O6" s="46">
        <f t="shared" si="8"/>
        <v>3355.9287835113546</v>
      </c>
      <c r="P6" s="47" t="str">
        <f t="shared" si="0"/>
        <v>Los precios son similares, sugiriendo un mercado estable y competitivo.</v>
      </c>
      <c r="Q6" s="48">
        <f t="shared" si="9"/>
        <v>1.9607843137254902E-2</v>
      </c>
      <c r="R6" s="47" t="str">
        <f t="shared" si="1"/>
        <v>Los precios son homogéneos. Hay poca dispersión, indicando un mercado estable donde la mayoría de los productos se venden a precios cercanos al promedio</v>
      </c>
    </row>
    <row r="7" spans="1:18" x14ac:dyDescent="0.25">
      <c r="A7" s="42">
        <v>6</v>
      </c>
      <c r="B7" s="43" t="s">
        <v>21</v>
      </c>
      <c r="E7" s="44">
        <v>614250</v>
      </c>
      <c r="F7" s="44">
        <v>638820</v>
      </c>
      <c r="H7" s="45">
        <f t="shared" si="2"/>
        <v>614250</v>
      </c>
      <c r="I7" s="45">
        <f t="shared" si="3"/>
        <v>638820</v>
      </c>
      <c r="J7" s="45">
        <f t="shared" si="4"/>
        <v>626414.5472448736</v>
      </c>
      <c r="K7" s="45">
        <f t="shared" si="5"/>
        <v>626535</v>
      </c>
      <c r="L7" s="45">
        <f t="shared" si="6"/>
        <v>626535</v>
      </c>
      <c r="M7" s="45">
        <f t="shared" si="7"/>
        <v>614250</v>
      </c>
      <c r="O7" s="46">
        <f t="shared" si="8"/>
        <v>17373.613613753474</v>
      </c>
      <c r="P7" s="47" t="str">
        <f t="shared" si="0"/>
        <v>Los precios son similares, sugiriendo un mercado estable y competitivo.</v>
      </c>
      <c r="Q7" s="48">
        <f t="shared" si="9"/>
        <v>1.9607843137254902E-2</v>
      </c>
      <c r="R7" s="47" t="str">
        <f t="shared" si="1"/>
        <v>Los precios son homogéneos. Hay poca dispersión, indicando un mercado estable donde la mayoría de los productos se venden a precios cercanos al promedio</v>
      </c>
    </row>
    <row r="8" spans="1:18" x14ac:dyDescent="0.25">
      <c r="A8" s="42">
        <v>7</v>
      </c>
      <c r="B8" s="43" t="s">
        <v>22</v>
      </c>
      <c r="E8" s="44">
        <v>303450</v>
      </c>
      <c r="F8" s="44">
        <v>315588</v>
      </c>
      <c r="H8" s="45">
        <f t="shared" si="2"/>
        <v>303450</v>
      </c>
      <c r="I8" s="45">
        <f t="shared" si="3"/>
        <v>315588</v>
      </c>
      <c r="J8" s="45">
        <f t="shared" si="4"/>
        <v>309459.49427994614</v>
      </c>
      <c r="K8" s="45">
        <f t="shared" si="5"/>
        <v>309519</v>
      </c>
      <c r="L8" s="45">
        <f t="shared" si="6"/>
        <v>309519</v>
      </c>
      <c r="M8" s="45">
        <f t="shared" si="7"/>
        <v>303450</v>
      </c>
      <c r="O8" s="46">
        <f t="shared" si="8"/>
        <v>8582.8621100423134</v>
      </c>
      <c r="P8" s="47" t="str">
        <f t="shared" si="0"/>
        <v>Los precios son similares, sugiriendo un mercado estable y competitivo.</v>
      </c>
      <c r="Q8" s="48">
        <f t="shared" si="9"/>
        <v>1.9607843137254902E-2</v>
      </c>
      <c r="R8" s="47" t="str">
        <f t="shared" si="1"/>
        <v>Los precios son homogéneos. Hay poca dispersión, indicando un mercado estable donde la mayoría de los productos se venden a precios cercanos al promedio</v>
      </c>
    </row>
    <row r="9" spans="1:18" x14ac:dyDescent="0.25">
      <c r="A9" s="42">
        <v>8</v>
      </c>
      <c r="B9" s="43" t="s">
        <v>23</v>
      </c>
      <c r="E9" s="44">
        <v>252000</v>
      </c>
      <c r="F9" s="44">
        <v>262080</v>
      </c>
      <c r="H9" s="45">
        <f t="shared" si="2"/>
        <v>252000</v>
      </c>
      <c r="I9" s="45">
        <f t="shared" si="3"/>
        <v>262080</v>
      </c>
      <c r="J9" s="45">
        <f t="shared" si="4"/>
        <v>256990.58348507635</v>
      </c>
      <c r="K9" s="45">
        <f t="shared" si="5"/>
        <v>257040</v>
      </c>
      <c r="L9" s="45">
        <f t="shared" si="6"/>
        <v>257040</v>
      </c>
      <c r="M9" s="45">
        <f t="shared" si="7"/>
        <v>252000</v>
      </c>
      <c r="O9" s="46">
        <f t="shared" si="8"/>
        <v>7127.6363543603993</v>
      </c>
      <c r="P9" s="47" t="str">
        <f t="shared" si="0"/>
        <v>Los precios son similares, sugiriendo un mercado estable y competitivo.</v>
      </c>
      <c r="Q9" s="48">
        <f t="shared" si="9"/>
        <v>1.9607843137254902E-2</v>
      </c>
      <c r="R9" s="47" t="str">
        <f t="shared" si="1"/>
        <v>Los precios son homogéneos. Hay poca dispersión, indicando un mercado estable donde la mayoría de los productos se venden a precios cercanos al promedio</v>
      </c>
    </row>
    <row r="10" spans="1:18" x14ac:dyDescent="0.25">
      <c r="A10" s="42">
        <v>9</v>
      </c>
      <c r="B10" s="43" t="s">
        <v>24</v>
      </c>
      <c r="E10" s="44">
        <v>472500</v>
      </c>
      <c r="F10" s="44">
        <v>491400</v>
      </c>
      <c r="H10" s="45">
        <f t="shared" si="2"/>
        <v>472500</v>
      </c>
      <c r="I10" s="45">
        <f t="shared" si="3"/>
        <v>491400</v>
      </c>
      <c r="J10" s="45">
        <f t="shared" si="4"/>
        <v>481857.34403451817</v>
      </c>
      <c r="K10" s="45">
        <f t="shared" si="5"/>
        <v>481950</v>
      </c>
      <c r="L10" s="45">
        <f t="shared" si="6"/>
        <v>481950</v>
      </c>
      <c r="M10" s="45">
        <f t="shared" si="7"/>
        <v>472500</v>
      </c>
      <c r="O10" s="46">
        <f t="shared" si="8"/>
        <v>13364.318164425747</v>
      </c>
      <c r="P10" s="47" t="str">
        <f t="shared" si="0"/>
        <v>Los precios son similares, sugiriendo un mercado estable y competitivo.</v>
      </c>
      <c r="Q10" s="48">
        <f t="shared" si="9"/>
        <v>1.9607843137254902E-2</v>
      </c>
      <c r="R10" s="47" t="str">
        <f t="shared" si="1"/>
        <v>Los precios son homogéneos. Hay poca dispersión, indicando un mercado estable donde la mayoría de los productos se venden a precios cercanos al promedio</v>
      </c>
    </row>
    <row r="11" spans="1:18" x14ac:dyDescent="0.25">
      <c r="A11" s="42">
        <v>10</v>
      </c>
      <c r="B11" s="43" t="s">
        <v>25</v>
      </c>
      <c r="E11" s="44">
        <v>151200</v>
      </c>
      <c r="F11" s="44">
        <v>157248</v>
      </c>
      <c r="H11" s="45">
        <f t="shared" si="2"/>
        <v>151200</v>
      </c>
      <c r="I11" s="45">
        <f t="shared" si="3"/>
        <v>157248</v>
      </c>
      <c r="J11" s="45">
        <f t="shared" si="4"/>
        <v>154194.35009104581</v>
      </c>
      <c r="K11" s="45">
        <f t="shared" si="5"/>
        <v>154224</v>
      </c>
      <c r="L11" s="45">
        <f t="shared" si="6"/>
        <v>154224</v>
      </c>
      <c r="M11" s="45">
        <f t="shared" si="7"/>
        <v>151200</v>
      </c>
      <c r="O11" s="46">
        <f t="shared" si="8"/>
        <v>4276.5818126162394</v>
      </c>
      <c r="P11" s="47" t="str">
        <f t="shared" si="0"/>
        <v>Los precios son similares, sugiriendo un mercado estable y competitivo.</v>
      </c>
      <c r="Q11" s="48">
        <f t="shared" si="9"/>
        <v>1.9607843137254902E-2</v>
      </c>
      <c r="R11" s="47" t="str">
        <f t="shared" si="1"/>
        <v>Los precios son homogéneos. Hay poca dispersión, indicando un mercado estable donde la mayoría de los productos se venden a precios cercanos al promedio</v>
      </c>
    </row>
    <row r="12" spans="1:18" x14ac:dyDescent="0.25">
      <c r="A12" s="42">
        <v>11</v>
      </c>
      <c r="B12" s="43" t="s">
        <v>26</v>
      </c>
      <c r="E12" s="44">
        <v>213150</v>
      </c>
      <c r="F12" s="44">
        <v>221676</v>
      </c>
      <c r="H12" s="45">
        <f t="shared" si="2"/>
        <v>213150</v>
      </c>
      <c r="I12" s="45">
        <f t="shared" si="3"/>
        <v>221676</v>
      </c>
      <c r="J12" s="45">
        <f t="shared" si="4"/>
        <v>217371.20186446042</v>
      </c>
      <c r="K12" s="45">
        <f t="shared" si="5"/>
        <v>217413</v>
      </c>
      <c r="L12" s="45">
        <f t="shared" si="6"/>
        <v>217413</v>
      </c>
      <c r="M12" s="45">
        <f t="shared" si="7"/>
        <v>213150</v>
      </c>
      <c r="O12" s="46">
        <f t="shared" si="8"/>
        <v>6028.7924163965044</v>
      </c>
      <c r="P12" s="47" t="str">
        <f t="shared" si="0"/>
        <v>Los precios son similares, sugiriendo un mercado estable y competitivo.</v>
      </c>
      <c r="Q12" s="48">
        <f t="shared" si="9"/>
        <v>1.9607843137254902E-2</v>
      </c>
      <c r="R12" s="47" t="str">
        <f t="shared" si="1"/>
        <v>Los precios son homogéneos. Hay poca dispersión, indicando un mercado estable donde la mayoría de los productos se venden a precios cercanos al promedio</v>
      </c>
    </row>
    <row r="13" spans="1:18" x14ac:dyDescent="0.25">
      <c r="A13" s="42">
        <v>12</v>
      </c>
      <c r="B13" s="43" t="s">
        <v>27</v>
      </c>
      <c r="E13" s="44">
        <v>121800</v>
      </c>
      <c r="F13" s="44">
        <v>126672</v>
      </c>
      <c r="H13" s="45">
        <f t="shared" si="2"/>
        <v>121800</v>
      </c>
      <c r="I13" s="45">
        <f t="shared" si="3"/>
        <v>126672</v>
      </c>
      <c r="J13" s="45">
        <f t="shared" si="4"/>
        <v>124212.11535112024</v>
      </c>
      <c r="K13" s="45">
        <f t="shared" si="5"/>
        <v>124236</v>
      </c>
      <c r="L13" s="45">
        <f t="shared" si="6"/>
        <v>124236</v>
      </c>
      <c r="M13" s="45">
        <f t="shared" si="7"/>
        <v>121800</v>
      </c>
      <c r="O13" s="46">
        <f t="shared" si="8"/>
        <v>3445.0242379408596</v>
      </c>
      <c r="P13" s="47" t="str">
        <f t="shared" si="0"/>
        <v>Los precios son similares, sugiriendo un mercado estable y competitivo.</v>
      </c>
      <c r="Q13" s="48">
        <f t="shared" si="9"/>
        <v>1.9607843137254902E-2</v>
      </c>
      <c r="R13" s="47" t="str">
        <f t="shared" si="1"/>
        <v>Los precios son homogéneos. Hay poca dispersión, indicando un mercado estable donde la mayoría de los productos se venden a precios cercanos al promedio</v>
      </c>
    </row>
    <row r="14" spans="1:18" x14ac:dyDescent="0.25">
      <c r="A14" s="42">
        <v>13</v>
      </c>
      <c r="B14" s="43" t="s">
        <v>28</v>
      </c>
      <c r="E14" s="44">
        <v>157500</v>
      </c>
      <c r="F14" s="44">
        <v>163800</v>
      </c>
      <c r="H14" s="45">
        <f t="shared" si="2"/>
        <v>157500</v>
      </c>
      <c r="I14" s="45">
        <f t="shared" si="3"/>
        <v>163800</v>
      </c>
      <c r="J14" s="45">
        <f t="shared" si="4"/>
        <v>160619.11467817271</v>
      </c>
      <c r="K14" s="45">
        <f t="shared" si="5"/>
        <v>160650</v>
      </c>
      <c r="L14" s="45">
        <f t="shared" si="6"/>
        <v>160650</v>
      </c>
      <c r="M14" s="45">
        <f t="shared" si="7"/>
        <v>157500</v>
      </c>
      <c r="O14" s="46">
        <f t="shared" si="8"/>
        <v>4454.7727214752495</v>
      </c>
      <c r="P14" s="47" t="str">
        <f t="shared" si="0"/>
        <v>Los precios son similares, sugiriendo un mercado estable y competitivo.</v>
      </c>
      <c r="Q14" s="48">
        <f t="shared" si="9"/>
        <v>1.9607843137254902E-2</v>
      </c>
      <c r="R14" s="47" t="str">
        <f t="shared" si="1"/>
        <v>Los precios son homogéneos. Hay poca dispersión, indicando un mercado estable donde la mayoría de los productos se venden a precios cercanos al promedio</v>
      </c>
    </row>
    <row r="15" spans="1:18" x14ac:dyDescent="0.25">
      <c r="A15" s="42">
        <v>14</v>
      </c>
      <c r="B15" s="43" t="s">
        <v>29</v>
      </c>
      <c r="E15" s="44">
        <v>73500</v>
      </c>
      <c r="F15" s="44">
        <v>76440</v>
      </c>
      <c r="H15" s="45">
        <f t="shared" si="2"/>
        <v>73500</v>
      </c>
      <c r="I15" s="45">
        <f t="shared" si="3"/>
        <v>76440</v>
      </c>
      <c r="J15" s="45">
        <f t="shared" si="4"/>
        <v>74955.586849813932</v>
      </c>
      <c r="K15" s="45">
        <f t="shared" si="5"/>
        <v>74970</v>
      </c>
      <c r="L15" s="45">
        <f t="shared" si="6"/>
        <v>74970</v>
      </c>
      <c r="M15" s="45">
        <f t="shared" si="7"/>
        <v>73500</v>
      </c>
      <c r="O15" s="46">
        <f t="shared" si="8"/>
        <v>2078.8939366884497</v>
      </c>
      <c r="P15" s="47" t="str">
        <f t="shared" si="0"/>
        <v>Los precios son similares, sugiriendo un mercado estable y competitivo.</v>
      </c>
      <c r="Q15" s="48">
        <f t="shared" si="9"/>
        <v>1.9607843137254902E-2</v>
      </c>
      <c r="R15" s="47" t="str">
        <f t="shared" si="1"/>
        <v>Los precios son homogéneos. Hay poca dispersión, indicando un mercado estable donde la mayoría de los productos se venden a precios cercanos al promedio</v>
      </c>
    </row>
    <row r="16" spans="1:18" x14ac:dyDescent="0.25">
      <c r="A16" s="42">
        <v>15</v>
      </c>
      <c r="B16" s="43" t="s">
        <v>30</v>
      </c>
      <c r="E16" s="44">
        <v>78750</v>
      </c>
      <c r="F16" s="44">
        <v>81900</v>
      </c>
      <c r="H16" s="45">
        <f t="shared" si="2"/>
        <v>78750</v>
      </c>
      <c r="I16" s="45">
        <f t="shared" si="3"/>
        <v>81900</v>
      </c>
      <c r="J16" s="45">
        <f t="shared" si="4"/>
        <v>80309.557339086357</v>
      </c>
      <c r="K16" s="45">
        <f t="shared" si="5"/>
        <v>80325</v>
      </c>
      <c r="L16" s="45">
        <f t="shared" si="6"/>
        <v>80325</v>
      </c>
      <c r="M16" s="45">
        <f t="shared" si="7"/>
        <v>78750</v>
      </c>
      <c r="O16" s="46">
        <f t="shared" si="8"/>
        <v>2227.3863607376247</v>
      </c>
      <c r="P16" s="47" t="str">
        <f t="shared" si="0"/>
        <v>Los precios son similares, sugiriendo un mercado estable y competitivo.</v>
      </c>
      <c r="Q16" s="48">
        <f t="shared" si="9"/>
        <v>1.9607843137254902E-2</v>
      </c>
      <c r="R16" s="47" t="str">
        <f t="shared" si="1"/>
        <v>Los precios son homogéneos. Hay poca dispersión, indicando un mercado estable donde la mayoría de los productos se venden a precios cercanos al promedio</v>
      </c>
    </row>
    <row r="17" spans="1:18" x14ac:dyDescent="0.25">
      <c r="A17" s="42">
        <v>16</v>
      </c>
      <c r="B17" s="43" t="s">
        <v>31</v>
      </c>
      <c r="E17" s="44">
        <v>296100</v>
      </c>
      <c r="F17" s="44">
        <v>307944</v>
      </c>
      <c r="H17" s="45">
        <f t="shared" si="2"/>
        <v>296100</v>
      </c>
      <c r="I17" s="45">
        <f t="shared" si="3"/>
        <v>307944</v>
      </c>
      <c r="J17" s="45">
        <f t="shared" si="4"/>
        <v>301963.93559496471</v>
      </c>
      <c r="K17" s="45">
        <f t="shared" si="5"/>
        <v>302022</v>
      </c>
      <c r="L17" s="45">
        <f t="shared" si="6"/>
        <v>302022</v>
      </c>
      <c r="M17" s="45">
        <f t="shared" si="7"/>
        <v>296100</v>
      </c>
      <c r="O17" s="46">
        <f t="shared" si="8"/>
        <v>8374.9727163734697</v>
      </c>
      <c r="P17" s="47" t="str">
        <f t="shared" si="0"/>
        <v>Los precios son similares, sugiriendo un mercado estable y competitivo.</v>
      </c>
      <c r="Q17" s="48">
        <f t="shared" si="9"/>
        <v>1.9607843137254902E-2</v>
      </c>
      <c r="R17" s="47" t="str">
        <f t="shared" si="1"/>
        <v>Los precios son homogéneos. Hay poca dispersión, indicando un mercado estable donde la mayoría de los productos se venden a precios cercanos al promedio</v>
      </c>
    </row>
    <row r="18" spans="1:18" x14ac:dyDescent="0.25">
      <c r="A18" s="42">
        <v>17</v>
      </c>
      <c r="B18" s="43" t="s">
        <v>32</v>
      </c>
      <c r="E18" s="44">
        <v>300300</v>
      </c>
      <c r="F18" s="44">
        <v>312312</v>
      </c>
      <c r="H18" s="45">
        <f t="shared" si="2"/>
        <v>300300</v>
      </c>
      <c r="I18" s="45">
        <f t="shared" si="3"/>
        <v>312312</v>
      </c>
      <c r="J18" s="45">
        <f t="shared" si="4"/>
        <v>306247.11198638263</v>
      </c>
      <c r="K18" s="45">
        <f t="shared" si="5"/>
        <v>306306</v>
      </c>
      <c r="L18" s="45">
        <f t="shared" si="6"/>
        <v>306306</v>
      </c>
      <c r="M18" s="45">
        <f t="shared" si="7"/>
        <v>300300</v>
      </c>
      <c r="O18" s="46">
        <f t="shared" si="8"/>
        <v>8493.7666556128097</v>
      </c>
      <c r="P18" s="47" t="str">
        <f t="shared" si="0"/>
        <v>Los precios son similares, sugiriendo un mercado estable y competitivo.</v>
      </c>
      <c r="Q18" s="48">
        <f t="shared" si="9"/>
        <v>1.9607843137254902E-2</v>
      </c>
      <c r="R18" s="47" t="str">
        <f t="shared" si="1"/>
        <v>Los precios son homogéneos. Hay poca dispersión, indicando un mercado estable donde la mayoría de los productos se venden a precios cercanos al promedio</v>
      </c>
    </row>
    <row r="19" spans="1:18" x14ac:dyDescent="0.25">
      <c r="A19" s="42">
        <v>18</v>
      </c>
      <c r="B19" s="43" t="s">
        <v>33</v>
      </c>
      <c r="E19" s="44">
        <v>189000</v>
      </c>
      <c r="F19" s="44">
        <v>196560</v>
      </c>
      <c r="H19" s="45">
        <f t="shared" si="2"/>
        <v>189000</v>
      </c>
      <c r="I19" s="45">
        <f t="shared" si="3"/>
        <v>196560</v>
      </c>
      <c r="J19" s="45">
        <f t="shared" si="4"/>
        <v>192742.93761380727</v>
      </c>
      <c r="K19" s="45">
        <f t="shared" si="5"/>
        <v>192780</v>
      </c>
      <c r="L19" s="45">
        <f t="shared" si="6"/>
        <v>192780</v>
      </c>
      <c r="M19" s="45">
        <f t="shared" si="7"/>
        <v>189000</v>
      </c>
      <c r="O19" s="46">
        <f t="shared" si="8"/>
        <v>5345.7272657702997</v>
      </c>
      <c r="P19" s="47" t="str">
        <f t="shared" si="0"/>
        <v>Los precios son similares, sugiriendo un mercado estable y competitivo.</v>
      </c>
      <c r="Q19" s="48">
        <f t="shared" si="9"/>
        <v>1.9607843137254902E-2</v>
      </c>
      <c r="R19" s="47" t="str">
        <f t="shared" si="1"/>
        <v>Los precios son homogéneos. Hay poca dispersión, indicando un mercado estable donde la mayoría de los productos se venden a precios cercanos al promedio</v>
      </c>
    </row>
    <row r="20" spans="1:18" x14ac:dyDescent="0.25">
      <c r="A20" s="42">
        <v>19</v>
      </c>
      <c r="B20" s="43" t="s">
        <v>34</v>
      </c>
      <c r="E20" s="44">
        <v>107100</v>
      </c>
      <c r="F20" s="44">
        <v>111384</v>
      </c>
      <c r="H20" s="45">
        <f t="shared" si="2"/>
        <v>107100</v>
      </c>
      <c r="I20" s="45">
        <f t="shared" si="3"/>
        <v>111384</v>
      </c>
      <c r="J20" s="45">
        <f t="shared" si="4"/>
        <v>109220.99798115746</v>
      </c>
      <c r="K20" s="45">
        <f t="shared" si="5"/>
        <v>109242</v>
      </c>
      <c r="L20" s="45">
        <f t="shared" si="6"/>
        <v>109242</v>
      </c>
      <c r="M20" s="45">
        <f t="shared" si="7"/>
        <v>107100</v>
      </c>
      <c r="O20" s="46">
        <f t="shared" si="8"/>
        <v>3029.2454506031695</v>
      </c>
      <c r="P20" s="47" t="str">
        <f t="shared" si="0"/>
        <v>Los precios son similares, sugiriendo un mercado estable y competitivo.</v>
      </c>
      <c r="Q20" s="48">
        <f t="shared" si="9"/>
        <v>1.9607843137254902E-2</v>
      </c>
      <c r="R20" s="47" t="str">
        <f t="shared" si="1"/>
        <v>Los precios son homogéneos. Hay poca dispersión, indicando un mercado estable donde la mayoría de los productos se venden a precios cercanos al promedio</v>
      </c>
    </row>
    <row r="21" spans="1:18" ht="15.75" customHeight="1" x14ac:dyDescent="0.25">
      <c r="A21" s="42">
        <v>20</v>
      </c>
      <c r="B21" s="43" t="s">
        <v>35</v>
      </c>
      <c r="E21" s="44">
        <v>106050</v>
      </c>
      <c r="F21" s="44">
        <v>110292</v>
      </c>
      <c r="H21" s="45">
        <f t="shared" si="2"/>
        <v>106050</v>
      </c>
      <c r="I21" s="45">
        <f t="shared" si="3"/>
        <v>110292</v>
      </c>
      <c r="J21" s="45">
        <f t="shared" si="4"/>
        <v>108150.20388330297</v>
      </c>
      <c r="K21" s="45">
        <f t="shared" si="5"/>
        <v>108171</v>
      </c>
      <c r="L21" s="45">
        <f t="shared" si="6"/>
        <v>108171</v>
      </c>
      <c r="M21" s="45">
        <f t="shared" si="7"/>
        <v>106050</v>
      </c>
      <c r="O21" s="46">
        <f t="shared" si="8"/>
        <v>2999.5469657933345</v>
      </c>
      <c r="P21" s="47" t="str">
        <f t="shared" si="0"/>
        <v>Los precios son similares, sugiriendo un mercado estable y competitivo.</v>
      </c>
      <c r="Q21" s="48">
        <f t="shared" si="9"/>
        <v>1.9607843137254902E-2</v>
      </c>
      <c r="R21" s="47" t="str">
        <f t="shared" si="1"/>
        <v>Los precios son homogéneos. Hay poca dispersión, indicando un mercado estable donde la mayoría de los productos se venden a precios cercanos al promedio</v>
      </c>
    </row>
    <row r="22" spans="1:18" ht="15.75" customHeight="1" x14ac:dyDescent="0.25">
      <c r="A22" s="42">
        <v>21</v>
      </c>
      <c r="B22" s="43" t="s">
        <v>36</v>
      </c>
      <c r="E22" s="44">
        <v>1161300</v>
      </c>
      <c r="F22" s="44">
        <v>1207752</v>
      </c>
      <c r="H22" s="45">
        <f t="shared" si="2"/>
        <v>1161300</v>
      </c>
      <c r="I22" s="45">
        <f t="shared" si="3"/>
        <v>1207752</v>
      </c>
      <c r="J22" s="45">
        <f t="shared" si="4"/>
        <v>1184298.2722270603</v>
      </c>
      <c r="K22" s="45">
        <f t="shared" si="5"/>
        <v>1184526</v>
      </c>
      <c r="L22" s="45">
        <f t="shared" si="6"/>
        <v>1184526</v>
      </c>
      <c r="M22" s="45">
        <f t="shared" si="7"/>
        <v>1161300</v>
      </c>
      <c r="O22" s="46">
        <f t="shared" si="8"/>
        <v>32846.524199677508</v>
      </c>
      <c r="P22" s="47" t="str">
        <f t="shared" si="0"/>
        <v xml:space="preserve">Existe gran diferencia, indicando alta volatilidad o falta de consenso en el valor. </v>
      </c>
      <c r="Q22" s="48">
        <f t="shared" si="9"/>
        <v>1.9607843137254902E-2</v>
      </c>
      <c r="R22" s="47" t="str">
        <f t="shared" si="1"/>
        <v>Los precios son homogéneos. Hay poca dispersión, indicando un mercado estable donde la mayoría de los productos se venden a precios cercanos al promedio</v>
      </c>
    </row>
    <row r="23" spans="1:18" ht="15.75" customHeight="1" x14ac:dyDescent="0.25">
      <c r="A23" s="42">
        <v>22</v>
      </c>
      <c r="B23" s="43" t="s">
        <v>37</v>
      </c>
      <c r="E23" s="44">
        <v>1240050</v>
      </c>
      <c r="F23" s="44">
        <v>1289652</v>
      </c>
      <c r="H23" s="45">
        <f t="shared" si="2"/>
        <v>1240050</v>
      </c>
      <c r="I23" s="45">
        <f t="shared" si="3"/>
        <v>1289652</v>
      </c>
      <c r="J23" s="45">
        <f t="shared" si="4"/>
        <v>1264607.8295661465</v>
      </c>
      <c r="K23" s="45">
        <f t="shared" si="5"/>
        <v>1264851</v>
      </c>
      <c r="L23" s="45">
        <f t="shared" si="6"/>
        <v>1264851</v>
      </c>
      <c r="M23" s="45">
        <f t="shared" si="7"/>
        <v>1240050</v>
      </c>
      <c r="O23" s="46">
        <f t="shared" si="8"/>
        <v>35073.910560415134</v>
      </c>
      <c r="P23" s="47" t="str">
        <f t="shared" si="0"/>
        <v xml:space="preserve">Existe gran diferencia, indicando alta volatilidad o falta de consenso en el valor. </v>
      </c>
      <c r="Q23" s="48">
        <f t="shared" si="9"/>
        <v>1.9607843137254902E-2</v>
      </c>
      <c r="R23" s="47" t="str">
        <f t="shared" si="1"/>
        <v>Los precios son homogéneos. Hay poca dispersión, indicando un mercado estable donde la mayoría de los productos se venden a precios cercanos al promedio</v>
      </c>
    </row>
    <row r="24" spans="1:18" ht="15.75" customHeight="1" x14ac:dyDescent="0.25">
      <c r="A24" s="42">
        <v>23</v>
      </c>
      <c r="B24" s="43" t="s">
        <v>21</v>
      </c>
      <c r="E24" s="44">
        <v>610050</v>
      </c>
      <c r="F24" s="44">
        <v>634452</v>
      </c>
      <c r="H24" s="45">
        <f t="shared" si="2"/>
        <v>610050</v>
      </c>
      <c r="I24" s="45">
        <f t="shared" si="3"/>
        <v>634452</v>
      </c>
      <c r="J24" s="45">
        <f t="shared" si="4"/>
        <v>622131.37085345562</v>
      </c>
      <c r="K24" s="45">
        <f t="shared" si="5"/>
        <v>622251</v>
      </c>
      <c r="L24" s="45">
        <f t="shared" si="6"/>
        <v>622251</v>
      </c>
      <c r="M24" s="45">
        <f t="shared" si="7"/>
        <v>610050</v>
      </c>
      <c r="O24" s="46">
        <f t="shared" si="8"/>
        <v>17254.819674514132</v>
      </c>
      <c r="P24" s="47" t="str">
        <f t="shared" si="0"/>
        <v>Los precios son similares, sugiriendo un mercado estable y competitivo.</v>
      </c>
      <c r="Q24" s="48">
        <f t="shared" si="9"/>
        <v>1.9607843137254902E-2</v>
      </c>
      <c r="R24" s="47" t="str">
        <f t="shared" si="1"/>
        <v>Los precios son homogéneos. Hay poca dispersión, indicando un mercado estable donde la mayoría de los productos se venden a precios cercanos al promedio</v>
      </c>
    </row>
    <row r="25" spans="1:18" ht="15.75" customHeight="1" x14ac:dyDescent="0.25">
      <c r="A25" s="42">
        <v>24</v>
      </c>
      <c r="B25" s="43" t="s">
        <v>38</v>
      </c>
      <c r="E25" s="44">
        <v>496650</v>
      </c>
      <c r="F25" s="44">
        <v>516516</v>
      </c>
      <c r="H25" s="45">
        <f t="shared" si="2"/>
        <v>496650</v>
      </c>
      <c r="I25" s="45">
        <f t="shared" si="3"/>
        <v>516516</v>
      </c>
      <c r="J25" s="45">
        <f t="shared" si="4"/>
        <v>506485.60828517133</v>
      </c>
      <c r="K25" s="45">
        <f t="shared" si="5"/>
        <v>506583</v>
      </c>
      <c r="L25" s="45">
        <f t="shared" si="6"/>
        <v>506583</v>
      </c>
      <c r="M25" s="45">
        <f t="shared" si="7"/>
        <v>496650</v>
      </c>
      <c r="O25" s="46">
        <f t="shared" si="8"/>
        <v>14047.383315051953</v>
      </c>
      <c r="P25" s="47" t="str">
        <f t="shared" si="0"/>
        <v>Los precios son similares, sugiriendo un mercado estable y competitivo.</v>
      </c>
      <c r="Q25" s="48">
        <f t="shared" si="9"/>
        <v>1.9607843137254902E-2</v>
      </c>
      <c r="R25" s="47" t="str">
        <f t="shared" si="1"/>
        <v>Los precios son homogéneos. Hay poca dispersión, indicando un mercado estable donde la mayoría de los productos se venden a precios cercanos al promedio</v>
      </c>
    </row>
    <row r="26" spans="1:18" ht="15.75" customHeight="1" x14ac:dyDescent="0.25">
      <c r="A26" s="42">
        <v>25</v>
      </c>
      <c r="B26" s="43" t="s">
        <v>39</v>
      </c>
      <c r="E26" s="44">
        <v>990150</v>
      </c>
      <c r="F26" s="44">
        <v>1029756</v>
      </c>
      <c r="H26" s="45">
        <f t="shared" si="2"/>
        <v>990150</v>
      </c>
      <c r="I26" s="45">
        <f t="shared" si="3"/>
        <v>1029756</v>
      </c>
      <c r="J26" s="45">
        <f t="shared" si="4"/>
        <v>1009758.8342767791</v>
      </c>
      <c r="K26" s="45">
        <f t="shared" si="5"/>
        <v>1009953</v>
      </c>
      <c r="L26" s="45">
        <f t="shared" si="6"/>
        <v>1009953</v>
      </c>
      <c r="M26" s="45">
        <f t="shared" si="7"/>
        <v>990150</v>
      </c>
      <c r="O26" s="46">
        <f t="shared" si="8"/>
        <v>28005.671175674401</v>
      </c>
      <c r="P26" s="47" t="str">
        <f t="shared" si="0"/>
        <v xml:space="preserve">Existe gran diferencia, indicando alta volatilidad o falta de consenso en el valor. </v>
      </c>
      <c r="Q26" s="48">
        <f t="shared" si="9"/>
        <v>1.9607843137254902E-2</v>
      </c>
      <c r="R26" s="47" t="str">
        <f t="shared" si="1"/>
        <v>Los precios son homogéneos. Hay poca dispersión, indicando un mercado estable donde la mayoría de los productos se venden a precios cercanos al promedio</v>
      </c>
    </row>
    <row r="27" spans="1:18" ht="15.75" customHeight="1" x14ac:dyDescent="0.25">
      <c r="A27" s="42">
        <v>26</v>
      </c>
      <c r="B27" s="43" t="s">
        <v>40</v>
      </c>
      <c r="E27" s="44">
        <v>473550</v>
      </c>
      <c r="F27" s="44">
        <v>492492</v>
      </c>
      <c r="H27" s="45">
        <f t="shared" si="2"/>
        <v>473550</v>
      </c>
      <c r="I27" s="45">
        <f t="shared" si="3"/>
        <v>492492</v>
      </c>
      <c r="J27" s="45">
        <f t="shared" si="4"/>
        <v>482928.13813237264</v>
      </c>
      <c r="K27" s="45">
        <f t="shared" si="5"/>
        <v>483021</v>
      </c>
      <c r="L27" s="45">
        <f t="shared" si="6"/>
        <v>483021</v>
      </c>
      <c r="M27" s="45">
        <f t="shared" si="7"/>
        <v>473550</v>
      </c>
      <c r="O27" s="46">
        <f t="shared" si="8"/>
        <v>13394.016649235584</v>
      </c>
      <c r="P27" s="47" t="str">
        <f t="shared" si="0"/>
        <v>Los precios son similares, sugiriendo un mercado estable y competitivo.</v>
      </c>
      <c r="Q27" s="48">
        <f t="shared" si="9"/>
        <v>1.9607843137254902E-2</v>
      </c>
      <c r="R27" s="47" t="str">
        <f t="shared" si="1"/>
        <v>Los precios son homogéneos. Hay poca dispersión, indicando un mercado estable donde la mayoría de los productos se venden a precios cercanos al promedio</v>
      </c>
    </row>
    <row r="28" spans="1:18" ht="15.75" customHeight="1" x14ac:dyDescent="0.25">
      <c r="A28" s="42">
        <v>27</v>
      </c>
      <c r="B28" s="43" t="s">
        <v>41</v>
      </c>
      <c r="E28" s="44">
        <v>220500</v>
      </c>
      <c r="F28" s="44">
        <v>229320</v>
      </c>
      <c r="H28" s="45">
        <f t="shared" si="2"/>
        <v>220500</v>
      </c>
      <c r="I28" s="45">
        <f t="shared" si="3"/>
        <v>229320</v>
      </c>
      <c r="J28" s="45">
        <f t="shared" si="4"/>
        <v>224866.76054944182</v>
      </c>
      <c r="K28" s="45">
        <f t="shared" si="5"/>
        <v>224910</v>
      </c>
      <c r="L28" s="45">
        <f t="shared" si="6"/>
        <v>224910</v>
      </c>
      <c r="M28" s="45">
        <f t="shared" si="7"/>
        <v>220500</v>
      </c>
      <c r="O28" s="46">
        <f t="shared" si="8"/>
        <v>6236.6818100653491</v>
      </c>
      <c r="P28" s="47" t="str">
        <f t="shared" si="0"/>
        <v>Los precios son similares, sugiriendo un mercado estable y competitivo.</v>
      </c>
      <c r="Q28" s="48">
        <f t="shared" si="9"/>
        <v>1.9607843137254902E-2</v>
      </c>
      <c r="R28" s="47" t="str">
        <f t="shared" si="1"/>
        <v>Los precios son homogéneos. Hay poca dispersión, indicando un mercado estable donde la mayoría de los productos se venden a precios cercanos al promedio</v>
      </c>
    </row>
    <row r="29" spans="1:18" ht="15.75" customHeight="1" x14ac:dyDescent="0.25">
      <c r="A29" s="42">
        <v>28</v>
      </c>
      <c r="B29" s="43" t="s">
        <v>42</v>
      </c>
      <c r="E29" s="44">
        <v>1632750</v>
      </c>
      <c r="F29" s="44">
        <v>1698060</v>
      </c>
      <c r="H29" s="45">
        <f t="shared" si="2"/>
        <v>1632750</v>
      </c>
      <c r="I29" s="45">
        <f t="shared" si="3"/>
        <v>1698060</v>
      </c>
      <c r="J29" s="45">
        <f t="shared" si="4"/>
        <v>1665084.8221637239</v>
      </c>
      <c r="K29" s="45">
        <f t="shared" si="5"/>
        <v>1665405</v>
      </c>
      <c r="L29" s="45">
        <f t="shared" si="6"/>
        <v>1665405</v>
      </c>
      <c r="M29" s="45">
        <f t="shared" si="7"/>
        <v>1632750</v>
      </c>
      <c r="O29" s="46">
        <f t="shared" si="8"/>
        <v>46181.14387929342</v>
      </c>
      <c r="P29" s="47" t="str">
        <f t="shared" si="0"/>
        <v xml:space="preserve">Existe gran diferencia, indicando alta volatilidad o falta de consenso en el valor. </v>
      </c>
      <c r="Q29" s="48">
        <f t="shared" si="9"/>
        <v>1.9607843137254902E-2</v>
      </c>
      <c r="R29" s="47" t="str">
        <f t="shared" si="1"/>
        <v>Los precios son homogéneos. Hay poca dispersión, indicando un mercado estable donde la mayoría de los productos se venden a precios cercanos al promedio</v>
      </c>
    </row>
    <row r="30" spans="1:18" ht="15.75" customHeight="1" x14ac:dyDescent="0.25">
      <c r="A30" s="42">
        <v>29</v>
      </c>
      <c r="B30" s="43" t="s">
        <v>43</v>
      </c>
      <c r="E30" s="44">
        <v>1752450</v>
      </c>
      <c r="F30" s="44">
        <v>1822548</v>
      </c>
      <c r="H30" s="45">
        <f t="shared" si="2"/>
        <v>1752450</v>
      </c>
      <c r="I30" s="45">
        <f t="shared" si="3"/>
        <v>1822548</v>
      </c>
      <c r="J30" s="45">
        <f t="shared" si="4"/>
        <v>1787155.3493191351</v>
      </c>
      <c r="K30" s="45">
        <f t="shared" si="5"/>
        <v>1787499</v>
      </c>
      <c r="L30" s="45">
        <f t="shared" si="6"/>
        <v>1787499</v>
      </c>
      <c r="M30" s="45">
        <f t="shared" si="7"/>
        <v>1752450</v>
      </c>
      <c r="O30" s="46">
        <f t="shared" si="8"/>
        <v>49566.771147614607</v>
      </c>
      <c r="P30" s="47" t="str">
        <f t="shared" si="0"/>
        <v xml:space="preserve">Existe gran diferencia, indicando alta volatilidad o falta de consenso en el valor. </v>
      </c>
      <c r="Q30" s="48">
        <f t="shared" si="9"/>
        <v>1.9607843137254902E-2</v>
      </c>
      <c r="R30" s="47" t="str">
        <f t="shared" si="1"/>
        <v>Los precios son homogéneos. Hay poca dispersión, indicando un mercado estable donde la mayoría de los productos se venden a precios cercanos al promedio</v>
      </c>
    </row>
    <row r="31" spans="1:18" ht="15.75" customHeight="1" x14ac:dyDescent="0.25">
      <c r="A31" s="42">
        <v>30</v>
      </c>
      <c r="B31" s="43" t="s">
        <v>44</v>
      </c>
      <c r="E31" s="44">
        <v>1208550</v>
      </c>
      <c r="F31" s="44">
        <v>1256892</v>
      </c>
      <c r="H31" s="45">
        <f t="shared" si="2"/>
        <v>1208550</v>
      </c>
      <c r="I31" s="45">
        <f t="shared" si="3"/>
        <v>1256892</v>
      </c>
      <c r="J31" s="45">
        <f t="shared" si="4"/>
        <v>1232484.006630512</v>
      </c>
      <c r="K31" s="45">
        <f t="shared" si="5"/>
        <v>1232721</v>
      </c>
      <c r="L31" s="45">
        <f t="shared" si="6"/>
        <v>1232721</v>
      </c>
      <c r="M31" s="45">
        <f t="shared" si="7"/>
        <v>1208550</v>
      </c>
      <c r="O31" s="46">
        <f t="shared" si="8"/>
        <v>34182.956016120079</v>
      </c>
      <c r="P31" s="47" t="str">
        <f t="shared" si="0"/>
        <v xml:space="preserve">Existe gran diferencia, indicando alta volatilidad o falta de consenso en el valor. </v>
      </c>
      <c r="Q31" s="48">
        <f t="shared" si="9"/>
        <v>1.9607843137254902E-2</v>
      </c>
      <c r="R31" s="47" t="str">
        <f t="shared" si="1"/>
        <v>Los precios son homogéneos. Hay poca dispersión, indicando un mercado estable donde la mayoría de los productos se venden a precios cercanos al promedio</v>
      </c>
    </row>
    <row r="32" spans="1:18" ht="15.75" customHeight="1" x14ac:dyDescent="0.25">
      <c r="A32" s="42">
        <v>31</v>
      </c>
      <c r="B32" s="43" t="s">
        <v>45</v>
      </c>
      <c r="E32" s="44">
        <v>1159200</v>
      </c>
      <c r="F32" s="44">
        <v>1205568</v>
      </c>
      <c r="H32" s="45">
        <f t="shared" si="2"/>
        <v>1159200</v>
      </c>
      <c r="I32" s="45">
        <f t="shared" si="3"/>
        <v>1205568</v>
      </c>
      <c r="J32" s="45">
        <f t="shared" si="4"/>
        <v>1182156.6840313512</v>
      </c>
      <c r="K32" s="45">
        <f t="shared" si="5"/>
        <v>1182384</v>
      </c>
      <c r="L32" s="45">
        <f t="shared" si="6"/>
        <v>1182384</v>
      </c>
      <c r="M32" s="45">
        <f t="shared" si="7"/>
        <v>1159200</v>
      </c>
      <c r="O32" s="46">
        <f t="shared" si="8"/>
        <v>32787.127230057835</v>
      </c>
      <c r="P32" s="47" t="str">
        <f t="shared" si="0"/>
        <v xml:space="preserve">Existe gran diferencia, indicando alta volatilidad o falta de consenso en el valor. </v>
      </c>
      <c r="Q32" s="48">
        <f t="shared" si="9"/>
        <v>1.9607843137254902E-2</v>
      </c>
      <c r="R32" s="47" t="str">
        <f t="shared" si="1"/>
        <v>Los precios son homogéneos. Hay poca dispersión, indicando un mercado estable donde la mayoría de los productos se venden a precios cercanos al promedio</v>
      </c>
    </row>
    <row r="33" spans="1:18" ht="15.75" customHeight="1" x14ac:dyDescent="0.25">
      <c r="A33" s="42">
        <v>32</v>
      </c>
      <c r="B33" s="43" t="s">
        <v>46</v>
      </c>
      <c r="E33" s="44">
        <v>1948800</v>
      </c>
      <c r="F33" s="44">
        <v>2026752</v>
      </c>
      <c r="H33" s="45">
        <f t="shared" si="2"/>
        <v>1948800</v>
      </c>
      <c r="I33" s="45">
        <f t="shared" si="3"/>
        <v>2026752</v>
      </c>
      <c r="J33" s="45">
        <f t="shared" si="4"/>
        <v>1987393.8456179239</v>
      </c>
      <c r="K33" s="45">
        <f t="shared" si="5"/>
        <v>1987776</v>
      </c>
      <c r="L33" s="45">
        <f t="shared" si="6"/>
        <v>1987776</v>
      </c>
      <c r="M33" s="45">
        <f t="shared" si="7"/>
        <v>1948800</v>
      </c>
      <c r="O33" s="46">
        <f t="shared" si="8"/>
        <v>55120.387807053754</v>
      </c>
      <c r="P33" s="47" t="str">
        <f t="shared" si="0"/>
        <v xml:space="preserve">Existe gran diferencia, indicando alta volatilidad o falta de consenso en el valor. </v>
      </c>
      <c r="Q33" s="48">
        <f t="shared" si="9"/>
        <v>1.9607843137254902E-2</v>
      </c>
      <c r="R33" s="47" t="str">
        <f t="shared" si="1"/>
        <v>Los precios son homogéneos. Hay poca dispersión, indicando un mercado estable donde la mayoría de los productos se venden a precios cercanos al promedio</v>
      </c>
    </row>
    <row r="34" spans="1:18" ht="15.75" customHeight="1" x14ac:dyDescent="0.25">
      <c r="A34" s="42">
        <v>33</v>
      </c>
      <c r="B34" s="43" t="s">
        <v>47</v>
      </c>
      <c r="E34" s="44">
        <v>442050</v>
      </c>
      <c r="F34" s="44">
        <v>459732</v>
      </c>
      <c r="H34" s="45">
        <f t="shared" si="2"/>
        <v>442050</v>
      </c>
      <c r="I34" s="45">
        <f t="shared" si="3"/>
        <v>459732</v>
      </c>
      <c r="J34" s="45">
        <f t="shared" si="4"/>
        <v>450804.31519673811</v>
      </c>
      <c r="K34" s="45">
        <f t="shared" si="5"/>
        <v>450891</v>
      </c>
      <c r="L34" s="45">
        <f t="shared" si="6"/>
        <v>450891</v>
      </c>
      <c r="M34" s="45">
        <f t="shared" si="7"/>
        <v>442050</v>
      </c>
      <c r="O34" s="46">
        <f t="shared" si="8"/>
        <v>12503.062104940533</v>
      </c>
      <c r="P34" s="47" t="str">
        <f t="shared" si="0"/>
        <v>Los precios son similares, sugiriendo un mercado estable y competitivo.</v>
      </c>
      <c r="Q34" s="48">
        <f t="shared" si="9"/>
        <v>1.9607843137254902E-2</v>
      </c>
      <c r="R34" s="47" t="str">
        <f t="shared" si="1"/>
        <v>Los precios son homogéneos. Hay poca dispersión, indicando un mercado estable donde la mayoría de los productos se venden a precios cercanos al promedio</v>
      </c>
    </row>
    <row r="35" spans="1:18" ht="15.75" customHeight="1" x14ac:dyDescent="0.25">
      <c r="A35" s="42">
        <v>34</v>
      </c>
      <c r="B35" s="43" t="s">
        <v>48</v>
      </c>
      <c r="E35" s="44">
        <v>546000</v>
      </c>
      <c r="F35" s="44">
        <v>567840</v>
      </c>
      <c r="H35" s="45">
        <f t="shared" si="2"/>
        <v>546000</v>
      </c>
      <c r="I35" s="45">
        <f t="shared" si="3"/>
        <v>567840</v>
      </c>
      <c r="J35" s="45">
        <f t="shared" si="4"/>
        <v>556812.93088433205</v>
      </c>
      <c r="K35" s="45">
        <f t="shared" si="5"/>
        <v>556920</v>
      </c>
      <c r="L35" s="45">
        <f t="shared" si="6"/>
        <v>556920</v>
      </c>
      <c r="M35" s="45">
        <f t="shared" si="7"/>
        <v>546000</v>
      </c>
      <c r="O35" s="46">
        <f t="shared" si="8"/>
        <v>15443.212101114197</v>
      </c>
      <c r="P35" s="47" t="str">
        <f t="shared" si="0"/>
        <v>Los precios son similares, sugiriendo un mercado estable y competitivo.</v>
      </c>
      <c r="Q35" s="48">
        <f t="shared" si="9"/>
        <v>1.9607843137254902E-2</v>
      </c>
      <c r="R35" s="47" t="str">
        <f t="shared" si="1"/>
        <v>Los precios son homogéneos. Hay poca dispersión, indicando un mercado estable donde la mayoría de los productos se venden a precios cercanos al promedio</v>
      </c>
    </row>
    <row r="36" spans="1:18" ht="15.75" customHeight="1" x14ac:dyDescent="0.25">
      <c r="A36" s="42">
        <v>35</v>
      </c>
      <c r="B36" s="43" t="s">
        <v>49</v>
      </c>
      <c r="E36" s="44">
        <v>90300</v>
      </c>
      <c r="F36" s="44">
        <v>93912</v>
      </c>
      <c r="H36" s="45">
        <f t="shared" si="2"/>
        <v>90300</v>
      </c>
      <c r="I36" s="45">
        <f t="shared" si="3"/>
        <v>93912</v>
      </c>
      <c r="J36" s="45">
        <f t="shared" si="4"/>
        <v>92088.292415485688</v>
      </c>
      <c r="K36" s="45">
        <f t="shared" si="5"/>
        <v>92106</v>
      </c>
      <c r="L36" s="45">
        <f t="shared" si="6"/>
        <v>92106</v>
      </c>
      <c r="M36" s="45">
        <f t="shared" si="7"/>
        <v>90300</v>
      </c>
      <c r="O36" s="46">
        <f t="shared" si="8"/>
        <v>2554.0696936458098</v>
      </c>
      <c r="P36" s="47" t="str">
        <f t="shared" si="0"/>
        <v>Los precios son similares, sugiriendo un mercado estable y competitivo.</v>
      </c>
      <c r="Q36" s="48">
        <f t="shared" si="9"/>
        <v>1.9607843137254902E-2</v>
      </c>
      <c r="R36" s="47" t="str">
        <f t="shared" si="1"/>
        <v>Los precios son homogéneos. Hay poca dispersión, indicando un mercado estable donde la mayoría de los productos se venden a precios cercanos al promedio</v>
      </c>
    </row>
    <row r="37" spans="1:18" ht="15.75" customHeight="1" x14ac:dyDescent="0.25">
      <c r="A37" s="42">
        <v>36</v>
      </c>
      <c r="B37" s="43" t="s">
        <v>50</v>
      </c>
      <c r="E37" s="44">
        <v>730800</v>
      </c>
      <c r="F37" s="44">
        <v>760032</v>
      </c>
      <c r="H37" s="45">
        <f t="shared" si="2"/>
        <v>730800</v>
      </c>
      <c r="I37" s="45">
        <f t="shared" si="3"/>
        <v>760032</v>
      </c>
      <c r="J37" s="45">
        <f t="shared" si="4"/>
        <v>745272.69210672146</v>
      </c>
      <c r="K37" s="45">
        <f t="shared" si="5"/>
        <v>745416</v>
      </c>
      <c r="L37" s="45">
        <f t="shared" si="6"/>
        <v>745416</v>
      </c>
      <c r="M37" s="45">
        <f t="shared" si="7"/>
        <v>730800</v>
      </c>
      <c r="O37" s="46">
        <f t="shared" si="8"/>
        <v>20670.145427645159</v>
      </c>
      <c r="P37" s="47" t="str">
        <f t="shared" si="0"/>
        <v xml:space="preserve">Existe gran diferencia, indicando alta volatilidad o falta de consenso en el valor. </v>
      </c>
      <c r="Q37" s="48">
        <f t="shared" si="9"/>
        <v>1.9607843137254902E-2</v>
      </c>
      <c r="R37" s="47" t="str">
        <f t="shared" si="1"/>
        <v>Los precios son homogéneos. Hay poca dispersión, indicando un mercado estable donde la mayoría de los productos se venden a precios cercanos al promedio</v>
      </c>
    </row>
    <row r="38" spans="1:18" ht="15.75" customHeight="1" x14ac:dyDescent="0.25">
      <c r="A38" s="42">
        <v>37</v>
      </c>
      <c r="B38" s="43" t="s">
        <v>51</v>
      </c>
      <c r="E38" s="44">
        <v>747600</v>
      </c>
      <c r="F38" s="44">
        <v>777504</v>
      </c>
      <c r="H38" s="45">
        <f t="shared" si="2"/>
        <v>747600</v>
      </c>
      <c r="I38" s="45">
        <f t="shared" si="3"/>
        <v>777504</v>
      </c>
      <c r="J38" s="45">
        <f t="shared" si="4"/>
        <v>762405.39767239324</v>
      </c>
      <c r="K38" s="45">
        <f t="shared" si="5"/>
        <v>762552</v>
      </c>
      <c r="L38" s="45">
        <f t="shared" si="6"/>
        <v>762552</v>
      </c>
      <c r="M38" s="45">
        <f t="shared" si="7"/>
        <v>747600</v>
      </c>
      <c r="O38" s="46">
        <f t="shared" si="8"/>
        <v>21145.321184602519</v>
      </c>
      <c r="P38" s="47" t="str">
        <f t="shared" si="0"/>
        <v xml:space="preserve">Existe gran diferencia, indicando alta volatilidad o falta de consenso en el valor. </v>
      </c>
      <c r="Q38" s="48">
        <f t="shared" si="9"/>
        <v>1.9607843137254902E-2</v>
      </c>
      <c r="R38" s="47" t="str">
        <f t="shared" si="1"/>
        <v>Los precios son homogéneos. Hay poca dispersión, indicando un mercado estable donde la mayoría de los productos se venden a precios cercanos al promedio</v>
      </c>
    </row>
    <row r="39" spans="1:18" ht="15.75" customHeight="1" x14ac:dyDescent="0.25">
      <c r="A39" s="42">
        <v>38</v>
      </c>
      <c r="B39" s="43" t="s">
        <v>52</v>
      </c>
      <c r="E39" s="44">
        <v>600600</v>
      </c>
      <c r="F39" s="44">
        <v>624624</v>
      </c>
      <c r="H39" s="45">
        <f t="shared" si="2"/>
        <v>600600</v>
      </c>
      <c r="I39" s="45">
        <f t="shared" si="3"/>
        <v>624624</v>
      </c>
      <c r="J39" s="45">
        <f t="shared" si="4"/>
        <v>612494.22397276526</v>
      </c>
      <c r="K39" s="45">
        <f t="shared" si="5"/>
        <v>612612</v>
      </c>
      <c r="L39" s="45">
        <f t="shared" si="6"/>
        <v>612612</v>
      </c>
      <c r="M39" s="45">
        <f t="shared" si="7"/>
        <v>600600</v>
      </c>
      <c r="O39" s="46">
        <f t="shared" si="8"/>
        <v>16987.533311225619</v>
      </c>
      <c r="P39" s="47" t="str">
        <f t="shared" si="0"/>
        <v>Los precios son similares, sugiriendo un mercado estable y competitivo.</v>
      </c>
      <c r="Q39" s="48">
        <f t="shared" si="9"/>
        <v>1.9607843137254902E-2</v>
      </c>
      <c r="R39" s="47" t="str">
        <f t="shared" si="1"/>
        <v>Los precios son homogéneos. Hay poca dispersión, indicando un mercado estable donde la mayoría de los productos se venden a precios cercanos al promedio</v>
      </c>
    </row>
    <row r="40" spans="1:18" ht="15.75" customHeight="1" x14ac:dyDescent="0.25">
      <c r="A40" s="42">
        <v>39</v>
      </c>
      <c r="B40" s="43" t="s">
        <v>53</v>
      </c>
      <c r="E40" s="44">
        <v>624750</v>
      </c>
      <c r="F40" s="44">
        <v>649740</v>
      </c>
      <c r="H40" s="45">
        <f t="shared" si="2"/>
        <v>624750</v>
      </c>
      <c r="I40" s="45">
        <f t="shared" si="3"/>
        <v>649740</v>
      </c>
      <c r="J40" s="45">
        <f t="shared" si="4"/>
        <v>637122.48822341848</v>
      </c>
      <c r="K40" s="45">
        <f t="shared" si="5"/>
        <v>637245</v>
      </c>
      <c r="L40" s="45">
        <f t="shared" si="6"/>
        <v>637245</v>
      </c>
      <c r="M40" s="45">
        <f t="shared" si="7"/>
        <v>624750</v>
      </c>
      <c r="O40" s="46">
        <f t="shared" si="8"/>
        <v>17670.598461851823</v>
      </c>
      <c r="P40" s="47" t="str">
        <f t="shared" si="0"/>
        <v>Los precios son similares, sugiriendo un mercado estable y competitivo.</v>
      </c>
      <c r="Q40" s="48">
        <f t="shared" si="9"/>
        <v>1.9607843137254902E-2</v>
      </c>
      <c r="R40" s="47" t="str">
        <f t="shared" si="1"/>
        <v>Los precios son homogéneos. Hay poca dispersión, indicando un mercado estable donde la mayoría de los productos se venden a precios cercanos al promedio</v>
      </c>
    </row>
    <row r="41" spans="1:18" ht="15.75" customHeight="1" x14ac:dyDescent="0.25">
      <c r="A41" s="42">
        <v>40</v>
      </c>
      <c r="B41" s="43" t="s">
        <v>54</v>
      </c>
      <c r="E41" s="44">
        <v>2598750</v>
      </c>
      <c r="F41" s="44">
        <v>2702700</v>
      </c>
      <c r="H41" s="45">
        <f t="shared" si="2"/>
        <v>2598750</v>
      </c>
      <c r="I41" s="45">
        <f t="shared" si="3"/>
        <v>2702700</v>
      </c>
      <c r="J41" s="45">
        <f t="shared" si="4"/>
        <v>2650215.3921898501</v>
      </c>
      <c r="K41" s="45">
        <f t="shared" si="5"/>
        <v>2650725</v>
      </c>
      <c r="L41" s="45">
        <f t="shared" si="6"/>
        <v>2650725</v>
      </c>
      <c r="M41" s="45">
        <f t="shared" si="7"/>
        <v>2598750</v>
      </c>
      <c r="O41" s="46">
        <f t="shared" si="8"/>
        <v>73503.749904341617</v>
      </c>
      <c r="P41" s="47" t="str">
        <f t="shared" si="0"/>
        <v xml:space="preserve">Existe gran diferencia, indicando alta volatilidad o falta de consenso en el valor. </v>
      </c>
      <c r="Q41" s="48">
        <f t="shared" si="9"/>
        <v>1.9607843137254902E-2</v>
      </c>
      <c r="R41" s="47" t="str">
        <f t="shared" si="1"/>
        <v>Los precios son homogéneos. Hay poca dispersión, indicando un mercado estable donde la mayoría de los productos se venden a precios cercanos al promedio</v>
      </c>
    </row>
    <row r="42" spans="1:18" ht="15.75" customHeight="1" x14ac:dyDescent="0.25">
      <c r="A42" s="42">
        <v>41</v>
      </c>
      <c r="B42" s="43" t="s">
        <v>55</v>
      </c>
      <c r="E42" s="44">
        <v>3117450</v>
      </c>
      <c r="F42" s="44">
        <v>3242148</v>
      </c>
      <c r="H42" s="45">
        <f t="shared" si="2"/>
        <v>3117450</v>
      </c>
      <c r="I42" s="45">
        <f t="shared" si="3"/>
        <v>3242148</v>
      </c>
      <c r="J42" s="45">
        <f t="shared" si="4"/>
        <v>3179187.6765299654</v>
      </c>
      <c r="K42" s="45">
        <f t="shared" si="5"/>
        <v>3179799</v>
      </c>
      <c r="L42" s="45">
        <f t="shared" si="6"/>
        <v>3179799</v>
      </c>
      <c r="M42" s="45">
        <f t="shared" si="7"/>
        <v>3117450</v>
      </c>
      <c r="O42" s="46">
        <f t="shared" si="8"/>
        <v>88174.801400400102</v>
      </c>
      <c r="P42" s="47" t="str">
        <f t="shared" si="0"/>
        <v xml:space="preserve">Existe gran diferencia, indicando alta volatilidad o falta de consenso en el valor. </v>
      </c>
      <c r="Q42" s="48">
        <f t="shared" si="9"/>
        <v>1.9607843137254902E-2</v>
      </c>
      <c r="R42" s="47" t="str">
        <f t="shared" si="1"/>
        <v>Los precios son homogéneos. Hay poca dispersión, indicando un mercado estable donde la mayoría de los productos se venden a precios cercanos al promedio</v>
      </c>
    </row>
    <row r="43" spans="1:18" ht="15.75" customHeight="1" x14ac:dyDescent="0.25">
      <c r="A43" s="42">
        <v>42</v>
      </c>
      <c r="B43" s="43" t="s">
        <v>56</v>
      </c>
      <c r="E43" s="44">
        <v>1510950</v>
      </c>
      <c r="F43" s="44">
        <v>1571388</v>
      </c>
      <c r="H43" s="45">
        <f t="shared" si="2"/>
        <v>1510950</v>
      </c>
      <c r="I43" s="45">
        <f t="shared" si="3"/>
        <v>1571388</v>
      </c>
      <c r="J43" s="45">
        <f t="shared" si="4"/>
        <v>1540872.7068126036</v>
      </c>
      <c r="K43" s="45">
        <f t="shared" si="5"/>
        <v>1541169</v>
      </c>
      <c r="L43" s="45">
        <f t="shared" si="6"/>
        <v>1541169</v>
      </c>
      <c r="M43" s="45">
        <f t="shared" si="7"/>
        <v>1510950</v>
      </c>
      <c r="O43" s="46">
        <f t="shared" si="8"/>
        <v>42736.119641352561</v>
      </c>
      <c r="P43" s="47" t="str">
        <f t="shared" si="0"/>
        <v xml:space="preserve">Existe gran diferencia, indicando alta volatilidad o falta de consenso en el valor. </v>
      </c>
      <c r="Q43" s="48">
        <f t="shared" si="9"/>
        <v>1.9607843137254902E-2</v>
      </c>
      <c r="R43" s="47" t="str">
        <f t="shared" si="1"/>
        <v>Los precios son homogéneos. Hay poca dispersión, indicando un mercado estable donde la mayoría de los productos se venden a precios cercanos al promedio</v>
      </c>
    </row>
    <row r="44" spans="1:18" ht="15.75" customHeight="1" x14ac:dyDescent="0.25">
      <c r="A44" s="42">
        <v>43</v>
      </c>
      <c r="B44" s="43" t="s">
        <v>57</v>
      </c>
      <c r="E44" s="44">
        <v>1013250</v>
      </c>
      <c r="F44" s="44">
        <v>1053780</v>
      </c>
      <c r="H44" s="45">
        <f t="shared" si="2"/>
        <v>1013250</v>
      </c>
      <c r="I44" s="45">
        <f t="shared" si="3"/>
        <v>1053780</v>
      </c>
      <c r="J44" s="45">
        <f t="shared" si="4"/>
        <v>1033316.3044295779</v>
      </c>
      <c r="K44" s="45">
        <f t="shared" si="5"/>
        <v>1033515</v>
      </c>
      <c r="L44" s="45">
        <f t="shared" si="6"/>
        <v>1033515</v>
      </c>
      <c r="M44" s="45">
        <f t="shared" si="7"/>
        <v>1013250</v>
      </c>
      <c r="O44" s="46">
        <f t="shared" si="8"/>
        <v>28659.037841490772</v>
      </c>
      <c r="P44" s="47" t="str">
        <f t="shared" si="0"/>
        <v xml:space="preserve">Existe gran diferencia, indicando alta volatilidad o falta de consenso en el valor. </v>
      </c>
      <c r="Q44" s="48">
        <f t="shared" si="9"/>
        <v>1.9607843137254902E-2</v>
      </c>
      <c r="R44" s="47" t="str">
        <f t="shared" si="1"/>
        <v>Los precios son homogéneos. Hay poca dispersión, indicando un mercado estable donde la mayoría de los productos se venden a precios cercanos al promedio</v>
      </c>
    </row>
    <row r="45" spans="1:18" ht="15.75" customHeight="1" x14ac:dyDescent="0.25">
      <c r="A45" s="42">
        <v>44</v>
      </c>
      <c r="B45" s="43" t="s">
        <v>58</v>
      </c>
      <c r="E45" s="44">
        <v>258300</v>
      </c>
      <c r="F45" s="44">
        <v>268632</v>
      </c>
      <c r="H45" s="45">
        <f t="shared" si="2"/>
        <v>258300</v>
      </c>
      <c r="I45" s="45">
        <f t="shared" si="3"/>
        <v>268632</v>
      </c>
      <c r="J45" s="45">
        <f t="shared" si="4"/>
        <v>263415.34807220328</v>
      </c>
      <c r="K45" s="45">
        <f t="shared" si="5"/>
        <v>263466</v>
      </c>
      <c r="L45" s="45">
        <f t="shared" si="6"/>
        <v>263466</v>
      </c>
      <c r="M45" s="45">
        <f t="shared" si="7"/>
        <v>258300</v>
      </c>
      <c r="O45" s="46">
        <f t="shared" si="8"/>
        <v>7305.8272632194094</v>
      </c>
      <c r="P45" s="47" t="str">
        <f t="shared" si="0"/>
        <v>Los precios son similares, sugiriendo un mercado estable y competitivo.</v>
      </c>
      <c r="Q45" s="48">
        <f t="shared" si="9"/>
        <v>1.9607843137254902E-2</v>
      </c>
      <c r="R45" s="47" t="str">
        <f t="shared" si="1"/>
        <v>Los precios son homogéneos. Hay poca dispersión, indicando un mercado estable donde la mayoría de los productos se venden a precios cercanos al promedio</v>
      </c>
    </row>
    <row r="46" spans="1:18" ht="15.75" customHeight="1" x14ac:dyDescent="0.25">
      <c r="A46" s="42">
        <v>45</v>
      </c>
      <c r="B46" s="43" t="s">
        <v>59</v>
      </c>
      <c r="E46" s="44">
        <v>252000</v>
      </c>
      <c r="F46" s="44">
        <v>262080</v>
      </c>
      <c r="H46" s="45">
        <f t="shared" si="2"/>
        <v>252000</v>
      </c>
      <c r="I46" s="45">
        <f t="shared" si="3"/>
        <v>262080</v>
      </c>
      <c r="J46" s="45">
        <f t="shared" si="4"/>
        <v>256990.58348507635</v>
      </c>
      <c r="K46" s="45">
        <f t="shared" si="5"/>
        <v>257040</v>
      </c>
      <c r="L46" s="45">
        <f t="shared" si="6"/>
        <v>257040</v>
      </c>
      <c r="M46" s="45">
        <f t="shared" si="7"/>
        <v>252000</v>
      </c>
      <c r="O46" s="46">
        <f t="shared" si="8"/>
        <v>7127.6363543603993</v>
      </c>
      <c r="P46" s="47" t="str">
        <f t="shared" si="0"/>
        <v>Los precios son similares, sugiriendo un mercado estable y competitivo.</v>
      </c>
      <c r="Q46" s="48">
        <f t="shared" si="9"/>
        <v>1.9607843137254902E-2</v>
      </c>
      <c r="R46" s="47" t="str">
        <f t="shared" si="1"/>
        <v>Los precios son homogéneos. Hay poca dispersión, indicando un mercado estable donde la mayoría de los productos se venden a precios cercanos al promedio</v>
      </c>
    </row>
    <row r="47" spans="1:18" ht="15.75" customHeight="1" x14ac:dyDescent="0.25">
      <c r="A47" s="42">
        <v>46</v>
      </c>
      <c r="B47" s="43" t="s">
        <v>60</v>
      </c>
      <c r="E47" s="44">
        <v>164850</v>
      </c>
      <c r="F47" s="44">
        <v>171444</v>
      </c>
      <c r="H47" s="45">
        <f t="shared" si="2"/>
        <v>164850</v>
      </c>
      <c r="I47" s="45">
        <f t="shared" si="3"/>
        <v>171444</v>
      </c>
      <c r="J47" s="45">
        <f t="shared" si="4"/>
        <v>168114.67336315411</v>
      </c>
      <c r="K47" s="45">
        <f t="shared" si="5"/>
        <v>168147</v>
      </c>
      <c r="L47" s="45">
        <f t="shared" si="6"/>
        <v>168147</v>
      </c>
      <c r="M47" s="45">
        <f t="shared" si="7"/>
        <v>164850</v>
      </c>
      <c r="O47" s="46">
        <f t="shared" si="8"/>
        <v>4662.6621151440941</v>
      </c>
      <c r="P47" s="47" t="str">
        <f t="shared" si="0"/>
        <v>Los precios son similares, sugiriendo un mercado estable y competitivo.</v>
      </c>
      <c r="Q47" s="48">
        <f t="shared" si="9"/>
        <v>1.9607843137254902E-2</v>
      </c>
      <c r="R47" s="47" t="str">
        <f t="shared" si="1"/>
        <v>Los precios son homogéneos. Hay poca dispersión, indicando un mercado estable donde la mayoría de los productos se venden a precios cercanos al promedio</v>
      </c>
    </row>
    <row r="48" spans="1:18" ht="15.75" customHeight="1" x14ac:dyDescent="0.25">
      <c r="A48" s="42">
        <v>47</v>
      </c>
      <c r="B48" s="43" t="s">
        <v>61</v>
      </c>
      <c r="E48" s="44">
        <v>2119950</v>
      </c>
      <c r="F48" s="44">
        <v>2204748</v>
      </c>
      <c r="H48" s="45">
        <f t="shared" si="2"/>
        <v>2119950</v>
      </c>
      <c r="I48" s="45">
        <f t="shared" si="3"/>
        <v>2204748</v>
      </c>
      <c r="J48" s="45">
        <f t="shared" si="4"/>
        <v>2161933.2835682048</v>
      </c>
      <c r="K48" s="45">
        <f t="shared" si="5"/>
        <v>2162349</v>
      </c>
      <c r="L48" s="45">
        <f t="shared" si="6"/>
        <v>2162349</v>
      </c>
      <c r="M48" s="45">
        <f t="shared" si="7"/>
        <v>2119950</v>
      </c>
      <c r="O48" s="46">
        <f t="shared" si="8"/>
        <v>59961.240831056857</v>
      </c>
      <c r="P48" s="47" t="str">
        <f t="shared" si="0"/>
        <v xml:space="preserve">Existe gran diferencia, indicando alta volatilidad o falta de consenso en el valor. </v>
      </c>
      <c r="Q48" s="48">
        <f t="shared" si="9"/>
        <v>1.9607843137254902E-2</v>
      </c>
      <c r="R48" s="47" t="str">
        <f t="shared" si="1"/>
        <v>Los precios son homogéneos. Hay poca dispersión, indicando un mercado estable donde la mayoría de los productos se venden a precios cercanos al promedio</v>
      </c>
    </row>
    <row r="49" spans="1:18" ht="15.75" customHeight="1" x14ac:dyDescent="0.25">
      <c r="A49" s="42">
        <v>48</v>
      </c>
      <c r="B49" s="43" t="s">
        <v>62</v>
      </c>
      <c r="E49" s="44">
        <v>858900</v>
      </c>
      <c r="F49" s="44">
        <v>893256</v>
      </c>
      <c r="H49" s="45">
        <f t="shared" si="2"/>
        <v>858900</v>
      </c>
      <c r="I49" s="45">
        <f t="shared" si="3"/>
        <v>893256</v>
      </c>
      <c r="J49" s="45">
        <f t="shared" si="4"/>
        <v>875909.57204496861</v>
      </c>
      <c r="K49" s="45">
        <f t="shared" si="5"/>
        <v>876078</v>
      </c>
      <c r="L49" s="45">
        <f t="shared" si="6"/>
        <v>876078</v>
      </c>
      <c r="M49" s="45">
        <f t="shared" si="7"/>
        <v>858900</v>
      </c>
      <c r="O49" s="46">
        <f t="shared" si="8"/>
        <v>24293.360574445025</v>
      </c>
      <c r="P49" s="47" t="str">
        <f t="shared" si="0"/>
        <v xml:space="preserve">Existe gran diferencia, indicando alta volatilidad o falta de consenso en el valor. </v>
      </c>
      <c r="Q49" s="48">
        <f t="shared" si="9"/>
        <v>1.9607843137254902E-2</v>
      </c>
      <c r="R49" s="47" t="str">
        <f t="shared" si="1"/>
        <v>Los precios son homogéneos. Hay poca dispersión, indicando un mercado estable donde la mayoría de los productos se venden a precios cercanos al promedio</v>
      </c>
    </row>
    <row r="50" spans="1:18" ht="15.75" customHeight="1" x14ac:dyDescent="0.25">
      <c r="A50" s="42">
        <v>49</v>
      </c>
      <c r="B50" s="43" t="s">
        <v>63</v>
      </c>
      <c r="E50" s="44">
        <v>411600</v>
      </c>
      <c r="F50" s="44">
        <v>428064</v>
      </c>
      <c r="H50" s="45">
        <f t="shared" si="2"/>
        <v>411600</v>
      </c>
      <c r="I50" s="45">
        <f t="shared" si="3"/>
        <v>428064</v>
      </c>
      <c r="J50" s="45">
        <f t="shared" si="4"/>
        <v>419751.28635895805</v>
      </c>
      <c r="K50" s="45">
        <f t="shared" si="5"/>
        <v>419832</v>
      </c>
      <c r="L50" s="45">
        <f t="shared" si="6"/>
        <v>419832</v>
      </c>
      <c r="M50" s="45">
        <f t="shared" si="7"/>
        <v>411600</v>
      </c>
      <c r="O50" s="46">
        <f t="shared" si="8"/>
        <v>11641.806045455318</v>
      </c>
      <c r="P50" s="47" t="str">
        <f t="shared" si="0"/>
        <v>Los precios son similares, sugiriendo un mercado estable y competitivo.</v>
      </c>
      <c r="Q50" s="48">
        <f t="shared" si="9"/>
        <v>1.9607843137254902E-2</v>
      </c>
      <c r="R50" s="47" t="str">
        <f t="shared" si="1"/>
        <v>Los precios son homogéneos. Hay poca dispersión, indicando un mercado estable donde la mayoría de los productos se venden a precios cercanos al promedio</v>
      </c>
    </row>
    <row r="51" spans="1:18" ht="15.75" customHeight="1" x14ac:dyDescent="0.25">
      <c r="A51" s="42">
        <v>50</v>
      </c>
      <c r="B51" s="43" t="s">
        <v>64</v>
      </c>
      <c r="E51" s="44">
        <v>645750</v>
      </c>
      <c r="F51" s="44">
        <v>671580</v>
      </c>
      <c r="H51" s="45">
        <f t="shared" si="2"/>
        <v>645750</v>
      </c>
      <c r="I51" s="45">
        <f t="shared" si="3"/>
        <v>671580</v>
      </c>
      <c r="J51" s="45">
        <f t="shared" si="4"/>
        <v>658538.37018050812</v>
      </c>
      <c r="K51" s="45">
        <f t="shared" si="5"/>
        <v>658665</v>
      </c>
      <c r="L51" s="45">
        <f t="shared" si="6"/>
        <v>658665</v>
      </c>
      <c r="M51" s="45">
        <f t="shared" si="7"/>
        <v>645750</v>
      </c>
      <c r="O51" s="46">
        <f t="shared" si="8"/>
        <v>18264.568158048522</v>
      </c>
      <c r="P51" s="47" t="str">
        <f t="shared" si="0"/>
        <v>Los precios son similares, sugiriendo un mercado estable y competitivo.</v>
      </c>
      <c r="Q51" s="48">
        <f t="shared" si="9"/>
        <v>1.9607843137254902E-2</v>
      </c>
      <c r="R51" s="47" t="str">
        <f t="shared" si="1"/>
        <v>Los precios son homogéneos. Hay poca dispersión, indicando un mercado estable donde la mayoría de los productos se venden a precios cercanos al promedio</v>
      </c>
    </row>
    <row r="52" spans="1:18" ht="15.75" customHeight="1" x14ac:dyDescent="0.25">
      <c r="A52" s="42">
        <v>51</v>
      </c>
      <c r="B52" s="43" t="s">
        <v>65</v>
      </c>
      <c r="E52" s="44">
        <v>1151850</v>
      </c>
      <c r="F52" s="44">
        <v>1197924</v>
      </c>
      <c r="H52" s="45">
        <f t="shared" si="2"/>
        <v>1151850</v>
      </c>
      <c r="I52" s="45">
        <f t="shared" si="3"/>
        <v>1197924</v>
      </c>
      <c r="J52" s="45">
        <f t="shared" si="4"/>
        <v>1174661.1253463698</v>
      </c>
      <c r="K52" s="45">
        <f t="shared" si="5"/>
        <v>1174887</v>
      </c>
      <c r="L52" s="45">
        <f t="shared" si="6"/>
        <v>1174887</v>
      </c>
      <c r="M52" s="45">
        <f t="shared" si="7"/>
        <v>1151850</v>
      </c>
      <c r="O52" s="46">
        <f t="shared" si="8"/>
        <v>32579.237836388991</v>
      </c>
      <c r="P52" s="47" t="str">
        <f t="shared" si="0"/>
        <v xml:space="preserve">Existe gran diferencia, indicando alta volatilidad o falta de consenso en el valor. </v>
      </c>
      <c r="Q52" s="48">
        <f t="shared" si="9"/>
        <v>1.9607843137254902E-2</v>
      </c>
      <c r="R52" s="47" t="str">
        <f t="shared" si="1"/>
        <v>Los precios son homogéneos. Hay poca dispersión, indicando un mercado estable donde la mayoría de los productos se venden a precios cercanos al promedio</v>
      </c>
    </row>
    <row r="53" spans="1:18" ht="15.75" customHeight="1" x14ac:dyDescent="0.25">
      <c r="A53" s="42">
        <v>52</v>
      </c>
      <c r="B53" s="43" t="s">
        <v>66</v>
      </c>
      <c r="E53" s="44">
        <v>305550</v>
      </c>
      <c r="F53" s="44">
        <v>317772</v>
      </c>
      <c r="H53" s="45">
        <f t="shared" si="2"/>
        <v>305550</v>
      </c>
      <c r="I53" s="45">
        <f t="shared" si="3"/>
        <v>317772</v>
      </c>
      <c r="J53" s="45">
        <f t="shared" si="4"/>
        <v>311601.08247565507</v>
      </c>
      <c r="K53" s="45">
        <f t="shared" si="5"/>
        <v>311661</v>
      </c>
      <c r="L53" s="45">
        <f t="shared" si="6"/>
        <v>311661</v>
      </c>
      <c r="M53" s="45">
        <f t="shared" si="7"/>
        <v>305550</v>
      </c>
      <c r="O53" s="46">
        <f t="shared" si="8"/>
        <v>8642.2590796619843</v>
      </c>
      <c r="P53" s="47" t="str">
        <f t="shared" si="0"/>
        <v>Los precios son similares, sugiriendo un mercado estable y competitivo.</v>
      </c>
      <c r="Q53" s="48">
        <f t="shared" si="9"/>
        <v>1.9607843137254902E-2</v>
      </c>
      <c r="R53" s="47" t="str">
        <f t="shared" si="1"/>
        <v>Los precios son homogéneos. Hay poca dispersión, indicando un mercado estable donde la mayoría de los productos se venden a precios cercanos al promedio</v>
      </c>
    </row>
    <row r="54" spans="1:18" ht="15.75" customHeight="1" x14ac:dyDescent="0.25">
      <c r="A54" s="42">
        <v>53</v>
      </c>
      <c r="B54" s="43" t="s">
        <v>67</v>
      </c>
      <c r="E54" s="44">
        <v>1989750</v>
      </c>
      <c r="F54" s="44">
        <v>2069340</v>
      </c>
      <c r="H54" s="45">
        <f t="shared" si="2"/>
        <v>1989750</v>
      </c>
      <c r="I54" s="45">
        <f t="shared" si="3"/>
        <v>2069340</v>
      </c>
      <c r="J54" s="45">
        <f t="shared" si="4"/>
        <v>2029154.8154342489</v>
      </c>
      <c r="K54" s="45">
        <f t="shared" si="5"/>
        <v>2029545</v>
      </c>
      <c r="L54" s="45">
        <f t="shared" si="6"/>
        <v>2029545</v>
      </c>
      <c r="M54" s="45">
        <f t="shared" si="7"/>
        <v>1989750</v>
      </c>
      <c r="O54" s="46">
        <f t="shared" si="8"/>
        <v>56278.628714637314</v>
      </c>
      <c r="P54" s="47" t="str">
        <f t="shared" si="0"/>
        <v xml:space="preserve">Existe gran diferencia, indicando alta volatilidad o falta de consenso en el valor. </v>
      </c>
      <c r="Q54" s="48">
        <f t="shared" si="9"/>
        <v>1.9607843137254902E-2</v>
      </c>
      <c r="R54" s="47" t="str">
        <f t="shared" si="1"/>
        <v>Los precios son homogéneos. Hay poca dispersión, indicando un mercado estable donde la mayoría de los productos se venden a precios cercanos al promedio</v>
      </c>
    </row>
    <row r="55" spans="1:18" ht="15.75" customHeight="1" x14ac:dyDescent="0.25">
      <c r="A55" s="42">
        <v>54</v>
      </c>
      <c r="B55" s="43" t="s">
        <v>68</v>
      </c>
      <c r="E55" s="44">
        <v>491400</v>
      </c>
      <c r="F55" s="44">
        <v>511056</v>
      </c>
      <c r="H55" s="45">
        <f t="shared" si="2"/>
        <v>491400</v>
      </c>
      <c r="I55" s="45">
        <f t="shared" si="3"/>
        <v>511056</v>
      </c>
      <c r="J55" s="45">
        <f t="shared" si="4"/>
        <v>501131.63779589889</v>
      </c>
      <c r="K55" s="45">
        <f t="shared" si="5"/>
        <v>501228</v>
      </c>
      <c r="L55" s="45">
        <f t="shared" si="6"/>
        <v>501228</v>
      </c>
      <c r="M55" s="45">
        <f t="shared" si="7"/>
        <v>491400</v>
      </c>
      <c r="O55" s="46">
        <f t="shared" si="8"/>
        <v>13898.890891002779</v>
      </c>
      <c r="P55" s="47" t="str">
        <f t="shared" si="0"/>
        <v>Los precios son similares, sugiriendo un mercado estable y competitivo.</v>
      </c>
      <c r="Q55" s="48">
        <f t="shared" si="9"/>
        <v>1.9607843137254902E-2</v>
      </c>
      <c r="R55" s="47" t="str">
        <f t="shared" si="1"/>
        <v>Los precios son homogéneos. Hay poca dispersión, indicando un mercado estable donde la mayoría de los productos se venden a precios cercanos al promedio</v>
      </c>
    </row>
    <row r="56" spans="1:18" ht="15.75" customHeight="1" x14ac:dyDescent="0.25"/>
    <row r="57" spans="1:18" ht="15.75" customHeight="1" x14ac:dyDescent="0.25"/>
    <row r="58" spans="1:18" ht="15.75" customHeight="1" x14ac:dyDescent="0.25"/>
    <row r="59" spans="1:18" ht="15.75" customHeight="1" x14ac:dyDescent="0.25"/>
    <row r="60" spans="1:18" ht="15.75" customHeight="1" x14ac:dyDescent="0.25"/>
    <row r="61" spans="1:18" ht="15.75" customHeight="1" x14ac:dyDescent="0.25"/>
    <row r="62" spans="1:18" ht="15.75" customHeight="1" x14ac:dyDescent="0.25"/>
    <row r="63" spans="1:18" ht="15.75" customHeight="1" x14ac:dyDescent="0.25"/>
    <row r="64" spans="1:18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Q2:Q55">
    <cfRule type="cellIs" dxfId="17" priority="1" operator="lessThan">
      <formula>30%</formula>
    </cfRule>
  </conditionalFormatting>
  <conditionalFormatting sqref="Q2:Q55">
    <cfRule type="cellIs" dxfId="16" priority="2" operator="greaterThan">
      <formula>30%</formula>
    </cfRule>
  </conditionalFormatting>
  <pageMargins left="0.7" right="0.7" top="0.75" bottom="0.75" header="0" footer="0"/>
  <pageSetup orientation="landscape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U1000"/>
  <sheetViews>
    <sheetView topLeftCell="D1" workbookViewId="0">
      <selection activeCell="T2" sqref="T2"/>
    </sheetView>
  </sheetViews>
  <sheetFormatPr baseColWidth="10" defaultColWidth="14.42578125" defaultRowHeight="15" customHeight="1" x14ac:dyDescent="0.25"/>
  <cols>
    <col min="1" max="1" width="4.42578125" customWidth="1"/>
    <col min="2" max="2" width="77.42578125" customWidth="1"/>
    <col min="3" max="5" width="10.7109375" customWidth="1"/>
    <col min="6" max="6" width="17" customWidth="1"/>
    <col min="7" max="9" width="15.28515625" customWidth="1"/>
    <col min="10" max="18" width="10.7109375" customWidth="1"/>
    <col min="19" max="19" width="55.28515625" customWidth="1"/>
    <col min="20" max="20" width="10.7109375" customWidth="1"/>
    <col min="21" max="21" width="111.5703125" customWidth="1"/>
    <col min="22" max="28" width="10.7109375" customWidth="1"/>
  </cols>
  <sheetData>
    <row r="1" spans="1:21" ht="40.5" x14ac:dyDescent="0.25">
      <c r="A1" s="33" t="s">
        <v>102</v>
      </c>
      <c r="B1" s="33" t="s">
        <v>103</v>
      </c>
      <c r="E1" s="34" t="s">
        <v>104</v>
      </c>
      <c r="F1" s="34" t="s">
        <v>118</v>
      </c>
      <c r="G1" s="34" t="s">
        <v>119</v>
      </c>
      <c r="H1" s="34" t="s">
        <v>130</v>
      </c>
      <c r="I1" s="34" t="s">
        <v>131</v>
      </c>
      <c r="K1" s="35" t="s">
        <v>106</v>
      </c>
      <c r="L1" s="36" t="s">
        <v>107</v>
      </c>
      <c r="M1" s="37" t="s">
        <v>108</v>
      </c>
      <c r="N1" s="38" t="s">
        <v>109</v>
      </c>
      <c r="O1" s="39" t="s">
        <v>110</v>
      </c>
      <c r="P1" s="40" t="s">
        <v>111</v>
      </c>
      <c r="R1" s="41" t="s">
        <v>112</v>
      </c>
      <c r="S1" s="41" t="s">
        <v>113</v>
      </c>
      <c r="T1" s="41" t="s">
        <v>114</v>
      </c>
      <c r="U1" s="41" t="s">
        <v>115</v>
      </c>
    </row>
    <row r="2" spans="1:21" x14ac:dyDescent="0.25">
      <c r="A2" s="42">
        <v>1</v>
      </c>
      <c r="B2" s="43" t="s">
        <v>15</v>
      </c>
      <c r="E2" s="44">
        <v>1166871.25</v>
      </c>
      <c r="F2" s="44">
        <v>1151736.04</v>
      </c>
      <c r="G2" s="44">
        <v>1237148.5249999999</v>
      </c>
      <c r="H2" s="44">
        <v>1269251</v>
      </c>
      <c r="I2" s="44">
        <v>1180403</v>
      </c>
      <c r="K2" s="45">
        <f>+MIN(E2,F2,G2,H2,I2)</f>
        <v>1151736.04</v>
      </c>
      <c r="L2" s="45">
        <f>+MAX(E2,F2,G2,H2,I2)</f>
        <v>1269251</v>
      </c>
      <c r="M2" s="45">
        <f>+GEOMEAN(F2,E2,G2,H2,I2)</f>
        <v>1200259.3876122399</v>
      </c>
      <c r="N2" s="45">
        <f>+MEDIAN(F2,E2,G2,H2,I2)</f>
        <v>1180403</v>
      </c>
      <c r="O2" s="45">
        <f>+AVERAGE(F2,E2,G2,H2,I2)</f>
        <v>1201081.963</v>
      </c>
      <c r="P2" s="45">
        <f>+K2</f>
        <v>1151736.04</v>
      </c>
      <c r="R2" s="46">
        <f>+_xlfn.STDEV.S(E2,F2,G2,H2,I2)</f>
        <v>49952.044531362459</v>
      </c>
      <c r="S2" s="47" t="str">
        <f t="shared" ref="S2:S55" si="0">+IF(R2&lt;20000,"Los precios son similares, sugiriendo un mercado estable y competitivo.","Existe gran diferencia, indicando alta volatilidad o falta de consenso en el valor. ")</f>
        <v xml:space="preserve">Existe gran diferencia, indicando alta volatilidad o falta de consenso en el valor. </v>
      </c>
      <c r="T2" s="48">
        <f>+_xlfn.STDEV.P(E2,F2,G2,H2,I2)/O2</f>
        <v>3.7198516213909065E-2</v>
      </c>
      <c r="U2" s="47" t="str">
        <f t="shared" ref="U2:U55" si="1">+IF(T2&lt;30%,"Los precios son homogéneos. Hay poca dispersión, indicando un mercado estable donde la mayoría de los productos se venden a precios cercanos al promedio","Existe una gran dispersión de precios, lo que indica alta volatilidad o falta de uniformidad en el mercado. La media pierde representatividad")</f>
        <v>Los precios son homogéneos. Hay poca dispersión, indicando un mercado estable donde la mayoría de los productos se venden a precios cercanos al promedio</v>
      </c>
    </row>
    <row r="3" spans="1:21" x14ac:dyDescent="0.25">
      <c r="A3" s="42">
        <v>2</v>
      </c>
      <c r="B3" s="43" t="s">
        <v>16</v>
      </c>
      <c r="E3" s="44">
        <v>785000</v>
      </c>
      <c r="F3" s="44">
        <v>654381.28</v>
      </c>
      <c r="G3" s="44">
        <v>832418</v>
      </c>
      <c r="H3" s="44">
        <v>118882</v>
      </c>
      <c r="I3" s="44">
        <v>110560</v>
      </c>
      <c r="K3" s="45">
        <f t="shared" ref="K3:K55" si="2">+MIN(E3,F3,G3,H3,I3)</f>
        <v>110560</v>
      </c>
      <c r="L3" s="45">
        <f t="shared" ref="L3:L55" si="3">+MAX(E3,F3,G3,H3,I3)</f>
        <v>832418</v>
      </c>
      <c r="M3" s="45">
        <f t="shared" ref="M3:M55" si="4">+GEOMEAN(F3,E3,G3,H3,I3)</f>
        <v>354773.54193037009</v>
      </c>
      <c r="N3" s="45">
        <f t="shared" ref="N3:N55" si="5">+MEDIAN(F3,E3,G3,H3,I3)</f>
        <v>654381.28</v>
      </c>
      <c r="O3" s="45">
        <f t="shared" ref="O3:O55" si="6">+AVERAGE(F3,E3,G3,H3,I3)</f>
        <v>500248.25600000005</v>
      </c>
      <c r="P3" s="45">
        <f t="shared" ref="P3:P55" si="7">+K3</f>
        <v>110560</v>
      </c>
      <c r="R3" s="46">
        <f t="shared" ref="R3:R55" si="8">+_xlfn.STDEV.S(E3,F3,G3,H3,I3)</f>
        <v>357936.60112764052</v>
      </c>
      <c r="S3" s="47" t="str">
        <f t="shared" si="0"/>
        <v xml:space="preserve">Existe gran diferencia, indicando alta volatilidad o falta de consenso en el valor. </v>
      </c>
      <c r="T3" s="48">
        <f t="shared" ref="T3:T55" si="9">+_xlfn.STDEV.P(E3,F3,G3,H3,I3)/O3</f>
        <v>0.63997870030086168</v>
      </c>
      <c r="U3" s="47" t="str">
        <f t="shared" si="1"/>
        <v>Existe una gran dispersión de precios, lo que indica alta volatilidad o falta de uniformidad en el mercado. La media pierde representatividad</v>
      </c>
    </row>
    <row r="4" spans="1:21" x14ac:dyDescent="0.25">
      <c r="A4" s="42">
        <v>3</v>
      </c>
      <c r="B4" s="43" t="s">
        <v>17</v>
      </c>
      <c r="E4" s="44"/>
      <c r="F4" s="44">
        <f>257600/4</f>
        <v>64400</v>
      </c>
      <c r="G4" s="44"/>
      <c r="H4" s="44">
        <v>98100</v>
      </c>
      <c r="I4" s="44">
        <v>93000</v>
      </c>
      <c r="K4" s="45">
        <f t="shared" si="2"/>
        <v>64400</v>
      </c>
      <c r="L4" s="45">
        <f t="shared" si="3"/>
        <v>98100</v>
      </c>
      <c r="M4" s="45">
        <f t="shared" si="4"/>
        <v>83755.359633237837</v>
      </c>
      <c r="N4" s="45">
        <f t="shared" si="5"/>
        <v>93000</v>
      </c>
      <c r="O4" s="45">
        <f t="shared" si="6"/>
        <v>85166.666666666672</v>
      </c>
      <c r="P4" s="45">
        <f t="shared" si="7"/>
        <v>64400</v>
      </c>
      <c r="R4" s="46">
        <f t="shared" si="8"/>
        <v>18164.342358955193</v>
      </c>
      <c r="S4" s="47" t="str">
        <f t="shared" si="0"/>
        <v>Los precios son similares, sugiriendo un mercado estable y competitivo.</v>
      </c>
      <c r="T4" s="48">
        <f t="shared" si="9"/>
        <v>0.17414234948204579</v>
      </c>
      <c r="U4" s="47" t="str">
        <f t="shared" si="1"/>
        <v>Los precios son homogéneos. Hay poca dispersión, indicando un mercado estable donde la mayoría de los productos se venden a precios cercanos al promedio</v>
      </c>
    </row>
    <row r="5" spans="1:21" x14ac:dyDescent="0.25">
      <c r="A5" s="42">
        <v>4</v>
      </c>
      <c r="B5" s="43" t="s">
        <v>19</v>
      </c>
      <c r="E5" s="44"/>
      <c r="F5" s="44"/>
      <c r="G5" s="44"/>
      <c r="H5" s="44">
        <v>196200</v>
      </c>
      <c r="I5" s="44">
        <v>186000</v>
      </c>
      <c r="K5" s="45">
        <f t="shared" si="2"/>
        <v>186000</v>
      </c>
      <c r="L5" s="45">
        <f t="shared" si="3"/>
        <v>196200</v>
      </c>
      <c r="M5" s="45">
        <f t="shared" si="4"/>
        <v>191031.93450310867</v>
      </c>
      <c r="N5" s="45">
        <f t="shared" si="5"/>
        <v>191100</v>
      </c>
      <c r="O5" s="45">
        <f t="shared" si="6"/>
        <v>191100</v>
      </c>
      <c r="P5" s="45">
        <f t="shared" si="7"/>
        <v>186000</v>
      </c>
      <c r="R5" s="46">
        <f t="shared" si="8"/>
        <v>7212.4891681027848</v>
      </c>
      <c r="S5" s="47" t="str">
        <f t="shared" si="0"/>
        <v>Los precios son similares, sugiriendo un mercado estable y competitivo.</v>
      </c>
      <c r="T5" s="48">
        <f t="shared" si="9"/>
        <v>2.6687598116169546E-2</v>
      </c>
      <c r="U5" s="47" t="str">
        <f t="shared" si="1"/>
        <v>Los precios son homogéneos. Hay poca dispersión, indicando un mercado estable donde la mayoría de los productos se venden a precios cercanos al promedio</v>
      </c>
    </row>
    <row r="6" spans="1:21" x14ac:dyDescent="0.25">
      <c r="A6" s="42">
        <v>5</v>
      </c>
      <c r="B6" s="43" t="s">
        <v>20</v>
      </c>
      <c r="E6" s="44">
        <v>55618.75</v>
      </c>
      <c r="F6" s="44">
        <f>180320/4</f>
        <v>45080</v>
      </c>
      <c r="G6" s="44">
        <v>58955.875</v>
      </c>
      <c r="H6" s="44">
        <v>129329</v>
      </c>
      <c r="I6" s="44">
        <v>120276</v>
      </c>
      <c r="K6" s="45">
        <f t="shared" si="2"/>
        <v>45080</v>
      </c>
      <c r="L6" s="45">
        <f t="shared" si="3"/>
        <v>129329</v>
      </c>
      <c r="M6" s="45">
        <f t="shared" si="4"/>
        <v>74528.335750915357</v>
      </c>
      <c r="N6" s="45">
        <f t="shared" si="5"/>
        <v>58955.875</v>
      </c>
      <c r="O6" s="45">
        <f t="shared" si="6"/>
        <v>81851.925000000003</v>
      </c>
      <c r="P6" s="45">
        <f t="shared" si="7"/>
        <v>45080</v>
      </c>
      <c r="R6" s="46">
        <f t="shared" si="8"/>
        <v>39670.723570884104</v>
      </c>
      <c r="S6" s="47" t="str">
        <f t="shared" si="0"/>
        <v xml:space="preserve">Existe gran diferencia, indicando alta volatilidad o falta de consenso en el valor. </v>
      </c>
      <c r="T6" s="48">
        <f t="shared" si="9"/>
        <v>0.4334971211543287</v>
      </c>
      <c r="U6" s="47" t="str">
        <f t="shared" si="1"/>
        <v>Existe una gran dispersión de precios, lo que indica alta volatilidad o falta de uniformidad en el mercado. La media pierde representatividad</v>
      </c>
    </row>
    <row r="7" spans="1:21" x14ac:dyDescent="0.25">
      <c r="A7" s="42">
        <v>6</v>
      </c>
      <c r="B7" s="43" t="s">
        <v>21</v>
      </c>
      <c r="E7" s="44">
        <v>401250</v>
      </c>
      <c r="F7" s="44"/>
      <c r="G7" s="44">
        <v>425696</v>
      </c>
      <c r="H7" s="44">
        <v>669533</v>
      </c>
      <c r="I7" s="44">
        <v>622666</v>
      </c>
      <c r="K7" s="45">
        <f t="shared" si="2"/>
        <v>401250</v>
      </c>
      <c r="L7" s="45">
        <f t="shared" si="3"/>
        <v>669533</v>
      </c>
      <c r="M7" s="45">
        <f t="shared" si="4"/>
        <v>516577.44343589572</v>
      </c>
      <c r="N7" s="45">
        <f t="shared" si="5"/>
        <v>524181</v>
      </c>
      <c r="O7" s="45">
        <f t="shared" si="6"/>
        <v>529786.25</v>
      </c>
      <c r="P7" s="45">
        <f t="shared" si="7"/>
        <v>401250</v>
      </c>
      <c r="R7" s="46">
        <f t="shared" si="8"/>
        <v>136029.59212949465</v>
      </c>
      <c r="S7" s="47" t="str">
        <f t="shared" si="0"/>
        <v xml:space="preserve">Existe gran diferencia, indicando alta volatilidad o falta de consenso en el valor. </v>
      </c>
      <c r="T7" s="48">
        <f t="shared" si="9"/>
        <v>0.22236342005965251</v>
      </c>
      <c r="U7" s="47" t="str">
        <f t="shared" si="1"/>
        <v>Los precios son homogéneos. Hay poca dispersión, indicando un mercado estable donde la mayoría de los productos se venden a precios cercanos al promedio</v>
      </c>
    </row>
    <row r="8" spans="1:21" x14ac:dyDescent="0.25">
      <c r="A8" s="42">
        <v>7</v>
      </c>
      <c r="B8" s="43" t="s">
        <v>22</v>
      </c>
      <c r="E8" s="44">
        <v>100000</v>
      </c>
      <c r="F8" s="44">
        <v>194374.65599999999</v>
      </c>
      <c r="G8" s="44">
        <v>106000</v>
      </c>
      <c r="H8" s="44">
        <v>330761</v>
      </c>
      <c r="I8" s="44">
        <v>307608</v>
      </c>
      <c r="K8" s="45">
        <f t="shared" si="2"/>
        <v>100000</v>
      </c>
      <c r="L8" s="45">
        <f t="shared" si="3"/>
        <v>330761</v>
      </c>
      <c r="M8" s="45">
        <f t="shared" si="4"/>
        <v>183777.13850073336</v>
      </c>
      <c r="N8" s="45">
        <f t="shared" si="5"/>
        <v>194374.65599999999</v>
      </c>
      <c r="O8" s="45">
        <f t="shared" si="6"/>
        <v>207748.73119999998</v>
      </c>
      <c r="P8" s="45">
        <f t="shared" si="7"/>
        <v>100000</v>
      </c>
      <c r="R8" s="46">
        <f t="shared" si="8"/>
        <v>108679.978726614</v>
      </c>
      <c r="S8" s="47" t="str">
        <f t="shared" si="0"/>
        <v xml:space="preserve">Existe gran diferencia, indicando alta volatilidad o falta de consenso en el valor. </v>
      </c>
      <c r="T8" s="48">
        <f t="shared" si="9"/>
        <v>0.46790335386835813</v>
      </c>
      <c r="U8" s="47" t="str">
        <f t="shared" si="1"/>
        <v>Existe una gran dispersión de precios, lo que indica alta volatilidad o falta de uniformidad en el mercado. La media pierde representatividad</v>
      </c>
    </row>
    <row r="9" spans="1:21" x14ac:dyDescent="0.25">
      <c r="A9" s="42">
        <v>8</v>
      </c>
      <c r="B9" s="43" t="s">
        <v>23</v>
      </c>
      <c r="E9" s="44">
        <v>322500</v>
      </c>
      <c r="F9" s="44"/>
      <c r="G9" s="44">
        <v>342168</v>
      </c>
      <c r="H9" s="44">
        <v>274680</v>
      </c>
      <c r="I9" s="44">
        <v>255452</v>
      </c>
      <c r="K9" s="45">
        <f t="shared" si="2"/>
        <v>255452</v>
      </c>
      <c r="L9" s="45">
        <f t="shared" si="3"/>
        <v>342168</v>
      </c>
      <c r="M9" s="45">
        <f t="shared" si="4"/>
        <v>296637.71291924268</v>
      </c>
      <c r="N9" s="45">
        <f t="shared" si="5"/>
        <v>298590</v>
      </c>
      <c r="O9" s="45">
        <f t="shared" si="6"/>
        <v>298700</v>
      </c>
      <c r="P9" s="45">
        <f t="shared" si="7"/>
        <v>255452</v>
      </c>
      <c r="R9" s="46">
        <f t="shared" si="8"/>
        <v>40427.94795682808</v>
      </c>
      <c r="S9" s="47" t="str">
        <f t="shared" si="0"/>
        <v xml:space="preserve">Existe gran diferencia, indicando alta volatilidad o falta de consenso en el valor. </v>
      </c>
      <c r="T9" s="48">
        <f t="shared" si="9"/>
        <v>0.117213357728451</v>
      </c>
      <c r="U9" s="47" t="str">
        <f t="shared" si="1"/>
        <v>Los precios son homogéneos. Hay poca dispersión, indicando un mercado estable donde la mayoría de los productos se venden a precios cercanos al promedio</v>
      </c>
    </row>
    <row r="10" spans="1:21" x14ac:dyDescent="0.25">
      <c r="A10" s="42">
        <v>9</v>
      </c>
      <c r="B10" s="43" t="s">
        <v>24</v>
      </c>
      <c r="E10" s="44">
        <v>325000</v>
      </c>
      <c r="F10" s="44">
        <v>962327.91200000001</v>
      </c>
      <c r="G10" s="44">
        <v>344500</v>
      </c>
      <c r="H10" s="44">
        <v>515025</v>
      </c>
      <c r="I10" s="44">
        <v>478973</v>
      </c>
      <c r="K10" s="45">
        <f t="shared" si="2"/>
        <v>325000</v>
      </c>
      <c r="L10" s="45">
        <f t="shared" si="3"/>
        <v>962327.91200000001</v>
      </c>
      <c r="M10" s="45">
        <f t="shared" si="4"/>
        <v>484068.70075852715</v>
      </c>
      <c r="N10" s="45">
        <f t="shared" si="5"/>
        <v>478973</v>
      </c>
      <c r="O10" s="45">
        <f t="shared" si="6"/>
        <v>525165.18240000005</v>
      </c>
      <c r="P10" s="45">
        <f t="shared" si="7"/>
        <v>325000</v>
      </c>
      <c r="R10" s="46">
        <f t="shared" si="8"/>
        <v>257902.0170249514</v>
      </c>
      <c r="S10" s="47" t="str">
        <f t="shared" si="0"/>
        <v xml:space="preserve">Existe gran diferencia, indicando alta volatilidad o falta de consenso en el valor. </v>
      </c>
      <c r="T10" s="48">
        <f t="shared" si="9"/>
        <v>0.43924194590863597</v>
      </c>
      <c r="U10" s="47" t="str">
        <f t="shared" si="1"/>
        <v>Existe una gran dispersión de precios, lo que indica alta volatilidad o falta de uniformidad en el mercado. La media pierde representatividad</v>
      </c>
    </row>
    <row r="11" spans="1:21" x14ac:dyDescent="0.25">
      <c r="A11" s="42">
        <v>10</v>
      </c>
      <c r="B11" s="43" t="s">
        <v>25</v>
      </c>
      <c r="E11" s="44">
        <v>305000</v>
      </c>
      <c r="F11" s="44">
        <v>579794.48800000001</v>
      </c>
      <c r="G11" s="44">
        <v>323459</v>
      </c>
      <c r="H11" s="44">
        <v>164808</v>
      </c>
      <c r="I11" s="44">
        <v>153271</v>
      </c>
      <c r="K11" s="45">
        <f t="shared" si="2"/>
        <v>153271</v>
      </c>
      <c r="L11" s="45">
        <f t="shared" si="3"/>
        <v>579794.48800000001</v>
      </c>
      <c r="M11" s="45">
        <f t="shared" si="4"/>
        <v>270374.84796719113</v>
      </c>
      <c r="N11" s="45">
        <f t="shared" si="5"/>
        <v>305000</v>
      </c>
      <c r="O11" s="45">
        <f t="shared" si="6"/>
        <v>305266.4976</v>
      </c>
      <c r="P11" s="45">
        <f t="shared" si="7"/>
        <v>153271</v>
      </c>
      <c r="R11" s="46">
        <f t="shared" si="8"/>
        <v>172139.38866245004</v>
      </c>
      <c r="S11" s="47" t="str">
        <f t="shared" si="0"/>
        <v xml:space="preserve">Existe gran diferencia, indicando alta volatilidad o falta de consenso en el valor. </v>
      </c>
      <c r="T11" s="48">
        <f t="shared" si="9"/>
        <v>0.50436635226032722</v>
      </c>
      <c r="U11" s="47" t="str">
        <f t="shared" si="1"/>
        <v>Existe una gran dispersión de precios, lo que indica alta volatilidad o falta de uniformidad en el mercado. La media pierde representatividad</v>
      </c>
    </row>
    <row r="12" spans="1:21" x14ac:dyDescent="0.25">
      <c r="A12" s="42">
        <v>11</v>
      </c>
      <c r="B12" s="43" t="s">
        <v>26</v>
      </c>
      <c r="E12" s="44"/>
      <c r="F12" s="44"/>
      <c r="G12" s="44"/>
      <c r="H12" s="44">
        <v>232334</v>
      </c>
      <c r="I12" s="44">
        <v>216071</v>
      </c>
      <c r="K12" s="45">
        <f t="shared" si="2"/>
        <v>216071</v>
      </c>
      <c r="L12" s="45">
        <f t="shared" si="3"/>
        <v>232334</v>
      </c>
      <c r="M12" s="45">
        <f t="shared" si="4"/>
        <v>224054.99261118908</v>
      </c>
      <c r="N12" s="45">
        <f t="shared" si="5"/>
        <v>224202.5</v>
      </c>
      <c r="O12" s="45">
        <f t="shared" si="6"/>
        <v>224202.5</v>
      </c>
      <c r="P12" s="45">
        <f t="shared" si="7"/>
        <v>216071</v>
      </c>
      <c r="R12" s="46">
        <f t="shared" si="8"/>
        <v>11499.677582436823</v>
      </c>
      <c r="S12" s="47" t="str">
        <f t="shared" si="0"/>
        <v>Los precios son similares, sugiriendo un mercado estable y competitivo.</v>
      </c>
      <c r="T12" s="48">
        <f t="shared" si="9"/>
        <v>3.6268551867173648E-2</v>
      </c>
      <c r="U12" s="47" t="str">
        <f t="shared" si="1"/>
        <v>Los precios son homogéneos. Hay poca dispersión, indicando un mercado estable donde la mayoría de los productos se venden a precios cercanos al promedio</v>
      </c>
    </row>
    <row r="13" spans="1:21" x14ac:dyDescent="0.25">
      <c r="A13" s="42">
        <v>12</v>
      </c>
      <c r="B13" s="43" t="s">
        <v>27</v>
      </c>
      <c r="E13" s="44">
        <v>255000</v>
      </c>
      <c r="F13" s="44">
        <v>412354.48800000001</v>
      </c>
      <c r="G13" s="44">
        <v>270459</v>
      </c>
      <c r="H13" s="44">
        <v>132762</v>
      </c>
      <c r="I13" s="44">
        <v>123469</v>
      </c>
      <c r="K13" s="45">
        <f t="shared" si="2"/>
        <v>123469</v>
      </c>
      <c r="L13" s="45">
        <f t="shared" si="3"/>
        <v>412354.48800000001</v>
      </c>
      <c r="M13" s="45">
        <f t="shared" si="4"/>
        <v>215629.81595072043</v>
      </c>
      <c r="N13" s="45">
        <f t="shared" si="5"/>
        <v>255000</v>
      </c>
      <c r="O13" s="45">
        <f t="shared" si="6"/>
        <v>238808.89759999997</v>
      </c>
      <c r="P13" s="45">
        <f t="shared" si="7"/>
        <v>123469</v>
      </c>
      <c r="R13" s="46">
        <f t="shared" si="8"/>
        <v>118248.87863644399</v>
      </c>
      <c r="S13" s="47" t="str">
        <f t="shared" si="0"/>
        <v xml:space="preserve">Existe gran diferencia, indicando alta volatilidad o falta de consenso en el valor. </v>
      </c>
      <c r="T13" s="48">
        <f t="shared" si="9"/>
        <v>0.44288556004658913</v>
      </c>
      <c r="U13" s="47" t="str">
        <f t="shared" si="1"/>
        <v>Existe una gran dispersión de precios, lo que indica alta volatilidad o falta de uniformidad en el mercado. La media pierde representatividad</v>
      </c>
    </row>
    <row r="14" spans="1:21" x14ac:dyDescent="0.25">
      <c r="A14" s="42">
        <v>13</v>
      </c>
      <c r="B14" s="43" t="s">
        <v>28</v>
      </c>
      <c r="E14" s="44">
        <v>200000</v>
      </c>
      <c r="F14" s="44">
        <v>231840</v>
      </c>
      <c r="G14" s="44">
        <v>212000</v>
      </c>
      <c r="H14" s="44">
        <v>171675</v>
      </c>
      <c r="I14" s="44">
        <v>159658</v>
      </c>
      <c r="K14" s="45">
        <f t="shared" si="2"/>
        <v>159658</v>
      </c>
      <c r="L14" s="45">
        <f t="shared" si="3"/>
        <v>231840</v>
      </c>
      <c r="M14" s="45">
        <f t="shared" si="4"/>
        <v>193237.04744630607</v>
      </c>
      <c r="N14" s="45">
        <f t="shared" si="5"/>
        <v>200000</v>
      </c>
      <c r="O14" s="45">
        <f t="shared" si="6"/>
        <v>195034.6</v>
      </c>
      <c r="P14" s="45">
        <f t="shared" si="7"/>
        <v>159658</v>
      </c>
      <c r="R14" s="46">
        <f t="shared" si="8"/>
        <v>29429.119096568334</v>
      </c>
      <c r="S14" s="47" t="str">
        <f t="shared" si="0"/>
        <v xml:space="preserve">Existe gran diferencia, indicando alta volatilidad o falta de consenso en el valor. </v>
      </c>
      <c r="T14" s="48">
        <f t="shared" si="9"/>
        <v>0.13496171616290417</v>
      </c>
      <c r="U14" s="47" t="str">
        <f t="shared" si="1"/>
        <v>Los precios son homogéneos. Hay poca dispersión, indicando un mercado estable donde la mayoría de los productos se venden a precios cercanos al promedio</v>
      </c>
    </row>
    <row r="15" spans="1:21" x14ac:dyDescent="0.25">
      <c r="A15" s="42">
        <v>14</v>
      </c>
      <c r="B15" s="43" t="s">
        <v>29</v>
      </c>
      <c r="E15" s="44">
        <v>87500</v>
      </c>
      <c r="F15" s="44">
        <v>64400</v>
      </c>
      <c r="G15" s="44">
        <v>92750</v>
      </c>
      <c r="H15" s="44">
        <v>80115</v>
      </c>
      <c r="I15" s="44">
        <v>74507</v>
      </c>
      <c r="K15" s="45">
        <f t="shared" si="2"/>
        <v>64400</v>
      </c>
      <c r="L15" s="45">
        <f t="shared" si="3"/>
        <v>92750</v>
      </c>
      <c r="M15" s="45">
        <f t="shared" si="4"/>
        <v>79217.977541680972</v>
      </c>
      <c r="N15" s="45">
        <f t="shared" si="5"/>
        <v>80115</v>
      </c>
      <c r="O15" s="45">
        <f t="shared" si="6"/>
        <v>79854.399999999994</v>
      </c>
      <c r="P15" s="45">
        <f t="shared" si="7"/>
        <v>64400</v>
      </c>
      <c r="R15" s="46">
        <f t="shared" si="8"/>
        <v>11093.385159634556</v>
      </c>
      <c r="S15" s="47" t="str">
        <f t="shared" si="0"/>
        <v>Los precios son similares, sugiriendo un mercado estable y competitivo.</v>
      </c>
      <c r="T15" s="48">
        <f t="shared" si="9"/>
        <v>0.12425395879265366</v>
      </c>
      <c r="U15" s="47" t="str">
        <f t="shared" si="1"/>
        <v>Los precios son homogéneos. Hay poca dispersión, indicando un mercado estable donde la mayoría de los productos se venden a precios cercanos al promedio</v>
      </c>
    </row>
    <row r="16" spans="1:21" x14ac:dyDescent="0.25">
      <c r="A16" s="42">
        <v>15</v>
      </c>
      <c r="B16" s="43" t="s">
        <v>30</v>
      </c>
      <c r="E16" s="44">
        <v>62500</v>
      </c>
      <c r="F16" s="44">
        <v>64400</v>
      </c>
      <c r="G16" s="44">
        <v>66250</v>
      </c>
      <c r="H16" s="44">
        <v>85838</v>
      </c>
      <c r="I16" s="44">
        <v>79829</v>
      </c>
      <c r="K16" s="45">
        <f t="shared" si="2"/>
        <v>62500</v>
      </c>
      <c r="L16" s="45">
        <f t="shared" si="3"/>
        <v>85838</v>
      </c>
      <c r="M16" s="45">
        <f t="shared" si="4"/>
        <v>71180.069758693848</v>
      </c>
      <c r="N16" s="45">
        <f t="shared" si="5"/>
        <v>66250</v>
      </c>
      <c r="O16" s="45">
        <f t="shared" si="6"/>
        <v>71763.399999999994</v>
      </c>
      <c r="P16" s="45">
        <f t="shared" si="7"/>
        <v>62500</v>
      </c>
      <c r="R16" s="46">
        <f t="shared" si="8"/>
        <v>10411.244968782561</v>
      </c>
      <c r="S16" s="47" t="str">
        <f t="shared" si="0"/>
        <v>Los precios son similares, sugiriendo un mercado estable y competitivo.</v>
      </c>
      <c r="T16" s="48">
        <f t="shared" si="9"/>
        <v>0.12976113997163158</v>
      </c>
      <c r="U16" s="47" t="str">
        <f t="shared" si="1"/>
        <v>Los precios son homogéneos. Hay poca dispersión, indicando un mercado estable donde la mayoría de los productos se venden a precios cercanos al promedio</v>
      </c>
    </row>
    <row r="17" spans="1:21" x14ac:dyDescent="0.25">
      <c r="A17" s="42">
        <v>16</v>
      </c>
      <c r="B17" s="43" t="s">
        <v>31</v>
      </c>
      <c r="E17" s="44">
        <v>100000</v>
      </c>
      <c r="F17" s="44"/>
      <c r="G17" s="44">
        <v>106000</v>
      </c>
      <c r="H17" s="44">
        <v>322749</v>
      </c>
      <c r="I17" s="44">
        <v>300157</v>
      </c>
      <c r="K17" s="45">
        <f t="shared" si="2"/>
        <v>100000</v>
      </c>
      <c r="L17" s="45">
        <f t="shared" si="3"/>
        <v>322749</v>
      </c>
      <c r="M17" s="45">
        <f t="shared" si="4"/>
        <v>179011.03833882519</v>
      </c>
      <c r="N17" s="45">
        <f t="shared" si="5"/>
        <v>203078.5</v>
      </c>
      <c r="O17" s="45">
        <f t="shared" si="6"/>
        <v>207226.5</v>
      </c>
      <c r="P17" s="45">
        <f t="shared" si="7"/>
        <v>100000</v>
      </c>
      <c r="R17" s="46">
        <f t="shared" si="8"/>
        <v>120728.14148739308</v>
      </c>
      <c r="S17" s="47" t="str">
        <f t="shared" si="0"/>
        <v xml:space="preserve">Existe gran diferencia, indicando alta volatilidad o falta de consenso en el valor. </v>
      </c>
      <c r="T17" s="48">
        <f t="shared" si="9"/>
        <v>0.50453796922577188</v>
      </c>
      <c r="U17" s="47" t="str">
        <f t="shared" si="1"/>
        <v>Existe una gran dispersión de precios, lo que indica alta volatilidad o falta de uniformidad en el mercado. La media pierde representatividad</v>
      </c>
    </row>
    <row r="18" spans="1:21" x14ac:dyDescent="0.25">
      <c r="A18" s="42">
        <v>17</v>
      </c>
      <c r="B18" s="43" t="s">
        <v>32</v>
      </c>
      <c r="E18" s="44">
        <v>100000</v>
      </c>
      <c r="F18" s="44"/>
      <c r="G18" s="44">
        <v>106000</v>
      </c>
      <c r="H18" s="44">
        <v>327327</v>
      </c>
      <c r="I18" s="44">
        <v>304414</v>
      </c>
      <c r="K18" s="45">
        <f t="shared" si="2"/>
        <v>100000</v>
      </c>
      <c r="L18" s="45">
        <f t="shared" si="3"/>
        <v>327327</v>
      </c>
      <c r="M18" s="45">
        <f t="shared" si="4"/>
        <v>180276.06890613845</v>
      </c>
      <c r="N18" s="45">
        <f t="shared" si="5"/>
        <v>205207</v>
      </c>
      <c r="O18" s="45">
        <f t="shared" si="6"/>
        <v>209435.25</v>
      </c>
      <c r="P18" s="45">
        <f t="shared" si="7"/>
        <v>100000</v>
      </c>
      <c r="R18" s="46">
        <f t="shared" si="8"/>
        <v>123280.64535136892</v>
      </c>
      <c r="S18" s="47" t="str">
        <f t="shared" si="0"/>
        <v xml:space="preserve">Existe gran diferencia, indicando alta volatilidad o falta de consenso en el valor. </v>
      </c>
      <c r="T18" s="48">
        <f t="shared" si="9"/>
        <v>0.50977173455387981</v>
      </c>
      <c r="U18" s="47" t="str">
        <f t="shared" si="1"/>
        <v>Existe una gran dispersión de precios, lo que indica alta volatilidad o falta de uniformidad en el mercado. La media pierde representatividad</v>
      </c>
    </row>
    <row r="19" spans="1:21" x14ac:dyDescent="0.25">
      <c r="A19" s="42">
        <v>18</v>
      </c>
      <c r="B19" s="43" t="s">
        <v>33</v>
      </c>
      <c r="E19" s="44">
        <v>63750</v>
      </c>
      <c r="F19" s="44">
        <v>500408.60800000001</v>
      </c>
      <c r="G19" s="44">
        <v>67681</v>
      </c>
      <c r="H19" s="44">
        <v>206010</v>
      </c>
      <c r="I19" s="44">
        <v>191589</v>
      </c>
      <c r="K19" s="45">
        <f t="shared" si="2"/>
        <v>63750</v>
      </c>
      <c r="L19" s="45">
        <f t="shared" si="3"/>
        <v>500408.60800000001</v>
      </c>
      <c r="M19" s="45">
        <f t="shared" si="4"/>
        <v>153499.20131406107</v>
      </c>
      <c r="N19" s="45">
        <f t="shared" si="5"/>
        <v>191589</v>
      </c>
      <c r="O19" s="45">
        <f t="shared" si="6"/>
        <v>205887.72159999999</v>
      </c>
      <c r="P19" s="45">
        <f t="shared" si="7"/>
        <v>63750</v>
      </c>
      <c r="R19" s="46">
        <f t="shared" si="8"/>
        <v>177659.26004173141</v>
      </c>
      <c r="S19" s="47" t="str">
        <f t="shared" si="0"/>
        <v xml:space="preserve">Existe gran diferencia, indicando alta volatilidad o falta de consenso en el valor. </v>
      </c>
      <c r="T19" s="48">
        <f t="shared" si="9"/>
        <v>0.77179577140091782</v>
      </c>
      <c r="U19" s="47" t="str">
        <f t="shared" si="1"/>
        <v>Existe una gran dispersión de precios, lo que indica alta volatilidad o falta de uniformidad en el mercado. La media pierde representatividad</v>
      </c>
    </row>
    <row r="20" spans="1:21" x14ac:dyDescent="0.25">
      <c r="A20" s="42">
        <v>19</v>
      </c>
      <c r="B20" s="43" t="s">
        <v>34</v>
      </c>
      <c r="E20" s="44">
        <v>985000</v>
      </c>
      <c r="F20" s="44">
        <v>500408.60800000001</v>
      </c>
      <c r="G20" s="44">
        <v>1045478</v>
      </c>
      <c r="H20" s="44">
        <v>116739</v>
      </c>
      <c r="I20" s="44">
        <v>108567</v>
      </c>
      <c r="K20" s="45">
        <f t="shared" si="2"/>
        <v>108567</v>
      </c>
      <c r="L20" s="45">
        <f t="shared" si="3"/>
        <v>1045478</v>
      </c>
      <c r="M20" s="45">
        <f t="shared" si="4"/>
        <v>365593.0586127034</v>
      </c>
      <c r="N20" s="45">
        <f t="shared" si="5"/>
        <v>500408.60800000001</v>
      </c>
      <c r="O20" s="45">
        <f t="shared" si="6"/>
        <v>551238.52159999998</v>
      </c>
      <c r="P20" s="45">
        <f t="shared" si="7"/>
        <v>108567</v>
      </c>
      <c r="R20" s="46">
        <f t="shared" si="8"/>
        <v>452701.13556731038</v>
      </c>
      <c r="S20" s="47" t="str">
        <f t="shared" si="0"/>
        <v xml:space="preserve">Existe gran diferencia, indicando alta volatilidad o falta de consenso en el valor. </v>
      </c>
      <c r="T20" s="48">
        <f t="shared" si="9"/>
        <v>0.73454265110622763</v>
      </c>
      <c r="U20" s="47" t="str">
        <f t="shared" si="1"/>
        <v>Existe una gran dispersión de precios, lo que indica alta volatilidad o falta de uniformidad en el mercado. La media pierde representatividad</v>
      </c>
    </row>
    <row r="21" spans="1:21" ht="15.75" customHeight="1" x14ac:dyDescent="0.25">
      <c r="A21" s="42">
        <v>20</v>
      </c>
      <c r="B21" s="43" t="s">
        <v>35</v>
      </c>
      <c r="E21" s="44">
        <v>985000</v>
      </c>
      <c r="F21" s="44"/>
      <c r="G21" s="44">
        <v>1045478</v>
      </c>
      <c r="H21" s="44">
        <v>115595</v>
      </c>
      <c r="I21" s="44">
        <v>107503</v>
      </c>
      <c r="K21" s="45">
        <f t="shared" si="2"/>
        <v>107503</v>
      </c>
      <c r="L21" s="45">
        <f t="shared" si="3"/>
        <v>1045478</v>
      </c>
      <c r="M21" s="45">
        <f t="shared" si="4"/>
        <v>336339.35773755197</v>
      </c>
      <c r="N21" s="45">
        <f t="shared" si="5"/>
        <v>550297.5</v>
      </c>
      <c r="O21" s="45">
        <f t="shared" si="6"/>
        <v>563394</v>
      </c>
      <c r="P21" s="45">
        <f t="shared" si="7"/>
        <v>107503</v>
      </c>
      <c r="R21" s="46">
        <f t="shared" si="8"/>
        <v>522339.97567803803</v>
      </c>
      <c r="S21" s="47" t="str">
        <f t="shared" si="0"/>
        <v xml:space="preserve">Existe gran diferencia, indicando alta volatilidad o falta de consenso en el valor. </v>
      </c>
      <c r="T21" s="48">
        <f t="shared" si="9"/>
        <v>0.80291889574494357</v>
      </c>
      <c r="U21" s="47" t="str">
        <f t="shared" si="1"/>
        <v>Existe una gran dispersión de precios, lo que indica alta volatilidad o falta de uniformidad en el mercado. La media pierde representatividad</v>
      </c>
    </row>
    <row r="22" spans="1:21" ht="15.75" customHeight="1" x14ac:dyDescent="0.25">
      <c r="A22" s="42">
        <v>21</v>
      </c>
      <c r="B22" s="43" t="s">
        <v>36</v>
      </c>
      <c r="E22" s="44">
        <v>690000</v>
      </c>
      <c r="F22" s="44">
        <v>1545600</v>
      </c>
      <c r="G22" s="44">
        <v>731877</v>
      </c>
      <c r="H22" s="44">
        <v>1265817</v>
      </c>
      <c r="I22" s="44">
        <v>1177210</v>
      </c>
      <c r="K22" s="45">
        <f t="shared" si="2"/>
        <v>690000</v>
      </c>
      <c r="L22" s="45">
        <f t="shared" si="3"/>
        <v>1545600</v>
      </c>
      <c r="M22" s="45">
        <f t="shared" si="4"/>
        <v>1030675.2163827007</v>
      </c>
      <c r="N22" s="45">
        <f t="shared" si="5"/>
        <v>1177210</v>
      </c>
      <c r="O22" s="45">
        <f t="shared" si="6"/>
        <v>1082100.8</v>
      </c>
      <c r="P22" s="45">
        <f t="shared" si="7"/>
        <v>690000</v>
      </c>
      <c r="R22" s="46">
        <f t="shared" si="8"/>
        <v>365386.32223812095</v>
      </c>
      <c r="S22" s="47" t="str">
        <f t="shared" si="0"/>
        <v xml:space="preserve">Existe gran diferencia, indicando alta volatilidad o falta de consenso en el valor. </v>
      </c>
      <c r="T22" s="48">
        <f t="shared" si="9"/>
        <v>0.30201572887593531</v>
      </c>
      <c r="U22" s="47" t="str">
        <f t="shared" si="1"/>
        <v>Existe una gran dispersión de precios, lo que indica alta volatilidad o falta de uniformidad en el mercado. La media pierde representatividad</v>
      </c>
    </row>
    <row r="23" spans="1:21" ht="15.75" customHeight="1" x14ac:dyDescent="0.25">
      <c r="A23" s="42">
        <v>22</v>
      </c>
      <c r="B23" s="43" t="s">
        <v>37</v>
      </c>
      <c r="E23" s="44">
        <v>615000</v>
      </c>
      <c r="F23" s="44">
        <v>1732192.56</v>
      </c>
      <c r="G23" s="44">
        <v>652377</v>
      </c>
      <c r="H23" s="44">
        <v>1351655</v>
      </c>
      <c r="I23" s="44">
        <v>1257039</v>
      </c>
      <c r="K23" s="45">
        <f t="shared" si="2"/>
        <v>615000</v>
      </c>
      <c r="L23" s="45">
        <f t="shared" si="3"/>
        <v>1732192.56</v>
      </c>
      <c r="M23" s="45">
        <f t="shared" si="4"/>
        <v>1033800.9017501229</v>
      </c>
      <c r="N23" s="45">
        <f t="shared" si="5"/>
        <v>1257039</v>
      </c>
      <c r="O23" s="45">
        <f t="shared" si="6"/>
        <v>1121652.7120000001</v>
      </c>
      <c r="P23" s="45">
        <f t="shared" si="7"/>
        <v>615000</v>
      </c>
      <c r="R23" s="46">
        <f t="shared" si="8"/>
        <v>479819.25500900287</v>
      </c>
      <c r="S23" s="47" t="str">
        <f t="shared" si="0"/>
        <v xml:space="preserve">Existe gran diferencia, indicando alta volatilidad o falta de consenso en el valor. </v>
      </c>
      <c r="T23" s="48">
        <f t="shared" si="9"/>
        <v>0.38261699352568812</v>
      </c>
      <c r="U23" s="47" t="str">
        <f t="shared" si="1"/>
        <v>Existe una gran dispersión de precios, lo que indica alta volatilidad o falta de uniformidad en el mercado. La media pierde representatividad</v>
      </c>
    </row>
    <row r="24" spans="1:21" ht="15.75" customHeight="1" x14ac:dyDescent="0.25">
      <c r="A24" s="42">
        <v>23</v>
      </c>
      <c r="B24" s="43" t="s">
        <v>21</v>
      </c>
      <c r="E24" s="44">
        <v>845000</v>
      </c>
      <c r="F24" s="44">
        <v>837394.48800000001</v>
      </c>
      <c r="G24" s="44">
        <v>896336</v>
      </c>
      <c r="H24" s="44">
        <v>664955</v>
      </c>
      <c r="I24" s="44">
        <v>618408</v>
      </c>
      <c r="K24" s="45">
        <f t="shared" si="2"/>
        <v>618408</v>
      </c>
      <c r="L24" s="45">
        <f t="shared" si="3"/>
        <v>896336</v>
      </c>
      <c r="M24" s="45">
        <f t="shared" si="4"/>
        <v>764302.00752391352</v>
      </c>
      <c r="N24" s="45">
        <f t="shared" si="5"/>
        <v>837394.48800000001</v>
      </c>
      <c r="O24" s="45">
        <f t="shared" si="6"/>
        <v>772418.69759999996</v>
      </c>
      <c r="P24" s="45">
        <f t="shared" si="7"/>
        <v>618408</v>
      </c>
      <c r="R24" s="46">
        <f t="shared" si="8"/>
        <v>122589.90364971013</v>
      </c>
      <c r="S24" s="47" t="str">
        <f t="shared" si="0"/>
        <v xml:space="preserve">Existe gran diferencia, indicando alta volatilidad o falta de consenso en el valor. </v>
      </c>
      <c r="T24" s="48">
        <f t="shared" si="9"/>
        <v>0.14195376614658553</v>
      </c>
      <c r="U24" s="47" t="str">
        <f t="shared" si="1"/>
        <v>Los precios son homogéneos. Hay poca dispersión, indicando un mercado estable donde la mayoría de los productos se venden a precios cercanos al promedio</v>
      </c>
    </row>
    <row r="25" spans="1:21" ht="15.75" customHeight="1" x14ac:dyDescent="0.25">
      <c r="A25" s="42">
        <v>24</v>
      </c>
      <c r="B25" s="43" t="s">
        <v>38</v>
      </c>
      <c r="E25" s="44">
        <v>820000</v>
      </c>
      <c r="F25" s="44">
        <v>837394.48800000001</v>
      </c>
      <c r="G25" s="44">
        <v>869836</v>
      </c>
      <c r="H25" s="44">
        <v>541349</v>
      </c>
      <c r="I25" s="44">
        <v>503455</v>
      </c>
      <c r="K25" s="45">
        <f t="shared" si="2"/>
        <v>503455</v>
      </c>
      <c r="L25" s="45">
        <f t="shared" si="3"/>
        <v>869836</v>
      </c>
      <c r="M25" s="45">
        <f t="shared" si="4"/>
        <v>695542.80922619789</v>
      </c>
      <c r="N25" s="45">
        <f t="shared" si="5"/>
        <v>820000</v>
      </c>
      <c r="O25" s="45">
        <f t="shared" si="6"/>
        <v>714406.89760000003</v>
      </c>
      <c r="P25" s="45">
        <f t="shared" si="7"/>
        <v>503455</v>
      </c>
      <c r="R25" s="46">
        <f t="shared" si="8"/>
        <v>176694.50724520136</v>
      </c>
      <c r="S25" s="47" t="str">
        <f t="shared" si="0"/>
        <v xml:space="preserve">Existe gran diferencia, indicando alta volatilidad o falta de consenso en el valor. </v>
      </c>
      <c r="T25" s="48">
        <f t="shared" si="9"/>
        <v>0.22121898922219962</v>
      </c>
      <c r="U25" s="47" t="str">
        <f t="shared" si="1"/>
        <v>Los precios son homogéneos. Hay poca dispersión, indicando un mercado estable donde la mayoría de los productos se venden a precios cercanos al promedio</v>
      </c>
    </row>
    <row r="26" spans="1:21" ht="15.75" customHeight="1" x14ac:dyDescent="0.25">
      <c r="A26" s="42">
        <v>25</v>
      </c>
      <c r="B26" s="43" t="s">
        <v>39</v>
      </c>
      <c r="E26" s="44">
        <v>595000</v>
      </c>
      <c r="F26" s="44">
        <v>1094800</v>
      </c>
      <c r="G26" s="44">
        <v>631336</v>
      </c>
      <c r="H26" s="44">
        <v>1079264</v>
      </c>
      <c r="I26" s="44">
        <v>1003716</v>
      </c>
      <c r="K26" s="45">
        <f t="shared" si="2"/>
        <v>595000</v>
      </c>
      <c r="L26" s="45">
        <f t="shared" si="3"/>
        <v>1094800</v>
      </c>
      <c r="M26" s="45">
        <f t="shared" si="4"/>
        <v>850687.73125401465</v>
      </c>
      <c r="N26" s="45">
        <f t="shared" si="5"/>
        <v>1003716</v>
      </c>
      <c r="O26" s="45">
        <f t="shared" si="6"/>
        <v>880823.2</v>
      </c>
      <c r="P26" s="45">
        <f t="shared" si="7"/>
        <v>595000</v>
      </c>
      <c r="R26" s="46">
        <f t="shared" si="8"/>
        <v>247086.13222760995</v>
      </c>
      <c r="S26" s="47" t="str">
        <f t="shared" si="0"/>
        <v xml:space="preserve">Existe gran diferencia, indicando alta volatilidad o falta de consenso en el valor. </v>
      </c>
      <c r="T26" s="48">
        <f t="shared" si="9"/>
        <v>0.25090228684187138</v>
      </c>
      <c r="U26" s="47" t="str">
        <f t="shared" si="1"/>
        <v>Los precios son homogéneos. Hay poca dispersión, indicando un mercado estable donde la mayoría de los productos se venden a precios cercanos al promedio</v>
      </c>
    </row>
    <row r="27" spans="1:21" ht="15.75" customHeight="1" x14ac:dyDescent="0.25">
      <c r="A27" s="42">
        <v>26</v>
      </c>
      <c r="B27" s="43" t="s">
        <v>40</v>
      </c>
      <c r="E27" s="44">
        <v>740000</v>
      </c>
      <c r="F27" s="44">
        <v>1416994.4879999999</v>
      </c>
      <c r="G27" s="44">
        <v>785142</v>
      </c>
      <c r="H27" s="44">
        <v>516170</v>
      </c>
      <c r="I27" s="44">
        <v>480038</v>
      </c>
      <c r="K27" s="45">
        <f t="shared" si="2"/>
        <v>480038</v>
      </c>
      <c r="L27" s="45">
        <f t="shared" si="3"/>
        <v>1416994.4879999999</v>
      </c>
      <c r="M27" s="45">
        <f t="shared" si="4"/>
        <v>727651.2731472447</v>
      </c>
      <c r="N27" s="45">
        <f t="shared" si="5"/>
        <v>740000</v>
      </c>
      <c r="O27" s="45">
        <f t="shared" si="6"/>
        <v>787668.89760000003</v>
      </c>
      <c r="P27" s="45">
        <f t="shared" si="7"/>
        <v>480038</v>
      </c>
      <c r="R27" s="46">
        <f t="shared" si="8"/>
        <v>376390.03317648626</v>
      </c>
      <c r="S27" s="47" t="str">
        <f t="shared" si="0"/>
        <v xml:space="preserve">Existe gran diferencia, indicando alta volatilidad o falta de consenso en el valor. </v>
      </c>
      <c r="T27" s="48">
        <f t="shared" si="9"/>
        <v>0.42740481580544998</v>
      </c>
      <c r="U27" s="47" t="str">
        <f t="shared" si="1"/>
        <v>Existe una gran dispersión de precios, lo que indica alta volatilidad o falta de uniformidad en el mercado. La media pierde representatividad</v>
      </c>
    </row>
    <row r="28" spans="1:21" ht="15.75" customHeight="1" x14ac:dyDescent="0.25">
      <c r="A28" s="42">
        <v>27</v>
      </c>
      <c r="B28" s="43" t="s">
        <v>41</v>
      </c>
      <c r="E28" s="44">
        <v>101250</v>
      </c>
      <c r="F28" s="44"/>
      <c r="G28" s="44">
        <v>107431</v>
      </c>
      <c r="H28" s="44">
        <v>240345</v>
      </c>
      <c r="I28" s="44">
        <v>223521</v>
      </c>
      <c r="K28" s="45">
        <f t="shared" si="2"/>
        <v>101250</v>
      </c>
      <c r="L28" s="45">
        <f t="shared" si="3"/>
        <v>240345</v>
      </c>
      <c r="M28" s="45">
        <f t="shared" si="4"/>
        <v>155478.20513259302</v>
      </c>
      <c r="N28" s="45">
        <f t="shared" si="5"/>
        <v>165476</v>
      </c>
      <c r="O28" s="45">
        <f t="shared" si="6"/>
        <v>168136.75</v>
      </c>
      <c r="P28" s="45">
        <f t="shared" si="7"/>
        <v>101250</v>
      </c>
      <c r="R28" s="46">
        <f t="shared" si="8"/>
        <v>74028.084591254956</v>
      </c>
      <c r="S28" s="47" t="str">
        <f t="shared" si="0"/>
        <v xml:space="preserve">Existe gran diferencia, indicando alta volatilidad o falta de consenso en el valor. </v>
      </c>
      <c r="T28" s="48">
        <f t="shared" si="9"/>
        <v>0.38129797233222457</v>
      </c>
      <c r="U28" s="47" t="str">
        <f t="shared" si="1"/>
        <v>Existe una gran dispersión de precios, lo que indica alta volatilidad o falta de uniformidad en el mercado. La media pierde representatividad</v>
      </c>
    </row>
    <row r="29" spans="1:21" ht="15.75" customHeight="1" x14ac:dyDescent="0.25">
      <c r="A29" s="42">
        <v>28</v>
      </c>
      <c r="B29" s="43" t="s">
        <v>42</v>
      </c>
      <c r="E29" s="44">
        <v>1827500</v>
      </c>
      <c r="F29" s="44">
        <v>3959098.1920000003</v>
      </c>
      <c r="G29" s="44">
        <v>1937892</v>
      </c>
      <c r="H29" s="44">
        <v>1779698</v>
      </c>
      <c r="I29" s="44">
        <v>1655119</v>
      </c>
      <c r="K29" s="45">
        <f t="shared" si="2"/>
        <v>1655119</v>
      </c>
      <c r="L29" s="45">
        <f t="shared" si="3"/>
        <v>3959098.1920000003</v>
      </c>
      <c r="M29" s="45">
        <f t="shared" si="4"/>
        <v>2104707.5212781192</v>
      </c>
      <c r="N29" s="45">
        <f t="shared" si="5"/>
        <v>1827500</v>
      </c>
      <c r="O29" s="45">
        <f t="shared" si="6"/>
        <v>2231861.4383999999</v>
      </c>
      <c r="P29" s="45">
        <f t="shared" si="7"/>
        <v>1655119</v>
      </c>
      <c r="R29" s="46">
        <f t="shared" si="8"/>
        <v>970870.30825982185</v>
      </c>
      <c r="S29" s="47" t="str">
        <f t="shared" si="0"/>
        <v xml:space="preserve">Existe gran diferencia, indicando alta volatilidad o falta de consenso en el valor. </v>
      </c>
      <c r="T29" s="48">
        <f t="shared" si="9"/>
        <v>0.38908006908555381</v>
      </c>
      <c r="U29" s="47" t="str">
        <f t="shared" si="1"/>
        <v>Existe una gran dispersión de precios, lo que indica alta volatilidad o falta de uniformidad en el mercado. La media pierde representatividad</v>
      </c>
    </row>
    <row r="30" spans="1:21" ht="15.75" customHeight="1" x14ac:dyDescent="0.25">
      <c r="A30" s="42">
        <v>29</v>
      </c>
      <c r="B30" s="43" t="s">
        <v>43</v>
      </c>
      <c r="E30" s="44">
        <v>3387500</v>
      </c>
      <c r="F30" s="44">
        <v>2461133.5840000003</v>
      </c>
      <c r="G30" s="44">
        <v>3593135</v>
      </c>
      <c r="H30" s="44">
        <v>1910171</v>
      </c>
      <c r="I30" s="44">
        <v>1776459</v>
      </c>
      <c r="K30" s="45">
        <f t="shared" si="2"/>
        <v>1776459</v>
      </c>
      <c r="L30" s="45">
        <f t="shared" si="3"/>
        <v>3593135</v>
      </c>
      <c r="M30" s="45">
        <f t="shared" si="4"/>
        <v>2520130.8586081401</v>
      </c>
      <c r="N30" s="45">
        <f t="shared" si="5"/>
        <v>2461133.5840000003</v>
      </c>
      <c r="O30" s="45">
        <f t="shared" si="6"/>
        <v>2625679.7168000001</v>
      </c>
      <c r="P30" s="45">
        <f t="shared" si="7"/>
        <v>1776459</v>
      </c>
      <c r="R30" s="46">
        <f t="shared" si="8"/>
        <v>833148.22336200217</v>
      </c>
      <c r="S30" s="47" t="str">
        <f t="shared" si="0"/>
        <v xml:space="preserve">Existe gran diferencia, indicando alta volatilidad o falta de consenso en el valor. </v>
      </c>
      <c r="T30" s="48">
        <f t="shared" si="9"/>
        <v>0.28380857739055609</v>
      </c>
      <c r="U30" s="47" t="str">
        <f t="shared" si="1"/>
        <v>Los precios son homogéneos. Hay poca dispersión, indicando un mercado estable donde la mayoría de los productos se venden a precios cercanos al promedio</v>
      </c>
    </row>
    <row r="31" spans="1:21" ht="15.75" customHeight="1" x14ac:dyDescent="0.25">
      <c r="A31" s="42">
        <v>30</v>
      </c>
      <c r="B31" s="43" t="s">
        <v>44</v>
      </c>
      <c r="E31" s="44">
        <v>992500</v>
      </c>
      <c r="F31" s="44">
        <v>1010492.672</v>
      </c>
      <c r="G31" s="44">
        <v>1053004</v>
      </c>
      <c r="H31" s="44">
        <v>1317320</v>
      </c>
      <c r="I31" s="44">
        <v>1225108</v>
      </c>
      <c r="K31" s="45">
        <f t="shared" si="2"/>
        <v>992500</v>
      </c>
      <c r="L31" s="45">
        <f t="shared" si="3"/>
        <v>1317320</v>
      </c>
      <c r="M31" s="45">
        <f t="shared" si="4"/>
        <v>1112530.3648041254</v>
      </c>
      <c r="N31" s="45">
        <f t="shared" si="5"/>
        <v>1053004</v>
      </c>
      <c r="O31" s="45">
        <f t="shared" si="6"/>
        <v>1119684.9344000001</v>
      </c>
      <c r="P31" s="45">
        <f t="shared" si="7"/>
        <v>992500</v>
      </c>
      <c r="R31" s="46">
        <f t="shared" si="8"/>
        <v>143804.50847768743</v>
      </c>
      <c r="S31" s="47" t="str">
        <f t="shared" si="0"/>
        <v xml:space="preserve">Existe gran diferencia, indicando alta volatilidad o falta de consenso en el valor. </v>
      </c>
      <c r="T31" s="48">
        <f t="shared" si="9"/>
        <v>0.11487397804432033</v>
      </c>
      <c r="U31" s="47" t="str">
        <f t="shared" si="1"/>
        <v>Los precios son homogéneos. Hay poca dispersión, indicando un mercado estable donde la mayoría de los productos se venden a precios cercanos al promedio</v>
      </c>
    </row>
    <row r="32" spans="1:21" ht="15.75" customHeight="1" x14ac:dyDescent="0.25">
      <c r="A32" s="42">
        <v>31</v>
      </c>
      <c r="B32" s="43" t="s">
        <v>45</v>
      </c>
      <c r="E32" s="44">
        <v>1242500</v>
      </c>
      <c r="F32" s="44">
        <v>1146943.392</v>
      </c>
      <c r="G32" s="44">
        <v>1318004</v>
      </c>
      <c r="H32" s="44">
        <v>1263528</v>
      </c>
      <c r="I32" s="44">
        <v>1175081</v>
      </c>
      <c r="K32" s="45">
        <f t="shared" si="2"/>
        <v>1146943.392</v>
      </c>
      <c r="L32" s="45">
        <f t="shared" si="3"/>
        <v>1318004</v>
      </c>
      <c r="M32" s="45">
        <f t="shared" si="4"/>
        <v>1227669.7553526165</v>
      </c>
      <c r="N32" s="45">
        <f t="shared" si="5"/>
        <v>1242500</v>
      </c>
      <c r="O32" s="45">
        <f t="shared" si="6"/>
        <v>1229211.2784</v>
      </c>
      <c r="P32" s="45">
        <f t="shared" si="7"/>
        <v>1146943.392</v>
      </c>
      <c r="R32" s="46">
        <f t="shared" si="8"/>
        <v>68804.918219292536</v>
      </c>
      <c r="S32" s="47" t="str">
        <f t="shared" si="0"/>
        <v xml:space="preserve">Existe gran diferencia, indicando alta volatilidad o falta de consenso en el valor. </v>
      </c>
      <c r="T32" s="48">
        <f t="shared" si="9"/>
        <v>5.0065428792652668E-2</v>
      </c>
      <c r="U32" s="47" t="str">
        <f t="shared" si="1"/>
        <v>Los precios son homogéneos. Hay poca dispersión, indicando un mercado estable donde la mayoría de los productos se venden a precios cercanos al promedio</v>
      </c>
    </row>
    <row r="33" spans="1:21" ht="15.75" customHeight="1" x14ac:dyDescent="0.25">
      <c r="A33" s="42">
        <v>32</v>
      </c>
      <c r="B33" s="43" t="s">
        <v>46</v>
      </c>
      <c r="E33" s="44">
        <v>3262500</v>
      </c>
      <c r="F33" s="44">
        <v>3091200</v>
      </c>
      <c r="G33" s="44">
        <v>3463285</v>
      </c>
      <c r="H33" s="44">
        <v>2124192</v>
      </c>
      <c r="I33" s="44">
        <v>1975499</v>
      </c>
      <c r="K33" s="45">
        <f t="shared" si="2"/>
        <v>1975499</v>
      </c>
      <c r="L33" s="45">
        <f t="shared" si="3"/>
        <v>3463285</v>
      </c>
      <c r="M33" s="45">
        <f t="shared" si="4"/>
        <v>2711485.510461499</v>
      </c>
      <c r="N33" s="45">
        <f t="shared" si="5"/>
        <v>3091200</v>
      </c>
      <c r="O33" s="45">
        <f t="shared" si="6"/>
        <v>2783335.2</v>
      </c>
      <c r="P33" s="45">
        <f t="shared" si="7"/>
        <v>1975499</v>
      </c>
      <c r="R33" s="46">
        <f t="shared" si="8"/>
        <v>684430.50328261906</v>
      </c>
      <c r="S33" s="47" t="str">
        <f t="shared" si="0"/>
        <v xml:space="preserve">Existe gran diferencia, indicando alta volatilidad o falta de consenso en el valor. </v>
      </c>
      <c r="T33" s="48">
        <f t="shared" si="9"/>
        <v>0.2199423384167786</v>
      </c>
      <c r="U33" s="47" t="str">
        <f t="shared" si="1"/>
        <v>Los precios son homogéneos. Hay poca dispersión, indicando un mercado estable donde la mayoría de los productos se venden a precios cercanos al promedio</v>
      </c>
    </row>
    <row r="34" spans="1:21" ht="15.75" customHeight="1" x14ac:dyDescent="0.25">
      <c r="A34" s="42">
        <v>33</v>
      </c>
      <c r="B34" s="43" t="s">
        <v>47</v>
      </c>
      <c r="E34" s="44">
        <v>530000</v>
      </c>
      <c r="F34" s="44"/>
      <c r="G34" s="44">
        <v>562224</v>
      </c>
      <c r="H34" s="44">
        <v>481835</v>
      </c>
      <c r="I34" s="44">
        <v>448107</v>
      </c>
      <c r="K34" s="45">
        <f t="shared" si="2"/>
        <v>448107</v>
      </c>
      <c r="L34" s="45">
        <f t="shared" si="3"/>
        <v>562224</v>
      </c>
      <c r="M34" s="45">
        <f t="shared" si="4"/>
        <v>503635.49495833006</v>
      </c>
      <c r="N34" s="45">
        <f t="shared" si="5"/>
        <v>505917.5</v>
      </c>
      <c r="O34" s="45">
        <f t="shared" si="6"/>
        <v>505541.5</v>
      </c>
      <c r="P34" s="45">
        <f t="shared" si="7"/>
        <v>448107</v>
      </c>
      <c r="R34" s="46">
        <f t="shared" si="8"/>
        <v>50569.569113581871</v>
      </c>
      <c r="S34" s="47" t="str">
        <f t="shared" si="0"/>
        <v xml:space="preserve">Existe gran diferencia, indicando alta volatilidad o falta de consenso en el valor. </v>
      </c>
      <c r="T34" s="48">
        <f t="shared" si="9"/>
        <v>8.6628954320851631E-2</v>
      </c>
      <c r="U34" s="47" t="str">
        <f t="shared" si="1"/>
        <v>Los precios son homogéneos. Hay poca dispersión, indicando un mercado estable donde la mayoría de los productos se venden a precios cercanos al promedio</v>
      </c>
    </row>
    <row r="35" spans="1:21" ht="15.75" customHeight="1" x14ac:dyDescent="0.25">
      <c r="A35" s="42">
        <v>34</v>
      </c>
      <c r="B35" s="43" t="s">
        <v>48</v>
      </c>
      <c r="E35" s="44">
        <v>540000</v>
      </c>
      <c r="F35" s="44">
        <v>837773.16</v>
      </c>
      <c r="G35" s="44">
        <v>572877</v>
      </c>
      <c r="H35" s="44">
        <v>595140</v>
      </c>
      <c r="I35" s="44">
        <v>553480</v>
      </c>
      <c r="K35" s="45">
        <f t="shared" si="2"/>
        <v>540000</v>
      </c>
      <c r="L35" s="45">
        <f t="shared" si="3"/>
        <v>837773.16</v>
      </c>
      <c r="M35" s="45">
        <f t="shared" si="4"/>
        <v>611308.63771443733</v>
      </c>
      <c r="N35" s="45">
        <f t="shared" si="5"/>
        <v>572877</v>
      </c>
      <c r="O35" s="45">
        <f t="shared" si="6"/>
        <v>619854.03200000001</v>
      </c>
      <c r="P35" s="45">
        <f t="shared" si="7"/>
        <v>540000</v>
      </c>
      <c r="R35" s="46">
        <f t="shared" si="8"/>
        <v>123580.48977498489</v>
      </c>
      <c r="S35" s="47" t="str">
        <f t="shared" si="0"/>
        <v xml:space="preserve">Existe gran diferencia, indicando alta volatilidad o falta de consenso en el valor. </v>
      </c>
      <c r="T35" s="48">
        <f t="shared" si="9"/>
        <v>0.17832222527485914</v>
      </c>
      <c r="U35" s="47" t="str">
        <f t="shared" si="1"/>
        <v>Los precios son homogéneos. Hay poca dispersión, indicando un mercado estable donde la mayoría de los productos se venden a precios cercanos al promedio</v>
      </c>
    </row>
    <row r="36" spans="1:21" ht="15.75" customHeight="1" x14ac:dyDescent="0.25">
      <c r="A36" s="42">
        <v>35</v>
      </c>
      <c r="B36" s="43" t="s">
        <v>49</v>
      </c>
      <c r="E36" s="44">
        <v>75000</v>
      </c>
      <c r="F36" s="44">
        <v>239944.09599999999</v>
      </c>
      <c r="G36" s="44">
        <v>79500</v>
      </c>
      <c r="H36" s="44">
        <v>98427</v>
      </c>
      <c r="I36" s="44">
        <v>91537</v>
      </c>
      <c r="K36" s="45">
        <f t="shared" si="2"/>
        <v>75000</v>
      </c>
      <c r="L36" s="45">
        <f t="shared" si="3"/>
        <v>239944.09599999999</v>
      </c>
      <c r="M36" s="45">
        <f t="shared" si="4"/>
        <v>105208.26936791728</v>
      </c>
      <c r="N36" s="45">
        <f t="shared" si="5"/>
        <v>91537</v>
      </c>
      <c r="O36" s="45">
        <f t="shared" si="6"/>
        <v>116881.6192</v>
      </c>
      <c r="P36" s="45">
        <f t="shared" si="7"/>
        <v>75000</v>
      </c>
      <c r="R36" s="46">
        <f t="shared" si="8"/>
        <v>69423.97166899225</v>
      </c>
      <c r="S36" s="47" t="str">
        <f t="shared" si="0"/>
        <v xml:space="preserve">Existe gran diferencia, indicando alta volatilidad o falta de consenso en el valor. </v>
      </c>
      <c r="T36" s="48">
        <f t="shared" si="9"/>
        <v>0.53126135993806023</v>
      </c>
      <c r="U36" s="47" t="str">
        <f t="shared" si="1"/>
        <v>Existe una gran dispersión de precios, lo que indica alta volatilidad o falta de uniformidad en el mercado. La media pierde representatividad</v>
      </c>
    </row>
    <row r="37" spans="1:21" ht="15.75" customHeight="1" x14ac:dyDescent="0.25">
      <c r="A37" s="42">
        <v>36</v>
      </c>
      <c r="B37" s="43" t="s">
        <v>50</v>
      </c>
      <c r="E37" s="44">
        <v>652500</v>
      </c>
      <c r="F37" s="44">
        <v>771283.38</v>
      </c>
      <c r="G37" s="44">
        <v>692127</v>
      </c>
      <c r="H37" s="44">
        <v>796572</v>
      </c>
      <c r="I37" s="44">
        <v>740812</v>
      </c>
      <c r="K37" s="45">
        <f t="shared" si="2"/>
        <v>652500</v>
      </c>
      <c r="L37" s="45">
        <f t="shared" si="3"/>
        <v>796572</v>
      </c>
      <c r="M37" s="45">
        <f t="shared" si="4"/>
        <v>728756.8754950728</v>
      </c>
      <c r="N37" s="45">
        <f t="shared" si="5"/>
        <v>740812</v>
      </c>
      <c r="O37" s="45">
        <f t="shared" si="6"/>
        <v>730658.87599999993</v>
      </c>
      <c r="P37" s="45">
        <f t="shared" si="7"/>
        <v>652500</v>
      </c>
      <c r="R37" s="46">
        <f t="shared" si="8"/>
        <v>58505.323546895117</v>
      </c>
      <c r="S37" s="47" t="str">
        <f t="shared" si="0"/>
        <v xml:space="preserve">Existe gran diferencia, indicando alta volatilidad o falta de consenso en el valor. </v>
      </c>
      <c r="T37" s="48">
        <f t="shared" si="9"/>
        <v>7.1618581416631744E-2</v>
      </c>
      <c r="U37" s="47" t="str">
        <f t="shared" si="1"/>
        <v>Los precios son homogéneos. Hay poca dispersión, indicando un mercado estable donde la mayoría de los productos se venden a precios cercanos al promedio</v>
      </c>
    </row>
    <row r="38" spans="1:21" ht="15.75" customHeight="1" x14ac:dyDescent="0.25">
      <c r="A38" s="42">
        <v>37</v>
      </c>
      <c r="B38" s="43" t="s">
        <v>51</v>
      </c>
      <c r="E38" s="44">
        <v>577500</v>
      </c>
      <c r="F38" s="44">
        <v>579600</v>
      </c>
      <c r="G38" s="44">
        <v>612627</v>
      </c>
      <c r="H38" s="44">
        <v>814884</v>
      </c>
      <c r="I38" s="44">
        <v>757842</v>
      </c>
      <c r="K38" s="45">
        <f t="shared" si="2"/>
        <v>577500</v>
      </c>
      <c r="L38" s="45">
        <f t="shared" si="3"/>
        <v>814884</v>
      </c>
      <c r="M38" s="45">
        <f t="shared" si="4"/>
        <v>661470.06057862693</v>
      </c>
      <c r="N38" s="45">
        <f t="shared" si="5"/>
        <v>612627</v>
      </c>
      <c r="O38" s="45">
        <f t="shared" si="6"/>
        <v>668490.6</v>
      </c>
      <c r="P38" s="45">
        <f t="shared" si="7"/>
        <v>577500</v>
      </c>
      <c r="R38" s="46">
        <f t="shared" si="8"/>
        <v>110358.81263768674</v>
      </c>
      <c r="S38" s="47" t="str">
        <f t="shared" si="0"/>
        <v xml:space="preserve">Existe gran diferencia, indicando alta volatilidad o falta de consenso en el valor. </v>
      </c>
      <c r="T38" s="48">
        <f t="shared" si="9"/>
        <v>0.14765790691688407</v>
      </c>
      <c r="U38" s="47" t="str">
        <f t="shared" si="1"/>
        <v>Los precios son homogéneos. Hay poca dispersión, indicando un mercado estable donde la mayoría de los productos se venden a precios cercanos al promedio</v>
      </c>
    </row>
    <row r="39" spans="1:21" ht="15.75" customHeight="1" x14ac:dyDescent="0.25">
      <c r="A39" s="42">
        <v>38</v>
      </c>
      <c r="B39" s="43" t="s">
        <v>52</v>
      </c>
      <c r="E39" s="44">
        <v>605000</v>
      </c>
      <c r="F39" s="44">
        <v>1175731.48</v>
      </c>
      <c r="G39" s="44">
        <v>641724</v>
      </c>
      <c r="H39" s="44">
        <v>654654</v>
      </c>
      <c r="I39" s="44">
        <v>608828</v>
      </c>
      <c r="K39" s="45">
        <f t="shared" si="2"/>
        <v>605000</v>
      </c>
      <c r="L39" s="45">
        <f t="shared" si="3"/>
        <v>1175731.48</v>
      </c>
      <c r="M39" s="45">
        <f t="shared" si="4"/>
        <v>711186.73769350548</v>
      </c>
      <c r="N39" s="45">
        <f t="shared" si="5"/>
        <v>641724</v>
      </c>
      <c r="O39" s="45">
        <f t="shared" si="6"/>
        <v>737187.49600000004</v>
      </c>
      <c r="P39" s="45">
        <f t="shared" si="7"/>
        <v>605000</v>
      </c>
      <c r="R39" s="46">
        <f t="shared" si="8"/>
        <v>246066.8492733429</v>
      </c>
      <c r="S39" s="47" t="str">
        <f t="shared" si="0"/>
        <v xml:space="preserve">Existe gran diferencia, indicando alta volatilidad o falta de consenso en el valor. </v>
      </c>
      <c r="T39" s="48">
        <f t="shared" si="9"/>
        <v>0.29855210782597941</v>
      </c>
      <c r="U39" s="47" t="str">
        <f t="shared" si="1"/>
        <v>Los precios son homogéneos. Hay poca dispersión, indicando un mercado estable donde la mayoría de los productos se venden a precios cercanos al promedio</v>
      </c>
    </row>
    <row r="40" spans="1:21" ht="15.75" customHeight="1" x14ac:dyDescent="0.25">
      <c r="A40" s="42">
        <v>39</v>
      </c>
      <c r="B40" s="43" t="s">
        <v>53</v>
      </c>
      <c r="E40" s="44">
        <v>605000</v>
      </c>
      <c r="F40" s="44">
        <v>1175731.48</v>
      </c>
      <c r="G40" s="44">
        <v>641724</v>
      </c>
      <c r="H40" s="44">
        <v>680978</v>
      </c>
      <c r="I40" s="44">
        <v>633310</v>
      </c>
      <c r="K40" s="45">
        <f t="shared" si="2"/>
        <v>605000</v>
      </c>
      <c r="L40" s="45">
        <f t="shared" si="3"/>
        <v>1175731.48</v>
      </c>
      <c r="M40" s="45">
        <f t="shared" si="4"/>
        <v>722490.67486245302</v>
      </c>
      <c r="N40" s="45">
        <f t="shared" si="5"/>
        <v>641724</v>
      </c>
      <c r="O40" s="45">
        <f t="shared" si="6"/>
        <v>747348.696</v>
      </c>
      <c r="P40" s="45">
        <f t="shared" si="7"/>
        <v>605000</v>
      </c>
      <c r="R40" s="46">
        <f t="shared" si="8"/>
        <v>241009.04068026593</v>
      </c>
      <c r="S40" s="47" t="str">
        <f t="shared" si="0"/>
        <v xml:space="preserve">Existe gran diferencia, indicando alta volatilidad o falta de consenso en el valor. </v>
      </c>
      <c r="T40" s="48">
        <f t="shared" si="9"/>
        <v>0.28843970748192044</v>
      </c>
      <c r="U40" s="47" t="str">
        <f t="shared" si="1"/>
        <v>Los precios son homogéneos. Hay poca dispersión, indicando un mercado estable donde la mayoría de los productos se venden a precios cercanos al promedio</v>
      </c>
    </row>
    <row r="41" spans="1:21" ht="15.75" customHeight="1" x14ac:dyDescent="0.25">
      <c r="A41" s="42">
        <v>40</v>
      </c>
      <c r="B41" s="43" t="s">
        <v>54</v>
      </c>
      <c r="E41" s="44">
        <v>1500000</v>
      </c>
      <c r="F41" s="44">
        <v>2060994.4879999999</v>
      </c>
      <c r="G41" s="44">
        <v>1590000</v>
      </c>
      <c r="H41" s="44">
        <v>2832638</v>
      </c>
      <c r="I41" s="44">
        <v>2634353</v>
      </c>
      <c r="K41" s="45">
        <f t="shared" si="2"/>
        <v>1500000</v>
      </c>
      <c r="L41" s="45">
        <f t="shared" si="3"/>
        <v>2832638</v>
      </c>
      <c r="M41" s="45">
        <f t="shared" si="4"/>
        <v>2055351.2525585731</v>
      </c>
      <c r="N41" s="45">
        <f t="shared" si="5"/>
        <v>2060994.4879999999</v>
      </c>
      <c r="O41" s="45">
        <f t="shared" si="6"/>
        <v>2123597.0976</v>
      </c>
      <c r="P41" s="45">
        <f t="shared" si="7"/>
        <v>1500000</v>
      </c>
      <c r="R41" s="46">
        <f t="shared" si="8"/>
        <v>600235.13778844709</v>
      </c>
      <c r="S41" s="47" t="str">
        <f t="shared" si="0"/>
        <v xml:space="preserve">Existe gran diferencia, indicando alta volatilidad o falta de consenso en el valor. </v>
      </c>
      <c r="T41" s="48">
        <f t="shared" si="9"/>
        <v>0.25281002165538458</v>
      </c>
      <c r="U41" s="47" t="str">
        <f t="shared" si="1"/>
        <v>Los precios son homogéneos. Hay poca dispersión, indicando un mercado estable donde la mayoría de los productos se venden a precios cercanos al promedio</v>
      </c>
    </row>
    <row r="42" spans="1:21" ht="15.75" customHeight="1" x14ac:dyDescent="0.25">
      <c r="A42" s="42">
        <v>41</v>
      </c>
      <c r="B42" s="43" t="s">
        <v>55</v>
      </c>
      <c r="E42" s="44">
        <v>1225000</v>
      </c>
      <c r="F42" s="44">
        <v>1419570.4879999999</v>
      </c>
      <c r="G42" s="44">
        <v>1298500</v>
      </c>
      <c r="H42" s="44">
        <v>3398021</v>
      </c>
      <c r="I42" s="44">
        <v>3160160</v>
      </c>
      <c r="K42" s="45">
        <f t="shared" si="2"/>
        <v>1225000</v>
      </c>
      <c r="L42" s="45">
        <f t="shared" si="3"/>
        <v>3398021</v>
      </c>
      <c r="M42" s="45">
        <f t="shared" si="4"/>
        <v>1892056.1773992411</v>
      </c>
      <c r="N42" s="45">
        <f t="shared" si="5"/>
        <v>1419570.4879999999</v>
      </c>
      <c r="O42" s="45">
        <f t="shared" si="6"/>
        <v>2100250.2976000002</v>
      </c>
      <c r="P42" s="45">
        <f t="shared" si="7"/>
        <v>1225000</v>
      </c>
      <c r="R42" s="46">
        <f t="shared" si="8"/>
        <v>1081643.3099221196</v>
      </c>
      <c r="S42" s="47" t="str">
        <f t="shared" si="0"/>
        <v xml:space="preserve">Existe gran diferencia, indicando alta volatilidad o falta de consenso en el valor. </v>
      </c>
      <c r="T42" s="48">
        <f t="shared" si="9"/>
        <v>0.46063613868452713</v>
      </c>
      <c r="U42" s="47" t="str">
        <f t="shared" si="1"/>
        <v>Existe una gran dispersión de precios, lo que indica alta volatilidad o falta de uniformidad en el mercado. La media pierde representatividad</v>
      </c>
    </row>
    <row r="43" spans="1:21" ht="15.75" customHeight="1" x14ac:dyDescent="0.25">
      <c r="A43" s="42">
        <v>42</v>
      </c>
      <c r="B43" s="43" t="s">
        <v>56</v>
      </c>
      <c r="E43" s="44">
        <v>2342500</v>
      </c>
      <c r="F43" s="44">
        <v>2401345.912</v>
      </c>
      <c r="G43" s="44">
        <v>2484534</v>
      </c>
      <c r="H43" s="44">
        <v>1646936</v>
      </c>
      <c r="I43" s="44">
        <v>1531650</v>
      </c>
      <c r="K43" s="45">
        <f t="shared" si="2"/>
        <v>1531650</v>
      </c>
      <c r="L43" s="45">
        <f t="shared" si="3"/>
        <v>2484534</v>
      </c>
      <c r="M43" s="45">
        <f t="shared" si="4"/>
        <v>2039121.5069825472</v>
      </c>
      <c r="N43" s="45">
        <f t="shared" si="5"/>
        <v>2342500</v>
      </c>
      <c r="O43" s="45">
        <f t="shared" si="6"/>
        <v>2081393.1824</v>
      </c>
      <c r="P43" s="45">
        <f t="shared" si="7"/>
        <v>1531650</v>
      </c>
      <c r="R43" s="46">
        <f t="shared" si="8"/>
        <v>453883.14799216477</v>
      </c>
      <c r="S43" s="47" t="str">
        <f t="shared" si="0"/>
        <v xml:space="preserve">Existe gran diferencia, indicando alta volatilidad o falta de consenso en el valor. </v>
      </c>
      <c r="T43" s="48">
        <f t="shared" si="9"/>
        <v>0.19504504604590034</v>
      </c>
      <c r="U43" s="47" t="str">
        <f t="shared" si="1"/>
        <v>Los precios son homogéneos. Hay poca dispersión, indicando un mercado estable donde la mayoría de los productos se venden a precios cercanos al promedio</v>
      </c>
    </row>
    <row r="44" spans="1:21" ht="15.75" customHeight="1" x14ac:dyDescent="0.25">
      <c r="A44" s="42">
        <v>43</v>
      </c>
      <c r="B44" s="43" t="s">
        <v>57</v>
      </c>
      <c r="E44" s="44">
        <v>872500</v>
      </c>
      <c r="F44" s="44">
        <v>885341.576</v>
      </c>
      <c r="G44" s="44">
        <v>925168</v>
      </c>
      <c r="H44" s="44">
        <v>1104443</v>
      </c>
      <c r="I44" s="44">
        <v>1027132</v>
      </c>
      <c r="K44" s="45">
        <f t="shared" si="2"/>
        <v>872500</v>
      </c>
      <c r="L44" s="45">
        <f t="shared" si="3"/>
        <v>1104443</v>
      </c>
      <c r="M44" s="45">
        <f t="shared" si="4"/>
        <v>958899.9432103032</v>
      </c>
      <c r="N44" s="45">
        <f t="shared" si="5"/>
        <v>925168</v>
      </c>
      <c r="O44" s="45">
        <f t="shared" si="6"/>
        <v>962916.91519999993</v>
      </c>
      <c r="P44" s="45">
        <f t="shared" si="7"/>
        <v>872500</v>
      </c>
      <c r="R44" s="46">
        <f t="shared" si="8"/>
        <v>99713.76810619462</v>
      </c>
      <c r="S44" s="47" t="str">
        <f t="shared" si="0"/>
        <v xml:space="preserve">Existe gran diferencia, indicando alta volatilidad o falta de consenso en el valor. </v>
      </c>
      <c r="T44" s="48">
        <f t="shared" si="9"/>
        <v>9.2621392462210905E-2</v>
      </c>
      <c r="U44" s="47" t="str">
        <f t="shared" si="1"/>
        <v>Los precios son homogéneos. Hay poca dispersión, indicando un mercado estable donde la mayoría de los productos se venden a precios cercanos al promedio</v>
      </c>
    </row>
    <row r="45" spans="1:21" ht="15.75" customHeight="1" x14ac:dyDescent="0.25">
      <c r="A45" s="42">
        <v>44</v>
      </c>
      <c r="B45" s="43" t="s">
        <v>58</v>
      </c>
      <c r="E45" s="44">
        <v>1122500</v>
      </c>
      <c r="F45" s="44">
        <v>1146514.4880000001</v>
      </c>
      <c r="G45" s="44">
        <v>1190168</v>
      </c>
      <c r="H45" s="44">
        <v>281547</v>
      </c>
      <c r="I45" s="44">
        <v>261839</v>
      </c>
      <c r="K45" s="45">
        <f t="shared" si="2"/>
        <v>261839</v>
      </c>
      <c r="L45" s="45">
        <f t="shared" si="3"/>
        <v>1190168</v>
      </c>
      <c r="M45" s="45">
        <f t="shared" si="4"/>
        <v>646475.21722198837</v>
      </c>
      <c r="N45" s="45">
        <f t="shared" si="5"/>
        <v>1122500</v>
      </c>
      <c r="O45" s="45">
        <f t="shared" si="6"/>
        <v>800513.69759999996</v>
      </c>
      <c r="P45" s="45">
        <f t="shared" si="7"/>
        <v>261839</v>
      </c>
      <c r="R45" s="46">
        <f t="shared" si="8"/>
        <v>483404.35049805389</v>
      </c>
      <c r="S45" s="47" t="str">
        <f t="shared" si="0"/>
        <v xml:space="preserve">Existe gran diferencia, indicando alta volatilidad o falta de consenso en el valor. </v>
      </c>
      <c r="T45" s="48">
        <f t="shared" si="9"/>
        <v>0.54011567400956506</v>
      </c>
      <c r="U45" s="47" t="str">
        <f t="shared" si="1"/>
        <v>Existe una gran dispersión de precios, lo que indica alta volatilidad o falta de uniformidad en el mercado. La media pierde representatividad</v>
      </c>
    </row>
    <row r="46" spans="1:21" ht="15.75" customHeight="1" x14ac:dyDescent="0.25">
      <c r="A46" s="42">
        <v>45</v>
      </c>
      <c r="B46" s="43" t="s">
        <v>59</v>
      </c>
      <c r="E46" s="44">
        <v>220000</v>
      </c>
      <c r="F46" s="44">
        <v>283554.48800000001</v>
      </c>
      <c r="G46" s="44">
        <v>233306</v>
      </c>
      <c r="H46" s="44">
        <v>274680</v>
      </c>
      <c r="I46" s="44">
        <v>255452</v>
      </c>
      <c r="K46" s="45">
        <f t="shared" si="2"/>
        <v>220000</v>
      </c>
      <c r="L46" s="45">
        <f t="shared" si="3"/>
        <v>283554.48800000001</v>
      </c>
      <c r="M46" s="45">
        <f t="shared" si="4"/>
        <v>252246.00226726447</v>
      </c>
      <c r="N46" s="45">
        <f t="shared" si="5"/>
        <v>255452</v>
      </c>
      <c r="O46" s="45">
        <f t="shared" si="6"/>
        <v>253398.49759999997</v>
      </c>
      <c r="P46" s="45">
        <f t="shared" si="7"/>
        <v>220000</v>
      </c>
      <c r="R46" s="46">
        <f t="shared" si="8"/>
        <v>26859.221299472345</v>
      </c>
      <c r="S46" s="47" t="str">
        <f t="shared" si="0"/>
        <v xml:space="preserve">Existe gran diferencia, indicando alta volatilidad o falta de consenso en el valor. </v>
      </c>
      <c r="T46" s="48">
        <f t="shared" si="9"/>
        <v>9.4805683880787792E-2</v>
      </c>
      <c r="U46" s="47" t="str">
        <f t="shared" si="1"/>
        <v>Los precios son homogéneos. Hay poca dispersión, indicando un mercado estable donde la mayoría de los productos se venden a precios cercanos al promedio</v>
      </c>
    </row>
    <row r="47" spans="1:21" ht="15.75" customHeight="1" x14ac:dyDescent="0.25">
      <c r="A47" s="42">
        <v>46</v>
      </c>
      <c r="B47" s="43" t="s">
        <v>60</v>
      </c>
      <c r="E47" s="44">
        <v>195000</v>
      </c>
      <c r="F47" s="44">
        <v>283554.48800000001</v>
      </c>
      <c r="G47" s="44">
        <v>206806</v>
      </c>
      <c r="H47" s="44">
        <v>179687</v>
      </c>
      <c r="I47" s="44">
        <v>167109</v>
      </c>
      <c r="K47" s="45">
        <f t="shared" si="2"/>
        <v>167109</v>
      </c>
      <c r="L47" s="45">
        <f t="shared" si="3"/>
        <v>283554.48800000001</v>
      </c>
      <c r="M47" s="45">
        <f t="shared" si="4"/>
        <v>202838.38963561362</v>
      </c>
      <c r="N47" s="45">
        <f t="shared" si="5"/>
        <v>195000</v>
      </c>
      <c r="O47" s="45">
        <f t="shared" si="6"/>
        <v>206431.29759999999</v>
      </c>
      <c r="P47" s="45">
        <f t="shared" si="7"/>
        <v>167109</v>
      </c>
      <c r="R47" s="46">
        <f t="shared" si="8"/>
        <v>45662.62696900859</v>
      </c>
      <c r="S47" s="47" t="str">
        <f t="shared" si="0"/>
        <v xml:space="preserve">Existe gran diferencia, indicando alta volatilidad o falta de consenso en el valor. </v>
      </c>
      <c r="T47" s="48">
        <f t="shared" si="9"/>
        <v>0.19784739837612358</v>
      </c>
      <c r="U47" s="47" t="str">
        <f t="shared" si="1"/>
        <v>Los precios son homogéneos. Hay poca dispersión, indicando un mercado estable donde la mayoría de los productos se venden a precios cercanos al promedio</v>
      </c>
    </row>
    <row r="48" spans="1:21" ht="15.75" customHeight="1" x14ac:dyDescent="0.25">
      <c r="A48" s="42">
        <v>47</v>
      </c>
      <c r="B48" s="43" t="s">
        <v>61</v>
      </c>
      <c r="E48" s="44">
        <v>3962500</v>
      </c>
      <c r="F48" s="44"/>
      <c r="G48" s="44">
        <v>4203695</v>
      </c>
      <c r="H48" s="44">
        <v>2310746</v>
      </c>
      <c r="I48" s="44">
        <v>2148994</v>
      </c>
      <c r="K48" s="45">
        <f t="shared" si="2"/>
        <v>2148994</v>
      </c>
      <c r="L48" s="45">
        <f t="shared" si="3"/>
        <v>4203695</v>
      </c>
      <c r="M48" s="45">
        <f t="shared" si="4"/>
        <v>3015761.3539899909</v>
      </c>
      <c r="N48" s="45">
        <f t="shared" si="5"/>
        <v>3136623</v>
      </c>
      <c r="O48" s="45">
        <f t="shared" si="6"/>
        <v>3156483.75</v>
      </c>
      <c r="P48" s="45">
        <f t="shared" si="7"/>
        <v>2148994</v>
      </c>
      <c r="R48" s="46">
        <f t="shared" si="8"/>
        <v>1076510.0302243279</v>
      </c>
      <c r="S48" s="47" t="str">
        <f t="shared" si="0"/>
        <v xml:space="preserve">Existe gran diferencia, indicando alta volatilidad o falta de consenso en el valor. </v>
      </c>
      <c r="T48" s="48">
        <f t="shared" si="9"/>
        <v>0.29535556253157386</v>
      </c>
      <c r="U48" s="47" t="str">
        <f t="shared" si="1"/>
        <v>Los precios son homogéneos. Hay poca dispersión, indicando un mercado estable donde la mayoría de los productos se venden a precios cercanos al promedio</v>
      </c>
    </row>
    <row r="49" spans="1:21" ht="15.75" customHeight="1" x14ac:dyDescent="0.25">
      <c r="A49" s="42">
        <v>48</v>
      </c>
      <c r="B49" s="43" t="s">
        <v>62</v>
      </c>
      <c r="E49" s="44">
        <v>6442500</v>
      </c>
      <c r="F49" s="44">
        <v>5583467.1200000001</v>
      </c>
      <c r="G49" s="44">
        <v>6831064</v>
      </c>
      <c r="H49" s="44">
        <v>936201</v>
      </c>
      <c r="I49" s="44">
        <v>870667</v>
      </c>
      <c r="K49" s="45">
        <f t="shared" si="2"/>
        <v>870667</v>
      </c>
      <c r="L49" s="45">
        <f t="shared" si="3"/>
        <v>6831064</v>
      </c>
      <c r="M49" s="45">
        <f t="shared" si="4"/>
        <v>2886247.6070703617</v>
      </c>
      <c r="N49" s="45">
        <f t="shared" si="5"/>
        <v>5583467.1200000001</v>
      </c>
      <c r="O49" s="45">
        <f t="shared" si="6"/>
        <v>4132779.824</v>
      </c>
      <c r="P49" s="45">
        <f t="shared" si="7"/>
        <v>870667</v>
      </c>
      <c r="R49" s="46">
        <f t="shared" si="8"/>
        <v>2982429.1555374679</v>
      </c>
      <c r="S49" s="47" t="str">
        <f t="shared" si="0"/>
        <v xml:space="preserve">Existe gran diferencia, indicando alta volatilidad o falta de consenso en el valor. </v>
      </c>
      <c r="T49" s="48">
        <f t="shared" si="9"/>
        <v>0.64546524265639871</v>
      </c>
      <c r="U49" s="47" t="str">
        <f t="shared" si="1"/>
        <v>Existe una gran dispersión de precios, lo que indica alta volatilidad o falta de uniformidad en el mercado. La media pierde representatividad</v>
      </c>
    </row>
    <row r="50" spans="1:21" ht="15.75" customHeight="1" x14ac:dyDescent="0.25">
      <c r="A50" s="42">
        <v>49</v>
      </c>
      <c r="B50" s="43" t="s">
        <v>63</v>
      </c>
      <c r="E50" s="44">
        <v>230000</v>
      </c>
      <c r="F50" s="44">
        <v>322194.48800000001</v>
      </c>
      <c r="G50" s="44">
        <v>243959</v>
      </c>
      <c r="H50" s="44">
        <v>448644</v>
      </c>
      <c r="I50" s="44">
        <v>417239</v>
      </c>
      <c r="K50" s="45">
        <f t="shared" si="2"/>
        <v>230000</v>
      </c>
      <c r="L50" s="45">
        <f t="shared" si="3"/>
        <v>448644</v>
      </c>
      <c r="M50" s="45">
        <f t="shared" si="4"/>
        <v>320545.66604312876</v>
      </c>
      <c r="N50" s="45">
        <f t="shared" si="5"/>
        <v>322194.48800000001</v>
      </c>
      <c r="O50" s="45">
        <f t="shared" si="6"/>
        <v>332407.29759999999</v>
      </c>
      <c r="P50" s="45">
        <f t="shared" si="7"/>
        <v>230000</v>
      </c>
      <c r="R50" s="46">
        <f t="shared" si="8"/>
        <v>98896.468777842805</v>
      </c>
      <c r="S50" s="47" t="str">
        <f t="shared" si="0"/>
        <v xml:space="preserve">Existe gran diferencia, indicando alta volatilidad o falta de consenso en el valor. </v>
      </c>
      <c r="T50" s="48">
        <f t="shared" si="9"/>
        <v>0.26610634425727719</v>
      </c>
      <c r="U50" s="47" t="str">
        <f t="shared" si="1"/>
        <v>Los precios son homogéneos. Hay poca dispersión, indicando un mercado estable donde la mayoría de los productos se venden a precios cercanos al promedio</v>
      </c>
    </row>
    <row r="51" spans="1:21" ht="15.75" customHeight="1" x14ac:dyDescent="0.25">
      <c r="A51" s="42">
        <v>50</v>
      </c>
      <c r="B51" s="43" t="s">
        <v>64</v>
      </c>
      <c r="E51" s="44">
        <v>600000</v>
      </c>
      <c r="F51" s="44">
        <v>618240</v>
      </c>
      <c r="G51" s="44">
        <v>636000</v>
      </c>
      <c r="H51" s="44">
        <v>703868</v>
      </c>
      <c r="I51" s="44">
        <v>654597</v>
      </c>
      <c r="K51" s="45">
        <f t="shared" si="2"/>
        <v>600000</v>
      </c>
      <c r="L51" s="45">
        <f t="shared" si="3"/>
        <v>703868</v>
      </c>
      <c r="M51" s="45">
        <f t="shared" si="4"/>
        <v>641573.08994346811</v>
      </c>
      <c r="N51" s="45">
        <f t="shared" si="5"/>
        <v>636000</v>
      </c>
      <c r="O51" s="45">
        <f t="shared" si="6"/>
        <v>642541</v>
      </c>
      <c r="P51" s="45">
        <f t="shared" si="7"/>
        <v>600000</v>
      </c>
      <c r="R51" s="46">
        <f t="shared" si="8"/>
        <v>39841.586401648216</v>
      </c>
      <c r="S51" s="47" t="str">
        <f t="shared" si="0"/>
        <v xml:space="preserve">Existe gran diferencia, indicando alta volatilidad o falta de consenso en el valor. </v>
      </c>
      <c r="T51" s="48">
        <f t="shared" si="9"/>
        <v>5.5460115712781997E-2</v>
      </c>
      <c r="U51" s="47" t="str">
        <f t="shared" si="1"/>
        <v>Los precios son homogéneos. Hay poca dispersión, indicando un mercado estable donde la mayoría de los productos se venden a precios cercanos al promedio</v>
      </c>
    </row>
    <row r="52" spans="1:21" ht="15.75" customHeight="1" x14ac:dyDescent="0.25">
      <c r="A52" s="42">
        <v>51</v>
      </c>
      <c r="B52" s="43" t="s">
        <v>65</v>
      </c>
      <c r="E52" s="44">
        <v>1437500</v>
      </c>
      <c r="F52" s="44">
        <v>1732192.56</v>
      </c>
      <c r="G52" s="44">
        <v>1525075</v>
      </c>
      <c r="H52" s="44">
        <v>1255517</v>
      </c>
      <c r="I52" s="44">
        <v>1167631</v>
      </c>
      <c r="K52" s="45">
        <f t="shared" si="2"/>
        <v>1167631</v>
      </c>
      <c r="L52" s="45">
        <f t="shared" si="3"/>
        <v>1732192.56</v>
      </c>
      <c r="M52" s="45">
        <f t="shared" si="4"/>
        <v>1409693.4690055388</v>
      </c>
      <c r="N52" s="45">
        <f t="shared" si="5"/>
        <v>1437500</v>
      </c>
      <c r="O52" s="45">
        <f t="shared" si="6"/>
        <v>1423583.1120000002</v>
      </c>
      <c r="P52" s="45">
        <f t="shared" si="7"/>
        <v>1167631</v>
      </c>
      <c r="R52" s="46">
        <f t="shared" si="8"/>
        <v>223322.51125688723</v>
      </c>
      <c r="S52" s="47" t="str">
        <f t="shared" si="0"/>
        <v xml:space="preserve">Existe gran diferencia, indicando alta volatilidad o falta de consenso en el valor. </v>
      </c>
      <c r="T52" s="48">
        <f t="shared" si="9"/>
        <v>0.1403119528089376</v>
      </c>
      <c r="U52" s="47" t="str">
        <f t="shared" si="1"/>
        <v>Los precios son homogéneos. Hay poca dispersión, indicando un mercado estable donde la mayoría de los productos se venden a precios cercanos al promedio</v>
      </c>
    </row>
    <row r="53" spans="1:21" ht="15.75" customHeight="1" x14ac:dyDescent="0.25">
      <c r="A53" s="42">
        <v>52</v>
      </c>
      <c r="B53" s="43" t="s">
        <v>66</v>
      </c>
      <c r="E53" s="44">
        <v>100000</v>
      </c>
      <c r="F53" s="44">
        <v>168167.72</v>
      </c>
      <c r="G53" s="44">
        <v>106000</v>
      </c>
      <c r="H53" s="44">
        <v>333050</v>
      </c>
      <c r="I53" s="44">
        <v>309737</v>
      </c>
      <c r="K53" s="45">
        <f t="shared" si="2"/>
        <v>100000</v>
      </c>
      <c r="L53" s="45">
        <f t="shared" si="3"/>
        <v>333050</v>
      </c>
      <c r="M53" s="45">
        <f t="shared" si="4"/>
        <v>179023.56671461705</v>
      </c>
      <c r="N53" s="45">
        <f t="shared" si="5"/>
        <v>168167.72</v>
      </c>
      <c r="O53" s="45">
        <f t="shared" si="6"/>
        <v>203390.94399999999</v>
      </c>
      <c r="P53" s="45">
        <f t="shared" si="7"/>
        <v>100000</v>
      </c>
      <c r="R53" s="46">
        <f t="shared" si="8"/>
        <v>111283.77376435294</v>
      </c>
      <c r="S53" s="47" t="str">
        <f t="shared" si="0"/>
        <v xml:space="preserve">Existe gran diferencia, indicando alta volatilidad o falta de consenso en el valor. </v>
      </c>
      <c r="T53" s="48">
        <f t="shared" si="9"/>
        <v>0.48937888390901196</v>
      </c>
      <c r="U53" s="47" t="str">
        <f t="shared" si="1"/>
        <v>Existe una gran dispersión de precios, lo que indica alta volatilidad o falta de uniformidad en el mercado. La media pierde representatividad</v>
      </c>
    </row>
    <row r="54" spans="1:21" ht="15.75" customHeight="1" x14ac:dyDescent="0.25">
      <c r="A54" s="42">
        <v>53</v>
      </c>
      <c r="B54" s="43" t="s">
        <v>67</v>
      </c>
      <c r="E54" s="44">
        <v>4012500</v>
      </c>
      <c r="F54" s="44"/>
      <c r="G54" s="44">
        <v>4255635</v>
      </c>
      <c r="H54" s="44">
        <v>2168828</v>
      </c>
      <c r="I54" s="44">
        <v>2017010</v>
      </c>
      <c r="K54" s="45">
        <f t="shared" si="2"/>
        <v>2017010</v>
      </c>
      <c r="L54" s="45">
        <f t="shared" si="3"/>
        <v>4255635</v>
      </c>
      <c r="M54" s="45">
        <f t="shared" si="4"/>
        <v>2939870.1257516071</v>
      </c>
      <c r="N54" s="45">
        <f t="shared" si="5"/>
        <v>3090664</v>
      </c>
      <c r="O54" s="45">
        <f t="shared" si="6"/>
        <v>3113493.25</v>
      </c>
      <c r="P54" s="45">
        <f t="shared" si="7"/>
        <v>2017010</v>
      </c>
      <c r="R54" s="46">
        <f t="shared" si="8"/>
        <v>1184253.4731110495</v>
      </c>
      <c r="S54" s="47" t="str">
        <f t="shared" si="0"/>
        <v xml:space="preserve">Existe gran diferencia, indicando alta volatilidad o falta de consenso en el valor. </v>
      </c>
      <c r="T54" s="48">
        <f t="shared" si="9"/>
        <v>0.32940286356301579</v>
      </c>
      <c r="U54" s="47" t="str">
        <f t="shared" si="1"/>
        <v>Existe una gran dispersión de precios, lo que indica alta volatilidad o falta de uniformidad en el mercado. La media pierde representatividad</v>
      </c>
    </row>
    <row r="55" spans="1:21" ht="15.75" customHeight="1" x14ac:dyDescent="0.25">
      <c r="A55" s="42">
        <v>54</v>
      </c>
      <c r="B55" s="43" t="s">
        <v>68</v>
      </c>
      <c r="E55" s="44">
        <v>437500</v>
      </c>
      <c r="F55" s="44">
        <v>502475.848</v>
      </c>
      <c r="G55" s="44">
        <v>463750</v>
      </c>
      <c r="H55" s="44">
        <v>535626</v>
      </c>
      <c r="I55" s="44">
        <v>498132</v>
      </c>
      <c r="K55" s="45">
        <f t="shared" si="2"/>
        <v>437500</v>
      </c>
      <c r="L55" s="45">
        <f t="shared" si="3"/>
        <v>535626</v>
      </c>
      <c r="M55" s="45">
        <f t="shared" si="4"/>
        <v>486313.86619005469</v>
      </c>
      <c r="N55" s="45">
        <f t="shared" si="5"/>
        <v>498132</v>
      </c>
      <c r="O55" s="45">
        <f t="shared" si="6"/>
        <v>487496.76960000006</v>
      </c>
      <c r="P55" s="45">
        <f t="shared" si="7"/>
        <v>437500</v>
      </c>
      <c r="R55" s="46">
        <f t="shared" si="8"/>
        <v>37807.042237993453</v>
      </c>
      <c r="S55" s="47" t="str">
        <f t="shared" si="0"/>
        <v xml:space="preserve">Existe gran diferencia, indicando alta volatilidad o falta de consenso en el valor. </v>
      </c>
      <c r="T55" s="48">
        <f t="shared" si="9"/>
        <v>6.9365888550789803E-2</v>
      </c>
      <c r="U55" s="47" t="str">
        <f t="shared" si="1"/>
        <v>Los precios son homogéneos. Hay poca dispersión, indicando un mercado estable donde la mayoría de los productos se venden a precios cercanos al promedio</v>
      </c>
    </row>
    <row r="56" spans="1:21" ht="15.75" customHeight="1" x14ac:dyDescent="0.25"/>
    <row r="57" spans="1:21" ht="15.75" customHeight="1" x14ac:dyDescent="0.25"/>
    <row r="58" spans="1:21" ht="15.75" customHeight="1" x14ac:dyDescent="0.25"/>
    <row r="59" spans="1:21" ht="15.75" customHeight="1" x14ac:dyDescent="0.25"/>
    <row r="60" spans="1:21" ht="15.75" customHeight="1" x14ac:dyDescent="0.25"/>
    <row r="61" spans="1:21" ht="15.75" customHeight="1" x14ac:dyDescent="0.25"/>
    <row r="62" spans="1:21" ht="15.75" customHeight="1" x14ac:dyDescent="0.25"/>
    <row r="63" spans="1:21" ht="15.75" customHeight="1" x14ac:dyDescent="0.25"/>
    <row r="64" spans="1:21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T2:T55">
    <cfRule type="cellIs" dxfId="15" priority="1" operator="lessThan">
      <formula>30%</formula>
    </cfRule>
  </conditionalFormatting>
  <conditionalFormatting sqref="T2:T55">
    <cfRule type="cellIs" dxfId="14" priority="2" operator="greaterThan">
      <formula>30%</formula>
    </cfRule>
  </conditionalFormatting>
  <pageMargins left="0.7" right="0.7" top="0.75" bottom="0.75" header="0" footer="0"/>
  <pageSetup orientation="landscape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U1000"/>
  <sheetViews>
    <sheetView topLeftCell="E1" workbookViewId="0">
      <selection activeCell="T2" sqref="T2"/>
    </sheetView>
  </sheetViews>
  <sheetFormatPr baseColWidth="10" defaultColWidth="14.42578125" defaultRowHeight="15" customHeight="1" x14ac:dyDescent="0.25"/>
  <cols>
    <col min="1" max="1" width="4.42578125" customWidth="1"/>
    <col min="2" max="2" width="77.42578125" customWidth="1"/>
    <col min="3" max="5" width="10.7109375" customWidth="1"/>
    <col min="6" max="8" width="13.5703125" customWidth="1"/>
    <col min="9" max="18" width="10.7109375" customWidth="1"/>
    <col min="19" max="19" width="55.28515625" customWidth="1"/>
    <col min="20" max="20" width="10.7109375" customWidth="1"/>
    <col min="21" max="21" width="111.5703125" customWidth="1"/>
    <col min="22" max="28" width="10.7109375" customWidth="1"/>
  </cols>
  <sheetData>
    <row r="1" spans="1:21" ht="40.5" x14ac:dyDescent="0.25">
      <c r="A1" s="33" t="s">
        <v>102</v>
      </c>
      <c r="B1" s="33" t="s">
        <v>103</v>
      </c>
      <c r="E1" s="34" t="s">
        <v>104</v>
      </c>
      <c r="F1" s="34" t="s">
        <v>105</v>
      </c>
      <c r="G1" s="34" t="s">
        <v>125</v>
      </c>
      <c r="H1" s="34" t="s">
        <v>127</v>
      </c>
      <c r="K1" s="35" t="s">
        <v>106</v>
      </c>
      <c r="L1" s="36" t="s">
        <v>107</v>
      </c>
      <c r="M1" s="37" t="s">
        <v>108</v>
      </c>
      <c r="N1" s="38" t="s">
        <v>109</v>
      </c>
      <c r="O1" s="39" t="s">
        <v>110</v>
      </c>
      <c r="P1" s="40" t="s">
        <v>111</v>
      </c>
      <c r="R1" s="41" t="s">
        <v>112</v>
      </c>
      <c r="S1" s="41" t="s">
        <v>113</v>
      </c>
      <c r="T1" s="41" t="s">
        <v>114</v>
      </c>
      <c r="U1" s="41" t="s">
        <v>115</v>
      </c>
    </row>
    <row r="2" spans="1:21" x14ac:dyDescent="0.25">
      <c r="A2" s="42">
        <v>1</v>
      </c>
      <c r="B2" s="43" t="s">
        <v>15</v>
      </c>
      <c r="E2" s="44">
        <v>1109077.6875</v>
      </c>
      <c r="F2" s="44">
        <v>1165012.0718749999</v>
      </c>
      <c r="G2" s="44">
        <v>1339118</v>
      </c>
      <c r="H2" s="44">
        <v>1406074</v>
      </c>
      <c r="K2" s="45">
        <f>+MIN(F2,G2,H2,I2)</f>
        <v>1165012.0718749999</v>
      </c>
      <c r="L2" s="45">
        <f>+MAX(F2,G2,H2,I2)</f>
        <v>1406074</v>
      </c>
      <c r="M2" s="45">
        <f>+GEOMEAN(G2,F2,H2,I2)</f>
        <v>1299329.0558103358</v>
      </c>
      <c r="N2" s="45">
        <f>+MEDIAN(G2,F2,H2,I2)</f>
        <v>1339118</v>
      </c>
      <c r="O2" s="45">
        <f>+AVERAGE(G2,F2,H2,I2)</f>
        <v>1303401.3572916666</v>
      </c>
      <c r="P2" s="45">
        <f>+K2</f>
        <v>1165012.0718749999</v>
      </c>
      <c r="R2" s="46">
        <f>+_xlfn.STDEV.S(F2,G2,H2,I2)</f>
        <v>124436.61929915058</v>
      </c>
      <c r="S2" s="47" t="str">
        <f t="shared" ref="S2:S55" si="0">+IF(R2&lt;20000,"Los precios son similares, sugiriendo un mercado estable y competitivo.","Existe gran diferencia, indicando alta volatilidad o falta de consenso en el valor. ")</f>
        <v xml:space="preserve">Existe gran diferencia, indicando alta volatilidad o falta de consenso en el valor. </v>
      </c>
      <c r="T2" s="48">
        <f>+_xlfn.STDEV.P(F2,G2,H2,I2)/O2</f>
        <v>7.7951487185098658E-2</v>
      </c>
      <c r="U2" s="47" t="str">
        <f t="shared" ref="U2:U55" si="1">+IF(T2&lt;30%,"Los precios son homogéneos. Hay poca dispersión, indicando un mercado estable donde la mayoría de los productos se venden a precios cercanos al promedio","Existe una gran dispersión de precios, lo que indica alta volatilidad o falta de uniformidad en el mercado. La media pierde representatividad")</f>
        <v>Los precios son homogéneos. Hay poca dispersión, indicando un mercado estable donde la mayoría de los productos se venden a precios cercanos al promedio</v>
      </c>
    </row>
    <row r="3" spans="1:21" x14ac:dyDescent="0.25">
      <c r="A3" s="42">
        <v>2</v>
      </c>
      <c r="B3" s="43" t="s">
        <v>16</v>
      </c>
      <c r="E3" s="44">
        <v>746410</v>
      </c>
      <c r="F3" s="44">
        <v>784307.1</v>
      </c>
      <c r="G3" s="44">
        <v>125425</v>
      </c>
      <c r="H3" s="44">
        <v>131696</v>
      </c>
      <c r="K3" s="45">
        <f t="shared" ref="K3:K55" si="2">+MIN(F3,G3,H3,I3)</f>
        <v>125425</v>
      </c>
      <c r="L3" s="45">
        <f t="shared" ref="L3:L55" si="3">+MAX(F3,G3,H3,I3)</f>
        <v>784307.1</v>
      </c>
      <c r="M3" s="45">
        <f t="shared" ref="M3:M55" si="4">+GEOMEAN(G3,F3,H3,I3)</f>
        <v>234862.82488377902</v>
      </c>
      <c r="N3" s="45">
        <f t="shared" ref="N3:N55" si="5">+MEDIAN(G3,F3,H3,I3)</f>
        <v>131696</v>
      </c>
      <c r="O3" s="45">
        <f t="shared" ref="O3:O55" si="6">+AVERAGE(G3,F3,H3,I3)</f>
        <v>347142.7</v>
      </c>
      <c r="P3" s="45">
        <f t="shared" ref="P3:P55" si="7">+K3</f>
        <v>125425</v>
      </c>
      <c r="R3" s="46">
        <f t="shared" ref="R3:R55" si="8">+_xlfn.STDEV.S(F3,G3,H3,I3)</f>
        <v>378608.45979820623</v>
      </c>
      <c r="S3" s="47" t="str">
        <f t="shared" si="0"/>
        <v xml:space="preserve">Existe gran diferencia, indicando alta volatilidad o falta de consenso en el valor. </v>
      </c>
      <c r="T3" s="48">
        <f t="shared" ref="T3:T55" si="9">+_xlfn.STDEV.P(F3,G3,H3,I3)/O3</f>
        <v>0.89050558440534044</v>
      </c>
      <c r="U3" s="47" t="str">
        <f t="shared" si="1"/>
        <v>Existe una gran dispersión de precios, lo que indica alta volatilidad o falta de uniformidad en el mercado. La media pierde representatividad</v>
      </c>
    </row>
    <row r="4" spans="1:21" x14ac:dyDescent="0.25">
      <c r="A4" s="42">
        <v>3</v>
      </c>
      <c r="B4" s="43" t="s">
        <v>17</v>
      </c>
      <c r="E4" s="44"/>
      <c r="F4" s="44"/>
      <c r="G4" s="44">
        <v>105000</v>
      </c>
      <c r="H4" s="44">
        <v>93000</v>
      </c>
      <c r="K4" s="45">
        <f t="shared" si="2"/>
        <v>93000</v>
      </c>
      <c r="L4" s="45">
        <f t="shared" si="3"/>
        <v>105000</v>
      </c>
      <c r="M4" s="45">
        <f t="shared" si="4"/>
        <v>98818.014552003617</v>
      </c>
      <c r="N4" s="45">
        <f t="shared" si="5"/>
        <v>99000</v>
      </c>
      <c r="O4" s="45">
        <f t="shared" si="6"/>
        <v>99000</v>
      </c>
      <c r="P4" s="45">
        <f t="shared" si="7"/>
        <v>93000</v>
      </c>
      <c r="R4" s="46">
        <f t="shared" si="8"/>
        <v>8485.2813742385697</v>
      </c>
      <c r="S4" s="47" t="str">
        <f t="shared" si="0"/>
        <v>Los precios son similares, sugiriendo un mercado estable y competitivo.</v>
      </c>
      <c r="T4" s="48">
        <f t="shared" si="9"/>
        <v>6.0606060606060608E-2</v>
      </c>
      <c r="U4" s="47" t="str">
        <f t="shared" si="1"/>
        <v>Los precios son homogéneos. Hay poca dispersión, indicando un mercado estable donde la mayoría de los productos se venden a precios cercanos al promedio</v>
      </c>
    </row>
    <row r="5" spans="1:21" x14ac:dyDescent="0.25">
      <c r="A5" s="42">
        <v>4</v>
      </c>
      <c r="B5" s="43" t="s">
        <v>19</v>
      </c>
      <c r="E5" s="44"/>
      <c r="F5" s="44"/>
      <c r="G5" s="44">
        <v>210000</v>
      </c>
      <c r="H5" s="44">
        <v>186000</v>
      </c>
      <c r="K5" s="45">
        <f t="shared" si="2"/>
        <v>186000</v>
      </c>
      <c r="L5" s="45">
        <f t="shared" si="3"/>
        <v>210000</v>
      </c>
      <c r="M5" s="45">
        <f t="shared" si="4"/>
        <v>197636.02910400723</v>
      </c>
      <c r="N5" s="45">
        <f t="shared" si="5"/>
        <v>198000</v>
      </c>
      <c r="O5" s="45">
        <f t="shared" si="6"/>
        <v>198000</v>
      </c>
      <c r="P5" s="45">
        <f t="shared" si="7"/>
        <v>186000</v>
      </c>
      <c r="R5" s="46">
        <f t="shared" si="8"/>
        <v>16970.562748477139</v>
      </c>
      <c r="S5" s="47" t="str">
        <f t="shared" si="0"/>
        <v>Los precios son similares, sugiriendo un mercado estable y competitivo.</v>
      </c>
      <c r="T5" s="48">
        <f t="shared" si="9"/>
        <v>6.0606060606060608E-2</v>
      </c>
      <c r="U5" s="47" t="str">
        <f t="shared" si="1"/>
        <v>Los precios son homogéneos. Hay poca dispersión, indicando un mercado estable donde la mayoría de los productos se venden a precios cercanos al promedio</v>
      </c>
    </row>
    <row r="6" spans="1:21" x14ac:dyDescent="0.25">
      <c r="A6" s="42">
        <v>5</v>
      </c>
      <c r="B6" s="43" t="s">
        <v>20</v>
      </c>
      <c r="E6" s="44">
        <v>52837.8125</v>
      </c>
      <c r="F6" s="44">
        <v>55479.703125</v>
      </c>
      <c r="G6" s="44">
        <v>136448</v>
      </c>
      <c r="H6" s="44">
        <v>143270</v>
      </c>
      <c r="K6" s="45">
        <f t="shared" si="2"/>
        <v>55479.703125</v>
      </c>
      <c r="L6" s="45">
        <f t="shared" si="3"/>
        <v>143270</v>
      </c>
      <c r="M6" s="45">
        <f t="shared" si="4"/>
        <v>102742.98706700753</v>
      </c>
      <c r="N6" s="45">
        <f t="shared" si="5"/>
        <v>136448</v>
      </c>
      <c r="O6" s="45">
        <f t="shared" si="6"/>
        <v>111732.56770833333</v>
      </c>
      <c r="P6" s="45">
        <f t="shared" si="7"/>
        <v>55479.703125</v>
      </c>
      <c r="R6" s="46">
        <f t="shared" si="8"/>
        <v>48835.678569803109</v>
      </c>
      <c r="S6" s="47" t="str">
        <f t="shared" si="0"/>
        <v xml:space="preserve">Existe gran diferencia, indicando alta volatilidad o falta de consenso en el valor. </v>
      </c>
      <c r="T6" s="48">
        <f t="shared" si="9"/>
        <v>0.35687146010657506</v>
      </c>
      <c r="U6" s="47" t="str">
        <f t="shared" si="1"/>
        <v>Existe una gran dispersión de precios, lo que indica alta volatilidad o falta de uniformidad en el mercado. La media pierde representatividad</v>
      </c>
    </row>
    <row r="7" spans="1:21" x14ac:dyDescent="0.25">
      <c r="A7" s="42">
        <v>6</v>
      </c>
      <c r="B7" s="43" t="s">
        <v>21</v>
      </c>
      <c r="E7" s="44">
        <v>381957.5</v>
      </c>
      <c r="F7" s="44">
        <v>401728.07500000001</v>
      </c>
      <c r="G7" s="44">
        <v>706388</v>
      </c>
      <c r="H7" s="44">
        <v>741707</v>
      </c>
      <c r="K7" s="45">
        <f t="shared" si="2"/>
        <v>401728.07500000001</v>
      </c>
      <c r="L7" s="45">
        <f t="shared" si="3"/>
        <v>741707</v>
      </c>
      <c r="M7" s="45">
        <f t="shared" si="4"/>
        <v>594843.36918451707</v>
      </c>
      <c r="N7" s="45">
        <f t="shared" si="5"/>
        <v>706388</v>
      </c>
      <c r="O7" s="45">
        <f t="shared" si="6"/>
        <v>616607.69166666665</v>
      </c>
      <c r="P7" s="45">
        <f t="shared" si="7"/>
        <v>401728.07500000001</v>
      </c>
      <c r="R7" s="46">
        <f t="shared" si="8"/>
        <v>186927.24569832036</v>
      </c>
      <c r="S7" s="47" t="str">
        <f t="shared" si="0"/>
        <v xml:space="preserve">Existe gran diferencia, indicando alta volatilidad o falta de consenso en el valor. </v>
      </c>
      <c r="T7" s="48">
        <f t="shared" si="9"/>
        <v>0.24752441310353229</v>
      </c>
      <c r="U7" s="47" t="str">
        <f t="shared" si="1"/>
        <v>Los precios son homogéneos. Hay poca dispersión, indicando un mercado estable donde la mayoría de los productos se venden a precios cercanos al promedio</v>
      </c>
    </row>
    <row r="8" spans="1:21" x14ac:dyDescent="0.25">
      <c r="A8" s="42">
        <v>7</v>
      </c>
      <c r="B8" s="43" t="s">
        <v>22</v>
      </c>
      <c r="E8" s="44">
        <v>95000</v>
      </c>
      <c r="F8" s="44">
        <v>99750</v>
      </c>
      <c r="G8" s="44">
        <v>348968</v>
      </c>
      <c r="H8" s="44">
        <v>366416</v>
      </c>
      <c r="K8" s="45">
        <f t="shared" si="2"/>
        <v>99750</v>
      </c>
      <c r="L8" s="45">
        <f t="shared" si="3"/>
        <v>366416</v>
      </c>
      <c r="M8" s="45">
        <f t="shared" si="4"/>
        <v>233645.62110931493</v>
      </c>
      <c r="N8" s="45">
        <f t="shared" si="5"/>
        <v>348968</v>
      </c>
      <c r="O8" s="45">
        <f t="shared" si="6"/>
        <v>271711.33333333331</v>
      </c>
      <c r="P8" s="45">
        <f t="shared" si="7"/>
        <v>99750</v>
      </c>
      <c r="R8" s="46">
        <f t="shared" si="8"/>
        <v>149178.19310252194</v>
      </c>
      <c r="S8" s="47" t="str">
        <f t="shared" si="0"/>
        <v xml:space="preserve">Existe gran diferencia, indicando alta volatilidad o falta de consenso en el valor. </v>
      </c>
      <c r="T8" s="48">
        <f t="shared" si="9"/>
        <v>0.44828267972082608</v>
      </c>
      <c r="U8" s="47" t="str">
        <f t="shared" si="1"/>
        <v>Existe una gran dispersión de precios, lo que indica alta volatilidad o falta de uniformidad en el mercado. La media pierde representatividad</v>
      </c>
    </row>
    <row r="9" spans="1:21" x14ac:dyDescent="0.25">
      <c r="A9" s="42">
        <v>8</v>
      </c>
      <c r="B9" s="43" t="s">
        <v>23</v>
      </c>
      <c r="E9" s="44">
        <v>307035</v>
      </c>
      <c r="F9" s="44">
        <v>322963.34999999998</v>
      </c>
      <c r="G9" s="44">
        <v>289800</v>
      </c>
      <c r="H9" s="44">
        <v>304290</v>
      </c>
      <c r="K9" s="45">
        <f t="shared" si="2"/>
        <v>289800</v>
      </c>
      <c r="L9" s="45">
        <f t="shared" si="3"/>
        <v>322963.34999999998</v>
      </c>
      <c r="M9" s="45">
        <f t="shared" si="4"/>
        <v>305384.10891238425</v>
      </c>
      <c r="N9" s="45">
        <f t="shared" si="5"/>
        <v>304290</v>
      </c>
      <c r="O9" s="45">
        <f t="shared" si="6"/>
        <v>305684.45</v>
      </c>
      <c r="P9" s="45">
        <f t="shared" si="7"/>
        <v>289800</v>
      </c>
      <c r="R9" s="46">
        <f t="shared" si="8"/>
        <v>16625.592137048821</v>
      </c>
      <c r="S9" s="47" t="str">
        <f t="shared" si="0"/>
        <v>Los precios son similares, sugiriendo un mercado estable y competitivo.</v>
      </c>
      <c r="T9" s="48">
        <f t="shared" si="9"/>
        <v>4.440768621301884E-2</v>
      </c>
      <c r="U9" s="47" t="str">
        <f t="shared" si="1"/>
        <v>Los precios son homogéneos. Hay poca dispersión, indicando un mercado estable donde la mayoría de los productos se venden a precios cercanos al promedio</v>
      </c>
    </row>
    <row r="10" spans="1:21" x14ac:dyDescent="0.25">
      <c r="A10" s="42">
        <v>9</v>
      </c>
      <c r="B10" s="43" t="s">
        <v>24</v>
      </c>
      <c r="E10" s="44">
        <v>308750</v>
      </c>
      <c r="F10" s="44">
        <v>324187.5</v>
      </c>
      <c r="G10" s="44">
        <v>543375</v>
      </c>
      <c r="H10" s="44">
        <v>570544</v>
      </c>
      <c r="K10" s="45">
        <f t="shared" si="2"/>
        <v>324187.5</v>
      </c>
      <c r="L10" s="45">
        <f t="shared" si="3"/>
        <v>570544</v>
      </c>
      <c r="M10" s="45">
        <f t="shared" si="4"/>
        <v>464937.9756658164</v>
      </c>
      <c r="N10" s="45">
        <f t="shared" si="5"/>
        <v>543375</v>
      </c>
      <c r="O10" s="45">
        <f t="shared" si="6"/>
        <v>479368.83333333331</v>
      </c>
      <c r="P10" s="45">
        <f t="shared" si="7"/>
        <v>324187.5</v>
      </c>
      <c r="R10" s="46">
        <f t="shared" si="8"/>
        <v>135075.80575951902</v>
      </c>
      <c r="S10" s="47" t="str">
        <f t="shared" si="0"/>
        <v xml:space="preserve">Existe gran diferencia, indicando alta volatilidad o falta de consenso en el valor. </v>
      </c>
      <c r="T10" s="48">
        <f t="shared" si="9"/>
        <v>0.23007113917231789</v>
      </c>
      <c r="U10" s="47" t="str">
        <f t="shared" si="1"/>
        <v>Los precios son homogéneos. Hay poca dispersión, indicando un mercado estable donde la mayoría de los productos se venden a precios cercanos al promedio</v>
      </c>
    </row>
    <row r="11" spans="1:21" x14ac:dyDescent="0.25">
      <c r="A11" s="42">
        <v>10</v>
      </c>
      <c r="B11" s="43" t="s">
        <v>25</v>
      </c>
      <c r="E11" s="44">
        <v>290080</v>
      </c>
      <c r="F11" s="44">
        <v>304872.3</v>
      </c>
      <c r="G11" s="44">
        <v>173880</v>
      </c>
      <c r="H11" s="44">
        <v>182574</v>
      </c>
      <c r="K11" s="45">
        <f t="shared" si="2"/>
        <v>173880</v>
      </c>
      <c r="L11" s="45">
        <f t="shared" si="3"/>
        <v>304872.3</v>
      </c>
      <c r="M11" s="45">
        <f t="shared" si="4"/>
        <v>213109.18903496672</v>
      </c>
      <c r="N11" s="45">
        <f t="shared" si="5"/>
        <v>182574</v>
      </c>
      <c r="O11" s="45">
        <f t="shared" si="6"/>
        <v>220442.1</v>
      </c>
      <c r="P11" s="45">
        <f t="shared" si="7"/>
        <v>173880</v>
      </c>
      <c r="R11" s="46">
        <f t="shared" si="8"/>
        <v>73247.801421134704</v>
      </c>
      <c r="S11" s="47" t="str">
        <f t="shared" si="0"/>
        <v xml:space="preserve">Existe gran diferencia, indicando alta volatilidad o falta de consenso en el valor. </v>
      </c>
      <c r="T11" s="48">
        <f t="shared" si="9"/>
        <v>0.27130289278150355</v>
      </c>
      <c r="U11" s="47" t="str">
        <f t="shared" si="1"/>
        <v>Los precios son homogéneos. Hay poca dispersión, indicando un mercado estable donde la mayoría de los productos se venden a precios cercanos al promedio</v>
      </c>
    </row>
    <row r="12" spans="1:21" x14ac:dyDescent="0.25">
      <c r="A12" s="42">
        <v>11</v>
      </c>
      <c r="B12" s="43" t="s">
        <v>26</v>
      </c>
      <c r="E12" s="44"/>
      <c r="F12" s="44"/>
      <c r="G12" s="44">
        <v>245123</v>
      </c>
      <c r="H12" s="44">
        <v>257379</v>
      </c>
      <c r="K12" s="45">
        <f t="shared" si="2"/>
        <v>245123</v>
      </c>
      <c r="L12" s="45">
        <f t="shared" si="3"/>
        <v>257379</v>
      </c>
      <c r="M12" s="45">
        <f t="shared" si="4"/>
        <v>251176.25806791533</v>
      </c>
      <c r="N12" s="45">
        <f t="shared" si="5"/>
        <v>251251</v>
      </c>
      <c r="O12" s="45">
        <f t="shared" si="6"/>
        <v>251251</v>
      </c>
      <c r="P12" s="45">
        <f t="shared" si="7"/>
        <v>245123</v>
      </c>
      <c r="R12" s="46">
        <f t="shared" si="8"/>
        <v>8666.3007102223273</v>
      </c>
      <c r="S12" s="47" t="str">
        <f t="shared" si="0"/>
        <v>Los precios son similares, sugiriendo un mercado estable y competitivo.</v>
      </c>
      <c r="T12" s="48">
        <f t="shared" si="9"/>
        <v>2.4389952676805268E-2</v>
      </c>
      <c r="U12" s="47" t="str">
        <f t="shared" si="1"/>
        <v>Los precios son homogéneos. Hay poca dispersión, indicando un mercado estable donde la mayoría de los productos se venden a precios cercanos al promedio</v>
      </c>
    </row>
    <row r="13" spans="1:21" x14ac:dyDescent="0.25">
      <c r="A13" s="42">
        <v>12</v>
      </c>
      <c r="B13" s="43" t="s">
        <v>27</v>
      </c>
      <c r="E13" s="44">
        <v>242580</v>
      </c>
      <c r="F13" s="44">
        <v>254997.3</v>
      </c>
      <c r="G13" s="44">
        <v>140070</v>
      </c>
      <c r="H13" s="44">
        <v>147074</v>
      </c>
      <c r="K13" s="45">
        <f t="shared" si="2"/>
        <v>140070</v>
      </c>
      <c r="L13" s="45">
        <f t="shared" si="3"/>
        <v>254997.3</v>
      </c>
      <c r="M13" s="45">
        <f t="shared" si="4"/>
        <v>173835.66032103228</v>
      </c>
      <c r="N13" s="45">
        <f t="shared" si="5"/>
        <v>147074</v>
      </c>
      <c r="O13" s="45">
        <f t="shared" si="6"/>
        <v>180713.76666666669</v>
      </c>
      <c r="P13" s="45">
        <f t="shared" si="7"/>
        <v>140070</v>
      </c>
      <c r="R13" s="46">
        <f t="shared" si="8"/>
        <v>64426.67535550255</v>
      </c>
      <c r="S13" s="47" t="str">
        <f t="shared" si="0"/>
        <v xml:space="preserve">Existe gran diferencia, indicando alta volatilidad o falta de consenso en el valor. </v>
      </c>
      <c r="T13" s="48">
        <f t="shared" si="9"/>
        <v>0.29109105033120569</v>
      </c>
      <c r="U13" s="47" t="str">
        <f t="shared" si="1"/>
        <v>Los precios son homogéneos. Hay poca dispersión, indicando un mercado estable donde la mayoría de los productos se venden a precios cercanos al promedio</v>
      </c>
    </row>
    <row r="14" spans="1:21" x14ac:dyDescent="0.25">
      <c r="A14" s="42">
        <v>13</v>
      </c>
      <c r="B14" s="43" t="s">
        <v>28</v>
      </c>
      <c r="E14" s="44">
        <v>190000</v>
      </c>
      <c r="F14" s="44">
        <v>199500</v>
      </c>
      <c r="G14" s="44">
        <v>181125</v>
      </c>
      <c r="H14" s="44">
        <v>190181</v>
      </c>
      <c r="K14" s="45">
        <f t="shared" si="2"/>
        <v>181125</v>
      </c>
      <c r="L14" s="45">
        <f t="shared" si="3"/>
        <v>199500</v>
      </c>
      <c r="M14" s="45">
        <f t="shared" si="4"/>
        <v>190120.7308231458</v>
      </c>
      <c r="N14" s="45">
        <f t="shared" si="5"/>
        <v>190181</v>
      </c>
      <c r="O14" s="45">
        <f t="shared" si="6"/>
        <v>190268.66666666666</v>
      </c>
      <c r="P14" s="45">
        <f t="shared" si="7"/>
        <v>181125</v>
      </c>
      <c r="R14" s="46">
        <f t="shared" si="8"/>
        <v>9187.8136862549254</v>
      </c>
      <c r="S14" s="47" t="str">
        <f t="shared" si="0"/>
        <v>Los precios son similares, sugiriendo un mercado estable y competitivo.</v>
      </c>
      <c r="T14" s="48">
        <f t="shared" si="9"/>
        <v>3.9427503185117785E-2</v>
      </c>
      <c r="U14" s="47" t="str">
        <f t="shared" si="1"/>
        <v>Los precios son homogéneos. Hay poca dispersión, indicando un mercado estable donde la mayoría de los productos se venden a precios cercanos al promedio</v>
      </c>
    </row>
    <row r="15" spans="1:21" x14ac:dyDescent="0.25">
      <c r="A15" s="42">
        <v>14</v>
      </c>
      <c r="B15" s="43" t="s">
        <v>29</v>
      </c>
      <c r="E15" s="44">
        <v>83125</v>
      </c>
      <c r="F15" s="44">
        <v>87281.25</v>
      </c>
      <c r="G15" s="44">
        <v>84525</v>
      </c>
      <c r="H15" s="44">
        <v>88751</v>
      </c>
      <c r="K15" s="45">
        <f t="shared" si="2"/>
        <v>84525</v>
      </c>
      <c r="L15" s="45">
        <f t="shared" si="3"/>
        <v>88751</v>
      </c>
      <c r="M15" s="45">
        <f t="shared" si="4"/>
        <v>86834.664500306491</v>
      </c>
      <c r="N15" s="45">
        <f t="shared" si="5"/>
        <v>87281.25</v>
      </c>
      <c r="O15" s="45">
        <f t="shared" si="6"/>
        <v>86852.416666666672</v>
      </c>
      <c r="P15" s="45">
        <f t="shared" si="7"/>
        <v>84525</v>
      </c>
      <c r="R15" s="46">
        <f t="shared" si="8"/>
        <v>2145.3886642828456</v>
      </c>
      <c r="S15" s="47" t="str">
        <f t="shared" si="0"/>
        <v>Los precios son similares, sugiriendo un mercado estable y competitivo.</v>
      </c>
      <c r="T15" s="48">
        <f t="shared" si="9"/>
        <v>2.0168725020870207E-2</v>
      </c>
      <c r="U15" s="47" t="str">
        <f t="shared" si="1"/>
        <v>Los precios son homogéneos. Hay poca dispersión, indicando un mercado estable donde la mayoría de los productos se venden a precios cercanos al promedio</v>
      </c>
    </row>
    <row r="16" spans="1:21" x14ac:dyDescent="0.25">
      <c r="A16" s="42">
        <v>15</v>
      </c>
      <c r="B16" s="43" t="s">
        <v>30</v>
      </c>
      <c r="E16" s="44">
        <v>59375</v>
      </c>
      <c r="F16" s="44">
        <v>62343.75</v>
      </c>
      <c r="G16" s="44">
        <v>90563</v>
      </c>
      <c r="H16" s="44">
        <v>95091</v>
      </c>
      <c r="K16" s="45">
        <f t="shared" si="2"/>
        <v>62343.75</v>
      </c>
      <c r="L16" s="45">
        <f t="shared" si="3"/>
        <v>95091</v>
      </c>
      <c r="M16" s="45">
        <f t="shared" si="4"/>
        <v>81275.761195900675</v>
      </c>
      <c r="N16" s="45">
        <f t="shared" si="5"/>
        <v>90563</v>
      </c>
      <c r="O16" s="45">
        <f t="shared" si="6"/>
        <v>82665.916666666672</v>
      </c>
      <c r="P16" s="45">
        <f t="shared" si="7"/>
        <v>62343.75</v>
      </c>
      <c r="R16" s="46">
        <f t="shared" si="8"/>
        <v>17744.53548337724</v>
      </c>
      <c r="S16" s="47" t="str">
        <f t="shared" si="0"/>
        <v>Los precios son similares, sugiriendo un mercado estable y competitivo.</v>
      </c>
      <c r="T16" s="48">
        <f t="shared" si="9"/>
        <v>0.17526391935807745</v>
      </c>
      <c r="U16" s="47" t="str">
        <f t="shared" si="1"/>
        <v>Los precios son homogéneos. Hay poca dispersión, indicando un mercado estable donde la mayoría de los productos se venden a precios cercanos al promedio</v>
      </c>
    </row>
    <row r="17" spans="1:21" x14ac:dyDescent="0.25">
      <c r="A17" s="42">
        <v>16</v>
      </c>
      <c r="B17" s="43" t="s">
        <v>31</v>
      </c>
      <c r="E17" s="44">
        <v>95000</v>
      </c>
      <c r="F17" s="44">
        <v>99750</v>
      </c>
      <c r="G17" s="44">
        <v>340515</v>
      </c>
      <c r="H17" s="44">
        <v>357541</v>
      </c>
      <c r="K17" s="45">
        <f t="shared" si="2"/>
        <v>99750</v>
      </c>
      <c r="L17" s="45">
        <f t="shared" si="3"/>
        <v>357541</v>
      </c>
      <c r="M17" s="45">
        <f t="shared" si="4"/>
        <v>229857.31757272355</v>
      </c>
      <c r="N17" s="45">
        <f t="shared" si="5"/>
        <v>340515</v>
      </c>
      <c r="O17" s="45">
        <f t="shared" si="6"/>
        <v>265935.33333333331</v>
      </c>
      <c r="P17" s="45">
        <f t="shared" si="7"/>
        <v>99750</v>
      </c>
      <c r="R17" s="46">
        <f t="shared" si="8"/>
        <v>144172.2751791527</v>
      </c>
      <c r="S17" s="47" t="str">
        <f t="shared" si="0"/>
        <v xml:space="preserve">Existe gran diferencia, indicando alta volatilidad o falta de consenso en el valor. </v>
      </c>
      <c r="T17" s="48">
        <f t="shared" si="9"/>
        <v>0.44264960309279244</v>
      </c>
      <c r="U17" s="47" t="str">
        <f t="shared" si="1"/>
        <v>Existe una gran dispersión de precios, lo que indica alta volatilidad o falta de uniformidad en el mercado. La media pierde representatividad</v>
      </c>
    </row>
    <row r="18" spans="1:21" x14ac:dyDescent="0.25">
      <c r="A18" s="42">
        <v>17</v>
      </c>
      <c r="B18" s="43" t="s">
        <v>32</v>
      </c>
      <c r="E18" s="44">
        <v>95000</v>
      </c>
      <c r="F18" s="44">
        <v>99750</v>
      </c>
      <c r="G18" s="44">
        <v>345345</v>
      </c>
      <c r="H18" s="44">
        <v>362612</v>
      </c>
      <c r="K18" s="45">
        <f t="shared" si="2"/>
        <v>99750</v>
      </c>
      <c r="L18" s="45">
        <f t="shared" si="3"/>
        <v>362612</v>
      </c>
      <c r="M18" s="45">
        <f t="shared" si="4"/>
        <v>232025.69544044844</v>
      </c>
      <c r="N18" s="45">
        <f t="shared" si="5"/>
        <v>345345</v>
      </c>
      <c r="O18" s="45">
        <f t="shared" si="6"/>
        <v>269235.66666666669</v>
      </c>
      <c r="P18" s="45">
        <f t="shared" si="7"/>
        <v>99750</v>
      </c>
      <c r="R18" s="46">
        <f t="shared" si="8"/>
        <v>147032.58389327629</v>
      </c>
      <c r="S18" s="47" t="str">
        <f t="shared" si="0"/>
        <v xml:space="preserve">Existe gran diferencia, indicando alta volatilidad o falta de consenso en el valor. </v>
      </c>
      <c r="T18" s="48">
        <f t="shared" si="9"/>
        <v>0.44589783931733584</v>
      </c>
      <c r="U18" s="47" t="str">
        <f t="shared" si="1"/>
        <v>Existe una gran dispersión de precios, lo que indica alta volatilidad o falta de uniformidad en el mercado. La media pierde representatividad</v>
      </c>
    </row>
    <row r="19" spans="1:21" x14ac:dyDescent="0.25">
      <c r="A19" s="42">
        <v>18</v>
      </c>
      <c r="B19" s="43" t="s">
        <v>33</v>
      </c>
      <c r="E19" s="44">
        <v>60782.5</v>
      </c>
      <c r="F19" s="44">
        <v>64013.824999999997</v>
      </c>
      <c r="G19" s="44">
        <v>217350</v>
      </c>
      <c r="H19" s="44">
        <v>228218</v>
      </c>
      <c r="K19" s="45">
        <f t="shared" si="2"/>
        <v>64013.824999999997</v>
      </c>
      <c r="L19" s="45">
        <f t="shared" si="3"/>
        <v>228218</v>
      </c>
      <c r="M19" s="45">
        <f t="shared" si="4"/>
        <v>146980.96890924685</v>
      </c>
      <c r="N19" s="45">
        <f t="shared" si="5"/>
        <v>217350</v>
      </c>
      <c r="O19" s="45">
        <f t="shared" si="6"/>
        <v>169860.60833333334</v>
      </c>
      <c r="P19" s="45">
        <f t="shared" si="7"/>
        <v>64013.824999999997</v>
      </c>
      <c r="R19" s="46">
        <f t="shared" si="8"/>
        <v>91826.92694689396</v>
      </c>
      <c r="S19" s="47" t="str">
        <f t="shared" si="0"/>
        <v xml:space="preserve">Existe gran diferencia, indicando alta volatilidad o falta de consenso en el valor. </v>
      </c>
      <c r="T19" s="48">
        <f t="shared" si="9"/>
        <v>0.4413994075783943</v>
      </c>
      <c r="U19" s="47" t="str">
        <f t="shared" si="1"/>
        <v>Existe una gran dispersión de precios, lo que indica alta volatilidad o falta de uniformidad en el mercado. La media pierde representatividad</v>
      </c>
    </row>
    <row r="20" spans="1:21" x14ac:dyDescent="0.25">
      <c r="A20" s="42">
        <v>19</v>
      </c>
      <c r="B20" s="43" t="s">
        <v>34</v>
      </c>
      <c r="E20" s="44">
        <v>938610</v>
      </c>
      <c r="F20" s="44">
        <v>988039.1</v>
      </c>
      <c r="G20" s="44">
        <v>123165</v>
      </c>
      <c r="H20" s="44">
        <v>129323</v>
      </c>
      <c r="K20" s="45">
        <f t="shared" si="2"/>
        <v>123165</v>
      </c>
      <c r="L20" s="45">
        <f t="shared" si="3"/>
        <v>988039.1</v>
      </c>
      <c r="M20" s="45">
        <f t="shared" si="4"/>
        <v>250598.84850922509</v>
      </c>
      <c r="N20" s="45">
        <f t="shared" si="5"/>
        <v>129323</v>
      </c>
      <c r="O20" s="45">
        <f t="shared" si="6"/>
        <v>413509.03333333338</v>
      </c>
      <c r="P20" s="45">
        <f t="shared" si="7"/>
        <v>123165</v>
      </c>
      <c r="R20" s="46">
        <f t="shared" si="8"/>
        <v>497567.15965686808</v>
      </c>
      <c r="S20" s="47" t="str">
        <f t="shared" si="0"/>
        <v xml:space="preserve">Existe gran diferencia, indicando alta volatilidad o falta de consenso en el valor. </v>
      </c>
      <c r="T20" s="48">
        <f t="shared" si="9"/>
        <v>0.98247402569863895</v>
      </c>
      <c r="U20" s="47" t="str">
        <f t="shared" si="1"/>
        <v>Existe una gran dispersión de precios, lo que indica alta volatilidad o falta de uniformidad en el mercado. La media pierde representatividad</v>
      </c>
    </row>
    <row r="21" spans="1:21" ht="15.75" customHeight="1" x14ac:dyDescent="0.25">
      <c r="A21" s="42">
        <v>20</v>
      </c>
      <c r="B21" s="43" t="s">
        <v>35</v>
      </c>
      <c r="E21" s="44">
        <v>938610</v>
      </c>
      <c r="F21" s="44">
        <v>988039.1</v>
      </c>
      <c r="G21" s="44">
        <v>121958</v>
      </c>
      <c r="H21" s="44">
        <v>128056</v>
      </c>
      <c r="K21" s="45">
        <f t="shared" si="2"/>
        <v>121958</v>
      </c>
      <c r="L21" s="45">
        <f t="shared" si="3"/>
        <v>988039.1</v>
      </c>
      <c r="M21" s="45">
        <f t="shared" si="4"/>
        <v>248959.16518077842</v>
      </c>
      <c r="N21" s="45">
        <f t="shared" si="5"/>
        <v>128056</v>
      </c>
      <c r="O21" s="45">
        <f t="shared" si="6"/>
        <v>412684.3666666667</v>
      </c>
      <c r="P21" s="45">
        <f t="shared" si="7"/>
        <v>121958</v>
      </c>
      <c r="R21" s="46">
        <f t="shared" si="8"/>
        <v>498281.14381120552</v>
      </c>
      <c r="S21" s="47" t="str">
        <f t="shared" si="0"/>
        <v xml:space="preserve">Existe gran diferencia, indicando alta volatilidad o falta de consenso en el valor. </v>
      </c>
      <c r="T21" s="48">
        <f t="shared" si="9"/>
        <v>0.98584992096689339</v>
      </c>
      <c r="U21" s="47" t="str">
        <f t="shared" si="1"/>
        <v>Existe una gran dispersión de precios, lo que indica alta volatilidad o falta de uniformidad en el mercado. La media pierde representatividad</v>
      </c>
    </row>
    <row r="22" spans="1:21" ht="15.75" customHeight="1" x14ac:dyDescent="0.25">
      <c r="A22" s="42">
        <v>21</v>
      </c>
      <c r="B22" s="43" t="s">
        <v>36</v>
      </c>
      <c r="E22" s="44">
        <v>656490</v>
      </c>
      <c r="F22" s="44">
        <v>690179.4</v>
      </c>
      <c r="G22" s="44">
        <v>1335495</v>
      </c>
      <c r="H22" s="44">
        <v>1402270</v>
      </c>
      <c r="K22" s="45">
        <f t="shared" si="2"/>
        <v>690179.4</v>
      </c>
      <c r="L22" s="45">
        <f t="shared" si="3"/>
        <v>1402270</v>
      </c>
      <c r="M22" s="45">
        <f t="shared" si="4"/>
        <v>1089294.4744444541</v>
      </c>
      <c r="N22" s="45">
        <f t="shared" si="5"/>
        <v>1335495</v>
      </c>
      <c r="O22" s="45">
        <f t="shared" si="6"/>
        <v>1142648.1333333333</v>
      </c>
      <c r="P22" s="45">
        <f t="shared" si="7"/>
        <v>690179.4</v>
      </c>
      <c r="R22" s="46">
        <f t="shared" si="8"/>
        <v>393269.23492621869</v>
      </c>
      <c r="S22" s="47" t="str">
        <f t="shared" si="0"/>
        <v xml:space="preserve">Existe gran diferencia, indicando alta volatilidad o falta de consenso en el valor. </v>
      </c>
      <c r="T22" s="48">
        <f t="shared" si="9"/>
        <v>0.28101650572394371</v>
      </c>
      <c r="U22" s="47" t="str">
        <f t="shared" si="1"/>
        <v>Los precios son homogéneos. Hay poca dispersión, indicando un mercado estable donde la mayoría de los productos se venden a precios cercanos al promedio</v>
      </c>
    </row>
    <row r="23" spans="1:21" ht="15.75" customHeight="1" x14ac:dyDescent="0.25">
      <c r="A23" s="42">
        <v>22</v>
      </c>
      <c r="B23" s="43" t="s">
        <v>37</v>
      </c>
      <c r="E23" s="44">
        <v>585240</v>
      </c>
      <c r="F23" s="44">
        <v>615366.9</v>
      </c>
      <c r="G23" s="44">
        <v>1426058</v>
      </c>
      <c r="H23" s="44">
        <v>1497361</v>
      </c>
      <c r="K23" s="45">
        <f t="shared" si="2"/>
        <v>615366.9</v>
      </c>
      <c r="L23" s="45">
        <f t="shared" si="3"/>
        <v>1497361</v>
      </c>
      <c r="M23" s="45">
        <f t="shared" si="4"/>
        <v>1095298.802826196</v>
      </c>
      <c r="N23" s="45">
        <f t="shared" si="5"/>
        <v>1426058</v>
      </c>
      <c r="O23" s="45">
        <f t="shared" si="6"/>
        <v>1179595.3</v>
      </c>
      <c r="P23" s="45">
        <f t="shared" si="7"/>
        <v>615366.9</v>
      </c>
      <c r="R23" s="46">
        <f t="shared" si="8"/>
        <v>489934.99056218663</v>
      </c>
      <c r="S23" s="47" t="str">
        <f t="shared" si="0"/>
        <v xml:space="preserve">Existe gran diferencia, indicando alta volatilidad o falta de consenso en el valor. </v>
      </c>
      <c r="T23" s="48">
        <f t="shared" si="9"/>
        <v>0.33912499030038784</v>
      </c>
      <c r="U23" s="47" t="str">
        <f t="shared" si="1"/>
        <v>Existe una gran dispersión de precios, lo que indica alta volatilidad o falta de uniformidad en el mercado. La media pierde representatividad</v>
      </c>
    </row>
    <row r="24" spans="1:21" ht="15.75" customHeight="1" x14ac:dyDescent="0.25">
      <c r="A24" s="42">
        <v>23</v>
      </c>
      <c r="B24" s="43" t="s">
        <v>21</v>
      </c>
      <c r="E24" s="44">
        <v>804070</v>
      </c>
      <c r="F24" s="44">
        <v>845426.7</v>
      </c>
      <c r="G24" s="44">
        <v>701558</v>
      </c>
      <c r="H24" s="44">
        <v>736636</v>
      </c>
      <c r="K24" s="45">
        <f t="shared" si="2"/>
        <v>701558</v>
      </c>
      <c r="L24" s="45">
        <f t="shared" si="3"/>
        <v>845426.7</v>
      </c>
      <c r="M24" s="45">
        <f t="shared" si="4"/>
        <v>758806.1230976294</v>
      </c>
      <c r="N24" s="45">
        <f t="shared" si="5"/>
        <v>736636</v>
      </c>
      <c r="O24" s="45">
        <f t="shared" si="6"/>
        <v>761206.9</v>
      </c>
      <c r="P24" s="45">
        <f t="shared" si="7"/>
        <v>701558</v>
      </c>
      <c r="R24" s="46">
        <f t="shared" si="8"/>
        <v>75015.648734314076</v>
      </c>
      <c r="S24" s="47" t="str">
        <f t="shared" si="0"/>
        <v xml:space="preserve">Existe gran diferencia, indicando alta volatilidad o falta de consenso en el valor. </v>
      </c>
      <c r="T24" s="48">
        <f t="shared" si="9"/>
        <v>8.0464353000009245E-2</v>
      </c>
      <c r="U24" s="47" t="str">
        <f t="shared" si="1"/>
        <v>Los precios son homogéneos. Hay poca dispersión, indicando un mercado estable donde la mayoría de los productos se venden a precios cercanos al promedio</v>
      </c>
    </row>
    <row r="25" spans="1:21" ht="15.75" customHeight="1" x14ac:dyDescent="0.25">
      <c r="A25" s="42">
        <v>24</v>
      </c>
      <c r="B25" s="43" t="s">
        <v>38</v>
      </c>
      <c r="E25" s="44">
        <v>780320</v>
      </c>
      <c r="F25" s="44">
        <v>820489.2</v>
      </c>
      <c r="G25" s="44">
        <v>571148</v>
      </c>
      <c r="H25" s="44">
        <v>599705</v>
      </c>
      <c r="K25" s="45">
        <f t="shared" si="2"/>
        <v>571148</v>
      </c>
      <c r="L25" s="45">
        <f t="shared" si="3"/>
        <v>820489.2</v>
      </c>
      <c r="M25" s="45">
        <f t="shared" si="4"/>
        <v>655017.74614243396</v>
      </c>
      <c r="N25" s="45">
        <f t="shared" si="5"/>
        <v>599705</v>
      </c>
      <c r="O25" s="45">
        <f t="shared" si="6"/>
        <v>663780.73333333328</v>
      </c>
      <c r="P25" s="45">
        <f t="shared" si="7"/>
        <v>571148</v>
      </c>
      <c r="R25" s="46">
        <f t="shared" si="8"/>
        <v>136462.57071451243</v>
      </c>
      <c r="S25" s="47" t="str">
        <f t="shared" si="0"/>
        <v xml:space="preserve">Existe gran diferencia, indicando alta volatilidad o falta de consenso en el valor. </v>
      </c>
      <c r="T25" s="48">
        <f t="shared" si="9"/>
        <v>0.16785847617703412</v>
      </c>
      <c r="U25" s="47" t="str">
        <f t="shared" si="1"/>
        <v>Los precios son homogéneos. Hay poca dispersión, indicando un mercado estable donde la mayoría de los productos se venden a precios cercanos al promedio</v>
      </c>
    </row>
    <row r="26" spans="1:21" ht="15.75" customHeight="1" x14ac:dyDescent="0.25">
      <c r="A26" s="42">
        <v>25</v>
      </c>
      <c r="B26" s="43" t="s">
        <v>39</v>
      </c>
      <c r="E26" s="44">
        <v>566570</v>
      </c>
      <c r="F26" s="44">
        <v>596051.69999999995</v>
      </c>
      <c r="G26" s="44">
        <v>1138673</v>
      </c>
      <c r="H26" s="44">
        <v>1195607</v>
      </c>
      <c r="K26" s="45">
        <f t="shared" si="2"/>
        <v>596051.69999999995</v>
      </c>
      <c r="L26" s="45">
        <f t="shared" si="3"/>
        <v>1195607</v>
      </c>
      <c r="M26" s="45">
        <f t="shared" si="4"/>
        <v>932732.55321284547</v>
      </c>
      <c r="N26" s="45">
        <f t="shared" si="5"/>
        <v>1138673</v>
      </c>
      <c r="O26" s="45">
        <f t="shared" si="6"/>
        <v>976777.2333333334</v>
      </c>
      <c r="P26" s="45">
        <f t="shared" si="7"/>
        <v>596051.69999999995</v>
      </c>
      <c r="R26" s="46">
        <f t="shared" si="8"/>
        <v>330944.58582663524</v>
      </c>
      <c r="S26" s="47" t="str">
        <f t="shared" si="0"/>
        <v xml:space="preserve">Existe gran diferencia, indicando alta volatilidad o falta de consenso en el valor. </v>
      </c>
      <c r="T26" s="48">
        <f t="shared" si="9"/>
        <v>0.27663945634958975</v>
      </c>
      <c r="U26" s="47" t="str">
        <f t="shared" si="1"/>
        <v>Los precios son homogéneos. Hay poca dispersión, indicando un mercado estable donde la mayoría de los productos se venden a precios cercanos al promedio</v>
      </c>
    </row>
    <row r="27" spans="1:21" ht="15.75" customHeight="1" x14ac:dyDescent="0.25">
      <c r="A27" s="42">
        <v>26</v>
      </c>
      <c r="B27" s="43" t="s">
        <v>40</v>
      </c>
      <c r="E27" s="44">
        <v>704540</v>
      </c>
      <c r="F27" s="44">
        <v>741112.4</v>
      </c>
      <c r="G27" s="44">
        <v>544583</v>
      </c>
      <c r="H27" s="44">
        <v>571812</v>
      </c>
      <c r="K27" s="45">
        <f t="shared" si="2"/>
        <v>544583</v>
      </c>
      <c r="L27" s="45">
        <f t="shared" si="3"/>
        <v>741112.4</v>
      </c>
      <c r="M27" s="45">
        <f t="shared" si="4"/>
        <v>613385.92792100413</v>
      </c>
      <c r="N27" s="45">
        <f t="shared" si="5"/>
        <v>571812</v>
      </c>
      <c r="O27" s="45">
        <f t="shared" si="6"/>
        <v>619169.1333333333</v>
      </c>
      <c r="P27" s="45">
        <f t="shared" si="7"/>
        <v>544583</v>
      </c>
      <c r="R27" s="46">
        <f t="shared" si="8"/>
        <v>106479.92686066899</v>
      </c>
      <c r="S27" s="47" t="str">
        <f t="shared" si="0"/>
        <v xml:space="preserve">Existe gran diferencia, indicando alta volatilidad o falta de consenso en el valor. </v>
      </c>
      <c r="T27" s="48">
        <f t="shared" si="9"/>
        <v>0.14041477770560254</v>
      </c>
      <c r="U27" s="47" t="str">
        <f t="shared" si="1"/>
        <v>Los precios son homogéneos. Hay poca dispersión, indicando un mercado estable donde la mayoría de los productos se venden a precios cercanos al promedio</v>
      </c>
    </row>
    <row r="28" spans="1:21" ht="15.75" customHeight="1" x14ac:dyDescent="0.25">
      <c r="A28" s="42">
        <v>27</v>
      </c>
      <c r="B28" s="43" t="s">
        <v>41</v>
      </c>
      <c r="E28" s="44">
        <v>96407.5</v>
      </c>
      <c r="F28" s="44">
        <v>101420.075</v>
      </c>
      <c r="G28" s="44">
        <v>253575</v>
      </c>
      <c r="H28" s="44">
        <v>266254</v>
      </c>
      <c r="K28" s="45">
        <f t="shared" si="2"/>
        <v>101420.075</v>
      </c>
      <c r="L28" s="45">
        <f t="shared" si="3"/>
        <v>266254</v>
      </c>
      <c r="M28" s="45">
        <f t="shared" si="4"/>
        <v>189892.94686885667</v>
      </c>
      <c r="N28" s="45">
        <f t="shared" si="5"/>
        <v>253575</v>
      </c>
      <c r="O28" s="45">
        <f t="shared" si="6"/>
        <v>207083.02499999999</v>
      </c>
      <c r="P28" s="45">
        <f t="shared" si="7"/>
        <v>101420.075</v>
      </c>
      <c r="R28" s="46">
        <f t="shared" si="8"/>
        <v>91726.13320246787</v>
      </c>
      <c r="S28" s="47" t="str">
        <f t="shared" si="0"/>
        <v xml:space="preserve">Existe gran diferencia, indicando alta volatilidad o falta de consenso en el valor. </v>
      </c>
      <c r="T28" s="48">
        <f t="shared" si="9"/>
        <v>0.36166206352034974</v>
      </c>
      <c r="U28" s="47" t="str">
        <f t="shared" si="1"/>
        <v>Existe una gran dispersión de precios, lo que indica alta volatilidad o falta de uniformidad en el mercado. La media pierde representatividad</v>
      </c>
    </row>
    <row r="29" spans="1:21" ht="15.75" customHeight="1" x14ac:dyDescent="0.25">
      <c r="A29" s="42">
        <v>28</v>
      </c>
      <c r="B29" s="43" t="s">
        <v>42</v>
      </c>
      <c r="E29" s="44">
        <v>1737665</v>
      </c>
      <c r="F29" s="44">
        <v>1825893.65</v>
      </c>
      <c r="G29" s="44">
        <v>1877663</v>
      </c>
      <c r="H29" s="44">
        <v>1971546</v>
      </c>
      <c r="K29" s="45">
        <f t="shared" si="2"/>
        <v>1825893.65</v>
      </c>
      <c r="L29" s="45">
        <f t="shared" si="3"/>
        <v>1971546</v>
      </c>
      <c r="M29" s="45">
        <f t="shared" si="4"/>
        <v>1890746.6824747338</v>
      </c>
      <c r="N29" s="45">
        <f t="shared" si="5"/>
        <v>1877663</v>
      </c>
      <c r="O29" s="45">
        <f t="shared" si="6"/>
        <v>1891700.8833333335</v>
      </c>
      <c r="P29" s="45">
        <f t="shared" si="7"/>
        <v>1825893.65</v>
      </c>
      <c r="R29" s="46">
        <f t="shared" si="8"/>
        <v>73833.924394487112</v>
      </c>
      <c r="S29" s="47" t="str">
        <f t="shared" si="0"/>
        <v xml:space="preserve">Existe gran diferencia, indicando alta volatilidad o falta de consenso en el valor. </v>
      </c>
      <c r="T29" s="48">
        <f t="shared" si="9"/>
        <v>3.1868223647677073E-2</v>
      </c>
      <c r="U29" s="47" t="str">
        <f t="shared" si="1"/>
        <v>Los precios son homogéneos. Hay poca dispersión, indicando un mercado estable donde la mayoría de los productos se venden a precios cercanos al promedio</v>
      </c>
    </row>
    <row r="30" spans="1:21" ht="15.75" customHeight="1" x14ac:dyDescent="0.25">
      <c r="A30" s="42">
        <v>29</v>
      </c>
      <c r="B30" s="43" t="s">
        <v>43</v>
      </c>
      <c r="E30" s="44">
        <v>3223075</v>
      </c>
      <c r="F30" s="44">
        <v>3388553.25</v>
      </c>
      <c r="G30" s="44">
        <v>2015318</v>
      </c>
      <c r="H30" s="44">
        <v>2116084</v>
      </c>
      <c r="K30" s="45">
        <f t="shared" si="2"/>
        <v>2015318</v>
      </c>
      <c r="L30" s="45">
        <f t="shared" si="3"/>
        <v>3388553.25</v>
      </c>
      <c r="M30" s="45">
        <f t="shared" si="4"/>
        <v>2435736.2936620777</v>
      </c>
      <c r="N30" s="45">
        <f t="shared" si="5"/>
        <v>2116084</v>
      </c>
      <c r="O30" s="45">
        <f t="shared" si="6"/>
        <v>2506651.75</v>
      </c>
      <c r="P30" s="45">
        <f t="shared" si="7"/>
        <v>2015318</v>
      </c>
      <c r="R30" s="46">
        <f t="shared" si="8"/>
        <v>765409.13142298441</v>
      </c>
      <c r="S30" s="47" t="str">
        <f t="shared" si="0"/>
        <v xml:space="preserve">Existe gran diferencia, indicando alta volatilidad o falta de consenso en el valor. </v>
      </c>
      <c r="T30" s="48">
        <f t="shared" si="9"/>
        <v>0.24931821455362813</v>
      </c>
      <c r="U30" s="47" t="str">
        <f t="shared" si="1"/>
        <v>Los precios son homogéneos. Hay poca dispersión, indicando un mercado estable donde la mayoría de los productos se venden a precios cercanos al promedio</v>
      </c>
    </row>
    <row r="31" spans="1:21" ht="15.75" customHeight="1" x14ac:dyDescent="0.25">
      <c r="A31" s="42">
        <v>30</v>
      </c>
      <c r="B31" s="43" t="s">
        <v>44</v>
      </c>
      <c r="E31" s="44">
        <v>944855</v>
      </c>
      <c r="F31" s="44">
        <v>993827.55</v>
      </c>
      <c r="G31" s="44">
        <v>1389833</v>
      </c>
      <c r="H31" s="44">
        <v>1459325</v>
      </c>
      <c r="K31" s="45">
        <f t="shared" si="2"/>
        <v>993827.55</v>
      </c>
      <c r="L31" s="45">
        <f t="shared" si="3"/>
        <v>1459325</v>
      </c>
      <c r="M31" s="45">
        <f t="shared" si="4"/>
        <v>1263209.0386012592</v>
      </c>
      <c r="N31" s="45">
        <f t="shared" si="5"/>
        <v>1389833</v>
      </c>
      <c r="O31" s="45">
        <f t="shared" si="6"/>
        <v>1280995.1833333333</v>
      </c>
      <c r="P31" s="45">
        <f t="shared" si="7"/>
        <v>993827.55</v>
      </c>
      <c r="R31" s="46">
        <f t="shared" si="8"/>
        <v>251109.97937497564</v>
      </c>
      <c r="S31" s="47" t="str">
        <f t="shared" si="0"/>
        <v xml:space="preserve">Existe gran diferencia, indicando alta volatilidad o falta de consenso en el valor. </v>
      </c>
      <c r="T31" s="48">
        <f t="shared" si="9"/>
        <v>0.16005558979775478</v>
      </c>
      <c r="U31" s="47" t="str">
        <f t="shared" si="1"/>
        <v>Los precios son homogéneos. Hay poca dispersión, indicando un mercado estable donde la mayoría de los productos se venden a precios cercanos al promedio</v>
      </c>
    </row>
    <row r="32" spans="1:21" ht="15.75" customHeight="1" x14ac:dyDescent="0.25">
      <c r="A32" s="42">
        <v>31</v>
      </c>
      <c r="B32" s="43" t="s">
        <v>45</v>
      </c>
      <c r="E32" s="44">
        <v>1182355</v>
      </c>
      <c r="F32" s="44">
        <v>1243202.55</v>
      </c>
      <c r="G32" s="44">
        <v>1333080</v>
      </c>
      <c r="H32" s="44">
        <v>1399734</v>
      </c>
      <c r="K32" s="45">
        <f t="shared" si="2"/>
        <v>1243202.55</v>
      </c>
      <c r="L32" s="45">
        <f t="shared" si="3"/>
        <v>1399734</v>
      </c>
      <c r="M32" s="45">
        <f t="shared" si="4"/>
        <v>1323776.1094415679</v>
      </c>
      <c r="N32" s="45">
        <f t="shared" si="5"/>
        <v>1333080</v>
      </c>
      <c r="O32" s="45">
        <f t="shared" si="6"/>
        <v>1325338.8499999999</v>
      </c>
      <c r="P32" s="45">
        <f t="shared" si="7"/>
        <v>1243202.55</v>
      </c>
      <c r="R32" s="46">
        <f t="shared" si="8"/>
        <v>78552.324995938194</v>
      </c>
      <c r="S32" s="47" t="str">
        <f t="shared" si="0"/>
        <v xml:space="preserve">Existe gran diferencia, indicando alta volatilidad o falta de consenso en el valor. </v>
      </c>
      <c r="T32" s="48">
        <f t="shared" si="9"/>
        <v>4.83934389934371E-2</v>
      </c>
      <c r="U32" s="47" t="str">
        <f t="shared" si="1"/>
        <v>Los precios son homogéneos. Hay poca dispersión, indicando un mercado estable donde la mayoría de los productos se venden a precios cercanos al promedio</v>
      </c>
    </row>
    <row r="33" spans="1:21" ht="15.75" customHeight="1" x14ac:dyDescent="0.25">
      <c r="A33" s="42">
        <v>32</v>
      </c>
      <c r="B33" s="43" t="s">
        <v>46</v>
      </c>
      <c r="E33" s="44">
        <v>3109825</v>
      </c>
      <c r="F33" s="44">
        <v>3274445.75</v>
      </c>
      <c r="G33" s="44">
        <v>2241120</v>
      </c>
      <c r="H33" s="44">
        <v>2353176</v>
      </c>
      <c r="K33" s="45">
        <f t="shared" si="2"/>
        <v>2241120</v>
      </c>
      <c r="L33" s="45">
        <f t="shared" si="3"/>
        <v>3274445.75</v>
      </c>
      <c r="M33" s="45">
        <f t="shared" si="4"/>
        <v>2584753.3512653788</v>
      </c>
      <c r="N33" s="45">
        <f t="shared" si="5"/>
        <v>2353176</v>
      </c>
      <c r="O33" s="45">
        <f t="shared" si="6"/>
        <v>2622913.9166666665</v>
      </c>
      <c r="P33" s="45">
        <f t="shared" si="7"/>
        <v>2241120</v>
      </c>
      <c r="R33" s="46">
        <f t="shared" si="8"/>
        <v>567018.01926307555</v>
      </c>
      <c r="S33" s="47" t="str">
        <f t="shared" si="0"/>
        <v xml:space="preserve">Existe gran diferencia, indicando alta volatilidad o falta de consenso en el valor. </v>
      </c>
      <c r="T33" s="48">
        <f t="shared" si="9"/>
        <v>0.17650913783746133</v>
      </c>
      <c r="U33" s="47" t="str">
        <f t="shared" si="1"/>
        <v>Los precios son homogéneos. Hay poca dispersión, indicando un mercado estable donde la mayoría de los productos se venden a precios cercanos al promedio</v>
      </c>
    </row>
    <row r="34" spans="1:21" ht="15.75" customHeight="1" x14ac:dyDescent="0.25">
      <c r="A34" s="42">
        <v>33</v>
      </c>
      <c r="B34" s="43" t="s">
        <v>47</v>
      </c>
      <c r="E34" s="44">
        <v>504380</v>
      </c>
      <c r="F34" s="44">
        <v>530367.80000000005</v>
      </c>
      <c r="G34" s="44">
        <v>508358</v>
      </c>
      <c r="H34" s="44">
        <v>533776</v>
      </c>
      <c r="K34" s="45">
        <f t="shared" si="2"/>
        <v>508358</v>
      </c>
      <c r="L34" s="45">
        <f t="shared" si="3"/>
        <v>533776</v>
      </c>
      <c r="M34" s="45">
        <f t="shared" si="4"/>
        <v>524045.0439721531</v>
      </c>
      <c r="N34" s="45">
        <f t="shared" si="5"/>
        <v>530367.80000000005</v>
      </c>
      <c r="O34" s="45">
        <f t="shared" si="6"/>
        <v>524167.26666666666</v>
      </c>
      <c r="P34" s="45">
        <f t="shared" si="7"/>
        <v>508358</v>
      </c>
      <c r="R34" s="46">
        <f t="shared" si="8"/>
        <v>13796.870703653551</v>
      </c>
      <c r="S34" s="47" t="str">
        <f t="shared" si="0"/>
        <v>Los precios son similares, sugiriendo un mercado estable y competitivo.</v>
      </c>
      <c r="T34" s="48">
        <f t="shared" si="9"/>
        <v>2.1491417861082961E-2</v>
      </c>
      <c r="U34" s="47" t="str">
        <f t="shared" si="1"/>
        <v>Los precios son homogéneos. Hay poca dispersión, indicando un mercado estable donde la mayoría de los productos se venden a precios cercanos al promedio</v>
      </c>
    </row>
    <row r="35" spans="1:21" ht="15.75" customHeight="1" x14ac:dyDescent="0.25">
      <c r="A35" s="42">
        <v>34</v>
      </c>
      <c r="B35" s="43" t="s">
        <v>48</v>
      </c>
      <c r="E35" s="44">
        <v>513990</v>
      </c>
      <c r="F35" s="44">
        <v>540554.4</v>
      </c>
      <c r="G35" s="44">
        <v>627900</v>
      </c>
      <c r="H35" s="44">
        <v>659295</v>
      </c>
      <c r="K35" s="45">
        <f t="shared" si="2"/>
        <v>540554.4</v>
      </c>
      <c r="L35" s="45">
        <f t="shared" si="3"/>
        <v>659295</v>
      </c>
      <c r="M35" s="45">
        <f t="shared" si="4"/>
        <v>607113.50075160025</v>
      </c>
      <c r="N35" s="45">
        <f t="shared" si="5"/>
        <v>627900</v>
      </c>
      <c r="O35" s="45">
        <f t="shared" si="6"/>
        <v>609249.79999999993</v>
      </c>
      <c r="P35" s="45">
        <f t="shared" si="7"/>
        <v>540554.4</v>
      </c>
      <c r="R35" s="46">
        <f t="shared" si="8"/>
        <v>61528.082955021433</v>
      </c>
      <c r="S35" s="47" t="str">
        <f t="shared" si="0"/>
        <v xml:space="preserve">Existe gran diferencia, indicando alta volatilidad o falta de consenso en el valor. </v>
      </c>
      <c r="T35" s="48">
        <f t="shared" si="9"/>
        <v>8.245791687385455E-2</v>
      </c>
      <c r="U35" s="47" t="str">
        <f t="shared" si="1"/>
        <v>Los precios son homogéneos. Hay poca dispersión, indicando un mercado estable donde la mayoría de los productos se venden a precios cercanos al promedio</v>
      </c>
    </row>
    <row r="36" spans="1:21" ht="15.75" customHeight="1" x14ac:dyDescent="0.25">
      <c r="A36" s="42">
        <v>35</v>
      </c>
      <c r="B36" s="43" t="s">
        <v>49</v>
      </c>
      <c r="E36" s="44">
        <v>71250</v>
      </c>
      <c r="F36" s="44">
        <v>74812.5</v>
      </c>
      <c r="G36" s="44">
        <v>103845</v>
      </c>
      <c r="H36" s="44">
        <v>109037</v>
      </c>
      <c r="K36" s="45">
        <f t="shared" si="2"/>
        <v>74812.5</v>
      </c>
      <c r="L36" s="45">
        <f t="shared" si="3"/>
        <v>109037</v>
      </c>
      <c r="M36" s="45">
        <f t="shared" si="4"/>
        <v>94618.897673257394</v>
      </c>
      <c r="N36" s="45">
        <f t="shared" si="5"/>
        <v>103845</v>
      </c>
      <c r="O36" s="45">
        <f t="shared" si="6"/>
        <v>95898.166666666672</v>
      </c>
      <c r="P36" s="45">
        <f t="shared" si="7"/>
        <v>74812.5</v>
      </c>
      <c r="R36" s="46">
        <f t="shared" si="8"/>
        <v>18444.327585556865</v>
      </c>
      <c r="S36" s="47" t="str">
        <f t="shared" si="0"/>
        <v>Los precios son similares, sugiriendo un mercado estable y competitivo.</v>
      </c>
      <c r="T36" s="48">
        <f t="shared" si="9"/>
        <v>0.15703877284186635</v>
      </c>
      <c r="U36" s="47" t="str">
        <f t="shared" si="1"/>
        <v>Los precios son homogéneos. Hay poca dispersión, indicando un mercado estable donde la mayoría de los productos se venden a precios cercanos al promedio</v>
      </c>
    </row>
    <row r="37" spans="1:21" ht="15.75" customHeight="1" x14ac:dyDescent="0.25">
      <c r="A37" s="42">
        <v>36</v>
      </c>
      <c r="B37" s="43" t="s">
        <v>50</v>
      </c>
      <c r="E37" s="44">
        <v>620865</v>
      </c>
      <c r="F37" s="44">
        <v>652773.15</v>
      </c>
      <c r="G37" s="44">
        <v>840420</v>
      </c>
      <c r="H37" s="44">
        <v>882441</v>
      </c>
      <c r="K37" s="45">
        <f t="shared" si="2"/>
        <v>652773.15</v>
      </c>
      <c r="L37" s="45">
        <f t="shared" si="3"/>
        <v>882441</v>
      </c>
      <c r="M37" s="45">
        <f t="shared" si="4"/>
        <v>785202.08942255622</v>
      </c>
      <c r="N37" s="45">
        <f t="shared" si="5"/>
        <v>840420</v>
      </c>
      <c r="O37" s="45">
        <f t="shared" si="6"/>
        <v>791878.04999999993</v>
      </c>
      <c r="P37" s="45">
        <f t="shared" si="7"/>
        <v>652773.15</v>
      </c>
      <c r="R37" s="46">
        <f t="shared" si="8"/>
        <v>122286.83908441533</v>
      </c>
      <c r="S37" s="47" t="str">
        <f t="shared" si="0"/>
        <v xml:space="preserve">Existe gran diferencia, indicando alta volatilidad o falta de consenso en el valor. </v>
      </c>
      <c r="T37" s="48">
        <f t="shared" si="9"/>
        <v>0.12608858902565112</v>
      </c>
      <c r="U37" s="47" t="str">
        <f t="shared" si="1"/>
        <v>Los precios son homogéneos. Hay poca dispersión, indicando un mercado estable donde la mayoría de los productos se venden a precios cercanos al promedio</v>
      </c>
    </row>
    <row r="38" spans="1:21" ht="15.75" customHeight="1" x14ac:dyDescent="0.25">
      <c r="A38" s="42">
        <v>37</v>
      </c>
      <c r="B38" s="43" t="s">
        <v>51</v>
      </c>
      <c r="E38" s="44">
        <v>549615</v>
      </c>
      <c r="F38" s="44">
        <v>577960.65</v>
      </c>
      <c r="G38" s="44">
        <v>859740</v>
      </c>
      <c r="H38" s="44">
        <v>902727</v>
      </c>
      <c r="K38" s="45">
        <f t="shared" si="2"/>
        <v>577960.65</v>
      </c>
      <c r="L38" s="45">
        <f t="shared" si="3"/>
        <v>902727</v>
      </c>
      <c r="M38" s="45">
        <f t="shared" si="4"/>
        <v>765491.92186387198</v>
      </c>
      <c r="N38" s="45">
        <f t="shared" si="5"/>
        <v>859740</v>
      </c>
      <c r="O38" s="45">
        <f t="shared" si="6"/>
        <v>780142.54999999993</v>
      </c>
      <c r="P38" s="45">
        <f t="shared" si="7"/>
        <v>577960.65</v>
      </c>
      <c r="R38" s="46">
        <f t="shared" si="8"/>
        <v>176408.93134407204</v>
      </c>
      <c r="S38" s="47" t="str">
        <f t="shared" si="0"/>
        <v xml:space="preserve">Existe gran diferencia, indicando alta volatilidad o falta de consenso en el valor. </v>
      </c>
      <c r="T38" s="48">
        <f t="shared" si="9"/>
        <v>0.18462944917893376</v>
      </c>
      <c r="U38" s="47" t="str">
        <f t="shared" si="1"/>
        <v>Los precios son homogéneos. Hay poca dispersión, indicando un mercado estable donde la mayoría de los productos se venden a precios cercanos al promedio</v>
      </c>
    </row>
    <row r="39" spans="1:21" ht="15.75" customHeight="1" x14ac:dyDescent="0.25">
      <c r="A39" s="42">
        <v>38</v>
      </c>
      <c r="B39" s="43" t="s">
        <v>52</v>
      </c>
      <c r="E39" s="44">
        <v>575630</v>
      </c>
      <c r="F39" s="44">
        <v>605180.30000000005</v>
      </c>
      <c r="G39" s="44">
        <v>690690</v>
      </c>
      <c r="H39" s="44">
        <v>725225</v>
      </c>
      <c r="K39" s="45">
        <f t="shared" si="2"/>
        <v>605180.30000000005</v>
      </c>
      <c r="L39" s="45">
        <f t="shared" si="3"/>
        <v>725225</v>
      </c>
      <c r="M39" s="45">
        <f t="shared" si="4"/>
        <v>671759.12178530265</v>
      </c>
      <c r="N39" s="45">
        <f t="shared" si="5"/>
        <v>690690</v>
      </c>
      <c r="O39" s="45">
        <f t="shared" si="6"/>
        <v>673698.43333333335</v>
      </c>
      <c r="P39" s="45">
        <f t="shared" si="7"/>
        <v>605180.30000000005</v>
      </c>
      <c r="R39" s="46">
        <f t="shared" si="8"/>
        <v>61799.817984063106</v>
      </c>
      <c r="S39" s="47" t="str">
        <f t="shared" si="0"/>
        <v xml:space="preserve">Existe gran diferencia, indicando alta volatilidad o falta de consenso en el valor. </v>
      </c>
      <c r="T39" s="48">
        <f t="shared" si="9"/>
        <v>7.4899001673909171E-2</v>
      </c>
      <c r="U39" s="47" t="str">
        <f t="shared" si="1"/>
        <v>Los precios son homogéneos. Hay poca dispersión, indicando un mercado estable donde la mayoría de los productos se venden a precios cercanos al promedio</v>
      </c>
    </row>
    <row r="40" spans="1:21" ht="15.75" customHeight="1" x14ac:dyDescent="0.25">
      <c r="A40" s="42">
        <v>39</v>
      </c>
      <c r="B40" s="43" t="s">
        <v>53</v>
      </c>
      <c r="E40" s="44">
        <v>575630</v>
      </c>
      <c r="F40" s="44">
        <v>605180.30000000005</v>
      </c>
      <c r="G40" s="44">
        <v>718463</v>
      </c>
      <c r="H40" s="44">
        <v>754386</v>
      </c>
      <c r="K40" s="45">
        <f t="shared" si="2"/>
        <v>605180.30000000005</v>
      </c>
      <c r="L40" s="45">
        <f t="shared" si="3"/>
        <v>754386</v>
      </c>
      <c r="M40" s="45">
        <f t="shared" si="4"/>
        <v>689648.19403208792</v>
      </c>
      <c r="N40" s="45">
        <f t="shared" si="5"/>
        <v>718463</v>
      </c>
      <c r="O40" s="45">
        <f t="shared" si="6"/>
        <v>692676.43333333335</v>
      </c>
      <c r="P40" s="45">
        <f t="shared" si="7"/>
        <v>605180.30000000005</v>
      </c>
      <c r="R40" s="46">
        <f t="shared" si="8"/>
        <v>77873.586622572679</v>
      </c>
      <c r="S40" s="47" t="str">
        <f t="shared" si="0"/>
        <v xml:space="preserve">Existe gran diferencia, indicando alta volatilidad o falta de consenso en el valor. </v>
      </c>
      <c r="T40" s="48">
        <f t="shared" si="9"/>
        <v>9.1793966363096544E-2</v>
      </c>
      <c r="U40" s="47" t="str">
        <f t="shared" si="1"/>
        <v>Los precios son homogéneos. Hay poca dispersión, indicando un mercado estable donde la mayoría de los productos se venden a precios cercanos al promedio</v>
      </c>
    </row>
    <row r="41" spans="1:21" ht="15.75" customHeight="1" x14ac:dyDescent="0.25">
      <c r="A41" s="42">
        <v>40</v>
      </c>
      <c r="B41" s="43" t="s">
        <v>54</v>
      </c>
      <c r="E41" s="44">
        <v>1425000</v>
      </c>
      <c r="F41" s="44">
        <v>1496250</v>
      </c>
      <c r="G41" s="44">
        <v>2988563</v>
      </c>
      <c r="H41" s="44">
        <v>3137991</v>
      </c>
      <c r="K41" s="45">
        <f t="shared" si="2"/>
        <v>1496250</v>
      </c>
      <c r="L41" s="45">
        <f t="shared" si="3"/>
        <v>3137991</v>
      </c>
      <c r="M41" s="45">
        <f t="shared" si="4"/>
        <v>2411974.7524440465</v>
      </c>
      <c r="N41" s="45">
        <f t="shared" si="5"/>
        <v>2988563</v>
      </c>
      <c r="O41" s="45">
        <f t="shared" si="6"/>
        <v>2540934.6666666665</v>
      </c>
      <c r="P41" s="45">
        <f t="shared" si="7"/>
        <v>1496250</v>
      </c>
      <c r="R41" s="46">
        <f t="shared" si="8"/>
        <v>907803.2393488877</v>
      </c>
      <c r="S41" s="47" t="str">
        <f t="shared" si="0"/>
        <v xml:space="preserve">Existe gran diferencia, indicando alta volatilidad o falta de consenso en el valor. </v>
      </c>
      <c r="T41" s="48">
        <f t="shared" si="9"/>
        <v>0.2917108616790412</v>
      </c>
      <c r="U41" s="47" t="str">
        <f t="shared" si="1"/>
        <v>Los precios son homogéneos. Hay poca dispersión, indicando un mercado estable donde la mayoría de los productos se venden a precios cercanos al promedio</v>
      </c>
    </row>
    <row r="42" spans="1:21" ht="15.75" customHeight="1" x14ac:dyDescent="0.25">
      <c r="A42" s="42">
        <v>41</v>
      </c>
      <c r="B42" s="43" t="s">
        <v>55</v>
      </c>
      <c r="E42" s="44">
        <v>1163750</v>
      </c>
      <c r="F42" s="44">
        <v>1221937.5</v>
      </c>
      <c r="G42" s="44">
        <v>3585068</v>
      </c>
      <c r="H42" s="44">
        <v>3764321</v>
      </c>
      <c r="K42" s="45">
        <f t="shared" si="2"/>
        <v>1221937.5</v>
      </c>
      <c r="L42" s="45">
        <f t="shared" si="3"/>
        <v>3764321</v>
      </c>
      <c r="M42" s="45">
        <f t="shared" si="4"/>
        <v>2545331.4698854322</v>
      </c>
      <c r="N42" s="45">
        <f t="shared" si="5"/>
        <v>3585068</v>
      </c>
      <c r="O42" s="45">
        <f t="shared" si="6"/>
        <v>2857108.8333333335</v>
      </c>
      <c r="P42" s="45">
        <f t="shared" si="7"/>
        <v>1221937.5</v>
      </c>
      <c r="R42" s="46">
        <f t="shared" si="8"/>
        <v>1418933.3587306291</v>
      </c>
      <c r="S42" s="47" t="str">
        <f t="shared" si="0"/>
        <v xml:space="preserve">Existe gran diferencia, indicando alta volatilidad o falta de consenso en el valor. </v>
      </c>
      <c r="T42" s="48">
        <f t="shared" si="9"/>
        <v>0.40549881140376104</v>
      </c>
      <c r="U42" s="47" t="str">
        <f t="shared" si="1"/>
        <v>Existe una gran dispersión de precios, lo que indica alta volatilidad o falta de uniformidad en el mercado. La media pierde representatividad</v>
      </c>
    </row>
    <row r="43" spans="1:21" ht="15.75" customHeight="1" x14ac:dyDescent="0.25">
      <c r="A43" s="42">
        <v>42</v>
      </c>
      <c r="B43" s="43" t="s">
        <v>56</v>
      </c>
      <c r="E43" s="44">
        <v>2228455</v>
      </c>
      <c r="F43" s="44">
        <v>2342568.5499999998</v>
      </c>
      <c r="G43" s="44">
        <v>1737593</v>
      </c>
      <c r="H43" s="44">
        <v>1824473</v>
      </c>
      <c r="K43" s="45">
        <f t="shared" si="2"/>
        <v>1737593</v>
      </c>
      <c r="L43" s="45">
        <f t="shared" si="3"/>
        <v>2342568.5499999998</v>
      </c>
      <c r="M43" s="45">
        <f t="shared" si="4"/>
        <v>1951008.9835957785</v>
      </c>
      <c r="N43" s="45">
        <f t="shared" si="5"/>
        <v>1824473</v>
      </c>
      <c r="O43" s="45">
        <f t="shared" si="6"/>
        <v>1968211.5166666666</v>
      </c>
      <c r="P43" s="45">
        <f t="shared" si="7"/>
        <v>1737593</v>
      </c>
      <c r="R43" s="46">
        <f t="shared" si="8"/>
        <v>327100.02278294112</v>
      </c>
      <c r="S43" s="47" t="str">
        <f t="shared" si="0"/>
        <v xml:space="preserve">Existe gran diferencia, indicando alta volatilidad o falta de consenso en el valor. </v>
      </c>
      <c r="T43" s="48">
        <f t="shared" si="9"/>
        <v>0.13569479091148143</v>
      </c>
      <c r="U43" s="47" t="str">
        <f t="shared" si="1"/>
        <v>Los precios son homogéneos. Hay poca dispersión, indicando un mercado estable donde la mayoría de los productos se venden a precios cercanos al promedio</v>
      </c>
    </row>
    <row r="44" spans="1:21" ht="15.75" customHeight="1" x14ac:dyDescent="0.25">
      <c r="A44" s="42">
        <v>43</v>
      </c>
      <c r="B44" s="43" t="s">
        <v>57</v>
      </c>
      <c r="E44" s="44">
        <v>829535</v>
      </c>
      <c r="F44" s="44">
        <v>871588.35</v>
      </c>
      <c r="G44" s="44">
        <v>1165238</v>
      </c>
      <c r="H44" s="44">
        <v>1223500</v>
      </c>
      <c r="K44" s="45">
        <f t="shared" si="2"/>
        <v>871588.35</v>
      </c>
      <c r="L44" s="45">
        <f t="shared" si="3"/>
        <v>1223500</v>
      </c>
      <c r="M44" s="45">
        <f t="shared" si="4"/>
        <v>1075086.3384857127</v>
      </c>
      <c r="N44" s="45">
        <f t="shared" si="5"/>
        <v>1165238</v>
      </c>
      <c r="O44" s="45">
        <f t="shared" si="6"/>
        <v>1086775.45</v>
      </c>
      <c r="P44" s="45">
        <f t="shared" si="7"/>
        <v>871588.35</v>
      </c>
      <c r="R44" s="46">
        <f t="shared" si="8"/>
        <v>188620.60111718343</v>
      </c>
      <c r="S44" s="47" t="str">
        <f t="shared" si="0"/>
        <v xml:space="preserve">Existe gran diferencia, indicando alta volatilidad o falta de consenso en el valor. </v>
      </c>
      <c r="T44" s="48">
        <f t="shared" si="9"/>
        <v>0.14171103690712988</v>
      </c>
      <c r="U44" s="47" t="str">
        <f t="shared" si="1"/>
        <v>Los precios son homogéneos. Hay poca dispersión, indicando un mercado estable donde la mayoría de los productos se venden a precios cercanos al promedio</v>
      </c>
    </row>
    <row r="45" spans="1:21" ht="15.75" customHeight="1" x14ac:dyDescent="0.25">
      <c r="A45" s="42">
        <v>44</v>
      </c>
      <c r="B45" s="43" t="s">
        <v>58</v>
      </c>
      <c r="E45" s="44">
        <v>1067035</v>
      </c>
      <c r="F45" s="44">
        <v>1120963.3500000001</v>
      </c>
      <c r="G45" s="44">
        <v>297045</v>
      </c>
      <c r="H45" s="44">
        <v>311897</v>
      </c>
      <c r="K45" s="45">
        <f t="shared" si="2"/>
        <v>297045</v>
      </c>
      <c r="L45" s="45">
        <f t="shared" si="3"/>
        <v>1120963.3500000001</v>
      </c>
      <c r="M45" s="45">
        <f t="shared" si="4"/>
        <v>470047.36146286438</v>
      </c>
      <c r="N45" s="45">
        <f t="shared" si="5"/>
        <v>311897</v>
      </c>
      <c r="O45" s="45">
        <f t="shared" si="6"/>
        <v>576635.1166666667</v>
      </c>
      <c r="P45" s="45">
        <f t="shared" si="7"/>
        <v>297045</v>
      </c>
      <c r="R45" s="46">
        <f t="shared" si="8"/>
        <v>471460.56534862047</v>
      </c>
      <c r="S45" s="47" t="str">
        <f t="shared" si="0"/>
        <v xml:space="preserve">Existe gran diferencia, indicando alta volatilidad o falta de consenso en el valor. </v>
      </c>
      <c r="T45" s="48">
        <f t="shared" si="9"/>
        <v>0.66757283509655829</v>
      </c>
      <c r="U45" s="47" t="str">
        <f t="shared" si="1"/>
        <v>Existe una gran dispersión de precios, lo que indica alta volatilidad o falta de uniformidad en el mercado. La media pierde representatividad</v>
      </c>
    </row>
    <row r="46" spans="1:21" ht="15.75" customHeight="1" x14ac:dyDescent="0.25">
      <c r="A46" s="42">
        <v>45</v>
      </c>
      <c r="B46" s="43" t="s">
        <v>59</v>
      </c>
      <c r="E46" s="44">
        <v>209220</v>
      </c>
      <c r="F46" s="44">
        <v>219873.2</v>
      </c>
      <c r="G46" s="44">
        <v>289800</v>
      </c>
      <c r="H46" s="44">
        <v>304290</v>
      </c>
      <c r="K46" s="45">
        <f t="shared" si="2"/>
        <v>219873.2</v>
      </c>
      <c r="L46" s="45">
        <f t="shared" si="3"/>
        <v>304290</v>
      </c>
      <c r="M46" s="45">
        <f t="shared" si="4"/>
        <v>268649.55126288295</v>
      </c>
      <c r="N46" s="45">
        <f t="shared" si="5"/>
        <v>289800</v>
      </c>
      <c r="O46" s="45">
        <f t="shared" si="6"/>
        <v>271321.06666666665</v>
      </c>
      <c r="P46" s="45">
        <f t="shared" si="7"/>
        <v>219873.2</v>
      </c>
      <c r="R46" s="46">
        <f t="shared" si="8"/>
        <v>45140.36179976126</v>
      </c>
      <c r="S46" s="47" t="str">
        <f t="shared" si="0"/>
        <v xml:space="preserve">Existe gran diferencia, indicando alta volatilidad o falta de consenso en el valor. </v>
      </c>
      <c r="T46" s="48">
        <f t="shared" si="9"/>
        <v>0.13584257029560667</v>
      </c>
      <c r="U46" s="47" t="str">
        <f t="shared" si="1"/>
        <v>Los precios son homogéneos. Hay poca dispersión, indicando un mercado estable donde la mayoría de los productos se venden a precios cercanos al promedio</v>
      </c>
    </row>
    <row r="47" spans="1:21" ht="15.75" customHeight="1" x14ac:dyDescent="0.25">
      <c r="A47" s="42">
        <v>46</v>
      </c>
      <c r="B47" s="43" t="s">
        <v>60</v>
      </c>
      <c r="E47" s="44">
        <v>185470</v>
      </c>
      <c r="F47" s="44">
        <v>194935.7</v>
      </c>
      <c r="G47" s="44">
        <v>189578</v>
      </c>
      <c r="H47" s="44">
        <v>199057</v>
      </c>
      <c r="K47" s="45">
        <f t="shared" si="2"/>
        <v>189578</v>
      </c>
      <c r="L47" s="45">
        <f t="shared" si="3"/>
        <v>199057</v>
      </c>
      <c r="M47" s="45">
        <f t="shared" si="4"/>
        <v>194484.76713777301</v>
      </c>
      <c r="N47" s="45">
        <f t="shared" si="5"/>
        <v>194935.7</v>
      </c>
      <c r="O47" s="45">
        <f t="shared" si="6"/>
        <v>194523.56666666665</v>
      </c>
      <c r="P47" s="45">
        <f t="shared" si="7"/>
        <v>189578</v>
      </c>
      <c r="R47" s="46">
        <f t="shared" si="8"/>
        <v>4752.920224802152</v>
      </c>
      <c r="S47" s="47" t="str">
        <f t="shared" si="0"/>
        <v>Los precios son similares, sugiriendo un mercado estable y competitivo.</v>
      </c>
      <c r="T47" s="48">
        <f t="shared" si="9"/>
        <v>1.9949989502419482E-2</v>
      </c>
      <c r="U47" s="47" t="str">
        <f t="shared" si="1"/>
        <v>Los precios son homogéneos. Hay poca dispersión, indicando un mercado estable donde la mayoría de los productos se venden a precios cercanos al promedio</v>
      </c>
    </row>
    <row r="48" spans="1:21" ht="15.75" customHeight="1" x14ac:dyDescent="0.25">
      <c r="A48" s="42">
        <v>47</v>
      </c>
      <c r="B48" s="43" t="s">
        <v>61</v>
      </c>
      <c r="E48" s="44">
        <v>3771525</v>
      </c>
      <c r="F48" s="44">
        <v>3966347.75</v>
      </c>
      <c r="G48" s="44">
        <v>2437943</v>
      </c>
      <c r="H48" s="44">
        <v>2559840</v>
      </c>
      <c r="K48" s="45">
        <f t="shared" si="2"/>
        <v>2437943</v>
      </c>
      <c r="L48" s="45">
        <f t="shared" si="3"/>
        <v>3966347.75</v>
      </c>
      <c r="M48" s="45">
        <f t="shared" si="4"/>
        <v>2914354.551671084</v>
      </c>
      <c r="N48" s="45">
        <f t="shared" si="5"/>
        <v>2559840</v>
      </c>
      <c r="O48" s="45">
        <f t="shared" si="6"/>
        <v>2988043.5833333335</v>
      </c>
      <c r="P48" s="45">
        <f t="shared" si="7"/>
        <v>2437943</v>
      </c>
      <c r="R48" s="46">
        <f t="shared" si="8"/>
        <v>849425.68923966005</v>
      </c>
      <c r="S48" s="47" t="str">
        <f t="shared" si="0"/>
        <v xml:space="preserve">Existe gran diferencia, indicando alta volatilidad o falta de consenso en el valor. </v>
      </c>
      <c r="T48" s="48">
        <f t="shared" si="9"/>
        <v>0.23210945612870246</v>
      </c>
      <c r="U48" s="47" t="str">
        <f t="shared" si="1"/>
        <v>Los precios son homogéneos. Hay poca dispersión, indicando un mercado estable donde la mayoría de los productos se venden a precios cercanos al promedio</v>
      </c>
    </row>
    <row r="49" spans="1:21" ht="15.75" customHeight="1" x14ac:dyDescent="0.25">
      <c r="A49" s="42">
        <v>48</v>
      </c>
      <c r="B49" s="43" t="s">
        <v>62</v>
      </c>
      <c r="E49" s="44">
        <v>6124555</v>
      </c>
      <c r="F49" s="44">
        <v>6434434.5499999998</v>
      </c>
      <c r="G49" s="44">
        <v>987735</v>
      </c>
      <c r="H49" s="44">
        <v>1037122</v>
      </c>
      <c r="K49" s="45">
        <f t="shared" si="2"/>
        <v>987735</v>
      </c>
      <c r="L49" s="45">
        <f t="shared" si="3"/>
        <v>6434434.5499999998</v>
      </c>
      <c r="M49" s="45">
        <f t="shared" si="4"/>
        <v>1874966.7012042827</v>
      </c>
      <c r="N49" s="45">
        <f t="shared" si="5"/>
        <v>1037122</v>
      </c>
      <c r="O49" s="45">
        <f t="shared" si="6"/>
        <v>2819763.85</v>
      </c>
      <c r="P49" s="45">
        <f t="shared" si="7"/>
        <v>987735</v>
      </c>
      <c r="R49" s="46">
        <f t="shared" si="8"/>
        <v>3130494.0458370331</v>
      </c>
      <c r="S49" s="47" t="str">
        <f t="shared" si="0"/>
        <v xml:space="preserve">Existe gran diferencia, indicando alta volatilidad o falta de consenso en el valor. </v>
      </c>
      <c r="T49" s="48">
        <f t="shared" si="9"/>
        <v>0.90647225122789676</v>
      </c>
      <c r="U49" s="47" t="str">
        <f t="shared" si="1"/>
        <v>Existe una gran dispersión de precios, lo que indica alta volatilidad o falta de uniformidad en el mercado. La media pierde representatividad</v>
      </c>
    </row>
    <row r="50" spans="1:21" ht="15.75" customHeight="1" x14ac:dyDescent="0.25">
      <c r="A50" s="42">
        <v>49</v>
      </c>
      <c r="B50" s="43" t="s">
        <v>63</v>
      </c>
      <c r="E50" s="44">
        <v>218830</v>
      </c>
      <c r="F50" s="44">
        <v>230059.8</v>
      </c>
      <c r="G50" s="44">
        <v>473340</v>
      </c>
      <c r="H50" s="44">
        <v>497007</v>
      </c>
      <c r="K50" s="45">
        <f t="shared" si="2"/>
        <v>230059.8</v>
      </c>
      <c r="L50" s="45">
        <f t="shared" si="3"/>
        <v>497007</v>
      </c>
      <c r="M50" s="45">
        <f t="shared" si="4"/>
        <v>378261.50830059336</v>
      </c>
      <c r="N50" s="45">
        <f t="shared" si="5"/>
        <v>473340</v>
      </c>
      <c r="O50" s="45">
        <f t="shared" si="6"/>
        <v>400135.60000000003</v>
      </c>
      <c r="P50" s="45">
        <f t="shared" si="7"/>
        <v>230059.8</v>
      </c>
      <c r="R50" s="46">
        <f t="shared" si="8"/>
        <v>147764.55945686024</v>
      </c>
      <c r="S50" s="47" t="str">
        <f t="shared" si="0"/>
        <v xml:space="preserve">Existe gran diferencia, indicando alta volatilidad o falta de consenso en el valor. </v>
      </c>
      <c r="T50" s="48">
        <f t="shared" si="9"/>
        <v>0.30152092835233368</v>
      </c>
      <c r="U50" s="47" t="str">
        <f t="shared" si="1"/>
        <v>Existe una gran dispersión de precios, lo que indica alta volatilidad o falta de uniformidad en el mercado. La media pierde representatividad</v>
      </c>
    </row>
    <row r="51" spans="1:21" ht="15.75" customHeight="1" x14ac:dyDescent="0.25">
      <c r="A51" s="42">
        <v>50</v>
      </c>
      <c r="B51" s="43" t="s">
        <v>64</v>
      </c>
      <c r="E51" s="44">
        <v>570000</v>
      </c>
      <c r="F51" s="44">
        <v>598500</v>
      </c>
      <c r="G51" s="44">
        <v>742613</v>
      </c>
      <c r="H51" s="44">
        <v>779744</v>
      </c>
      <c r="K51" s="45">
        <f t="shared" si="2"/>
        <v>598500</v>
      </c>
      <c r="L51" s="45">
        <f t="shared" si="3"/>
        <v>779744</v>
      </c>
      <c r="M51" s="45">
        <f t="shared" si="4"/>
        <v>702413.60476965969</v>
      </c>
      <c r="N51" s="45">
        <f t="shared" si="5"/>
        <v>742613</v>
      </c>
      <c r="O51" s="45">
        <f t="shared" si="6"/>
        <v>706952.33333333337</v>
      </c>
      <c r="P51" s="45">
        <f t="shared" si="7"/>
        <v>598500</v>
      </c>
      <c r="R51" s="46">
        <f t="shared" si="8"/>
        <v>95739.799688182829</v>
      </c>
      <c r="S51" s="47" t="str">
        <f t="shared" si="0"/>
        <v xml:space="preserve">Existe gran diferencia, indicando alta volatilidad o falta de consenso en el valor. </v>
      </c>
      <c r="T51" s="48">
        <f t="shared" si="9"/>
        <v>0.11057495027355424</v>
      </c>
      <c r="U51" s="47" t="str">
        <f t="shared" si="1"/>
        <v>Los precios son homogéneos. Hay poca dispersión, indicando un mercado estable donde la mayoría de los productos se venden a precios cercanos al promedio</v>
      </c>
    </row>
    <row r="52" spans="1:21" ht="15.75" customHeight="1" x14ac:dyDescent="0.25">
      <c r="A52" s="42">
        <v>51</v>
      </c>
      <c r="B52" s="43" t="s">
        <v>65</v>
      </c>
      <c r="E52" s="44">
        <v>1368375</v>
      </c>
      <c r="F52" s="44">
        <v>1439196.25</v>
      </c>
      <c r="G52" s="44">
        <v>1324628</v>
      </c>
      <c r="H52" s="44">
        <v>1390859</v>
      </c>
      <c r="K52" s="45">
        <f t="shared" si="2"/>
        <v>1324628</v>
      </c>
      <c r="L52" s="45">
        <f t="shared" si="3"/>
        <v>1439196.25</v>
      </c>
      <c r="M52" s="45">
        <f t="shared" si="4"/>
        <v>1384094.3152623884</v>
      </c>
      <c r="N52" s="45">
        <f t="shared" si="5"/>
        <v>1390859</v>
      </c>
      <c r="O52" s="45">
        <f t="shared" si="6"/>
        <v>1384894.4166666667</v>
      </c>
      <c r="P52" s="45">
        <f t="shared" si="7"/>
        <v>1324628</v>
      </c>
      <c r="R52" s="46">
        <f t="shared" si="8"/>
        <v>57516.546904093891</v>
      </c>
      <c r="S52" s="47" t="str">
        <f t="shared" si="0"/>
        <v xml:space="preserve">Existe gran diferencia, indicando alta volatilidad o falta de consenso en el valor. </v>
      </c>
      <c r="T52" s="48">
        <f t="shared" si="9"/>
        <v>3.3910212452871236E-2</v>
      </c>
      <c r="U52" s="47" t="str">
        <f t="shared" si="1"/>
        <v>Los precios son homogéneos. Hay poca dispersión, indicando un mercado estable donde la mayoría de los productos se venden a precios cercanos al promedio</v>
      </c>
    </row>
    <row r="53" spans="1:21" ht="15.75" customHeight="1" x14ac:dyDescent="0.25">
      <c r="A53" s="42">
        <v>52</v>
      </c>
      <c r="B53" s="43" t="s">
        <v>66</v>
      </c>
      <c r="E53" s="44">
        <v>95000</v>
      </c>
      <c r="F53" s="44">
        <v>99750</v>
      </c>
      <c r="G53" s="44">
        <v>351383</v>
      </c>
      <c r="H53" s="44">
        <v>368952</v>
      </c>
      <c r="K53" s="45">
        <f t="shared" si="2"/>
        <v>99750</v>
      </c>
      <c r="L53" s="45">
        <f t="shared" si="3"/>
        <v>368952</v>
      </c>
      <c r="M53" s="45">
        <f t="shared" si="4"/>
        <v>234722.38347870513</v>
      </c>
      <c r="N53" s="45">
        <f t="shared" si="5"/>
        <v>351383</v>
      </c>
      <c r="O53" s="45">
        <f t="shared" si="6"/>
        <v>273361.66666666669</v>
      </c>
      <c r="P53" s="45">
        <f t="shared" si="7"/>
        <v>99750</v>
      </c>
      <c r="R53" s="46">
        <f t="shared" si="8"/>
        <v>150608.51749596809</v>
      </c>
      <c r="S53" s="47" t="str">
        <f t="shared" si="0"/>
        <v xml:space="preserve">Existe gran diferencia, indicando alta volatilidad o falta de consenso en el valor. </v>
      </c>
      <c r="T53" s="48">
        <f t="shared" si="9"/>
        <v>0.44984851421761735</v>
      </c>
      <c r="U53" s="47" t="str">
        <f t="shared" si="1"/>
        <v>Existe una gran dispersión de precios, lo que indica alta volatilidad o falta de uniformidad en el mercado. La media pierde representatividad</v>
      </c>
    </row>
    <row r="54" spans="1:21" ht="15.75" customHeight="1" x14ac:dyDescent="0.25">
      <c r="A54" s="42">
        <v>53</v>
      </c>
      <c r="B54" s="43" t="s">
        <v>67</v>
      </c>
      <c r="E54" s="44">
        <v>3816825</v>
      </c>
      <c r="F54" s="44">
        <v>4011990.75</v>
      </c>
      <c r="G54" s="44">
        <v>2288213</v>
      </c>
      <c r="H54" s="44">
        <v>2402624</v>
      </c>
      <c r="K54" s="45">
        <f t="shared" si="2"/>
        <v>2288213</v>
      </c>
      <c r="L54" s="45">
        <f t="shared" si="3"/>
        <v>4011990.75</v>
      </c>
      <c r="M54" s="45">
        <f t="shared" si="4"/>
        <v>2804448.0159321162</v>
      </c>
      <c r="N54" s="45">
        <f t="shared" si="5"/>
        <v>2402624</v>
      </c>
      <c r="O54" s="45">
        <f t="shared" si="6"/>
        <v>2900942.5833333335</v>
      </c>
      <c r="P54" s="45">
        <f t="shared" si="7"/>
        <v>2288213</v>
      </c>
      <c r="R54" s="46">
        <f t="shared" si="8"/>
        <v>963894.9583436317</v>
      </c>
      <c r="S54" s="47" t="str">
        <f t="shared" si="0"/>
        <v xml:space="preserve">Existe gran diferencia, indicando alta volatilidad o falta de consenso en el valor. </v>
      </c>
      <c r="T54" s="48">
        <f t="shared" si="9"/>
        <v>0.27129697167488392</v>
      </c>
      <c r="U54" s="47" t="str">
        <f t="shared" si="1"/>
        <v>Los precios son homogéneos. Hay poca dispersión, indicando un mercado estable donde la mayoría de los productos se venden a precios cercanos al promedio</v>
      </c>
    </row>
    <row r="55" spans="1:21" ht="15.75" customHeight="1" x14ac:dyDescent="0.25">
      <c r="A55" s="42">
        <v>54</v>
      </c>
      <c r="B55" s="43" t="s">
        <v>68</v>
      </c>
      <c r="E55" s="44">
        <v>415625</v>
      </c>
      <c r="F55" s="44">
        <v>436406.25</v>
      </c>
      <c r="G55" s="44">
        <v>565110</v>
      </c>
      <c r="H55" s="44">
        <v>593366</v>
      </c>
      <c r="K55" s="45">
        <f t="shared" si="2"/>
        <v>436406.25</v>
      </c>
      <c r="L55" s="45">
        <f t="shared" si="3"/>
        <v>593366</v>
      </c>
      <c r="M55" s="45">
        <f t="shared" si="4"/>
        <v>526965.52508630359</v>
      </c>
      <c r="N55" s="45">
        <f t="shared" si="5"/>
        <v>565110</v>
      </c>
      <c r="O55" s="45">
        <f t="shared" si="6"/>
        <v>531627.41666666663</v>
      </c>
      <c r="P55" s="45">
        <f t="shared" si="7"/>
        <v>436406.25</v>
      </c>
      <c r="R55" s="46">
        <f t="shared" si="8"/>
        <v>83665.424878027203</v>
      </c>
      <c r="S55" s="47" t="str">
        <f t="shared" si="0"/>
        <v xml:space="preserve">Existe gran diferencia, indicando alta volatilidad o falta de consenso en el valor. </v>
      </c>
      <c r="T55" s="48">
        <f t="shared" si="9"/>
        <v>0.12849700977255496</v>
      </c>
      <c r="U55" s="47" t="str">
        <f t="shared" si="1"/>
        <v>Los precios son homogéneos. Hay poca dispersión, indicando un mercado estable donde la mayoría de los productos se venden a precios cercanos al promedio</v>
      </c>
    </row>
    <row r="56" spans="1:21" ht="15.75" customHeight="1" x14ac:dyDescent="0.25"/>
    <row r="57" spans="1:21" ht="15.75" customHeight="1" x14ac:dyDescent="0.25"/>
    <row r="58" spans="1:21" ht="15.75" customHeight="1" x14ac:dyDescent="0.25"/>
    <row r="59" spans="1:21" ht="15.75" customHeight="1" x14ac:dyDescent="0.25"/>
    <row r="60" spans="1:21" ht="15.75" customHeight="1" x14ac:dyDescent="0.25"/>
    <row r="61" spans="1:21" ht="15.75" customHeight="1" x14ac:dyDescent="0.25"/>
    <row r="62" spans="1:21" ht="15.75" customHeight="1" x14ac:dyDescent="0.25"/>
    <row r="63" spans="1:21" ht="15.75" customHeight="1" x14ac:dyDescent="0.25"/>
    <row r="64" spans="1:21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T2:T55">
    <cfRule type="cellIs" dxfId="13" priority="1" operator="lessThan">
      <formula>30%</formula>
    </cfRule>
  </conditionalFormatting>
  <conditionalFormatting sqref="T2:T55">
    <cfRule type="cellIs" dxfId="12" priority="2" operator="greaterThan">
      <formula>30%</formula>
    </cfRule>
  </conditionalFormatting>
  <pageMargins left="0.7" right="0.7" top="0.75" bottom="0.75" header="0" footer="0"/>
  <pageSetup orientation="landscape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EB438-86DD-418C-BD26-CE3284C80362}">
  <dimension ref="A1:R1000"/>
  <sheetViews>
    <sheetView workbookViewId="0">
      <selection activeCell="H13" sqref="H13"/>
    </sheetView>
  </sheetViews>
  <sheetFormatPr baseColWidth="10" defaultColWidth="14.42578125" defaultRowHeight="15" customHeight="1" x14ac:dyDescent="0.25"/>
  <cols>
    <col min="1" max="1" width="4.42578125" customWidth="1"/>
    <col min="2" max="2" width="77.42578125" customWidth="1"/>
    <col min="3" max="5" width="10.7109375" customWidth="1"/>
    <col min="6" max="6" width="17" customWidth="1"/>
    <col min="7" max="15" width="10.7109375" customWidth="1"/>
    <col min="16" max="16" width="55.28515625" customWidth="1"/>
    <col min="17" max="17" width="10.7109375" customWidth="1"/>
    <col min="18" max="18" width="111.5703125" customWidth="1"/>
    <col min="19" max="25" width="10.7109375" customWidth="1"/>
  </cols>
  <sheetData>
    <row r="1" spans="1:18" ht="54" x14ac:dyDescent="0.25">
      <c r="A1" s="33" t="s">
        <v>102</v>
      </c>
      <c r="B1" s="33" t="s">
        <v>103</v>
      </c>
      <c r="E1" s="34" t="s">
        <v>124</v>
      </c>
      <c r="F1" s="34" t="s">
        <v>126</v>
      </c>
      <c r="H1" s="35" t="s">
        <v>106</v>
      </c>
      <c r="I1" s="36" t="s">
        <v>107</v>
      </c>
      <c r="J1" s="37" t="s">
        <v>108</v>
      </c>
      <c r="K1" s="38" t="s">
        <v>109</v>
      </c>
      <c r="L1" s="39" t="s">
        <v>110</v>
      </c>
      <c r="M1" s="40" t="s">
        <v>111</v>
      </c>
      <c r="O1" s="41" t="s">
        <v>112</v>
      </c>
      <c r="P1" s="41" t="s">
        <v>113</v>
      </c>
      <c r="Q1" s="41" t="s">
        <v>114</v>
      </c>
      <c r="R1" s="41" t="s">
        <v>115</v>
      </c>
    </row>
    <row r="2" spans="1:18" x14ac:dyDescent="0.25">
      <c r="A2" s="42">
        <v>1</v>
      </c>
      <c r="B2" s="43" t="s">
        <v>15</v>
      </c>
      <c r="E2" s="44">
        <v>1208810</v>
      </c>
      <c r="F2" s="44">
        <v>1257162</v>
      </c>
      <c r="H2" s="45">
        <f>+MIN(E2,F2)</f>
        <v>1208810</v>
      </c>
      <c r="I2" s="45">
        <f>+MAX(E2,F2)</f>
        <v>1257162</v>
      </c>
      <c r="J2" s="45">
        <f>+GEOMEAN(F2,E2)</f>
        <v>1232748.9595290681</v>
      </c>
      <c r="K2" s="45">
        <f>+MEDIAN(F2,E2)</f>
        <v>1232986</v>
      </c>
      <c r="L2" s="45">
        <f>+AVERAGE(F2,E2)</f>
        <v>1232986</v>
      </c>
      <c r="M2" s="45">
        <f>+H2</f>
        <v>1208810</v>
      </c>
      <c r="O2" s="46">
        <f>+_xlfn.STDEV.S(E2,F2)</f>
        <v>34190.027083931949</v>
      </c>
      <c r="P2" s="47" t="str">
        <f t="shared" ref="P2:P55" si="0">+IF(O2&lt;20000,"Los precios son similares, sugiriendo un mercado estable y competitivo.","Existe gran diferencia, indicando alta volatilidad o falta de consenso en el valor. ")</f>
        <v xml:space="preserve">Existe gran diferencia, indicando alta volatilidad o falta de consenso en el valor. </v>
      </c>
      <c r="Q2" s="48">
        <f>+_xlfn.STDEV.P(E2,F2)/L2</f>
        <v>1.9607684109957453E-2</v>
      </c>
      <c r="R2" s="47" t="str">
        <f t="shared" ref="R2:R55" si="1">+IF(Q2&lt;30%,"Los precios son homogéneos. Hay poca dispersión, indicando un mercado estable donde la mayoría de los productos se venden a precios cercanos al promedio","Existe una gran dispersión de precios, lo que indica alta volatilidad o falta de uniformidad en el mercado. La media pierde representatividad")</f>
        <v>Los precios son homogéneos. Hay poca dispersión, indicando un mercado estable donde la mayoría de los productos se venden a precios cercanos al promedio</v>
      </c>
    </row>
    <row r="3" spans="1:18" x14ac:dyDescent="0.25">
      <c r="A3" s="42">
        <v>2</v>
      </c>
      <c r="B3" s="43" t="s">
        <v>16</v>
      </c>
      <c r="E3" s="44">
        <v>113220.48</v>
      </c>
      <c r="F3" s="44">
        <v>117749</v>
      </c>
      <c r="H3" s="45">
        <f t="shared" ref="H3:H55" si="2">+MIN(E3,F3)</f>
        <v>113220.48</v>
      </c>
      <c r="I3" s="45">
        <f t="shared" ref="I3:I55" si="3">+MAX(E3,F3)</f>
        <v>117749</v>
      </c>
      <c r="J3" s="45">
        <f t="shared" ref="J3:J55" si="4">+GEOMEAN(F3,E3)</f>
        <v>115462.54067670606</v>
      </c>
      <c r="K3" s="45">
        <f t="shared" ref="K3:K55" si="5">+MEDIAN(F3,E3)</f>
        <v>115484.73999999999</v>
      </c>
      <c r="L3" s="45">
        <f t="shared" ref="L3:L55" si="6">+AVERAGE(F3,E3)</f>
        <v>115484.73999999999</v>
      </c>
      <c r="M3" s="45">
        <f t="shared" ref="M3:M55" si="7">+H3</f>
        <v>113220.48</v>
      </c>
      <c r="O3" s="46">
        <f t="shared" ref="O3:O55" si="8">+_xlfn.STDEV.S(E3,F3)</f>
        <v>3202.147200738907</v>
      </c>
      <c r="P3" s="47" t="str">
        <f t="shared" si="0"/>
        <v>Los precios son similares, sugiriendo un mercado estable y competitivo.</v>
      </c>
      <c r="Q3" s="48">
        <f t="shared" ref="Q3:Q55" si="9">+_xlfn.STDEV.P(E3,F3)/L3</f>
        <v>1.9606573128189943E-2</v>
      </c>
      <c r="R3" s="47" t="str">
        <f t="shared" si="1"/>
        <v>Los precios son homogéneos. Hay poca dispersión, indicando un mercado estable donde la mayoría de los productos se venden a precios cercanos al promedio</v>
      </c>
    </row>
    <row r="4" spans="1:18" x14ac:dyDescent="0.25">
      <c r="A4" s="42">
        <v>3</v>
      </c>
      <c r="B4" s="43" t="s">
        <v>17</v>
      </c>
      <c r="E4" s="44">
        <v>90000</v>
      </c>
      <c r="F4" s="44">
        <v>93000</v>
      </c>
      <c r="H4" s="45">
        <f t="shared" si="2"/>
        <v>90000</v>
      </c>
      <c r="I4" s="45">
        <f t="shared" si="3"/>
        <v>93000</v>
      </c>
      <c r="J4" s="45">
        <f t="shared" si="4"/>
        <v>91487.704091861437</v>
      </c>
      <c r="K4" s="45">
        <f t="shared" si="5"/>
        <v>91500</v>
      </c>
      <c r="L4" s="45">
        <f t="shared" si="6"/>
        <v>91500</v>
      </c>
      <c r="M4" s="45">
        <f t="shared" si="7"/>
        <v>90000</v>
      </c>
      <c r="O4" s="46">
        <f t="shared" si="8"/>
        <v>2121.3203435596424</v>
      </c>
      <c r="P4" s="47" t="str">
        <f t="shared" si="0"/>
        <v>Los precios son similares, sugiriendo un mercado estable y competitivo.</v>
      </c>
      <c r="Q4" s="48">
        <f t="shared" si="9"/>
        <v>1.6393442622950821E-2</v>
      </c>
      <c r="R4" s="47" t="str">
        <f t="shared" si="1"/>
        <v>Los precios son homogéneos. Hay poca dispersión, indicando un mercado estable donde la mayoría de los productos se venden a precios cercanos al promedio</v>
      </c>
    </row>
    <row r="5" spans="1:18" x14ac:dyDescent="0.25">
      <c r="A5" s="42">
        <v>4</v>
      </c>
      <c r="B5" s="43" t="s">
        <v>19</v>
      </c>
      <c r="E5" s="44">
        <v>180000</v>
      </c>
      <c r="F5" s="44">
        <v>186000</v>
      </c>
      <c r="H5" s="45">
        <f t="shared" si="2"/>
        <v>180000</v>
      </c>
      <c r="I5" s="45">
        <f t="shared" si="3"/>
        <v>186000</v>
      </c>
      <c r="J5" s="45">
        <f t="shared" si="4"/>
        <v>182975.40818372287</v>
      </c>
      <c r="K5" s="45">
        <f t="shared" si="5"/>
        <v>183000</v>
      </c>
      <c r="L5" s="45">
        <f t="shared" si="6"/>
        <v>183000</v>
      </c>
      <c r="M5" s="45">
        <f t="shared" si="7"/>
        <v>180000</v>
      </c>
      <c r="O5" s="46">
        <f t="shared" si="8"/>
        <v>4242.6406871192848</v>
      </c>
      <c r="P5" s="47" t="str">
        <f t="shared" si="0"/>
        <v>Los precios son similares, sugiriendo un mercado estable y competitivo.</v>
      </c>
      <c r="Q5" s="48">
        <f t="shared" si="9"/>
        <v>1.6393442622950821E-2</v>
      </c>
      <c r="R5" s="47" t="str">
        <f t="shared" si="1"/>
        <v>Los precios son homogéneos. Hay poca dispersión, indicando un mercado estable donde la mayoría de los productos se venden a precios cercanos al promedio</v>
      </c>
    </row>
    <row r="6" spans="1:18" x14ac:dyDescent="0.25">
      <c r="A6" s="42">
        <v>5</v>
      </c>
      <c r="B6" s="43" t="s">
        <v>20</v>
      </c>
      <c r="E6" s="44">
        <v>123170</v>
      </c>
      <c r="F6" s="44">
        <v>128097</v>
      </c>
      <c r="H6" s="45">
        <f t="shared" si="2"/>
        <v>123170</v>
      </c>
      <c r="I6" s="45">
        <f t="shared" si="3"/>
        <v>128097</v>
      </c>
      <c r="J6" s="45">
        <f t="shared" si="4"/>
        <v>125609.34475587396</v>
      </c>
      <c r="K6" s="45">
        <f t="shared" si="5"/>
        <v>125633.5</v>
      </c>
      <c r="L6" s="45">
        <f t="shared" si="6"/>
        <v>125633.5</v>
      </c>
      <c r="M6" s="45">
        <f t="shared" si="7"/>
        <v>123170</v>
      </c>
      <c r="O6" s="46">
        <f t="shared" si="8"/>
        <v>3483.9151109061195</v>
      </c>
      <c r="P6" s="47" t="str">
        <f t="shared" si="0"/>
        <v>Los precios son similares, sugiriendo un mercado estable y competitivo.</v>
      </c>
      <c r="Q6" s="48">
        <f t="shared" si="9"/>
        <v>1.9608623496121656E-2</v>
      </c>
      <c r="R6" s="47" t="str">
        <f t="shared" si="1"/>
        <v>Los precios son homogéneos. Hay poca dispersión, indicando un mercado estable donde la mayoría de los productos se venden a precios cercanos al promedio</v>
      </c>
    </row>
    <row r="7" spans="1:18" x14ac:dyDescent="0.25">
      <c r="A7" s="42">
        <v>6</v>
      </c>
      <c r="B7" s="43" t="s">
        <v>21</v>
      </c>
      <c r="E7" s="44">
        <v>637650</v>
      </c>
      <c r="F7" s="44">
        <v>663156</v>
      </c>
      <c r="H7" s="45">
        <f t="shared" si="2"/>
        <v>637650</v>
      </c>
      <c r="I7" s="45">
        <f t="shared" si="3"/>
        <v>663156</v>
      </c>
      <c r="J7" s="45">
        <f t="shared" si="4"/>
        <v>650277.9585684879</v>
      </c>
      <c r="K7" s="45">
        <f t="shared" si="5"/>
        <v>650403</v>
      </c>
      <c r="L7" s="45">
        <f t="shared" si="6"/>
        <v>650403</v>
      </c>
      <c r="M7" s="45">
        <f t="shared" si="7"/>
        <v>637650</v>
      </c>
      <c r="O7" s="46">
        <f t="shared" si="8"/>
        <v>18035.465560944082</v>
      </c>
      <c r="P7" s="47" t="str">
        <f t="shared" si="0"/>
        <v>Los precios son similares, sugiriendo un mercado estable y competitivo.</v>
      </c>
      <c r="Q7" s="48">
        <f t="shared" si="9"/>
        <v>1.9607843137254902E-2</v>
      </c>
      <c r="R7" s="47" t="str">
        <f t="shared" si="1"/>
        <v>Los precios son homogéneos. Hay poca dispersión, indicando un mercado estable donde la mayoría de los productos se venden a precios cercanos al promedio</v>
      </c>
    </row>
    <row r="8" spans="1:18" x14ac:dyDescent="0.25">
      <c r="A8" s="42">
        <v>7</v>
      </c>
      <c r="B8" s="43" t="s">
        <v>22</v>
      </c>
      <c r="E8" s="44">
        <v>315010</v>
      </c>
      <c r="F8" s="44">
        <v>327610</v>
      </c>
      <c r="H8" s="45">
        <f t="shared" si="2"/>
        <v>315010</v>
      </c>
      <c r="I8" s="45">
        <f t="shared" si="3"/>
        <v>327610</v>
      </c>
      <c r="J8" s="45">
        <f t="shared" si="4"/>
        <v>321248.23127917765</v>
      </c>
      <c r="K8" s="45">
        <f t="shared" si="5"/>
        <v>321310</v>
      </c>
      <c r="L8" s="45">
        <f t="shared" si="6"/>
        <v>321310</v>
      </c>
      <c r="M8" s="45">
        <f t="shared" si="7"/>
        <v>315010</v>
      </c>
      <c r="O8" s="46">
        <f t="shared" si="8"/>
        <v>8909.5454429504989</v>
      </c>
      <c r="P8" s="47" t="str">
        <f t="shared" si="0"/>
        <v>Los precios son similares, sugiriendo un mercado estable y competitivo.</v>
      </c>
      <c r="Q8" s="48">
        <f t="shared" si="9"/>
        <v>1.9607232890355108E-2</v>
      </c>
      <c r="R8" s="47" t="str">
        <f t="shared" si="1"/>
        <v>Los precios son homogéneos. Hay poca dispersión, indicando un mercado estable donde la mayoría de los productos se venden a precios cercanos al promedio</v>
      </c>
    </row>
    <row r="9" spans="1:18" x14ac:dyDescent="0.25">
      <c r="A9" s="42">
        <v>8</v>
      </c>
      <c r="B9" s="43" t="s">
        <v>23</v>
      </c>
      <c r="E9" s="44">
        <v>261600</v>
      </c>
      <c r="F9" s="44">
        <v>272064</v>
      </c>
      <c r="H9" s="45">
        <f t="shared" si="2"/>
        <v>261600</v>
      </c>
      <c r="I9" s="45">
        <f t="shared" si="3"/>
        <v>272064</v>
      </c>
      <c r="J9" s="45">
        <f t="shared" si="4"/>
        <v>266780.70095117448</v>
      </c>
      <c r="K9" s="45">
        <f t="shared" si="5"/>
        <v>266832</v>
      </c>
      <c r="L9" s="45">
        <f t="shared" si="6"/>
        <v>266832</v>
      </c>
      <c r="M9" s="45">
        <f t="shared" si="7"/>
        <v>261600</v>
      </c>
      <c r="O9" s="46">
        <f t="shared" si="8"/>
        <v>7399.165358336033</v>
      </c>
      <c r="P9" s="47" t="str">
        <f t="shared" si="0"/>
        <v>Los precios son similares, sugiriendo un mercado estable y competitivo.</v>
      </c>
      <c r="Q9" s="48">
        <f t="shared" si="9"/>
        <v>1.9607843137254902E-2</v>
      </c>
      <c r="R9" s="47" t="str">
        <f t="shared" si="1"/>
        <v>Los precios son homogéneos. Hay poca dispersión, indicando un mercado estable donde la mayoría de los productos se venden a precios cercanos al promedio</v>
      </c>
    </row>
    <row r="10" spans="1:18" x14ac:dyDescent="0.25">
      <c r="A10" s="42">
        <v>9</v>
      </c>
      <c r="B10" s="43" t="s">
        <v>24</v>
      </c>
      <c r="E10" s="44">
        <v>490500</v>
      </c>
      <c r="F10" s="44">
        <v>510120</v>
      </c>
      <c r="H10" s="45">
        <f t="shared" si="2"/>
        <v>490500</v>
      </c>
      <c r="I10" s="45">
        <f t="shared" si="3"/>
        <v>510120</v>
      </c>
      <c r="J10" s="45">
        <f t="shared" si="4"/>
        <v>500213.81428345223</v>
      </c>
      <c r="K10" s="45">
        <f t="shared" si="5"/>
        <v>500310</v>
      </c>
      <c r="L10" s="45">
        <f t="shared" si="6"/>
        <v>500310</v>
      </c>
      <c r="M10" s="45">
        <f t="shared" si="7"/>
        <v>490500</v>
      </c>
      <c r="O10" s="46">
        <f t="shared" si="8"/>
        <v>13873.435046880062</v>
      </c>
      <c r="P10" s="47" t="str">
        <f t="shared" si="0"/>
        <v>Los precios son similares, sugiriendo un mercado estable y competitivo.</v>
      </c>
      <c r="Q10" s="48">
        <f t="shared" si="9"/>
        <v>1.9607843137254902E-2</v>
      </c>
      <c r="R10" s="47" t="str">
        <f t="shared" si="1"/>
        <v>Los precios son homogéneos. Hay poca dispersión, indicando un mercado estable donde la mayoría de los productos se venden a precios cercanos al promedio</v>
      </c>
    </row>
    <row r="11" spans="1:18" x14ac:dyDescent="0.25">
      <c r="A11" s="42">
        <v>10</v>
      </c>
      <c r="B11" s="43" t="s">
        <v>25</v>
      </c>
      <c r="E11" s="44">
        <v>156960</v>
      </c>
      <c r="F11" s="44">
        <v>163238</v>
      </c>
      <c r="H11" s="45">
        <f t="shared" si="2"/>
        <v>156960</v>
      </c>
      <c r="I11" s="45">
        <f t="shared" si="3"/>
        <v>163238</v>
      </c>
      <c r="J11" s="45">
        <f t="shared" si="4"/>
        <v>160068.22445444943</v>
      </c>
      <c r="K11" s="45">
        <f t="shared" si="5"/>
        <v>160099</v>
      </c>
      <c r="L11" s="45">
        <f t="shared" si="6"/>
        <v>160099</v>
      </c>
      <c r="M11" s="45">
        <f t="shared" si="7"/>
        <v>156960</v>
      </c>
      <c r="O11" s="46">
        <f t="shared" si="8"/>
        <v>4439.2163722891455</v>
      </c>
      <c r="P11" s="47" t="str">
        <f t="shared" si="0"/>
        <v>Los precios son similares, sugiriendo un mercado estable y competitivo.</v>
      </c>
      <c r="Q11" s="48">
        <f t="shared" si="9"/>
        <v>1.960661840486199E-2</v>
      </c>
      <c r="R11" s="47" t="str">
        <f t="shared" si="1"/>
        <v>Los precios son homogéneos. Hay poca dispersión, indicando un mercado estable donde la mayoría de los productos se venden a precios cercanos al promedio</v>
      </c>
    </row>
    <row r="12" spans="1:18" x14ac:dyDescent="0.25">
      <c r="A12" s="42">
        <v>11</v>
      </c>
      <c r="B12" s="43" t="s">
        <v>26</v>
      </c>
      <c r="E12" s="44">
        <v>221270</v>
      </c>
      <c r="F12" s="44">
        <v>230121</v>
      </c>
      <c r="H12" s="45">
        <f t="shared" si="2"/>
        <v>221270</v>
      </c>
      <c r="I12" s="45">
        <f t="shared" si="3"/>
        <v>230121</v>
      </c>
      <c r="J12" s="45">
        <f t="shared" si="4"/>
        <v>225652.10761258134</v>
      </c>
      <c r="K12" s="45">
        <f t="shared" si="5"/>
        <v>225695.5</v>
      </c>
      <c r="L12" s="45">
        <f t="shared" si="6"/>
        <v>225695.5</v>
      </c>
      <c r="M12" s="45">
        <f t="shared" si="7"/>
        <v>221270</v>
      </c>
      <c r="O12" s="46">
        <f t="shared" si="8"/>
        <v>6258.6021202821321</v>
      </c>
      <c r="P12" s="47" t="str">
        <f t="shared" si="0"/>
        <v>Los precios son similares, sugiriendo un mercado estable y competitivo.</v>
      </c>
      <c r="Q12" s="48">
        <f t="shared" si="9"/>
        <v>1.9608277524363577E-2</v>
      </c>
      <c r="R12" s="47" t="str">
        <f t="shared" si="1"/>
        <v>Los precios son homogéneos. Hay poca dispersión, indicando un mercado estable donde la mayoría de los productos se venden a precios cercanos al promedio</v>
      </c>
    </row>
    <row r="13" spans="1:18" x14ac:dyDescent="0.25">
      <c r="A13" s="42">
        <v>12</v>
      </c>
      <c r="B13" s="43" t="s">
        <v>27</v>
      </c>
      <c r="E13" s="44">
        <v>126440</v>
      </c>
      <c r="F13" s="44">
        <v>131498</v>
      </c>
      <c r="H13" s="45">
        <f t="shared" si="2"/>
        <v>126440</v>
      </c>
      <c r="I13" s="45">
        <f t="shared" si="3"/>
        <v>131498</v>
      </c>
      <c r="J13" s="45">
        <f t="shared" si="4"/>
        <v>128944.20157572033</v>
      </c>
      <c r="K13" s="45">
        <f t="shared" si="5"/>
        <v>128969</v>
      </c>
      <c r="L13" s="45">
        <f t="shared" si="6"/>
        <v>128969</v>
      </c>
      <c r="M13" s="45">
        <f t="shared" si="7"/>
        <v>126440</v>
      </c>
      <c r="O13" s="46">
        <f t="shared" si="8"/>
        <v>3576.5460992415574</v>
      </c>
      <c r="P13" s="47" t="str">
        <f t="shared" si="0"/>
        <v>Los precios son similares, sugiriendo un mercado estable y competitivo.</v>
      </c>
      <c r="Q13" s="48">
        <f t="shared" si="9"/>
        <v>1.9609363490451195E-2</v>
      </c>
      <c r="R13" s="47" t="str">
        <f t="shared" si="1"/>
        <v>Los precios son homogéneos. Hay poca dispersión, indicando un mercado estable donde la mayoría de los productos se venden a precios cercanos al promedio</v>
      </c>
    </row>
    <row r="14" spans="1:18" x14ac:dyDescent="0.25">
      <c r="A14" s="42">
        <v>13</v>
      </c>
      <c r="B14" s="43" t="s">
        <v>28</v>
      </c>
      <c r="E14" s="44">
        <v>163500</v>
      </c>
      <c r="F14" s="44">
        <v>170040</v>
      </c>
      <c r="H14" s="45">
        <f t="shared" si="2"/>
        <v>163500</v>
      </c>
      <c r="I14" s="45">
        <f t="shared" si="3"/>
        <v>170040</v>
      </c>
      <c r="J14" s="45">
        <f t="shared" si="4"/>
        <v>166737.93809448407</v>
      </c>
      <c r="K14" s="45">
        <f t="shared" si="5"/>
        <v>166770</v>
      </c>
      <c r="L14" s="45">
        <f t="shared" si="6"/>
        <v>166770</v>
      </c>
      <c r="M14" s="45">
        <f t="shared" si="7"/>
        <v>163500</v>
      </c>
      <c r="O14" s="46">
        <f t="shared" si="8"/>
        <v>4624.4783489600204</v>
      </c>
      <c r="P14" s="47" t="str">
        <f t="shared" si="0"/>
        <v>Los precios son similares, sugiriendo un mercado estable y competitivo.</v>
      </c>
      <c r="Q14" s="48">
        <f t="shared" si="9"/>
        <v>1.9607843137254902E-2</v>
      </c>
      <c r="R14" s="47" t="str">
        <f t="shared" si="1"/>
        <v>Los precios son homogéneos. Hay poca dispersión, indicando un mercado estable donde la mayoría de los productos se venden a precios cercanos al promedio</v>
      </c>
    </row>
    <row r="15" spans="1:18" x14ac:dyDescent="0.25">
      <c r="A15" s="42">
        <v>14</v>
      </c>
      <c r="B15" s="43" t="s">
        <v>29</v>
      </c>
      <c r="E15" s="44">
        <v>76300</v>
      </c>
      <c r="F15" s="44">
        <v>79352</v>
      </c>
      <c r="H15" s="45">
        <f t="shared" si="2"/>
        <v>76300</v>
      </c>
      <c r="I15" s="45">
        <f t="shared" si="3"/>
        <v>79352</v>
      </c>
      <c r="J15" s="45">
        <f t="shared" si="4"/>
        <v>77811.037777425896</v>
      </c>
      <c r="K15" s="45">
        <f t="shared" si="5"/>
        <v>77826</v>
      </c>
      <c r="L15" s="45">
        <f t="shared" si="6"/>
        <v>77826</v>
      </c>
      <c r="M15" s="45">
        <f t="shared" si="7"/>
        <v>76300</v>
      </c>
      <c r="O15" s="46">
        <f t="shared" si="8"/>
        <v>2158.0898961813432</v>
      </c>
      <c r="P15" s="47" t="str">
        <f t="shared" si="0"/>
        <v>Los precios son similares, sugiriendo un mercado estable y competitivo.</v>
      </c>
      <c r="Q15" s="48">
        <f t="shared" si="9"/>
        <v>1.9607843137254902E-2</v>
      </c>
      <c r="R15" s="47" t="str">
        <f t="shared" si="1"/>
        <v>Los precios son homogéneos. Hay poca dispersión, indicando un mercado estable donde la mayoría de los productos se venden a precios cercanos al promedio</v>
      </c>
    </row>
    <row r="16" spans="1:18" x14ac:dyDescent="0.25">
      <c r="A16" s="42">
        <v>15</v>
      </c>
      <c r="B16" s="43" t="s">
        <v>30</v>
      </c>
      <c r="E16" s="44">
        <v>81750</v>
      </c>
      <c r="F16" s="44">
        <v>85020</v>
      </c>
      <c r="H16" s="45">
        <f t="shared" si="2"/>
        <v>81750</v>
      </c>
      <c r="I16" s="45">
        <f t="shared" si="3"/>
        <v>85020</v>
      </c>
      <c r="J16" s="45">
        <f t="shared" si="4"/>
        <v>83368.969047242033</v>
      </c>
      <c r="K16" s="45">
        <f t="shared" si="5"/>
        <v>83385</v>
      </c>
      <c r="L16" s="45">
        <f t="shared" si="6"/>
        <v>83385</v>
      </c>
      <c r="M16" s="45">
        <f t="shared" si="7"/>
        <v>81750</v>
      </c>
      <c r="O16" s="46">
        <f t="shared" si="8"/>
        <v>2312.2391744800102</v>
      </c>
      <c r="P16" s="47" t="str">
        <f t="shared" si="0"/>
        <v>Los precios son similares, sugiriendo un mercado estable y competitivo.</v>
      </c>
      <c r="Q16" s="48">
        <f t="shared" si="9"/>
        <v>1.9607843137254902E-2</v>
      </c>
      <c r="R16" s="47" t="str">
        <f t="shared" si="1"/>
        <v>Los precios son homogéneos. Hay poca dispersión, indicando un mercado estable donde la mayoría de los productos se venden a precios cercanos al promedio</v>
      </c>
    </row>
    <row r="17" spans="1:18" x14ac:dyDescent="0.25">
      <c r="A17" s="42">
        <v>16</v>
      </c>
      <c r="B17" s="43" t="s">
        <v>31</v>
      </c>
      <c r="E17" s="44">
        <v>307380</v>
      </c>
      <c r="F17" s="44">
        <v>319675</v>
      </c>
      <c r="H17" s="45">
        <f t="shared" si="2"/>
        <v>307380</v>
      </c>
      <c r="I17" s="45">
        <f t="shared" si="3"/>
        <v>319675</v>
      </c>
      <c r="J17" s="45">
        <f t="shared" si="4"/>
        <v>313467.22555954714</v>
      </c>
      <c r="K17" s="45">
        <f t="shared" si="5"/>
        <v>313527.5</v>
      </c>
      <c r="L17" s="45">
        <f t="shared" si="6"/>
        <v>313527.5</v>
      </c>
      <c r="M17" s="45">
        <f t="shared" si="7"/>
        <v>307380</v>
      </c>
      <c r="O17" s="46">
        <f t="shared" si="8"/>
        <v>8693.8778746886019</v>
      </c>
      <c r="P17" s="47" t="str">
        <f t="shared" si="0"/>
        <v>Los precios son similares, sugiriendo un mercado estable y competitivo.</v>
      </c>
      <c r="Q17" s="48">
        <f t="shared" si="9"/>
        <v>1.9607530439913565E-2</v>
      </c>
      <c r="R17" s="47" t="str">
        <f t="shared" si="1"/>
        <v>Los precios son homogéneos. Hay poca dispersión, indicando un mercado estable donde la mayoría de los productos se venden a precios cercanos al promedio</v>
      </c>
    </row>
    <row r="18" spans="1:18" x14ac:dyDescent="0.25">
      <c r="A18" s="42">
        <v>17</v>
      </c>
      <c r="B18" s="43" t="s">
        <v>32</v>
      </c>
      <c r="E18" s="44">
        <v>311740</v>
      </c>
      <c r="F18" s="44">
        <v>324210</v>
      </c>
      <c r="H18" s="45">
        <f t="shared" si="2"/>
        <v>311740</v>
      </c>
      <c r="I18" s="45">
        <f t="shared" si="3"/>
        <v>324210</v>
      </c>
      <c r="J18" s="45">
        <f t="shared" si="4"/>
        <v>317913.86474955757</v>
      </c>
      <c r="K18" s="45">
        <f t="shared" si="5"/>
        <v>317975</v>
      </c>
      <c r="L18" s="45">
        <f t="shared" si="6"/>
        <v>317975</v>
      </c>
      <c r="M18" s="45">
        <f t="shared" si="7"/>
        <v>311740</v>
      </c>
      <c r="O18" s="46">
        <f t="shared" si="8"/>
        <v>8817.6215613962468</v>
      </c>
      <c r="P18" s="47" t="str">
        <f t="shared" si="0"/>
        <v>Los precios son similares, sugiriendo un mercado estable y competitivo.</v>
      </c>
      <c r="Q18" s="48">
        <f t="shared" si="9"/>
        <v>1.9608459784574258E-2</v>
      </c>
      <c r="R18" s="47" t="str">
        <f t="shared" si="1"/>
        <v>Los precios son homogéneos. Hay poca dispersión, indicando un mercado estable donde la mayoría de los productos se venden a precios cercanos al promedio</v>
      </c>
    </row>
    <row r="19" spans="1:18" x14ac:dyDescent="0.25">
      <c r="A19" s="42">
        <v>18</v>
      </c>
      <c r="B19" s="43" t="s">
        <v>33</v>
      </c>
      <c r="E19" s="44">
        <v>196200</v>
      </c>
      <c r="F19" s="44">
        <v>204048</v>
      </c>
      <c r="H19" s="45">
        <f t="shared" si="2"/>
        <v>196200</v>
      </c>
      <c r="I19" s="45">
        <f t="shared" si="3"/>
        <v>204048</v>
      </c>
      <c r="J19" s="45">
        <f t="shared" si="4"/>
        <v>200085.52571338086</v>
      </c>
      <c r="K19" s="45">
        <f t="shared" si="5"/>
        <v>200124</v>
      </c>
      <c r="L19" s="45">
        <f t="shared" si="6"/>
        <v>200124</v>
      </c>
      <c r="M19" s="45">
        <f t="shared" si="7"/>
        <v>196200</v>
      </c>
      <c r="O19" s="46">
        <f t="shared" si="8"/>
        <v>5549.3740187520252</v>
      </c>
      <c r="P19" s="47" t="str">
        <f t="shared" si="0"/>
        <v>Los precios son similares, sugiriendo un mercado estable y competitivo.</v>
      </c>
      <c r="Q19" s="48">
        <f t="shared" si="9"/>
        <v>1.9607843137254902E-2</v>
      </c>
      <c r="R19" s="47" t="str">
        <f t="shared" si="1"/>
        <v>Los precios son homogéneos. Hay poca dispersión, indicando un mercado estable donde la mayoría de los productos se venden a precios cercanos al promedio</v>
      </c>
    </row>
    <row r="20" spans="1:18" x14ac:dyDescent="0.25">
      <c r="A20" s="42">
        <v>19</v>
      </c>
      <c r="B20" s="43" t="s">
        <v>34</v>
      </c>
      <c r="E20" s="44">
        <v>111180</v>
      </c>
      <c r="F20" s="44">
        <v>115627</v>
      </c>
      <c r="H20" s="45">
        <f t="shared" si="2"/>
        <v>111180</v>
      </c>
      <c r="I20" s="45">
        <f t="shared" si="3"/>
        <v>115627</v>
      </c>
      <c r="J20" s="45">
        <f t="shared" si="4"/>
        <v>113381.69984613919</v>
      </c>
      <c r="K20" s="45">
        <f t="shared" si="5"/>
        <v>113403.5</v>
      </c>
      <c r="L20" s="45">
        <f t="shared" si="6"/>
        <v>113403.5</v>
      </c>
      <c r="M20" s="45">
        <f t="shared" si="7"/>
        <v>111180</v>
      </c>
      <c r="O20" s="46">
        <f t="shared" si="8"/>
        <v>3144.5038559365767</v>
      </c>
      <c r="P20" s="47" t="str">
        <f t="shared" si="0"/>
        <v>Los precios son similares, sugiriendo un mercado estable y competitivo.</v>
      </c>
      <c r="Q20" s="48">
        <f t="shared" si="9"/>
        <v>1.9606978620589313E-2</v>
      </c>
      <c r="R20" s="47" t="str">
        <f t="shared" si="1"/>
        <v>Los precios son homogéneos. Hay poca dispersión, indicando un mercado estable donde la mayoría de los productos se venden a precios cercanos al promedio</v>
      </c>
    </row>
    <row r="21" spans="1:18" ht="15.75" customHeight="1" x14ac:dyDescent="0.25">
      <c r="A21" s="42">
        <v>20</v>
      </c>
      <c r="B21" s="43" t="s">
        <v>35</v>
      </c>
      <c r="E21" s="44">
        <v>110090</v>
      </c>
      <c r="F21" s="44">
        <v>114494</v>
      </c>
      <c r="H21" s="45">
        <f t="shared" si="2"/>
        <v>110090</v>
      </c>
      <c r="I21" s="45">
        <f t="shared" si="3"/>
        <v>114494</v>
      </c>
      <c r="J21" s="45">
        <f t="shared" si="4"/>
        <v>112270.40776624979</v>
      </c>
      <c r="K21" s="45">
        <f t="shared" si="5"/>
        <v>112292</v>
      </c>
      <c r="L21" s="45">
        <f t="shared" si="6"/>
        <v>112292</v>
      </c>
      <c r="M21" s="45">
        <f t="shared" si="7"/>
        <v>110090</v>
      </c>
      <c r="O21" s="46">
        <f t="shared" si="8"/>
        <v>3114.0982643455554</v>
      </c>
      <c r="P21" s="47" t="str">
        <f t="shared" si="0"/>
        <v>Los precios son similares, sugiriendo un mercado estable y competitivo.</v>
      </c>
      <c r="Q21" s="48">
        <f t="shared" si="9"/>
        <v>1.960958928507819E-2</v>
      </c>
      <c r="R21" s="47" t="str">
        <f t="shared" si="1"/>
        <v>Los precios son homogéneos. Hay poca dispersión, indicando un mercado estable donde la mayoría de los productos se venden a precios cercanos al promedio</v>
      </c>
    </row>
    <row r="22" spans="1:18" ht="15.75" customHeight="1" x14ac:dyDescent="0.25">
      <c r="A22" s="42">
        <v>21</v>
      </c>
      <c r="B22" s="43" t="s">
        <v>36</v>
      </c>
      <c r="E22" s="44">
        <v>1205540</v>
      </c>
      <c r="F22" s="44">
        <v>1253762</v>
      </c>
      <c r="H22" s="45">
        <f t="shared" si="2"/>
        <v>1205540</v>
      </c>
      <c r="I22" s="45">
        <f t="shared" si="3"/>
        <v>1253762</v>
      </c>
      <c r="J22" s="45">
        <f t="shared" si="4"/>
        <v>1229414.5929994488</v>
      </c>
      <c r="K22" s="45">
        <f t="shared" si="5"/>
        <v>1229651</v>
      </c>
      <c r="L22" s="45">
        <f t="shared" si="6"/>
        <v>1229651</v>
      </c>
      <c r="M22" s="45">
        <f t="shared" si="7"/>
        <v>1205540</v>
      </c>
      <c r="O22" s="46">
        <f t="shared" si="8"/>
        <v>34098.103202377693</v>
      </c>
      <c r="P22" s="47" t="str">
        <f t="shared" si="0"/>
        <v xml:space="preserve">Existe gran diferencia, indicando alta volatilidad o falta de consenso en el valor. </v>
      </c>
      <c r="Q22" s="48">
        <f t="shared" si="9"/>
        <v>1.9608002595858501E-2</v>
      </c>
      <c r="R22" s="47" t="str">
        <f t="shared" si="1"/>
        <v>Los precios son homogéneos. Hay poca dispersión, indicando un mercado estable donde la mayoría de los productos se venden a precios cercanos al promedio</v>
      </c>
    </row>
    <row r="23" spans="1:18" ht="15.75" customHeight="1" x14ac:dyDescent="0.25">
      <c r="A23" s="42">
        <v>22</v>
      </c>
      <c r="B23" s="43" t="s">
        <v>37</v>
      </c>
      <c r="E23" s="44">
        <v>1287290</v>
      </c>
      <c r="F23" s="44">
        <v>1338782</v>
      </c>
      <c r="H23" s="45">
        <f t="shared" si="2"/>
        <v>1287290</v>
      </c>
      <c r="I23" s="45">
        <f t="shared" si="3"/>
        <v>1338782</v>
      </c>
      <c r="J23" s="45">
        <f t="shared" si="4"/>
        <v>1312783.5620466918</v>
      </c>
      <c r="K23" s="45">
        <f t="shared" si="5"/>
        <v>1313036</v>
      </c>
      <c r="L23" s="45">
        <f t="shared" si="6"/>
        <v>1313036</v>
      </c>
      <c r="M23" s="45">
        <f t="shared" si="7"/>
        <v>1287290</v>
      </c>
      <c r="O23" s="46">
        <f t="shared" si="8"/>
        <v>36410.342376857705</v>
      </c>
      <c r="P23" s="47" t="str">
        <f t="shared" si="0"/>
        <v xml:space="preserve">Existe gran diferencia, indicando alta volatilidad o falta de consenso en el valor. </v>
      </c>
      <c r="Q23" s="48">
        <f t="shared" si="9"/>
        <v>1.9607992469361082E-2</v>
      </c>
      <c r="R23" s="47" t="str">
        <f t="shared" si="1"/>
        <v>Los precios son homogéneos. Hay poca dispersión, indicando un mercado estable donde la mayoría de los productos se venden a precios cercanos al promedio</v>
      </c>
    </row>
    <row r="24" spans="1:18" ht="15.75" customHeight="1" x14ac:dyDescent="0.25">
      <c r="A24" s="42">
        <v>23</v>
      </c>
      <c r="B24" s="43" t="s">
        <v>21</v>
      </c>
      <c r="E24" s="44">
        <v>633290</v>
      </c>
      <c r="F24" s="44">
        <v>658622</v>
      </c>
      <c r="H24" s="45">
        <f t="shared" si="2"/>
        <v>633290</v>
      </c>
      <c r="I24" s="45">
        <f t="shared" si="3"/>
        <v>658622</v>
      </c>
      <c r="J24" s="45">
        <f t="shared" si="4"/>
        <v>645831.80966874026</v>
      </c>
      <c r="K24" s="45">
        <f t="shared" si="5"/>
        <v>645956</v>
      </c>
      <c r="L24" s="45">
        <f t="shared" si="6"/>
        <v>645956</v>
      </c>
      <c r="M24" s="45">
        <f t="shared" si="7"/>
        <v>633290</v>
      </c>
      <c r="O24" s="46">
        <f t="shared" si="8"/>
        <v>17912.428981017623</v>
      </c>
      <c r="P24" s="47" t="str">
        <f t="shared" si="0"/>
        <v>Los precios son similares, sugiriendo un mercado estable y competitivo.</v>
      </c>
      <c r="Q24" s="48">
        <f t="shared" si="9"/>
        <v>1.9608146684913525E-2</v>
      </c>
      <c r="R24" s="47" t="str">
        <f t="shared" si="1"/>
        <v>Los precios son homogéneos. Hay poca dispersión, indicando un mercado estable donde la mayoría de los productos se venden a precios cercanos al promedio</v>
      </c>
    </row>
    <row r="25" spans="1:18" ht="15.75" customHeight="1" x14ac:dyDescent="0.25">
      <c r="A25" s="42">
        <v>24</v>
      </c>
      <c r="B25" s="43" t="s">
        <v>38</v>
      </c>
      <c r="E25" s="44">
        <v>515570</v>
      </c>
      <c r="F25" s="44">
        <v>536193</v>
      </c>
      <c r="H25" s="45">
        <f t="shared" si="2"/>
        <v>515570</v>
      </c>
      <c r="I25" s="45">
        <f t="shared" si="3"/>
        <v>536193</v>
      </c>
      <c r="J25" s="45">
        <f t="shared" si="4"/>
        <v>525780.39618266479</v>
      </c>
      <c r="K25" s="45">
        <f t="shared" si="5"/>
        <v>525881.5</v>
      </c>
      <c r="L25" s="45">
        <f t="shared" si="6"/>
        <v>525881.5</v>
      </c>
      <c r="M25" s="45">
        <f t="shared" si="7"/>
        <v>515570</v>
      </c>
      <c r="O25" s="46">
        <f t="shared" si="8"/>
        <v>14582.663148410169</v>
      </c>
      <c r="P25" s="47" t="str">
        <f t="shared" si="0"/>
        <v>Los precios son similares, sugiriendo un mercado estable y competitivo.</v>
      </c>
      <c r="Q25" s="48">
        <f t="shared" si="9"/>
        <v>1.9608029565596052E-2</v>
      </c>
      <c r="R25" s="47" t="str">
        <f t="shared" si="1"/>
        <v>Los precios son homogéneos. Hay poca dispersión, indicando un mercado estable donde la mayoría de los productos se venden a precios cercanos al promedio</v>
      </c>
    </row>
    <row r="26" spans="1:18" ht="15.75" customHeight="1" x14ac:dyDescent="0.25">
      <c r="A26" s="42">
        <v>25</v>
      </c>
      <c r="B26" s="43" t="s">
        <v>39</v>
      </c>
      <c r="E26" s="44">
        <v>1027870</v>
      </c>
      <c r="F26" s="44">
        <v>1068985</v>
      </c>
      <c r="H26" s="45">
        <f t="shared" si="2"/>
        <v>1027870</v>
      </c>
      <c r="I26" s="45">
        <f t="shared" si="3"/>
        <v>1068985</v>
      </c>
      <c r="J26" s="45">
        <f t="shared" si="4"/>
        <v>1048225.935545386</v>
      </c>
      <c r="K26" s="45">
        <f t="shared" si="5"/>
        <v>1048427.5</v>
      </c>
      <c r="L26" s="45">
        <f t="shared" si="6"/>
        <v>1048427.5</v>
      </c>
      <c r="M26" s="45">
        <f t="shared" si="7"/>
        <v>1027870</v>
      </c>
      <c r="O26" s="46">
        <f t="shared" si="8"/>
        <v>29072.695308484901</v>
      </c>
      <c r="P26" s="47" t="str">
        <f t="shared" si="0"/>
        <v xml:space="preserve">Existe gran diferencia, indicando alta volatilidad o falta de consenso en el valor. </v>
      </c>
      <c r="Q26" s="48">
        <f t="shared" si="9"/>
        <v>1.960793664797995E-2</v>
      </c>
      <c r="R26" s="47" t="str">
        <f t="shared" si="1"/>
        <v>Los precios son homogéneos. Hay poca dispersión, indicando un mercado estable donde la mayoría de los productos se venden a precios cercanos al promedio</v>
      </c>
    </row>
    <row r="27" spans="1:18" ht="15.75" customHeight="1" x14ac:dyDescent="0.25">
      <c r="A27" s="42">
        <v>26</v>
      </c>
      <c r="B27" s="43" t="s">
        <v>40</v>
      </c>
      <c r="E27" s="44">
        <v>491590</v>
      </c>
      <c r="F27" s="44">
        <v>511254</v>
      </c>
      <c r="H27" s="45">
        <f t="shared" si="2"/>
        <v>491590</v>
      </c>
      <c r="I27" s="45">
        <f t="shared" si="3"/>
        <v>511254</v>
      </c>
      <c r="J27" s="45">
        <f t="shared" si="4"/>
        <v>501325.59665351216</v>
      </c>
      <c r="K27" s="45">
        <f t="shared" si="5"/>
        <v>501422</v>
      </c>
      <c r="L27" s="45">
        <f t="shared" si="6"/>
        <v>501422</v>
      </c>
      <c r="M27" s="45">
        <f t="shared" si="7"/>
        <v>491590</v>
      </c>
      <c r="O27" s="46">
        <f t="shared" si="8"/>
        <v>13904.54774525227</v>
      </c>
      <c r="P27" s="47" t="str">
        <f t="shared" si="0"/>
        <v>Los precios son similares, sugiriendo un mercado estable y competitivo.</v>
      </c>
      <c r="Q27" s="48">
        <f t="shared" si="9"/>
        <v>1.9608234181986432E-2</v>
      </c>
      <c r="R27" s="47" t="str">
        <f t="shared" si="1"/>
        <v>Los precios son homogéneos. Hay poca dispersión, indicando un mercado estable donde la mayoría de los productos se venden a precios cercanos al promedio</v>
      </c>
    </row>
    <row r="28" spans="1:18" ht="15.75" customHeight="1" x14ac:dyDescent="0.25">
      <c r="A28" s="42">
        <v>27</v>
      </c>
      <c r="B28" s="43" t="s">
        <v>41</v>
      </c>
      <c r="E28" s="44">
        <v>228900</v>
      </c>
      <c r="F28" s="44">
        <v>238056</v>
      </c>
      <c r="H28" s="45">
        <f t="shared" si="2"/>
        <v>228900</v>
      </c>
      <c r="I28" s="45">
        <f t="shared" si="3"/>
        <v>238056</v>
      </c>
      <c r="J28" s="45">
        <f t="shared" si="4"/>
        <v>233433.11333227769</v>
      </c>
      <c r="K28" s="45">
        <f t="shared" si="5"/>
        <v>233478</v>
      </c>
      <c r="L28" s="45">
        <f t="shared" si="6"/>
        <v>233478</v>
      </c>
      <c r="M28" s="45">
        <f t="shared" si="7"/>
        <v>228900</v>
      </c>
      <c r="O28" s="46">
        <f t="shared" si="8"/>
        <v>6474.2696885440291</v>
      </c>
      <c r="P28" s="47" t="str">
        <f t="shared" si="0"/>
        <v>Los precios son similares, sugiriendo un mercado estable y competitivo.</v>
      </c>
      <c r="Q28" s="48">
        <f t="shared" si="9"/>
        <v>1.9607843137254902E-2</v>
      </c>
      <c r="R28" s="47" t="str">
        <f t="shared" si="1"/>
        <v>Los precios son homogéneos. Hay poca dispersión, indicando un mercado estable donde la mayoría de los productos se venden a precios cercanos al promedio</v>
      </c>
    </row>
    <row r="29" spans="1:18" ht="15.75" customHeight="1" x14ac:dyDescent="0.25">
      <c r="A29" s="42">
        <v>28</v>
      </c>
      <c r="B29" s="43" t="s">
        <v>42</v>
      </c>
      <c r="E29" s="44">
        <v>1694950</v>
      </c>
      <c r="F29" s="44">
        <v>1762748</v>
      </c>
      <c r="H29" s="45">
        <f t="shared" si="2"/>
        <v>1694950</v>
      </c>
      <c r="I29" s="45">
        <f t="shared" si="3"/>
        <v>1762748</v>
      </c>
      <c r="J29" s="45">
        <f t="shared" si="4"/>
        <v>1728516.6249128182</v>
      </c>
      <c r="K29" s="45">
        <f t="shared" si="5"/>
        <v>1728849</v>
      </c>
      <c r="L29" s="45">
        <f t="shared" si="6"/>
        <v>1728849</v>
      </c>
      <c r="M29" s="45">
        <f t="shared" si="7"/>
        <v>1694950</v>
      </c>
      <c r="O29" s="46">
        <f t="shared" si="8"/>
        <v>47940.425550885549</v>
      </c>
      <c r="P29" s="47" t="str">
        <f t="shared" si="0"/>
        <v xml:space="preserve">Existe gran diferencia, indicando alta volatilidad o falta de consenso en el valor. </v>
      </c>
      <c r="Q29" s="48">
        <f t="shared" si="9"/>
        <v>1.9607843137254902E-2</v>
      </c>
      <c r="R29" s="47" t="str">
        <f t="shared" si="1"/>
        <v>Los precios son homogéneos. Hay poca dispersión, indicando un mercado estable donde la mayoría de los productos se venden a precios cercanos al promedio</v>
      </c>
    </row>
    <row r="30" spans="1:18" ht="15.75" customHeight="1" x14ac:dyDescent="0.25">
      <c r="A30" s="42">
        <v>29</v>
      </c>
      <c r="B30" s="43" t="s">
        <v>43</v>
      </c>
      <c r="E30" s="44">
        <v>1819210</v>
      </c>
      <c r="F30" s="44">
        <v>1891978</v>
      </c>
      <c r="H30" s="45">
        <f t="shared" si="2"/>
        <v>1819210</v>
      </c>
      <c r="I30" s="45">
        <f t="shared" si="3"/>
        <v>1891978</v>
      </c>
      <c r="J30" s="45">
        <f t="shared" si="4"/>
        <v>1855237.2617484806</v>
      </c>
      <c r="K30" s="45">
        <f t="shared" si="5"/>
        <v>1855594</v>
      </c>
      <c r="L30" s="45">
        <f t="shared" si="6"/>
        <v>1855594</v>
      </c>
      <c r="M30" s="45">
        <f t="shared" si="7"/>
        <v>1819210</v>
      </c>
      <c r="O30" s="46">
        <f t="shared" si="8"/>
        <v>51454.746253382691</v>
      </c>
      <c r="P30" s="47" t="str">
        <f t="shared" si="0"/>
        <v xml:space="preserve">Existe gran diferencia, indicando alta volatilidad o falta de consenso en el valor. </v>
      </c>
      <c r="Q30" s="48">
        <f t="shared" si="9"/>
        <v>1.9607737468433289E-2</v>
      </c>
      <c r="R30" s="47" t="str">
        <f t="shared" si="1"/>
        <v>Los precios son homogéneos. Hay poca dispersión, indicando un mercado estable donde la mayoría de los productos se venden a precios cercanos al promedio</v>
      </c>
    </row>
    <row r="31" spans="1:18" ht="15.75" customHeight="1" x14ac:dyDescent="0.25">
      <c r="A31" s="42">
        <v>30</v>
      </c>
      <c r="B31" s="43" t="s">
        <v>44</v>
      </c>
      <c r="E31" s="44">
        <v>1254590</v>
      </c>
      <c r="F31" s="44">
        <v>1304774</v>
      </c>
      <c r="H31" s="45">
        <f t="shared" si="2"/>
        <v>1254590</v>
      </c>
      <c r="I31" s="45">
        <f t="shared" si="3"/>
        <v>1304774</v>
      </c>
      <c r="J31" s="45">
        <f t="shared" si="4"/>
        <v>1279435.9744277946</v>
      </c>
      <c r="K31" s="45">
        <f t="shared" si="5"/>
        <v>1279682</v>
      </c>
      <c r="L31" s="45">
        <f t="shared" si="6"/>
        <v>1279682</v>
      </c>
      <c r="M31" s="45">
        <f t="shared" si="7"/>
        <v>1254590</v>
      </c>
      <c r="O31" s="46">
        <f t="shared" si="8"/>
        <v>35485.446707065697</v>
      </c>
      <c r="P31" s="47" t="str">
        <f t="shared" si="0"/>
        <v xml:space="preserve">Existe gran diferencia, indicando alta volatilidad o falta de consenso en el valor. </v>
      </c>
      <c r="Q31" s="48">
        <f t="shared" si="9"/>
        <v>1.9607996361596085E-2</v>
      </c>
      <c r="R31" s="47" t="str">
        <f t="shared" si="1"/>
        <v>Los precios son homogéneos. Hay poca dispersión, indicando un mercado estable donde la mayoría de los productos se venden a precios cercanos al promedio</v>
      </c>
    </row>
    <row r="32" spans="1:18" ht="15.75" customHeight="1" x14ac:dyDescent="0.25">
      <c r="A32" s="42">
        <v>31</v>
      </c>
      <c r="B32" s="43" t="s">
        <v>45</v>
      </c>
      <c r="E32" s="44">
        <v>1203360</v>
      </c>
      <c r="F32" s="44">
        <v>1251494</v>
      </c>
      <c r="H32" s="45">
        <f t="shared" si="2"/>
        <v>1203360</v>
      </c>
      <c r="I32" s="45">
        <f t="shared" si="3"/>
        <v>1251494</v>
      </c>
      <c r="J32" s="45">
        <f t="shared" si="4"/>
        <v>1227191.028259252</v>
      </c>
      <c r="K32" s="45">
        <f t="shared" si="5"/>
        <v>1227427</v>
      </c>
      <c r="L32" s="45">
        <f t="shared" si="6"/>
        <v>1227427</v>
      </c>
      <c r="M32" s="45">
        <f t="shared" si="7"/>
        <v>1203360</v>
      </c>
      <c r="O32" s="46">
        <f t="shared" si="8"/>
        <v>34035.877805633281</v>
      </c>
      <c r="P32" s="47" t="str">
        <f t="shared" si="0"/>
        <v xml:space="preserve">Existe gran diferencia, indicando alta volatilidad o falta de consenso en el valor. </v>
      </c>
      <c r="Q32" s="48">
        <f t="shared" si="9"/>
        <v>1.960768338972501E-2</v>
      </c>
      <c r="R32" s="47" t="str">
        <f t="shared" si="1"/>
        <v>Los precios son homogéneos. Hay poca dispersión, indicando un mercado estable donde la mayoría de los productos se venden a precios cercanos al promedio</v>
      </c>
    </row>
    <row r="33" spans="1:18" ht="15.75" customHeight="1" x14ac:dyDescent="0.25">
      <c r="A33" s="42">
        <v>32</v>
      </c>
      <c r="B33" s="43" t="s">
        <v>46</v>
      </c>
      <c r="E33" s="44">
        <v>2023040</v>
      </c>
      <c r="F33" s="44">
        <v>2103962</v>
      </c>
      <c r="H33" s="45">
        <f t="shared" si="2"/>
        <v>2023040</v>
      </c>
      <c r="I33" s="45">
        <f t="shared" si="3"/>
        <v>2103962</v>
      </c>
      <c r="J33" s="45">
        <f t="shared" si="4"/>
        <v>2063104.2834718754</v>
      </c>
      <c r="K33" s="45">
        <f t="shared" si="5"/>
        <v>2063501</v>
      </c>
      <c r="L33" s="45">
        <f t="shared" si="6"/>
        <v>2063501</v>
      </c>
      <c r="M33" s="45">
        <f t="shared" si="7"/>
        <v>2023040</v>
      </c>
      <c r="O33" s="46">
        <f t="shared" si="8"/>
        <v>57220.494947177802</v>
      </c>
      <c r="P33" s="47" t="str">
        <f t="shared" si="0"/>
        <v xml:space="preserve">Existe gran diferencia, indicando alta volatilidad o falta de consenso en el valor. </v>
      </c>
      <c r="Q33" s="48">
        <f t="shared" si="9"/>
        <v>1.9607938159467816E-2</v>
      </c>
      <c r="R33" s="47" t="str">
        <f t="shared" si="1"/>
        <v>Los precios son homogéneos. Hay poca dispersión, indicando un mercado estable donde la mayoría de los productos se venden a precios cercanos al promedio</v>
      </c>
    </row>
    <row r="34" spans="1:18" ht="15.75" customHeight="1" x14ac:dyDescent="0.25">
      <c r="A34" s="42">
        <v>33</v>
      </c>
      <c r="B34" s="43" t="s">
        <v>47</v>
      </c>
      <c r="E34" s="44">
        <v>458890</v>
      </c>
      <c r="F34" s="44">
        <v>477246</v>
      </c>
      <c r="H34" s="45">
        <f t="shared" si="2"/>
        <v>458890</v>
      </c>
      <c r="I34" s="45">
        <f t="shared" si="3"/>
        <v>477246</v>
      </c>
      <c r="J34" s="45">
        <f t="shared" si="4"/>
        <v>467978.00903461262</v>
      </c>
      <c r="K34" s="45">
        <f t="shared" si="5"/>
        <v>468068</v>
      </c>
      <c r="L34" s="45">
        <f t="shared" si="6"/>
        <v>468068</v>
      </c>
      <c r="M34" s="45">
        <f t="shared" si="7"/>
        <v>458890</v>
      </c>
      <c r="O34" s="46">
        <f t="shared" si="8"/>
        <v>12979.652075460266</v>
      </c>
      <c r="P34" s="47" t="str">
        <f t="shared" si="0"/>
        <v>Los precios son similares, sugiriendo un mercado estable y competitivo.</v>
      </c>
      <c r="Q34" s="48">
        <f t="shared" si="9"/>
        <v>1.9608262047394822E-2</v>
      </c>
      <c r="R34" s="47" t="str">
        <f t="shared" si="1"/>
        <v>Los precios son homogéneos. Hay poca dispersión, indicando un mercado estable donde la mayoría de los productos se venden a precios cercanos al promedio</v>
      </c>
    </row>
    <row r="35" spans="1:18" ht="15.75" customHeight="1" x14ac:dyDescent="0.25">
      <c r="A35" s="42">
        <v>34</v>
      </c>
      <c r="B35" s="43" t="s">
        <v>48</v>
      </c>
      <c r="E35" s="44">
        <v>566800</v>
      </c>
      <c r="F35" s="44">
        <v>589472</v>
      </c>
      <c r="H35" s="45">
        <f t="shared" si="2"/>
        <v>566800</v>
      </c>
      <c r="I35" s="45">
        <f t="shared" si="3"/>
        <v>589472</v>
      </c>
      <c r="J35" s="45">
        <f t="shared" si="4"/>
        <v>578024.85206087807</v>
      </c>
      <c r="K35" s="45">
        <f t="shared" si="5"/>
        <v>578136</v>
      </c>
      <c r="L35" s="45">
        <f t="shared" si="6"/>
        <v>578136</v>
      </c>
      <c r="M35" s="45">
        <f t="shared" si="7"/>
        <v>566800</v>
      </c>
      <c r="O35" s="46">
        <f t="shared" si="8"/>
        <v>16031.524943061406</v>
      </c>
      <c r="P35" s="47" t="str">
        <f t="shared" si="0"/>
        <v>Los precios son similares, sugiriendo un mercado estable y competitivo.</v>
      </c>
      <c r="Q35" s="48">
        <f t="shared" si="9"/>
        <v>1.9607843137254902E-2</v>
      </c>
      <c r="R35" s="47" t="str">
        <f t="shared" si="1"/>
        <v>Los precios son homogéneos. Hay poca dispersión, indicando un mercado estable donde la mayoría de los productos se venden a precios cercanos al promedio</v>
      </c>
    </row>
    <row r="36" spans="1:18" ht="15.75" customHeight="1" x14ac:dyDescent="0.25">
      <c r="A36" s="42">
        <v>35</v>
      </c>
      <c r="B36" s="43" t="s">
        <v>49</v>
      </c>
      <c r="E36" s="44">
        <v>93740</v>
      </c>
      <c r="F36" s="44">
        <v>97490</v>
      </c>
      <c r="H36" s="45">
        <f t="shared" si="2"/>
        <v>93740</v>
      </c>
      <c r="I36" s="45">
        <f t="shared" si="3"/>
        <v>97490</v>
      </c>
      <c r="J36" s="45">
        <f t="shared" si="4"/>
        <v>95596.6139567715</v>
      </c>
      <c r="K36" s="45">
        <f t="shared" si="5"/>
        <v>95615</v>
      </c>
      <c r="L36" s="45">
        <f t="shared" si="6"/>
        <v>95615</v>
      </c>
      <c r="M36" s="45">
        <f t="shared" si="7"/>
        <v>93740</v>
      </c>
      <c r="O36" s="46">
        <f t="shared" si="8"/>
        <v>2651.650429449553</v>
      </c>
      <c r="P36" s="47" t="str">
        <f t="shared" si="0"/>
        <v>Los precios son similares, sugiriendo un mercado estable y competitivo.</v>
      </c>
      <c r="Q36" s="48">
        <f t="shared" si="9"/>
        <v>1.9609893845107987E-2</v>
      </c>
      <c r="R36" s="47" t="str">
        <f t="shared" si="1"/>
        <v>Los precios son homogéneos. Hay poca dispersión, indicando un mercado estable donde la mayoría de los productos se venden a precios cercanos al promedio</v>
      </c>
    </row>
    <row r="37" spans="1:18" ht="15.75" customHeight="1" x14ac:dyDescent="0.25">
      <c r="A37" s="42">
        <v>36</v>
      </c>
      <c r="B37" s="43" t="s">
        <v>50</v>
      </c>
      <c r="E37" s="44">
        <v>758640</v>
      </c>
      <c r="F37" s="44">
        <v>788986</v>
      </c>
      <c r="H37" s="45">
        <f t="shared" si="2"/>
        <v>758640</v>
      </c>
      <c r="I37" s="45">
        <f t="shared" si="3"/>
        <v>788986</v>
      </c>
      <c r="J37" s="45">
        <f t="shared" si="4"/>
        <v>773664.22887451632</v>
      </c>
      <c r="K37" s="45">
        <f t="shared" si="5"/>
        <v>773813</v>
      </c>
      <c r="L37" s="45">
        <f t="shared" si="6"/>
        <v>773813</v>
      </c>
      <c r="M37" s="45">
        <f t="shared" si="7"/>
        <v>758640</v>
      </c>
      <c r="O37" s="46">
        <f t="shared" si="8"/>
        <v>21457.862381886971</v>
      </c>
      <c r="P37" s="47" t="str">
        <f t="shared" si="0"/>
        <v xml:space="preserve">Existe gran diferencia, indicando alta volatilidad o falta de consenso en el valor. </v>
      </c>
      <c r="Q37" s="48">
        <f t="shared" si="9"/>
        <v>1.9608096529781745E-2</v>
      </c>
      <c r="R37" s="47" t="str">
        <f t="shared" si="1"/>
        <v>Los precios son homogéneos. Hay poca dispersión, indicando un mercado estable donde la mayoría de los productos se venden a precios cercanos al promedio</v>
      </c>
    </row>
    <row r="38" spans="1:18" ht="15.75" customHeight="1" x14ac:dyDescent="0.25">
      <c r="A38" s="42">
        <v>37</v>
      </c>
      <c r="B38" s="43" t="s">
        <v>51</v>
      </c>
      <c r="E38" s="44">
        <v>776080</v>
      </c>
      <c r="F38" s="44">
        <v>807123</v>
      </c>
      <c r="H38" s="45">
        <f t="shared" si="2"/>
        <v>776080</v>
      </c>
      <c r="I38" s="45">
        <f t="shared" si="3"/>
        <v>807123</v>
      </c>
      <c r="J38" s="45">
        <f t="shared" si="4"/>
        <v>791449.31476374401</v>
      </c>
      <c r="K38" s="45">
        <f t="shared" si="5"/>
        <v>791601.5</v>
      </c>
      <c r="L38" s="45">
        <f t="shared" si="6"/>
        <v>791601.5</v>
      </c>
      <c r="M38" s="45">
        <f t="shared" si="7"/>
        <v>776080</v>
      </c>
      <c r="O38" s="46">
        <f t="shared" si="8"/>
        <v>21950.715808373996</v>
      </c>
      <c r="P38" s="47" t="str">
        <f t="shared" si="0"/>
        <v xml:space="preserve">Existe gran diferencia, indicando alta volatilidad o falta de consenso en el valor. </v>
      </c>
      <c r="Q38" s="48">
        <f t="shared" si="9"/>
        <v>1.960771928805087E-2</v>
      </c>
      <c r="R38" s="47" t="str">
        <f t="shared" si="1"/>
        <v>Los precios son homogéneos. Hay poca dispersión, indicando un mercado estable donde la mayoría de los productos se venden a precios cercanos al promedio</v>
      </c>
    </row>
    <row r="39" spans="1:18" ht="15.75" customHeight="1" x14ac:dyDescent="0.25">
      <c r="A39" s="42">
        <v>38</v>
      </c>
      <c r="B39" s="43" t="s">
        <v>52</v>
      </c>
      <c r="E39" s="44">
        <v>623480</v>
      </c>
      <c r="F39" s="44">
        <v>648419</v>
      </c>
      <c r="H39" s="45">
        <f t="shared" si="2"/>
        <v>623480</v>
      </c>
      <c r="I39" s="45">
        <f t="shared" si="3"/>
        <v>648419</v>
      </c>
      <c r="J39" s="45">
        <f t="shared" si="4"/>
        <v>635827.23920889071</v>
      </c>
      <c r="K39" s="45">
        <f t="shared" si="5"/>
        <v>635949.5</v>
      </c>
      <c r="L39" s="45">
        <f t="shared" si="6"/>
        <v>635949.5</v>
      </c>
      <c r="M39" s="45">
        <f t="shared" si="7"/>
        <v>623480</v>
      </c>
      <c r="O39" s="46">
        <f t="shared" si="8"/>
        <v>17634.536016011309</v>
      </c>
      <c r="P39" s="47" t="str">
        <f t="shared" si="0"/>
        <v>Los precios son similares, sugiriendo un mercado estable y competitivo.</v>
      </c>
      <c r="Q39" s="48">
        <f t="shared" si="9"/>
        <v>1.9607688975303857E-2</v>
      </c>
      <c r="R39" s="47" t="str">
        <f t="shared" si="1"/>
        <v>Los precios son homogéneos. Hay poca dispersión, indicando un mercado estable donde la mayoría de los productos se venden a precios cercanos al promedio</v>
      </c>
    </row>
    <row r="40" spans="1:18" ht="15.75" customHeight="1" x14ac:dyDescent="0.25">
      <c r="A40" s="42">
        <v>39</v>
      </c>
      <c r="B40" s="43" t="s">
        <v>53</v>
      </c>
      <c r="E40" s="44">
        <v>648550</v>
      </c>
      <c r="F40" s="44">
        <v>674492</v>
      </c>
      <c r="H40" s="45">
        <f t="shared" si="2"/>
        <v>648550</v>
      </c>
      <c r="I40" s="45">
        <f t="shared" si="3"/>
        <v>674492</v>
      </c>
      <c r="J40" s="45">
        <f t="shared" si="4"/>
        <v>661393.82110812014</v>
      </c>
      <c r="K40" s="45">
        <f t="shared" si="5"/>
        <v>661521</v>
      </c>
      <c r="L40" s="45">
        <f t="shared" si="6"/>
        <v>661521</v>
      </c>
      <c r="M40" s="45">
        <f t="shared" si="7"/>
        <v>648550</v>
      </c>
      <c r="O40" s="46">
        <f t="shared" si="8"/>
        <v>18343.764117541417</v>
      </c>
      <c r="P40" s="47" t="str">
        <f t="shared" si="0"/>
        <v>Los precios son similares, sugiriendo un mercado estable y competitivo.</v>
      </c>
      <c r="Q40" s="48">
        <f t="shared" si="9"/>
        <v>1.9607843137254902E-2</v>
      </c>
      <c r="R40" s="47" t="str">
        <f t="shared" si="1"/>
        <v>Los precios son homogéneos. Hay poca dispersión, indicando un mercado estable donde la mayoría de los productos se venden a precios cercanos al promedio</v>
      </c>
    </row>
    <row r="41" spans="1:18" ht="15.75" customHeight="1" x14ac:dyDescent="0.25">
      <c r="A41" s="42">
        <v>40</v>
      </c>
      <c r="B41" s="43" t="s">
        <v>54</v>
      </c>
      <c r="E41" s="44">
        <v>2697750</v>
      </c>
      <c r="F41" s="44">
        <v>2805660</v>
      </c>
      <c r="H41" s="45">
        <f t="shared" si="2"/>
        <v>2697750</v>
      </c>
      <c r="I41" s="45">
        <f t="shared" si="3"/>
        <v>2805660</v>
      </c>
      <c r="J41" s="45">
        <f t="shared" si="4"/>
        <v>2751175.9785589869</v>
      </c>
      <c r="K41" s="45">
        <f t="shared" si="5"/>
        <v>2751705</v>
      </c>
      <c r="L41" s="45">
        <f t="shared" si="6"/>
        <v>2751705</v>
      </c>
      <c r="M41" s="45">
        <f t="shared" si="7"/>
        <v>2697750</v>
      </c>
      <c r="O41" s="46">
        <f t="shared" si="8"/>
        <v>76303.892757840338</v>
      </c>
      <c r="P41" s="47" t="str">
        <f t="shared" si="0"/>
        <v xml:space="preserve">Existe gran diferencia, indicando alta volatilidad o falta de consenso en el valor. </v>
      </c>
      <c r="Q41" s="48">
        <f t="shared" si="9"/>
        <v>1.9607843137254902E-2</v>
      </c>
      <c r="R41" s="47" t="str">
        <f t="shared" si="1"/>
        <v>Los precios son homogéneos. Hay poca dispersión, indicando un mercado estable donde la mayoría de los productos se venden a precios cercanos al promedio</v>
      </c>
    </row>
    <row r="42" spans="1:18" ht="15.75" customHeight="1" x14ac:dyDescent="0.25">
      <c r="A42" s="42">
        <v>41</v>
      </c>
      <c r="B42" s="43" t="s">
        <v>55</v>
      </c>
      <c r="E42" s="44">
        <v>3236210</v>
      </c>
      <c r="F42" s="44">
        <v>3365658</v>
      </c>
      <c r="H42" s="45">
        <f t="shared" si="2"/>
        <v>3236210</v>
      </c>
      <c r="I42" s="45">
        <f t="shared" si="3"/>
        <v>3365658</v>
      </c>
      <c r="J42" s="45">
        <f t="shared" si="4"/>
        <v>3300299.3919006805</v>
      </c>
      <c r="K42" s="45">
        <f t="shared" si="5"/>
        <v>3300934</v>
      </c>
      <c r="L42" s="45">
        <f t="shared" si="6"/>
        <v>3300934</v>
      </c>
      <c r="M42" s="45">
        <f t="shared" si="7"/>
        <v>3236210</v>
      </c>
      <c r="O42" s="46">
        <f t="shared" si="8"/>
        <v>91533.558611036206</v>
      </c>
      <c r="P42" s="47" t="str">
        <f t="shared" si="0"/>
        <v xml:space="preserve">Existe gran diferencia, indicando alta volatilidad o falta de consenso en el valor. </v>
      </c>
      <c r="Q42" s="48">
        <f t="shared" si="9"/>
        <v>1.9607783736360677E-2</v>
      </c>
      <c r="R42" s="47" t="str">
        <f t="shared" si="1"/>
        <v>Los precios son homogéneos. Hay poca dispersión, indicando un mercado estable donde la mayoría de los productos se venden a precios cercanos al promedio</v>
      </c>
    </row>
    <row r="43" spans="1:18" ht="15.75" customHeight="1" x14ac:dyDescent="0.25">
      <c r="A43" s="42">
        <v>42</v>
      </c>
      <c r="B43" s="43" t="s">
        <v>56</v>
      </c>
      <c r="E43" s="44">
        <v>1568510</v>
      </c>
      <c r="F43" s="44">
        <v>1631250</v>
      </c>
      <c r="H43" s="45">
        <f t="shared" si="2"/>
        <v>1568510</v>
      </c>
      <c r="I43" s="45">
        <f t="shared" si="3"/>
        <v>1631250</v>
      </c>
      <c r="J43" s="45">
        <f t="shared" si="4"/>
        <v>1599572.4233369366</v>
      </c>
      <c r="K43" s="45">
        <f t="shared" si="5"/>
        <v>1599880</v>
      </c>
      <c r="L43" s="45">
        <f t="shared" si="6"/>
        <v>1599880</v>
      </c>
      <c r="M43" s="45">
        <f t="shared" si="7"/>
        <v>1568510</v>
      </c>
      <c r="O43" s="46">
        <f t="shared" si="8"/>
        <v>44363.879451643988</v>
      </c>
      <c r="P43" s="47" t="str">
        <f t="shared" si="0"/>
        <v xml:space="preserve">Existe gran diferencia, indicando alta volatilidad o falta de consenso en el valor. </v>
      </c>
      <c r="Q43" s="48">
        <f t="shared" si="9"/>
        <v>1.960772057904343E-2</v>
      </c>
      <c r="R43" s="47" t="str">
        <f t="shared" si="1"/>
        <v>Los precios son homogéneos. Hay poca dispersión, indicando un mercado estable donde la mayoría de los productos se venden a precios cercanos al promedio</v>
      </c>
    </row>
    <row r="44" spans="1:18" ht="15.75" customHeight="1" x14ac:dyDescent="0.25">
      <c r="A44" s="42">
        <v>43</v>
      </c>
      <c r="B44" s="43" t="s">
        <v>57</v>
      </c>
      <c r="E44" s="44">
        <v>1051850</v>
      </c>
      <c r="F44" s="44">
        <v>1093924</v>
      </c>
      <c r="H44" s="45">
        <f t="shared" si="2"/>
        <v>1051850</v>
      </c>
      <c r="I44" s="45">
        <f t="shared" si="3"/>
        <v>1093924</v>
      </c>
      <c r="J44" s="45">
        <f t="shared" si="4"/>
        <v>1072680.7350745141</v>
      </c>
      <c r="K44" s="45">
        <f t="shared" si="5"/>
        <v>1072887</v>
      </c>
      <c r="L44" s="45">
        <f t="shared" si="6"/>
        <v>1072887</v>
      </c>
      <c r="M44" s="45">
        <f t="shared" si="7"/>
        <v>1051850</v>
      </c>
      <c r="O44" s="46">
        <f t="shared" si="8"/>
        <v>29750.8107116428</v>
      </c>
      <c r="P44" s="47" t="str">
        <f t="shared" si="0"/>
        <v xml:space="preserve">Existe gran diferencia, indicando alta volatilidad o falta de consenso en el valor. </v>
      </c>
      <c r="Q44" s="48">
        <f t="shared" si="9"/>
        <v>1.9607843137254902E-2</v>
      </c>
      <c r="R44" s="47" t="str">
        <f t="shared" si="1"/>
        <v>Los precios son homogéneos. Hay poca dispersión, indicando un mercado estable donde la mayoría de los productos se venden a precios cercanos al promedio</v>
      </c>
    </row>
    <row r="45" spans="1:18" ht="15.75" customHeight="1" x14ac:dyDescent="0.25">
      <c r="A45" s="42">
        <v>44</v>
      </c>
      <c r="B45" s="43" t="s">
        <v>58</v>
      </c>
      <c r="E45" s="44">
        <v>268140</v>
      </c>
      <c r="F45" s="44">
        <v>278866</v>
      </c>
      <c r="H45" s="45">
        <f t="shared" si="2"/>
        <v>268140</v>
      </c>
      <c r="I45" s="45">
        <f t="shared" si="3"/>
        <v>278866</v>
      </c>
      <c r="J45" s="45">
        <f t="shared" si="4"/>
        <v>273450.41459101869</v>
      </c>
      <c r="K45" s="45">
        <f t="shared" si="5"/>
        <v>273503</v>
      </c>
      <c r="L45" s="45">
        <f t="shared" si="6"/>
        <v>273503</v>
      </c>
      <c r="M45" s="45">
        <f t="shared" si="7"/>
        <v>268140</v>
      </c>
      <c r="O45" s="46">
        <f t="shared" si="8"/>
        <v>7584.4273350069088</v>
      </c>
      <c r="P45" s="47" t="str">
        <f t="shared" si="0"/>
        <v>Los precios son similares, sugiriendo un mercado estable y competitivo.</v>
      </c>
      <c r="Q45" s="48">
        <f t="shared" si="9"/>
        <v>1.9608560052357744E-2</v>
      </c>
      <c r="R45" s="47" t="str">
        <f t="shared" si="1"/>
        <v>Los precios son homogéneos. Hay poca dispersión, indicando un mercado estable donde la mayoría de los productos se venden a precios cercanos al promedio</v>
      </c>
    </row>
    <row r="46" spans="1:18" ht="15.75" customHeight="1" x14ac:dyDescent="0.25">
      <c r="A46" s="42">
        <v>45</v>
      </c>
      <c r="B46" s="43" t="s">
        <v>59</v>
      </c>
      <c r="E46" s="44">
        <v>261600</v>
      </c>
      <c r="F46" s="44">
        <v>272064</v>
      </c>
      <c r="H46" s="45">
        <f t="shared" si="2"/>
        <v>261600</v>
      </c>
      <c r="I46" s="45">
        <f t="shared" si="3"/>
        <v>272064</v>
      </c>
      <c r="J46" s="45">
        <f t="shared" si="4"/>
        <v>266780.70095117448</v>
      </c>
      <c r="K46" s="45">
        <f t="shared" si="5"/>
        <v>266832</v>
      </c>
      <c r="L46" s="45">
        <f t="shared" si="6"/>
        <v>266832</v>
      </c>
      <c r="M46" s="45">
        <f t="shared" si="7"/>
        <v>261600</v>
      </c>
      <c r="O46" s="46">
        <f t="shared" si="8"/>
        <v>7399.165358336033</v>
      </c>
      <c r="P46" s="47" t="str">
        <f t="shared" si="0"/>
        <v>Los precios son similares, sugiriendo un mercado estable y competitivo.</v>
      </c>
      <c r="Q46" s="48">
        <f t="shared" si="9"/>
        <v>1.9607843137254902E-2</v>
      </c>
      <c r="R46" s="47" t="str">
        <f t="shared" si="1"/>
        <v>Los precios son homogéneos. Hay poca dispersión, indicando un mercado estable donde la mayoría de los productos se venden a precios cercanos al promedio</v>
      </c>
    </row>
    <row r="47" spans="1:18" ht="15.75" customHeight="1" x14ac:dyDescent="0.25">
      <c r="A47" s="42">
        <v>46</v>
      </c>
      <c r="B47" s="43" t="s">
        <v>60</v>
      </c>
      <c r="E47" s="44">
        <v>171130</v>
      </c>
      <c r="F47" s="44">
        <v>177975</v>
      </c>
      <c r="H47" s="45">
        <f t="shared" si="2"/>
        <v>171130</v>
      </c>
      <c r="I47" s="45">
        <f t="shared" si="3"/>
        <v>177975</v>
      </c>
      <c r="J47" s="45">
        <f t="shared" si="4"/>
        <v>174518.94381413155</v>
      </c>
      <c r="K47" s="45">
        <f t="shared" si="5"/>
        <v>174552.5</v>
      </c>
      <c r="L47" s="45">
        <f t="shared" si="6"/>
        <v>174552.5</v>
      </c>
      <c r="M47" s="45">
        <f t="shared" si="7"/>
        <v>171130</v>
      </c>
      <c r="O47" s="46">
        <f t="shared" si="8"/>
        <v>4840.1459172219174</v>
      </c>
      <c r="P47" s="47" t="str">
        <f t="shared" si="0"/>
        <v>Los precios son similares, sugiriendo un mercado estable y competitivo.</v>
      </c>
      <c r="Q47" s="48">
        <f t="shared" si="9"/>
        <v>1.960728147691955E-2</v>
      </c>
      <c r="R47" s="47" t="str">
        <f t="shared" si="1"/>
        <v>Los precios son homogéneos. Hay poca dispersión, indicando un mercado estable donde la mayoría de los productos se venden a precios cercanos al promedio</v>
      </c>
    </row>
    <row r="48" spans="1:18" ht="15.75" customHeight="1" x14ac:dyDescent="0.25">
      <c r="A48" s="42">
        <v>47</v>
      </c>
      <c r="B48" s="43" t="s">
        <v>61</v>
      </c>
      <c r="E48" s="44">
        <v>2200710</v>
      </c>
      <c r="F48" s="44">
        <v>2288738</v>
      </c>
      <c r="H48" s="45">
        <f t="shared" si="2"/>
        <v>2200710</v>
      </c>
      <c r="I48" s="45">
        <f t="shared" si="3"/>
        <v>2288738</v>
      </c>
      <c r="J48" s="45">
        <f t="shared" si="4"/>
        <v>2244292.450635612</v>
      </c>
      <c r="K48" s="45">
        <f t="shared" si="5"/>
        <v>2244724</v>
      </c>
      <c r="L48" s="45">
        <f t="shared" si="6"/>
        <v>2244724</v>
      </c>
      <c r="M48" s="45">
        <f t="shared" si="7"/>
        <v>2200710</v>
      </c>
      <c r="O48" s="46">
        <f t="shared" si="8"/>
        <v>62245.195734289402</v>
      </c>
      <c r="P48" s="47" t="str">
        <f t="shared" si="0"/>
        <v xml:space="preserve">Existe gran diferencia, indicando alta volatilidad o falta de consenso en el valor. </v>
      </c>
      <c r="Q48" s="48">
        <f t="shared" si="9"/>
        <v>1.960775578645749E-2</v>
      </c>
      <c r="R48" s="47" t="str">
        <f t="shared" si="1"/>
        <v>Los precios son homogéneos. Hay poca dispersión, indicando un mercado estable donde la mayoría de los productos se venden a precios cercanos al promedio</v>
      </c>
    </row>
    <row r="49" spans="1:18" ht="15.75" customHeight="1" x14ac:dyDescent="0.25">
      <c r="A49" s="42">
        <v>48</v>
      </c>
      <c r="B49" s="43" t="s">
        <v>62</v>
      </c>
      <c r="E49" s="44">
        <v>891620</v>
      </c>
      <c r="F49" s="44">
        <v>927285</v>
      </c>
      <c r="H49" s="45">
        <f t="shared" si="2"/>
        <v>891620</v>
      </c>
      <c r="I49" s="45">
        <f t="shared" si="3"/>
        <v>927285</v>
      </c>
      <c r="J49" s="45">
        <f t="shared" si="4"/>
        <v>909277.65379998204</v>
      </c>
      <c r="K49" s="45">
        <f t="shared" si="5"/>
        <v>909452.5</v>
      </c>
      <c r="L49" s="45">
        <f t="shared" si="6"/>
        <v>909452.5</v>
      </c>
      <c r="M49" s="45">
        <f t="shared" si="7"/>
        <v>891620</v>
      </c>
      <c r="O49" s="46">
        <f t="shared" si="8"/>
        <v>25218.963351018218</v>
      </c>
      <c r="P49" s="47" t="str">
        <f t="shared" si="0"/>
        <v xml:space="preserve">Existe gran diferencia, indicando alta volatilidad o falta de consenso en el valor. </v>
      </c>
      <c r="Q49" s="48">
        <f t="shared" si="9"/>
        <v>1.9607950937514603E-2</v>
      </c>
      <c r="R49" s="47" t="str">
        <f t="shared" si="1"/>
        <v>Los precios son homogéneos. Hay poca dispersión, indicando un mercado estable donde la mayoría de los productos se venden a precios cercanos al promedio</v>
      </c>
    </row>
    <row r="50" spans="1:18" ht="15.75" customHeight="1" x14ac:dyDescent="0.25">
      <c r="A50" s="42">
        <v>49</v>
      </c>
      <c r="B50" s="43" t="s">
        <v>63</v>
      </c>
      <c r="E50" s="44">
        <v>427280</v>
      </c>
      <c r="F50" s="44">
        <v>444371</v>
      </c>
      <c r="H50" s="45">
        <f t="shared" si="2"/>
        <v>427280</v>
      </c>
      <c r="I50" s="45">
        <f t="shared" si="3"/>
        <v>444371</v>
      </c>
      <c r="J50" s="45">
        <f t="shared" si="4"/>
        <v>435741.71349550644</v>
      </c>
      <c r="K50" s="45">
        <f t="shared" si="5"/>
        <v>435825.5</v>
      </c>
      <c r="L50" s="45">
        <f t="shared" si="6"/>
        <v>435825.5</v>
      </c>
      <c r="M50" s="45">
        <f t="shared" si="7"/>
        <v>427280</v>
      </c>
      <c r="O50" s="46">
        <f t="shared" si="8"/>
        <v>12085.161997259283</v>
      </c>
      <c r="P50" s="47" t="str">
        <f t="shared" si="0"/>
        <v>Los precios son similares, sugiriendo un mercado estable y competitivo.</v>
      </c>
      <c r="Q50" s="48">
        <f t="shared" si="9"/>
        <v>1.9607618186636623E-2</v>
      </c>
      <c r="R50" s="47" t="str">
        <f t="shared" si="1"/>
        <v>Los precios son homogéneos. Hay poca dispersión, indicando un mercado estable donde la mayoría de los productos se venden a precios cercanos al promedio</v>
      </c>
    </row>
    <row r="51" spans="1:18" ht="15.75" customHeight="1" x14ac:dyDescent="0.25">
      <c r="A51" s="42">
        <v>50</v>
      </c>
      <c r="B51" s="43" t="s">
        <v>64</v>
      </c>
      <c r="E51" s="44">
        <v>670350</v>
      </c>
      <c r="F51" s="44">
        <v>697164</v>
      </c>
      <c r="H51" s="45">
        <f t="shared" si="2"/>
        <v>670350</v>
      </c>
      <c r="I51" s="45">
        <f t="shared" si="3"/>
        <v>697164</v>
      </c>
      <c r="J51" s="45">
        <f t="shared" si="4"/>
        <v>683625.54618738464</v>
      </c>
      <c r="K51" s="45">
        <f t="shared" si="5"/>
        <v>683757</v>
      </c>
      <c r="L51" s="45">
        <f t="shared" si="6"/>
        <v>683757</v>
      </c>
      <c r="M51" s="45">
        <f t="shared" si="7"/>
        <v>670350</v>
      </c>
      <c r="O51" s="46">
        <f t="shared" si="8"/>
        <v>18960.361230736085</v>
      </c>
      <c r="P51" s="47" t="str">
        <f t="shared" si="0"/>
        <v>Los precios son similares, sugiriendo un mercado estable y competitivo.</v>
      </c>
      <c r="Q51" s="48">
        <f t="shared" si="9"/>
        <v>1.9607843137254902E-2</v>
      </c>
      <c r="R51" s="47" t="str">
        <f t="shared" si="1"/>
        <v>Los precios son homogéneos. Hay poca dispersión, indicando un mercado estable donde la mayoría de los productos se venden a precios cercanos al promedio</v>
      </c>
    </row>
    <row r="52" spans="1:18" ht="15.75" customHeight="1" x14ac:dyDescent="0.25">
      <c r="A52" s="42">
        <v>51</v>
      </c>
      <c r="B52" s="43" t="s">
        <v>65</v>
      </c>
      <c r="E52" s="44">
        <v>1195730</v>
      </c>
      <c r="F52" s="44">
        <v>1243559</v>
      </c>
      <c r="H52" s="45">
        <f t="shared" si="2"/>
        <v>1195730</v>
      </c>
      <c r="I52" s="45">
        <f t="shared" si="3"/>
        <v>1243559</v>
      </c>
      <c r="J52" s="45">
        <f t="shared" si="4"/>
        <v>1219410.0225395886</v>
      </c>
      <c r="K52" s="45">
        <f t="shared" si="5"/>
        <v>1219644.5</v>
      </c>
      <c r="L52" s="45">
        <f t="shared" si="6"/>
        <v>1219644.5</v>
      </c>
      <c r="M52" s="45">
        <f t="shared" si="7"/>
        <v>1195730</v>
      </c>
      <c r="O52" s="46">
        <f t="shared" si="8"/>
        <v>33820.210237371379</v>
      </c>
      <c r="P52" s="47" t="str">
        <f t="shared" si="0"/>
        <v xml:space="preserve">Existe gran diferencia, indicando alta volatilidad o falta de consenso en el valor. </v>
      </c>
      <c r="Q52" s="48">
        <f t="shared" si="9"/>
        <v>1.9607762753818838E-2</v>
      </c>
      <c r="R52" s="47" t="str">
        <f t="shared" si="1"/>
        <v>Los precios son homogéneos. Hay poca dispersión, indicando un mercado estable donde la mayoría de los productos se venden a precios cercanos al promedio</v>
      </c>
    </row>
    <row r="53" spans="1:18" ht="15.75" customHeight="1" x14ac:dyDescent="0.25">
      <c r="A53" s="42">
        <v>52</v>
      </c>
      <c r="B53" s="43" t="s">
        <v>66</v>
      </c>
      <c r="E53" s="44">
        <v>317190</v>
      </c>
      <c r="F53" s="44">
        <v>329878</v>
      </c>
      <c r="H53" s="45">
        <f t="shared" si="2"/>
        <v>317190</v>
      </c>
      <c r="I53" s="45">
        <f t="shared" si="3"/>
        <v>329878</v>
      </c>
      <c r="J53" s="45">
        <f t="shared" si="4"/>
        <v>323471.7960193748</v>
      </c>
      <c r="K53" s="45">
        <f t="shared" si="5"/>
        <v>323534</v>
      </c>
      <c r="L53" s="45">
        <f t="shared" si="6"/>
        <v>323534</v>
      </c>
      <c r="M53" s="45">
        <f t="shared" si="7"/>
        <v>317190</v>
      </c>
      <c r="O53" s="46">
        <f t="shared" si="8"/>
        <v>8971.7708396949147</v>
      </c>
      <c r="P53" s="47" t="str">
        <f t="shared" si="0"/>
        <v>Los precios son similares, sugiriendo un mercado estable y competitivo.</v>
      </c>
      <c r="Q53" s="48">
        <f t="shared" si="9"/>
        <v>1.9608449189266044E-2</v>
      </c>
      <c r="R53" s="47" t="str">
        <f t="shared" si="1"/>
        <v>Los precios son homogéneos. Hay poca dispersión, indicando un mercado estable donde la mayoría de los productos se venden a precios cercanos al promedio</v>
      </c>
    </row>
    <row r="54" spans="1:18" ht="15.75" customHeight="1" x14ac:dyDescent="0.25">
      <c r="A54" s="42">
        <v>53</v>
      </c>
      <c r="B54" s="43" t="s">
        <v>67</v>
      </c>
      <c r="E54" s="44">
        <v>2065550</v>
      </c>
      <c r="F54" s="44">
        <v>2148172</v>
      </c>
      <c r="H54" s="45">
        <f t="shared" si="2"/>
        <v>2065550</v>
      </c>
      <c r="I54" s="45">
        <f t="shared" si="3"/>
        <v>2148172</v>
      </c>
      <c r="J54" s="45">
        <f t="shared" si="4"/>
        <v>2106455.9512603153</v>
      </c>
      <c r="K54" s="45">
        <f t="shared" si="5"/>
        <v>2106861</v>
      </c>
      <c r="L54" s="45">
        <f t="shared" si="6"/>
        <v>2106861</v>
      </c>
      <c r="M54" s="45">
        <f t="shared" si="7"/>
        <v>2065550</v>
      </c>
      <c r="O54" s="46">
        <f t="shared" si="8"/>
        <v>58422.576475194932</v>
      </c>
      <c r="P54" s="47" t="str">
        <f t="shared" si="0"/>
        <v xml:space="preserve">Existe gran diferencia, indicando alta volatilidad o falta de consenso en el valor. </v>
      </c>
      <c r="Q54" s="48">
        <f t="shared" si="9"/>
        <v>1.9607843137254902E-2</v>
      </c>
      <c r="R54" s="47" t="str">
        <f t="shared" si="1"/>
        <v>Los precios son homogéneos. Hay poca dispersión, indicando un mercado estable donde la mayoría de los productos se venden a precios cercanos al promedio</v>
      </c>
    </row>
    <row r="55" spans="1:18" ht="15.75" customHeight="1" x14ac:dyDescent="0.25">
      <c r="A55" s="42">
        <v>54</v>
      </c>
      <c r="B55" s="43" t="s">
        <v>68</v>
      </c>
      <c r="E55" s="44">
        <v>510120</v>
      </c>
      <c r="F55" s="44">
        <v>530525</v>
      </c>
      <c r="H55" s="45">
        <f t="shared" si="2"/>
        <v>510120</v>
      </c>
      <c r="I55" s="45">
        <f t="shared" si="3"/>
        <v>530525</v>
      </c>
      <c r="J55" s="45">
        <f t="shared" si="4"/>
        <v>520222.46491284861</v>
      </c>
      <c r="K55" s="45">
        <f t="shared" si="5"/>
        <v>520322.5</v>
      </c>
      <c r="L55" s="45">
        <f t="shared" si="6"/>
        <v>520322.5</v>
      </c>
      <c r="M55" s="45">
        <f t="shared" si="7"/>
        <v>510120</v>
      </c>
      <c r="O55" s="46">
        <f t="shared" si="8"/>
        <v>14428.513870111503</v>
      </c>
      <c r="P55" s="47" t="str">
        <f t="shared" si="0"/>
        <v>Los precios son similares, sugiriendo un mercado estable y competitivo.</v>
      </c>
      <c r="Q55" s="48">
        <f t="shared" si="9"/>
        <v>1.9608031557351451E-2</v>
      </c>
      <c r="R55" s="47" t="str">
        <f t="shared" si="1"/>
        <v>Los precios son homogéneos. Hay poca dispersión, indicando un mercado estable donde la mayoría de los productos se venden a precios cercanos al promedio</v>
      </c>
    </row>
    <row r="56" spans="1:18" ht="15.75" customHeight="1" x14ac:dyDescent="0.25"/>
    <row r="57" spans="1:18" ht="15.75" customHeight="1" x14ac:dyDescent="0.25"/>
    <row r="58" spans="1:18" ht="15.75" customHeight="1" x14ac:dyDescent="0.25"/>
    <row r="59" spans="1:18" ht="15.75" customHeight="1" x14ac:dyDescent="0.25"/>
    <row r="60" spans="1:18" ht="15.75" customHeight="1" x14ac:dyDescent="0.25"/>
    <row r="61" spans="1:18" ht="15.75" customHeight="1" x14ac:dyDescent="0.25"/>
    <row r="62" spans="1:18" ht="15.75" customHeight="1" x14ac:dyDescent="0.25"/>
    <row r="63" spans="1:18" ht="15.75" customHeight="1" x14ac:dyDescent="0.25"/>
    <row r="64" spans="1:18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Q2:Q55">
    <cfRule type="cellIs" dxfId="11" priority="1" operator="lessThan">
      <formula>30%</formula>
    </cfRule>
  </conditionalFormatting>
  <conditionalFormatting sqref="Q2:Q55">
    <cfRule type="cellIs" dxfId="10" priority="2" operator="greaterThan">
      <formula>30%</formula>
    </cfRule>
  </conditionalFormatting>
  <pageMargins left="0.7" right="0.7" top="0.75" bottom="0.75" header="0" footer="0"/>
  <pageSetup orientation="landscape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T1000"/>
  <sheetViews>
    <sheetView topLeftCell="C1" workbookViewId="0">
      <selection activeCell="S2" sqref="S2"/>
    </sheetView>
  </sheetViews>
  <sheetFormatPr baseColWidth="10" defaultColWidth="14.42578125" defaultRowHeight="15" customHeight="1" x14ac:dyDescent="0.25"/>
  <cols>
    <col min="1" max="1" width="4.42578125" customWidth="1"/>
    <col min="2" max="2" width="77.42578125" customWidth="1"/>
    <col min="3" max="5" width="10.7109375" customWidth="1"/>
    <col min="6" max="6" width="14.7109375" customWidth="1"/>
    <col min="7" max="8" width="16.85546875" customWidth="1"/>
    <col min="9" max="17" width="10.7109375" customWidth="1"/>
    <col min="18" max="18" width="55.28515625" customWidth="1"/>
    <col min="19" max="19" width="10.7109375" customWidth="1"/>
    <col min="20" max="20" width="111.5703125" customWidth="1"/>
    <col min="21" max="27" width="10.7109375" customWidth="1"/>
  </cols>
  <sheetData>
    <row r="1" spans="1:20" ht="40.5" x14ac:dyDescent="0.25">
      <c r="A1" s="33" t="s">
        <v>102</v>
      </c>
      <c r="B1" s="33" t="s">
        <v>103</v>
      </c>
      <c r="E1" s="34" t="s">
        <v>104</v>
      </c>
      <c r="F1" s="34" t="s">
        <v>105</v>
      </c>
      <c r="G1" s="34" t="s">
        <v>125</v>
      </c>
      <c r="H1" s="34" t="s">
        <v>127</v>
      </c>
      <c r="J1" s="35" t="s">
        <v>106</v>
      </c>
      <c r="K1" s="36" t="s">
        <v>107</v>
      </c>
      <c r="L1" s="37" t="s">
        <v>108</v>
      </c>
      <c r="M1" s="38" t="s">
        <v>109</v>
      </c>
      <c r="N1" s="39" t="s">
        <v>110</v>
      </c>
      <c r="O1" s="40" t="s">
        <v>111</v>
      </c>
      <c r="Q1" s="41" t="s">
        <v>112</v>
      </c>
      <c r="R1" s="41" t="s">
        <v>113</v>
      </c>
      <c r="S1" s="41" t="s">
        <v>114</v>
      </c>
      <c r="T1" s="41" t="s">
        <v>115</v>
      </c>
    </row>
    <row r="2" spans="1:20" x14ac:dyDescent="0.25">
      <c r="A2" s="42">
        <v>1</v>
      </c>
      <c r="B2" s="43" t="s">
        <v>15</v>
      </c>
      <c r="E2" s="44">
        <v>1116871.25</v>
      </c>
      <c r="F2" s="44">
        <v>1183883.5249999999</v>
      </c>
      <c r="G2" s="44">
        <v>1317603</v>
      </c>
      <c r="H2" s="44">
        <v>1225371</v>
      </c>
      <c r="J2" s="45">
        <f>+MIN(E2,F2,G2,H2)</f>
        <v>1116871.25</v>
      </c>
      <c r="K2" s="45">
        <f>+MAX(E2,F2,G2,H2)</f>
        <v>1317603</v>
      </c>
      <c r="L2" s="45">
        <f>+GEOMEAN(F2,E2,G2,H2)</f>
        <v>1208762.7426197883</v>
      </c>
      <c r="M2" s="45">
        <f>+MEDIAN(F2,E2,G2,H2)</f>
        <v>1204627.2625</v>
      </c>
      <c r="N2" s="45">
        <f>+AVERAGE(F2,E2,G2,H2)</f>
        <v>1210932.1937500001</v>
      </c>
      <c r="O2" s="45">
        <f>+J2</f>
        <v>1116871.25</v>
      </c>
      <c r="Q2" s="46">
        <f>+_xlfn.STDEV.S(E2,F2,G2,H2)</f>
        <v>83996.491300208436</v>
      </c>
      <c r="R2" s="47" t="str">
        <f t="shared" ref="R2:R55" si="0">+IF(Q2&lt;20000,"Los precios son similares, sugiriendo un mercado estable y competitivo.","Existe gran diferencia, indicando alta volatilidad o falta de consenso en el valor. ")</f>
        <v xml:space="preserve">Existe gran diferencia, indicando alta volatilidad o falta de consenso en el valor. </v>
      </c>
      <c r="S2" s="48">
        <f>+_xlfn.STDEV.P(E2,F2,G2,H2)/N2</f>
        <v>6.0071980636231294E-2</v>
      </c>
      <c r="T2" s="47" t="str">
        <f t="shared" ref="T2:T55" si="1">+IF(S2&lt;30%,"Los precios son homogéneos. Hay poca dispersión, indicando un mercado estable donde la mayoría de los productos se venden a precios cercanos al promedio","Existe una gran dispersión de precios, lo que indica alta volatilidad o falta de uniformidad en el mercado. La media pierde representatividad")</f>
        <v>Los precios son homogéneos. Hay poca dispersión, indicando un mercado estable donde la mayoría de los productos se venden a precios cercanos al promedio</v>
      </c>
    </row>
    <row r="3" spans="1:20" x14ac:dyDescent="0.25">
      <c r="A3" s="42">
        <v>2</v>
      </c>
      <c r="B3" s="43" t="s">
        <v>16</v>
      </c>
      <c r="E3" s="44">
        <v>725000</v>
      </c>
      <c r="F3" s="44">
        <v>768500</v>
      </c>
      <c r="G3" s="44">
        <v>123410</v>
      </c>
      <c r="H3" s="44">
        <v>114771</v>
      </c>
      <c r="J3" s="45">
        <f t="shared" ref="J3:J55" si="2">+MIN(E3,F3,G3,H3)</f>
        <v>114771</v>
      </c>
      <c r="K3" s="45">
        <f t="shared" ref="K3:K55" si="3">+MAX(E3,F3,G3,H3)</f>
        <v>768500</v>
      </c>
      <c r="L3" s="45">
        <f t="shared" ref="L3:L55" si="4">+GEOMEAN(F3,E3,G3,H3)</f>
        <v>298051.35399710562</v>
      </c>
      <c r="M3" s="45">
        <f t="shared" ref="M3:M55" si="5">+MEDIAN(F3,E3,G3,H3)</f>
        <v>424205</v>
      </c>
      <c r="N3" s="45">
        <f t="shared" ref="N3:N55" si="6">+AVERAGE(F3,E3,G3,H3)</f>
        <v>432920.25</v>
      </c>
      <c r="O3" s="45">
        <f t="shared" ref="O3:O55" si="7">+J3</f>
        <v>114771</v>
      </c>
      <c r="Q3" s="46">
        <f t="shared" ref="Q3:Q55" si="8">+_xlfn.STDEV.S(E3,F3,G3,H3)</f>
        <v>362831.40671701782</v>
      </c>
      <c r="R3" s="47" t="str">
        <f t="shared" si="0"/>
        <v xml:space="preserve">Existe gran diferencia, indicando alta volatilidad o falta de consenso en el valor. </v>
      </c>
      <c r="S3" s="48">
        <f t="shared" ref="S3:S55" si="9">+_xlfn.STDEV.P(E3,F3,G3,H3)/N3</f>
        <v>0.72581778169947297</v>
      </c>
      <c r="T3" s="47" t="str">
        <f t="shared" si="1"/>
        <v>Existe una gran dispersión de precios, lo que indica alta volatilidad o falta de uniformidad en el mercado. La media pierde representatividad</v>
      </c>
    </row>
    <row r="4" spans="1:20" x14ac:dyDescent="0.25">
      <c r="A4" s="42">
        <v>3</v>
      </c>
      <c r="B4" s="43" t="s">
        <v>17</v>
      </c>
      <c r="E4" s="44"/>
      <c r="F4" s="44"/>
      <c r="G4" s="44">
        <v>98100</v>
      </c>
      <c r="H4" s="44">
        <v>93000</v>
      </c>
      <c r="J4" s="45">
        <f t="shared" si="2"/>
        <v>93000</v>
      </c>
      <c r="K4" s="45">
        <f t="shared" si="3"/>
        <v>98100</v>
      </c>
      <c r="L4" s="45">
        <f t="shared" si="4"/>
        <v>95515.967251554335</v>
      </c>
      <c r="M4" s="45">
        <f t="shared" si="5"/>
        <v>95550</v>
      </c>
      <c r="N4" s="45">
        <f t="shared" si="6"/>
        <v>95550</v>
      </c>
      <c r="O4" s="45">
        <f t="shared" si="7"/>
        <v>93000</v>
      </c>
      <c r="Q4" s="46">
        <f t="shared" si="8"/>
        <v>3606.2445840513924</v>
      </c>
      <c r="R4" s="47" t="str">
        <f t="shared" si="0"/>
        <v>Los precios son similares, sugiriendo un mercado estable y competitivo.</v>
      </c>
      <c r="S4" s="48">
        <f t="shared" si="9"/>
        <v>2.6687598116169546E-2</v>
      </c>
      <c r="T4" s="47" t="str">
        <f t="shared" si="1"/>
        <v>Los precios son homogéneos. Hay poca dispersión, indicando un mercado estable donde la mayoría de los productos se venden a precios cercanos al promedio</v>
      </c>
    </row>
    <row r="5" spans="1:20" x14ac:dyDescent="0.25">
      <c r="A5" s="42">
        <v>4</v>
      </c>
      <c r="B5" s="43" t="s">
        <v>19</v>
      </c>
      <c r="E5" s="44"/>
      <c r="F5" s="44"/>
      <c r="G5" s="44">
        <v>196200</v>
      </c>
      <c r="H5" s="44">
        <v>186000</v>
      </c>
      <c r="J5" s="45">
        <f t="shared" si="2"/>
        <v>186000</v>
      </c>
      <c r="K5" s="45">
        <f t="shared" si="3"/>
        <v>196200</v>
      </c>
      <c r="L5" s="45">
        <f t="shared" si="4"/>
        <v>191031.93450310867</v>
      </c>
      <c r="M5" s="45">
        <f t="shared" si="5"/>
        <v>191100</v>
      </c>
      <c r="N5" s="45">
        <f t="shared" si="6"/>
        <v>191100</v>
      </c>
      <c r="O5" s="45">
        <f t="shared" si="7"/>
        <v>186000</v>
      </c>
      <c r="Q5" s="46">
        <f t="shared" si="8"/>
        <v>7212.4891681027848</v>
      </c>
      <c r="R5" s="47" t="str">
        <f t="shared" si="0"/>
        <v>Los precios son similares, sugiriendo un mercado estable y competitivo.</v>
      </c>
      <c r="S5" s="48">
        <f t="shared" si="9"/>
        <v>2.6687598116169546E-2</v>
      </c>
      <c r="T5" s="47" t="str">
        <f t="shared" si="1"/>
        <v>Los precios son homogéneos. Hay poca dispersión, indicando un mercado estable donde la mayoría de los productos se venden a precios cercanos al promedio</v>
      </c>
    </row>
    <row r="6" spans="1:20" x14ac:dyDescent="0.25">
      <c r="A6" s="42">
        <v>5</v>
      </c>
      <c r="B6" s="43" t="s">
        <v>20</v>
      </c>
      <c r="E6" s="44">
        <v>55618.75</v>
      </c>
      <c r="F6" s="44">
        <v>58955.875</v>
      </c>
      <c r="G6" s="44">
        <v>134255</v>
      </c>
      <c r="H6" s="44">
        <v>124857</v>
      </c>
      <c r="J6" s="45">
        <f t="shared" si="2"/>
        <v>55618.75</v>
      </c>
      <c r="K6" s="45">
        <f t="shared" si="3"/>
        <v>134255</v>
      </c>
      <c r="L6" s="45">
        <f t="shared" si="4"/>
        <v>86103.91916130099</v>
      </c>
      <c r="M6" s="45">
        <f t="shared" si="5"/>
        <v>91906.4375</v>
      </c>
      <c r="N6" s="45">
        <f t="shared" si="6"/>
        <v>93421.65625</v>
      </c>
      <c r="O6" s="45">
        <f t="shared" si="7"/>
        <v>55618.75</v>
      </c>
      <c r="Q6" s="46">
        <f t="shared" si="8"/>
        <v>41922.518199671918</v>
      </c>
      <c r="R6" s="47" t="str">
        <f t="shared" si="0"/>
        <v xml:space="preserve">Existe gran diferencia, indicando alta volatilidad o falta de consenso en el valor. </v>
      </c>
      <c r="S6" s="48">
        <f t="shared" si="9"/>
        <v>0.38862472802211045</v>
      </c>
      <c r="T6" s="47" t="str">
        <f t="shared" si="1"/>
        <v>Existe una gran dispersión de precios, lo que indica alta volatilidad o falta de uniformidad en el mercado. La media pierde representatividad</v>
      </c>
    </row>
    <row r="7" spans="1:20" x14ac:dyDescent="0.25">
      <c r="A7" s="42">
        <v>6</v>
      </c>
      <c r="B7" s="43" t="s">
        <v>21</v>
      </c>
      <c r="E7" s="44">
        <v>331250</v>
      </c>
      <c r="F7" s="44">
        <v>351125</v>
      </c>
      <c r="G7" s="44">
        <v>695039</v>
      </c>
      <c r="H7" s="44">
        <v>646386</v>
      </c>
      <c r="J7" s="45">
        <f t="shared" si="2"/>
        <v>331250</v>
      </c>
      <c r="K7" s="45">
        <f t="shared" si="3"/>
        <v>695039</v>
      </c>
      <c r="L7" s="45">
        <f t="shared" si="4"/>
        <v>478112.04921027197</v>
      </c>
      <c r="M7" s="45">
        <f t="shared" si="5"/>
        <v>498755.5</v>
      </c>
      <c r="N7" s="45">
        <f t="shared" si="6"/>
        <v>505950</v>
      </c>
      <c r="O7" s="45">
        <f t="shared" si="7"/>
        <v>331250</v>
      </c>
      <c r="Q7" s="46">
        <f t="shared" si="8"/>
        <v>191457.38485104198</v>
      </c>
      <c r="R7" s="47" t="str">
        <f t="shared" si="0"/>
        <v xml:space="preserve">Existe gran diferencia, indicando alta volatilidad o falta de consenso en el valor. </v>
      </c>
      <c r="S7" s="48">
        <f t="shared" si="9"/>
        <v>0.32771412001805772</v>
      </c>
      <c r="T7" s="47" t="str">
        <f t="shared" si="1"/>
        <v>Existe una gran dispersión de precios, lo que indica alta volatilidad o falta de uniformidad en el mercado. La media pierde representatividad</v>
      </c>
    </row>
    <row r="8" spans="1:20" x14ac:dyDescent="0.25">
      <c r="A8" s="42">
        <v>7</v>
      </c>
      <c r="B8" s="43" t="s">
        <v>22</v>
      </c>
      <c r="E8" s="44">
        <v>100000</v>
      </c>
      <c r="F8" s="44">
        <v>106000</v>
      </c>
      <c r="G8" s="44">
        <v>343361</v>
      </c>
      <c r="H8" s="44">
        <v>319326</v>
      </c>
      <c r="J8" s="45">
        <f t="shared" si="2"/>
        <v>100000</v>
      </c>
      <c r="K8" s="45">
        <f t="shared" si="3"/>
        <v>343361</v>
      </c>
      <c r="L8" s="45">
        <f t="shared" si="4"/>
        <v>184638.71874982506</v>
      </c>
      <c r="M8" s="45">
        <f t="shared" si="5"/>
        <v>212663</v>
      </c>
      <c r="N8" s="45">
        <f t="shared" si="6"/>
        <v>217171.75</v>
      </c>
      <c r="O8" s="45">
        <f t="shared" si="7"/>
        <v>100000</v>
      </c>
      <c r="Q8" s="46">
        <f t="shared" si="8"/>
        <v>132221.52447660203</v>
      </c>
      <c r="R8" s="47" t="str">
        <f t="shared" si="0"/>
        <v xml:space="preserve">Existe gran diferencia, indicando alta volatilidad o falta de consenso en el valor. </v>
      </c>
      <c r="S8" s="48">
        <f t="shared" si="9"/>
        <v>0.52726562789056719</v>
      </c>
      <c r="T8" s="47" t="str">
        <f t="shared" si="1"/>
        <v>Existe una gran dispersión de precios, lo que indica alta volatilidad o falta de uniformidad en el mercado. La media pierde representatividad</v>
      </c>
    </row>
    <row r="9" spans="1:20" x14ac:dyDescent="0.25">
      <c r="A9" s="42">
        <v>8</v>
      </c>
      <c r="B9" s="43" t="s">
        <v>23</v>
      </c>
      <c r="E9" s="44">
        <v>262500</v>
      </c>
      <c r="F9" s="44">
        <v>278250</v>
      </c>
      <c r="G9" s="44">
        <v>285144</v>
      </c>
      <c r="H9" s="44">
        <v>265184</v>
      </c>
      <c r="J9" s="45">
        <f t="shared" si="2"/>
        <v>262500</v>
      </c>
      <c r="K9" s="45">
        <f t="shared" si="3"/>
        <v>285144</v>
      </c>
      <c r="L9" s="45">
        <f t="shared" si="4"/>
        <v>272611.39734632446</v>
      </c>
      <c r="M9" s="45">
        <f t="shared" si="5"/>
        <v>271717</v>
      </c>
      <c r="N9" s="45">
        <f t="shared" si="6"/>
        <v>272769.5</v>
      </c>
      <c r="O9" s="45">
        <f t="shared" si="7"/>
        <v>262500</v>
      </c>
      <c r="Q9" s="46">
        <f t="shared" si="8"/>
        <v>10741.9205452284</v>
      </c>
      <c r="R9" s="47" t="str">
        <f t="shared" si="0"/>
        <v>Los precios son similares, sugiriendo un mercado estable y competitivo.</v>
      </c>
      <c r="S9" s="48">
        <f t="shared" si="9"/>
        <v>3.4104898376107966E-2</v>
      </c>
      <c r="T9" s="47" t="str">
        <f t="shared" si="1"/>
        <v>Los precios son homogéneos. Hay poca dispersión, indicando un mercado estable donde la mayoría de los productos se venden a precios cercanos al promedio</v>
      </c>
    </row>
    <row r="10" spans="1:20" x14ac:dyDescent="0.25">
      <c r="A10" s="42">
        <v>9</v>
      </c>
      <c r="B10" s="43" t="s">
        <v>24</v>
      </c>
      <c r="E10" s="44">
        <v>325000</v>
      </c>
      <c r="F10" s="44">
        <v>344500</v>
      </c>
      <c r="G10" s="44">
        <v>534645</v>
      </c>
      <c r="H10" s="44">
        <v>497220</v>
      </c>
      <c r="J10" s="45">
        <f t="shared" si="2"/>
        <v>325000</v>
      </c>
      <c r="K10" s="45">
        <f t="shared" si="3"/>
        <v>534645</v>
      </c>
      <c r="L10" s="45">
        <f t="shared" si="4"/>
        <v>415357.13151466387</v>
      </c>
      <c r="M10" s="45">
        <f t="shared" si="5"/>
        <v>420860</v>
      </c>
      <c r="N10" s="45">
        <f t="shared" si="6"/>
        <v>425341.25</v>
      </c>
      <c r="O10" s="45">
        <f t="shared" si="7"/>
        <v>325000</v>
      </c>
      <c r="Q10" s="46">
        <f t="shared" si="8"/>
        <v>106014.99676735992</v>
      </c>
      <c r="R10" s="47" t="str">
        <f t="shared" si="0"/>
        <v xml:space="preserve">Existe gran diferencia, indicando alta volatilidad o falta de consenso en el valor. </v>
      </c>
      <c r="S10" s="48">
        <f t="shared" si="9"/>
        <v>0.21585416505607868</v>
      </c>
      <c r="T10" s="47" t="str">
        <f t="shared" si="1"/>
        <v>Los precios son homogéneos. Hay poca dispersión, indicando un mercado estable donde la mayoría de los productos se venden a precios cercanos al promedio</v>
      </c>
    </row>
    <row r="11" spans="1:20" x14ac:dyDescent="0.25">
      <c r="A11" s="42">
        <v>10</v>
      </c>
      <c r="B11" s="43" t="s">
        <v>25</v>
      </c>
      <c r="E11" s="44">
        <v>275000</v>
      </c>
      <c r="F11" s="44">
        <v>291500</v>
      </c>
      <c r="G11" s="44">
        <v>171086</v>
      </c>
      <c r="H11" s="44">
        <v>159110</v>
      </c>
      <c r="J11" s="45">
        <f t="shared" si="2"/>
        <v>159110</v>
      </c>
      <c r="K11" s="45">
        <f t="shared" si="3"/>
        <v>291500</v>
      </c>
      <c r="L11" s="45">
        <f t="shared" si="4"/>
        <v>216132.85998340626</v>
      </c>
      <c r="M11" s="45">
        <f t="shared" si="5"/>
        <v>223043</v>
      </c>
      <c r="N11" s="45">
        <f t="shared" si="6"/>
        <v>224174</v>
      </c>
      <c r="O11" s="45">
        <f t="shared" si="7"/>
        <v>159110</v>
      </c>
      <c r="Q11" s="46">
        <f t="shared" si="8"/>
        <v>68721.011808616444</v>
      </c>
      <c r="R11" s="47" t="str">
        <f t="shared" si="0"/>
        <v xml:space="preserve">Existe gran diferencia, indicando alta volatilidad o falta de consenso en el valor. </v>
      </c>
      <c r="S11" s="48">
        <f t="shared" si="9"/>
        <v>0.26548191137255983</v>
      </c>
      <c r="T11" s="47" t="str">
        <f t="shared" si="1"/>
        <v>Los precios son homogéneos. Hay poca dispersión, indicando un mercado estable donde la mayoría de los productos se venden a precios cercanos al promedio</v>
      </c>
    </row>
    <row r="12" spans="1:20" x14ac:dyDescent="0.25">
      <c r="A12" s="42">
        <v>11</v>
      </c>
      <c r="B12" s="43" t="s">
        <v>26</v>
      </c>
      <c r="E12" s="44"/>
      <c r="F12" s="44"/>
      <c r="G12" s="44">
        <v>241184</v>
      </c>
      <c r="H12" s="44">
        <v>224301</v>
      </c>
      <c r="J12" s="45">
        <f t="shared" si="2"/>
        <v>224301</v>
      </c>
      <c r="K12" s="45">
        <f t="shared" si="3"/>
        <v>241184</v>
      </c>
      <c r="L12" s="45">
        <f t="shared" si="4"/>
        <v>232589.36429682249</v>
      </c>
      <c r="M12" s="45">
        <f t="shared" si="5"/>
        <v>232742.5</v>
      </c>
      <c r="N12" s="45">
        <f t="shared" si="6"/>
        <v>232742.5</v>
      </c>
      <c r="O12" s="45">
        <f t="shared" si="7"/>
        <v>224301</v>
      </c>
      <c r="Q12" s="46">
        <f t="shared" si="8"/>
        <v>11938.083786772482</v>
      </c>
      <c r="R12" s="47" t="str">
        <f t="shared" si="0"/>
        <v>Los precios son similares, sugiriendo un mercado estable y competitivo.</v>
      </c>
      <c r="S12" s="48">
        <f t="shared" si="9"/>
        <v>3.6269697197546642E-2</v>
      </c>
      <c r="T12" s="47" t="str">
        <f t="shared" si="1"/>
        <v>Los precios son homogéneos. Hay poca dispersión, indicando un mercado estable donde la mayoría de los productos se venden a precios cercanos al promedio</v>
      </c>
    </row>
    <row r="13" spans="1:20" x14ac:dyDescent="0.25">
      <c r="A13" s="42">
        <v>12</v>
      </c>
      <c r="B13" s="43" t="s">
        <v>27</v>
      </c>
      <c r="E13" s="44">
        <v>225000</v>
      </c>
      <c r="F13" s="44">
        <v>238500</v>
      </c>
      <c r="G13" s="44">
        <v>137820</v>
      </c>
      <c r="H13" s="44">
        <v>128173</v>
      </c>
      <c r="J13" s="45">
        <f t="shared" si="2"/>
        <v>128173</v>
      </c>
      <c r="K13" s="45">
        <f t="shared" si="3"/>
        <v>238500</v>
      </c>
      <c r="L13" s="45">
        <f t="shared" si="4"/>
        <v>175466.78716717148</v>
      </c>
      <c r="M13" s="45">
        <f t="shared" si="5"/>
        <v>181410</v>
      </c>
      <c r="N13" s="45">
        <f t="shared" si="6"/>
        <v>182373.25</v>
      </c>
      <c r="O13" s="45">
        <f t="shared" si="7"/>
        <v>128173</v>
      </c>
      <c r="Q13" s="46">
        <f t="shared" si="8"/>
        <v>57416.34803999641</v>
      </c>
      <c r="R13" s="47" t="str">
        <f t="shared" si="0"/>
        <v xml:space="preserve">Existe gran diferencia, indicando alta volatilidad o falta de consenso en el valor. </v>
      </c>
      <c r="S13" s="48">
        <f t="shared" si="9"/>
        <v>0.27264972245198105</v>
      </c>
      <c r="T13" s="47" t="str">
        <f t="shared" si="1"/>
        <v>Los precios son homogéneos. Hay poca dispersión, indicando un mercado estable donde la mayoría de los productos se venden a precios cercanos al promedio</v>
      </c>
    </row>
    <row r="14" spans="1:20" x14ac:dyDescent="0.25">
      <c r="A14" s="42">
        <v>13</v>
      </c>
      <c r="B14" s="43" t="s">
        <v>28</v>
      </c>
      <c r="E14" s="44">
        <v>200000</v>
      </c>
      <c r="F14" s="44">
        <v>212000</v>
      </c>
      <c r="G14" s="44">
        <v>178215</v>
      </c>
      <c r="H14" s="44">
        <v>165740</v>
      </c>
      <c r="J14" s="45">
        <f t="shared" si="2"/>
        <v>165740</v>
      </c>
      <c r="K14" s="45">
        <f t="shared" si="3"/>
        <v>212000</v>
      </c>
      <c r="L14" s="45">
        <f t="shared" si="4"/>
        <v>188119.73639289214</v>
      </c>
      <c r="M14" s="45">
        <f t="shared" si="5"/>
        <v>189107.5</v>
      </c>
      <c r="N14" s="45">
        <f t="shared" si="6"/>
        <v>188988.75</v>
      </c>
      <c r="O14" s="45">
        <f t="shared" si="7"/>
        <v>165740</v>
      </c>
      <c r="Q14" s="46">
        <f t="shared" si="8"/>
        <v>20875.370805089908</v>
      </c>
      <c r="R14" s="47" t="str">
        <f t="shared" si="0"/>
        <v xml:space="preserve">Existe gran diferencia, indicando alta volatilidad o falta de consenso en el valor. </v>
      </c>
      <c r="S14" s="48">
        <f t="shared" si="9"/>
        <v>9.5659669851395207E-2</v>
      </c>
      <c r="T14" s="47" t="str">
        <f t="shared" si="1"/>
        <v>Los precios son homogéneos. Hay poca dispersión, indicando un mercado estable donde la mayoría de los productos se venden a precios cercanos al promedio</v>
      </c>
    </row>
    <row r="15" spans="1:20" x14ac:dyDescent="0.25">
      <c r="A15" s="42">
        <v>14</v>
      </c>
      <c r="B15" s="43" t="s">
        <v>29</v>
      </c>
      <c r="E15" s="44">
        <v>87500</v>
      </c>
      <c r="F15" s="44">
        <v>92750</v>
      </c>
      <c r="G15" s="44">
        <v>83167</v>
      </c>
      <c r="H15" s="44">
        <v>77345</v>
      </c>
      <c r="J15" s="45">
        <f t="shared" si="2"/>
        <v>77345</v>
      </c>
      <c r="K15" s="45">
        <f t="shared" si="3"/>
        <v>92750</v>
      </c>
      <c r="L15" s="45">
        <f t="shared" si="4"/>
        <v>85001.445800882197</v>
      </c>
      <c r="M15" s="45">
        <f t="shared" si="5"/>
        <v>85333.5</v>
      </c>
      <c r="N15" s="45">
        <f t="shared" si="6"/>
        <v>85190.5</v>
      </c>
      <c r="O15" s="45">
        <f t="shared" si="7"/>
        <v>77345</v>
      </c>
      <c r="Q15" s="46">
        <f t="shared" si="8"/>
        <v>6535.1932641659496</v>
      </c>
      <c r="R15" s="47" t="str">
        <f t="shared" si="0"/>
        <v>Los precios son similares, sugiriendo un mercado estable y competitivo.</v>
      </c>
      <c r="S15" s="48">
        <f t="shared" si="9"/>
        <v>6.6435146940194742E-2</v>
      </c>
      <c r="T15" s="47" t="str">
        <f t="shared" si="1"/>
        <v>Los precios son homogéneos. Hay poca dispersión, indicando un mercado estable donde la mayoría de los productos se venden a precios cercanos al promedio</v>
      </c>
    </row>
    <row r="16" spans="1:20" x14ac:dyDescent="0.25">
      <c r="A16" s="42">
        <v>15</v>
      </c>
      <c r="B16" s="43" t="s">
        <v>30</v>
      </c>
      <c r="E16" s="44">
        <v>62500</v>
      </c>
      <c r="F16" s="44">
        <v>66250</v>
      </c>
      <c r="G16" s="44">
        <v>89108</v>
      </c>
      <c r="H16" s="44">
        <v>82870</v>
      </c>
      <c r="J16" s="45">
        <f t="shared" si="2"/>
        <v>62500</v>
      </c>
      <c r="K16" s="45">
        <f t="shared" si="3"/>
        <v>89108</v>
      </c>
      <c r="L16" s="45">
        <f t="shared" si="4"/>
        <v>74360.959292187952</v>
      </c>
      <c r="M16" s="45">
        <f t="shared" si="5"/>
        <v>74560</v>
      </c>
      <c r="N16" s="45">
        <f t="shared" si="6"/>
        <v>75182</v>
      </c>
      <c r="O16" s="45">
        <f t="shared" si="7"/>
        <v>62500</v>
      </c>
      <c r="Q16" s="46">
        <f t="shared" si="8"/>
        <v>12827.737758467001</v>
      </c>
      <c r="R16" s="47" t="str">
        <f t="shared" si="0"/>
        <v>Los precios son similares, sugiriendo un mercado estable y competitivo.</v>
      </c>
      <c r="S16" s="48">
        <f t="shared" si="9"/>
        <v>0.14776338447922741</v>
      </c>
      <c r="T16" s="47" t="str">
        <f t="shared" si="1"/>
        <v>Los precios son homogéneos. Hay poca dispersión, indicando un mercado estable donde la mayoría de los productos se venden a precios cercanos al promedio</v>
      </c>
    </row>
    <row r="17" spans="1:20" x14ac:dyDescent="0.25">
      <c r="A17" s="42">
        <v>16</v>
      </c>
      <c r="B17" s="43" t="s">
        <v>31</v>
      </c>
      <c r="E17" s="44">
        <v>100000</v>
      </c>
      <c r="F17" s="44">
        <v>106000</v>
      </c>
      <c r="G17" s="44">
        <v>335044</v>
      </c>
      <c r="H17" s="44">
        <v>311591</v>
      </c>
      <c r="J17" s="45">
        <f t="shared" si="2"/>
        <v>100000</v>
      </c>
      <c r="K17" s="45">
        <f t="shared" si="3"/>
        <v>335044</v>
      </c>
      <c r="L17" s="45">
        <f t="shared" si="4"/>
        <v>182388.7948928941</v>
      </c>
      <c r="M17" s="45">
        <f t="shared" si="5"/>
        <v>208795.5</v>
      </c>
      <c r="N17" s="45">
        <f t="shared" si="6"/>
        <v>213158.75</v>
      </c>
      <c r="O17" s="45">
        <f t="shared" si="7"/>
        <v>100000</v>
      </c>
      <c r="Q17" s="46">
        <f t="shared" si="8"/>
        <v>127583.72729407932</v>
      </c>
      <c r="R17" s="47" t="str">
        <f t="shared" si="0"/>
        <v xml:space="preserve">Existe gran diferencia, indicando alta volatilidad o falta de consenso en el valor. </v>
      </c>
      <c r="S17" s="48">
        <f t="shared" si="9"/>
        <v>0.5183495819251086</v>
      </c>
      <c r="T17" s="47" t="str">
        <f t="shared" si="1"/>
        <v>Existe una gran dispersión de precios, lo que indica alta volatilidad o falta de uniformidad en el mercado. La media pierde representatividad</v>
      </c>
    </row>
    <row r="18" spans="1:20" x14ac:dyDescent="0.25">
      <c r="A18" s="42">
        <v>17</v>
      </c>
      <c r="B18" s="43" t="s">
        <v>32</v>
      </c>
      <c r="E18" s="44">
        <v>100000</v>
      </c>
      <c r="F18" s="44">
        <v>106000</v>
      </c>
      <c r="G18" s="44">
        <v>339797</v>
      </c>
      <c r="H18" s="44">
        <v>316011</v>
      </c>
      <c r="J18" s="45">
        <f t="shared" si="2"/>
        <v>100000</v>
      </c>
      <c r="K18" s="45">
        <f t="shared" si="3"/>
        <v>339797</v>
      </c>
      <c r="L18" s="45">
        <f t="shared" si="4"/>
        <v>183677.89830684845</v>
      </c>
      <c r="M18" s="45">
        <f t="shared" si="5"/>
        <v>211005.5</v>
      </c>
      <c r="N18" s="45">
        <f t="shared" si="6"/>
        <v>215452</v>
      </c>
      <c r="O18" s="45">
        <f t="shared" si="7"/>
        <v>100000</v>
      </c>
      <c r="Q18" s="46">
        <f t="shared" si="8"/>
        <v>130234.0151598908</v>
      </c>
      <c r="R18" s="47" t="str">
        <f t="shared" si="0"/>
        <v xml:space="preserve">Existe gran diferencia, indicando alta volatilidad o falta de consenso en el valor. </v>
      </c>
      <c r="S18" s="48">
        <f t="shared" si="9"/>
        <v>0.52348534970811655</v>
      </c>
      <c r="T18" s="47" t="str">
        <f t="shared" si="1"/>
        <v>Existe una gran dispersión de precios, lo que indica alta volatilidad o falta de uniformidad en el mercado. La media pierde representatividad</v>
      </c>
    </row>
    <row r="19" spans="1:20" x14ac:dyDescent="0.25">
      <c r="A19" s="42">
        <v>18</v>
      </c>
      <c r="B19" s="43" t="s">
        <v>33</v>
      </c>
      <c r="E19" s="44">
        <v>43750</v>
      </c>
      <c r="F19" s="44">
        <v>46375</v>
      </c>
      <c r="G19" s="44">
        <v>213858</v>
      </c>
      <c r="H19" s="44">
        <v>198888</v>
      </c>
      <c r="J19" s="45">
        <f t="shared" si="2"/>
        <v>43750</v>
      </c>
      <c r="K19" s="45">
        <f t="shared" si="3"/>
        <v>213858</v>
      </c>
      <c r="L19" s="45">
        <f t="shared" si="4"/>
        <v>96382.6838461632</v>
      </c>
      <c r="M19" s="45">
        <f t="shared" si="5"/>
        <v>122631.5</v>
      </c>
      <c r="N19" s="45">
        <f t="shared" si="6"/>
        <v>125717.75</v>
      </c>
      <c r="O19" s="45">
        <f t="shared" si="7"/>
        <v>43750</v>
      </c>
      <c r="Q19" s="46">
        <f t="shared" si="8"/>
        <v>93339.118581564369</v>
      </c>
      <c r="R19" s="47" t="str">
        <f t="shared" si="0"/>
        <v xml:space="preserve">Existe gran diferencia, indicando alta volatilidad o falta de consenso en el valor. </v>
      </c>
      <c r="S19" s="48">
        <f t="shared" si="9"/>
        <v>0.64298038947151759</v>
      </c>
      <c r="T19" s="47" t="str">
        <f t="shared" si="1"/>
        <v>Existe una gran dispersión de precios, lo que indica alta volatilidad o falta de uniformidad en el mercado. La media pierde representatividad</v>
      </c>
    </row>
    <row r="20" spans="1:20" x14ac:dyDescent="0.25">
      <c r="A20" s="42">
        <v>19</v>
      </c>
      <c r="B20" s="43" t="s">
        <v>34</v>
      </c>
      <c r="E20" s="44">
        <v>725000</v>
      </c>
      <c r="F20" s="44">
        <v>768500</v>
      </c>
      <c r="G20" s="44">
        <v>121186</v>
      </c>
      <c r="H20" s="44">
        <v>112703</v>
      </c>
      <c r="J20" s="45">
        <f t="shared" si="2"/>
        <v>112703</v>
      </c>
      <c r="K20" s="45">
        <f t="shared" si="3"/>
        <v>768500</v>
      </c>
      <c r="L20" s="45">
        <f t="shared" si="4"/>
        <v>295353.72425903985</v>
      </c>
      <c r="M20" s="45">
        <f t="shared" si="5"/>
        <v>423093</v>
      </c>
      <c r="N20" s="45">
        <f t="shared" si="6"/>
        <v>431847.25</v>
      </c>
      <c r="O20" s="45">
        <f t="shared" si="7"/>
        <v>112703</v>
      </c>
      <c r="Q20" s="46">
        <f t="shared" si="8"/>
        <v>364068.25068694196</v>
      </c>
      <c r="R20" s="47" t="str">
        <f t="shared" si="0"/>
        <v xml:space="preserve">Existe gran diferencia, indicando alta volatilidad o falta de consenso en el valor. </v>
      </c>
      <c r="S20" s="48">
        <f t="shared" si="9"/>
        <v>0.73010156671427939</v>
      </c>
      <c r="T20" s="47" t="str">
        <f t="shared" si="1"/>
        <v>Existe una gran dispersión de precios, lo que indica alta volatilidad o falta de uniformidad en el mercado. La media pierde representatividad</v>
      </c>
    </row>
    <row r="21" spans="1:20" ht="15.75" customHeight="1" x14ac:dyDescent="0.25">
      <c r="A21" s="42">
        <v>20</v>
      </c>
      <c r="B21" s="43" t="s">
        <v>35</v>
      </c>
      <c r="E21" s="44">
        <v>725000</v>
      </c>
      <c r="F21" s="44">
        <v>768500</v>
      </c>
      <c r="G21" s="44">
        <v>119998</v>
      </c>
      <c r="H21" s="44">
        <v>111598</v>
      </c>
      <c r="J21" s="45">
        <f t="shared" si="2"/>
        <v>111598</v>
      </c>
      <c r="K21" s="45">
        <f t="shared" si="3"/>
        <v>768500</v>
      </c>
      <c r="L21" s="45">
        <f t="shared" si="4"/>
        <v>293902.36066938686</v>
      </c>
      <c r="M21" s="45">
        <f t="shared" si="5"/>
        <v>422499</v>
      </c>
      <c r="N21" s="45">
        <f t="shared" si="6"/>
        <v>431274</v>
      </c>
      <c r="O21" s="45">
        <f t="shared" si="7"/>
        <v>111598</v>
      </c>
      <c r="Q21" s="46">
        <f t="shared" si="8"/>
        <v>364729.04614430328</v>
      </c>
      <c r="R21" s="47" t="str">
        <f t="shared" si="0"/>
        <v xml:space="preserve">Existe gran diferencia, indicando alta volatilidad o falta de consenso en el valor. </v>
      </c>
      <c r="S21" s="48">
        <f t="shared" si="9"/>
        <v>0.73239893770325459</v>
      </c>
      <c r="T21" s="47" t="str">
        <f t="shared" si="1"/>
        <v>Existe una gran dispersión de precios, lo que indica alta volatilidad o falta de uniformidad en el mercado. La media pierde representatividad</v>
      </c>
    </row>
    <row r="22" spans="1:20" ht="15.75" customHeight="1" x14ac:dyDescent="0.25">
      <c r="A22" s="42">
        <v>21</v>
      </c>
      <c r="B22" s="43" t="s">
        <v>36</v>
      </c>
      <c r="E22" s="44">
        <v>600000</v>
      </c>
      <c r="F22" s="44">
        <v>636000</v>
      </c>
      <c r="G22" s="44">
        <v>1314039</v>
      </c>
      <c r="H22" s="44">
        <v>1222056</v>
      </c>
      <c r="J22" s="45">
        <f t="shared" si="2"/>
        <v>600000</v>
      </c>
      <c r="K22" s="45">
        <f t="shared" si="3"/>
        <v>1314039</v>
      </c>
      <c r="L22" s="45">
        <f t="shared" si="4"/>
        <v>884762.95854569983</v>
      </c>
      <c r="M22" s="45">
        <f t="shared" si="5"/>
        <v>929028</v>
      </c>
      <c r="N22" s="45">
        <f t="shared" si="6"/>
        <v>943023.75</v>
      </c>
      <c r="O22" s="45">
        <f t="shared" si="7"/>
        <v>600000</v>
      </c>
      <c r="Q22" s="46">
        <f t="shared" si="8"/>
        <v>377465.31337362644</v>
      </c>
      <c r="R22" s="47" t="str">
        <f t="shared" si="0"/>
        <v xml:space="preserve">Existe gran diferencia, indicando alta volatilidad o falta de consenso en el valor. </v>
      </c>
      <c r="S22" s="48">
        <f t="shared" si="9"/>
        <v>0.34664508760146762</v>
      </c>
      <c r="T22" s="47" t="str">
        <f t="shared" si="1"/>
        <v>Existe una gran dispersión de precios, lo que indica alta volatilidad o falta de uniformidad en el mercado. La media pierde representatividad</v>
      </c>
    </row>
    <row r="23" spans="1:20" ht="15.75" customHeight="1" x14ac:dyDescent="0.25">
      <c r="A23" s="42">
        <v>22</v>
      </c>
      <c r="B23" s="43" t="s">
        <v>37</v>
      </c>
      <c r="E23" s="44">
        <v>525000</v>
      </c>
      <c r="F23" s="44">
        <v>556500</v>
      </c>
      <c r="G23" s="44">
        <v>1403146</v>
      </c>
      <c r="H23" s="44">
        <v>1304926</v>
      </c>
      <c r="J23" s="45">
        <f t="shared" si="2"/>
        <v>525000</v>
      </c>
      <c r="K23" s="45">
        <f t="shared" si="3"/>
        <v>1403146</v>
      </c>
      <c r="L23" s="45">
        <f t="shared" si="4"/>
        <v>855220.89814554842</v>
      </c>
      <c r="M23" s="45">
        <f t="shared" si="5"/>
        <v>930713</v>
      </c>
      <c r="N23" s="45">
        <f t="shared" si="6"/>
        <v>947393</v>
      </c>
      <c r="O23" s="45">
        <f t="shared" si="7"/>
        <v>525000</v>
      </c>
      <c r="Q23" s="46">
        <f t="shared" si="8"/>
        <v>471435.33561383933</v>
      </c>
      <c r="R23" s="47" t="str">
        <f t="shared" si="0"/>
        <v xml:space="preserve">Existe gran diferencia, indicando alta volatilidad o falta de consenso en el valor. </v>
      </c>
      <c r="S23" s="48">
        <f t="shared" si="9"/>
        <v>0.43094573939561259</v>
      </c>
      <c r="T23" s="47" t="str">
        <f t="shared" si="1"/>
        <v>Existe una gran dispersión de precios, lo que indica alta volatilidad o falta de uniformidad en el mercado. La media pierde representatividad</v>
      </c>
    </row>
    <row r="24" spans="1:20" ht="15.75" customHeight="1" x14ac:dyDescent="0.25">
      <c r="A24" s="42">
        <v>23</v>
      </c>
      <c r="B24" s="43" t="s">
        <v>21</v>
      </c>
      <c r="E24" s="44">
        <v>725000</v>
      </c>
      <c r="F24" s="44">
        <v>768500</v>
      </c>
      <c r="G24" s="44">
        <v>690286</v>
      </c>
      <c r="H24" s="44">
        <v>641966</v>
      </c>
      <c r="J24" s="45">
        <f t="shared" si="2"/>
        <v>641966</v>
      </c>
      <c r="K24" s="45">
        <f t="shared" si="3"/>
        <v>768500</v>
      </c>
      <c r="L24" s="45">
        <f t="shared" si="4"/>
        <v>704905.24623187631</v>
      </c>
      <c r="M24" s="45">
        <f t="shared" si="5"/>
        <v>707643</v>
      </c>
      <c r="N24" s="45">
        <f t="shared" si="6"/>
        <v>706438</v>
      </c>
      <c r="O24" s="45">
        <f t="shared" si="7"/>
        <v>641966</v>
      </c>
      <c r="Q24" s="46">
        <f t="shared" si="8"/>
        <v>53584.094580388308</v>
      </c>
      <c r="R24" s="47" t="str">
        <f t="shared" si="0"/>
        <v xml:space="preserve">Existe gran diferencia, indicando alta volatilidad o falta de consenso en el valor. </v>
      </c>
      <c r="S24" s="48">
        <f t="shared" si="9"/>
        <v>6.5688973618922453E-2</v>
      </c>
      <c r="T24" s="47" t="str">
        <f t="shared" si="1"/>
        <v>Los precios son homogéneos. Hay poca dispersión, indicando un mercado estable donde la mayoría de los productos se venden a precios cercanos al promedio</v>
      </c>
    </row>
    <row r="25" spans="1:20" ht="15.75" customHeight="1" x14ac:dyDescent="0.25">
      <c r="A25" s="42">
        <v>24</v>
      </c>
      <c r="B25" s="43" t="s">
        <v>38</v>
      </c>
      <c r="E25" s="44">
        <v>700000</v>
      </c>
      <c r="F25" s="44">
        <v>742000</v>
      </c>
      <c r="G25" s="44">
        <v>561971</v>
      </c>
      <c r="H25" s="44">
        <v>522633</v>
      </c>
      <c r="J25" s="45">
        <f t="shared" si="2"/>
        <v>522633</v>
      </c>
      <c r="K25" s="45">
        <f t="shared" si="3"/>
        <v>742000</v>
      </c>
      <c r="L25" s="45">
        <f t="shared" si="4"/>
        <v>624961.36421083752</v>
      </c>
      <c r="M25" s="45">
        <f t="shared" si="5"/>
        <v>630985.5</v>
      </c>
      <c r="N25" s="45">
        <f t="shared" si="6"/>
        <v>631651</v>
      </c>
      <c r="O25" s="45">
        <f t="shared" si="7"/>
        <v>522633</v>
      </c>
      <c r="Q25" s="46">
        <f t="shared" si="8"/>
        <v>105812.27768395626</v>
      </c>
      <c r="R25" s="47" t="str">
        <f t="shared" si="0"/>
        <v xml:space="preserve">Existe gran diferencia, indicando alta volatilidad o falta de consenso en el valor. </v>
      </c>
      <c r="S25" s="48">
        <f t="shared" si="9"/>
        <v>0.14507397361295929</v>
      </c>
      <c r="T25" s="47" t="str">
        <f t="shared" si="1"/>
        <v>Los precios son homogéneos. Hay poca dispersión, indicando un mercado estable donde la mayoría de los productos se venden a precios cercanos al promedio</v>
      </c>
    </row>
    <row r="26" spans="1:20" ht="15.75" customHeight="1" x14ac:dyDescent="0.25">
      <c r="A26" s="42">
        <v>25</v>
      </c>
      <c r="B26" s="43" t="s">
        <v>39</v>
      </c>
      <c r="E26" s="44">
        <v>475000</v>
      </c>
      <c r="F26" s="44">
        <v>503500</v>
      </c>
      <c r="G26" s="44">
        <v>1120378</v>
      </c>
      <c r="H26" s="44">
        <v>1041952</v>
      </c>
      <c r="J26" s="45">
        <f t="shared" si="2"/>
        <v>475000</v>
      </c>
      <c r="K26" s="45">
        <f t="shared" si="3"/>
        <v>1120378</v>
      </c>
      <c r="L26" s="45">
        <f t="shared" si="4"/>
        <v>726902.80103692913</v>
      </c>
      <c r="M26" s="45">
        <f t="shared" si="5"/>
        <v>772726</v>
      </c>
      <c r="N26" s="45">
        <f t="shared" si="6"/>
        <v>785207.5</v>
      </c>
      <c r="O26" s="45">
        <f t="shared" si="7"/>
        <v>475000</v>
      </c>
      <c r="Q26" s="46">
        <f t="shared" si="8"/>
        <v>343435.97703356587</v>
      </c>
      <c r="R26" s="47" t="str">
        <f t="shared" si="0"/>
        <v xml:space="preserve">Existe gran diferencia, indicando alta volatilidad o falta de consenso en el valor. </v>
      </c>
      <c r="S26" s="48">
        <f t="shared" si="9"/>
        <v>0.37878430947819153</v>
      </c>
      <c r="T26" s="47" t="str">
        <f t="shared" si="1"/>
        <v>Existe una gran dispersión de precios, lo que indica alta volatilidad o falta de uniformidad en el mercado. La media pierde representatividad</v>
      </c>
    </row>
    <row r="27" spans="1:20" ht="15.75" customHeight="1" x14ac:dyDescent="0.25">
      <c r="A27" s="42">
        <v>26</v>
      </c>
      <c r="B27" s="43" t="s">
        <v>40</v>
      </c>
      <c r="E27" s="44">
        <v>600000</v>
      </c>
      <c r="F27" s="44">
        <v>636000</v>
      </c>
      <c r="G27" s="44">
        <v>535833</v>
      </c>
      <c r="H27" s="44">
        <v>498325</v>
      </c>
      <c r="J27" s="45">
        <f t="shared" si="2"/>
        <v>498325</v>
      </c>
      <c r="K27" s="45">
        <f t="shared" si="3"/>
        <v>636000</v>
      </c>
      <c r="L27" s="45">
        <f t="shared" si="4"/>
        <v>564985.91951931303</v>
      </c>
      <c r="M27" s="45">
        <f t="shared" si="5"/>
        <v>567916.5</v>
      </c>
      <c r="N27" s="45">
        <f t="shared" si="6"/>
        <v>567539.5</v>
      </c>
      <c r="O27" s="45">
        <f t="shared" si="7"/>
        <v>498325</v>
      </c>
      <c r="Q27" s="46">
        <f t="shared" si="8"/>
        <v>62012.023761525474</v>
      </c>
      <c r="R27" s="47" t="str">
        <f t="shared" si="0"/>
        <v xml:space="preserve">Existe gran diferencia, indicando alta volatilidad o falta de consenso en el valor. </v>
      </c>
      <c r="S27" s="48">
        <f t="shared" si="9"/>
        <v>9.4625991525815037E-2</v>
      </c>
      <c r="T27" s="47" t="str">
        <f t="shared" si="1"/>
        <v>Los precios son homogéneos. Hay poca dispersión, indicando un mercado estable donde la mayoría de los productos se venden a precios cercanos al promedio</v>
      </c>
    </row>
    <row r="28" spans="1:20" ht="15.75" customHeight="1" x14ac:dyDescent="0.25">
      <c r="A28" s="42">
        <v>27</v>
      </c>
      <c r="B28" s="43" t="s">
        <v>41</v>
      </c>
      <c r="E28" s="44">
        <v>81250</v>
      </c>
      <c r="F28" s="44">
        <v>86125</v>
      </c>
      <c r="G28" s="44">
        <v>249501</v>
      </c>
      <c r="H28" s="44">
        <v>232036</v>
      </c>
      <c r="J28" s="45">
        <f t="shared" si="2"/>
        <v>81250</v>
      </c>
      <c r="K28" s="45">
        <f t="shared" si="3"/>
        <v>249501</v>
      </c>
      <c r="L28" s="45">
        <f t="shared" si="4"/>
        <v>141871.46923069889</v>
      </c>
      <c r="M28" s="45">
        <f t="shared" si="5"/>
        <v>159080.5</v>
      </c>
      <c r="N28" s="45">
        <f t="shared" si="6"/>
        <v>162228</v>
      </c>
      <c r="O28" s="45">
        <f t="shared" si="7"/>
        <v>81250</v>
      </c>
      <c r="Q28" s="46">
        <f t="shared" si="8"/>
        <v>90992.374196962235</v>
      </c>
      <c r="R28" s="47" t="str">
        <f t="shared" si="0"/>
        <v xml:space="preserve">Existe gran diferencia, indicando alta volatilidad o falta de consenso en el valor. </v>
      </c>
      <c r="S28" s="48">
        <f t="shared" si="9"/>
        <v>0.48574665042550585</v>
      </c>
      <c r="T28" s="47" t="str">
        <f t="shared" si="1"/>
        <v>Existe una gran dispersión de precios, lo que indica alta volatilidad o falta de uniformidad en el mercado. La media pierde representatividad</v>
      </c>
    </row>
    <row r="29" spans="1:20" ht="15.75" customHeight="1" x14ac:dyDescent="0.25">
      <c r="A29" s="42">
        <v>28</v>
      </c>
      <c r="B29" s="43" t="s">
        <v>42</v>
      </c>
      <c r="E29" s="44">
        <v>1687500</v>
      </c>
      <c r="F29" s="44">
        <v>1788750</v>
      </c>
      <c r="G29" s="44">
        <v>1847496</v>
      </c>
      <c r="H29" s="44">
        <v>1718171</v>
      </c>
      <c r="J29" s="45">
        <f t="shared" si="2"/>
        <v>1687500</v>
      </c>
      <c r="K29" s="45">
        <f t="shared" si="3"/>
        <v>1847496</v>
      </c>
      <c r="L29" s="45">
        <f t="shared" si="4"/>
        <v>1759384.7768610322</v>
      </c>
      <c r="M29" s="45">
        <f t="shared" si="5"/>
        <v>1753460.5</v>
      </c>
      <c r="N29" s="45">
        <f t="shared" si="6"/>
        <v>1760479.25</v>
      </c>
      <c r="O29" s="45">
        <f t="shared" si="7"/>
        <v>1687500</v>
      </c>
      <c r="Q29" s="46">
        <f t="shared" si="8"/>
        <v>71849.632415552405</v>
      </c>
      <c r="R29" s="47" t="str">
        <f t="shared" si="0"/>
        <v xml:space="preserve">Existe gran diferencia, indicando alta volatilidad o falta de consenso en el valor. </v>
      </c>
      <c r="S29" s="48">
        <f t="shared" si="9"/>
        <v>3.5344697714808207E-2</v>
      </c>
      <c r="T29" s="47" t="str">
        <f t="shared" si="1"/>
        <v>Los precios son homogéneos. Hay poca dispersión, indicando un mercado estable donde la mayoría de los productos se venden a precios cercanos al promedio</v>
      </c>
    </row>
    <row r="30" spans="1:20" ht="15.75" customHeight="1" x14ac:dyDescent="0.25">
      <c r="A30" s="42">
        <v>29</v>
      </c>
      <c r="B30" s="43" t="s">
        <v>43</v>
      </c>
      <c r="E30" s="44">
        <v>2937500</v>
      </c>
      <c r="F30" s="44">
        <v>3113750</v>
      </c>
      <c r="G30" s="44">
        <v>1982939</v>
      </c>
      <c r="H30" s="44">
        <v>1844133</v>
      </c>
      <c r="J30" s="45">
        <f t="shared" si="2"/>
        <v>1844133</v>
      </c>
      <c r="K30" s="45">
        <f t="shared" si="3"/>
        <v>3113750</v>
      </c>
      <c r="L30" s="45">
        <f t="shared" si="4"/>
        <v>2404865.5575073818</v>
      </c>
      <c r="M30" s="45">
        <f t="shared" si="5"/>
        <v>2460219.5</v>
      </c>
      <c r="N30" s="45">
        <f t="shared" si="6"/>
        <v>2469580.5</v>
      </c>
      <c r="O30" s="45">
        <f t="shared" si="7"/>
        <v>1844133</v>
      </c>
      <c r="Q30" s="46">
        <f t="shared" si="8"/>
        <v>648564.44757865043</v>
      </c>
      <c r="R30" s="47" t="str">
        <f t="shared" si="0"/>
        <v xml:space="preserve">Existe gran diferencia, indicando alta volatilidad o falta de consenso en el valor. </v>
      </c>
      <c r="S30" s="48">
        <f t="shared" si="9"/>
        <v>0.22743671955400205</v>
      </c>
      <c r="T30" s="47" t="str">
        <f t="shared" si="1"/>
        <v>Los precios son homogéneos. Hay poca dispersión, indicando un mercado estable donde la mayoría de los productos se venden a precios cercanos al promedio</v>
      </c>
    </row>
    <row r="31" spans="1:20" ht="15.75" customHeight="1" x14ac:dyDescent="0.25">
      <c r="A31" s="42">
        <v>30</v>
      </c>
      <c r="B31" s="43" t="s">
        <v>44</v>
      </c>
      <c r="E31" s="44">
        <v>812500</v>
      </c>
      <c r="F31" s="44">
        <v>861250</v>
      </c>
      <c r="G31" s="44">
        <v>1367503</v>
      </c>
      <c r="H31" s="44">
        <v>1271778</v>
      </c>
      <c r="J31" s="45">
        <f t="shared" si="2"/>
        <v>812500</v>
      </c>
      <c r="K31" s="45">
        <f t="shared" si="3"/>
        <v>1367503</v>
      </c>
      <c r="L31" s="45">
        <f t="shared" si="4"/>
        <v>1050323.421547093</v>
      </c>
      <c r="M31" s="45">
        <f t="shared" si="5"/>
        <v>1066514</v>
      </c>
      <c r="N31" s="45">
        <f t="shared" si="6"/>
        <v>1078257.75</v>
      </c>
      <c r="O31" s="45">
        <f t="shared" si="7"/>
        <v>812500</v>
      </c>
      <c r="Q31" s="46">
        <f t="shared" si="8"/>
        <v>282153.88653047115</v>
      </c>
      <c r="R31" s="47" t="str">
        <f t="shared" si="0"/>
        <v xml:space="preserve">Existe gran diferencia, indicando alta volatilidad o falta de consenso en el valor. </v>
      </c>
      <c r="S31" s="48">
        <f t="shared" si="9"/>
        <v>0.22661783187915877</v>
      </c>
      <c r="T31" s="47" t="str">
        <f t="shared" si="1"/>
        <v>Los precios son homogéneos. Hay poca dispersión, indicando un mercado estable donde la mayoría de los productos se venden a precios cercanos al promedio</v>
      </c>
    </row>
    <row r="32" spans="1:20" ht="15.75" customHeight="1" x14ac:dyDescent="0.25">
      <c r="A32" s="42">
        <v>31</v>
      </c>
      <c r="B32" s="43" t="s">
        <v>45</v>
      </c>
      <c r="E32" s="44">
        <v>1062500</v>
      </c>
      <c r="F32" s="44">
        <v>1126250</v>
      </c>
      <c r="G32" s="44">
        <v>1311662</v>
      </c>
      <c r="H32" s="44">
        <v>1219846</v>
      </c>
      <c r="J32" s="45">
        <f t="shared" si="2"/>
        <v>1062500</v>
      </c>
      <c r="K32" s="45">
        <f t="shared" si="3"/>
        <v>1311662</v>
      </c>
      <c r="L32" s="45">
        <f t="shared" si="4"/>
        <v>1176312.3901712531</v>
      </c>
      <c r="M32" s="45">
        <f t="shared" si="5"/>
        <v>1173048</v>
      </c>
      <c r="N32" s="45">
        <f t="shared" si="6"/>
        <v>1180064.5</v>
      </c>
      <c r="O32" s="45">
        <f t="shared" si="7"/>
        <v>1062500</v>
      </c>
      <c r="Q32" s="46">
        <f t="shared" si="8"/>
        <v>108961.58622652297</v>
      </c>
      <c r="R32" s="47" t="str">
        <f t="shared" si="0"/>
        <v xml:space="preserve">Existe gran diferencia, indicando alta volatilidad o falta de consenso en el valor. </v>
      </c>
      <c r="S32" s="48">
        <f t="shared" si="9"/>
        <v>7.996469829303185E-2</v>
      </c>
      <c r="T32" s="47" t="str">
        <f t="shared" si="1"/>
        <v>Los precios son homogéneos. Hay poca dispersión, indicando un mercado estable donde la mayoría de los productos se venden a precios cercanos al promedio</v>
      </c>
    </row>
    <row r="33" spans="1:20" ht="15.75" customHeight="1" x14ac:dyDescent="0.25">
      <c r="A33" s="42">
        <v>32</v>
      </c>
      <c r="B33" s="43" t="s">
        <v>46</v>
      </c>
      <c r="E33" s="44">
        <v>2312500</v>
      </c>
      <c r="F33" s="44">
        <v>2451250</v>
      </c>
      <c r="G33" s="44">
        <v>2205114</v>
      </c>
      <c r="H33" s="44">
        <v>2050756</v>
      </c>
      <c r="J33" s="45">
        <f t="shared" si="2"/>
        <v>2050756</v>
      </c>
      <c r="K33" s="45">
        <f t="shared" si="3"/>
        <v>2451250</v>
      </c>
      <c r="L33" s="45">
        <f t="shared" si="4"/>
        <v>2250109.2052556863</v>
      </c>
      <c r="M33" s="45">
        <f t="shared" si="5"/>
        <v>2258807</v>
      </c>
      <c r="N33" s="45">
        <f t="shared" si="6"/>
        <v>2254905</v>
      </c>
      <c r="O33" s="45">
        <f t="shared" si="7"/>
        <v>2050756</v>
      </c>
      <c r="Q33" s="46">
        <f t="shared" si="8"/>
        <v>169336.45101985574</v>
      </c>
      <c r="R33" s="47" t="str">
        <f t="shared" si="0"/>
        <v xml:space="preserve">Existe gran diferencia, indicando alta volatilidad o falta de consenso en el valor. </v>
      </c>
      <c r="S33" s="48">
        <f t="shared" si="9"/>
        <v>6.5035852228761029E-2</v>
      </c>
      <c r="T33" s="47" t="str">
        <f t="shared" si="1"/>
        <v>Los precios son homogéneos. Hay poca dispersión, indicando un mercado estable donde la mayoría de los productos se venden a precios cercanos al promedio</v>
      </c>
    </row>
    <row r="34" spans="1:20" ht="15.75" customHeight="1" x14ac:dyDescent="0.25">
      <c r="A34" s="42">
        <v>33</v>
      </c>
      <c r="B34" s="43" t="s">
        <v>47</v>
      </c>
      <c r="E34" s="44">
        <v>450000</v>
      </c>
      <c r="F34" s="44">
        <v>477000</v>
      </c>
      <c r="G34" s="44">
        <v>500190</v>
      </c>
      <c r="H34" s="44">
        <v>465177</v>
      </c>
      <c r="J34" s="45">
        <f t="shared" si="2"/>
        <v>450000</v>
      </c>
      <c r="K34" s="45">
        <f t="shared" si="3"/>
        <v>500190</v>
      </c>
      <c r="L34" s="45">
        <f t="shared" si="4"/>
        <v>472738.565268451</v>
      </c>
      <c r="M34" s="45">
        <f t="shared" si="5"/>
        <v>471088.5</v>
      </c>
      <c r="N34" s="45">
        <f t="shared" si="6"/>
        <v>473091.75</v>
      </c>
      <c r="O34" s="45">
        <f t="shared" si="7"/>
        <v>450000</v>
      </c>
      <c r="Q34" s="46">
        <f t="shared" si="8"/>
        <v>21177.517613025375</v>
      </c>
      <c r="R34" s="47" t="str">
        <f t="shared" si="0"/>
        <v xml:space="preserve">Existe gran diferencia, indicando alta volatilidad o falta de consenso en el valor. </v>
      </c>
      <c r="S34" s="48">
        <f t="shared" si="9"/>
        <v>3.8766831681111245E-2</v>
      </c>
      <c r="T34" s="47" t="str">
        <f t="shared" si="1"/>
        <v>Los precios son homogéneos. Hay poca dispersión, indicando un mercado estable donde la mayoría de los productos se venden a precios cercanos al promedio</v>
      </c>
    </row>
    <row r="35" spans="1:20" ht="15.75" customHeight="1" x14ac:dyDescent="0.25">
      <c r="A35" s="42">
        <v>34</v>
      </c>
      <c r="B35" s="43" t="s">
        <v>48</v>
      </c>
      <c r="E35" s="44">
        <v>450000</v>
      </c>
      <c r="F35" s="44">
        <v>477000</v>
      </c>
      <c r="G35" s="44">
        <v>617812</v>
      </c>
      <c r="H35" s="44">
        <v>574565</v>
      </c>
      <c r="J35" s="45">
        <f t="shared" si="2"/>
        <v>450000</v>
      </c>
      <c r="K35" s="45">
        <f t="shared" si="3"/>
        <v>617812</v>
      </c>
      <c r="L35" s="45">
        <f t="shared" si="4"/>
        <v>525389.75499110238</v>
      </c>
      <c r="M35" s="45">
        <f t="shared" si="5"/>
        <v>525782.5</v>
      </c>
      <c r="N35" s="45">
        <f t="shared" si="6"/>
        <v>529844.25</v>
      </c>
      <c r="O35" s="45">
        <f t="shared" si="7"/>
        <v>450000</v>
      </c>
      <c r="Q35" s="46">
        <f t="shared" si="8"/>
        <v>79384.905233404832</v>
      </c>
      <c r="R35" s="47" t="str">
        <f t="shared" si="0"/>
        <v xml:space="preserve">Existe gran diferencia, indicando alta volatilidad o falta de consenso en el valor. </v>
      </c>
      <c r="S35" s="48">
        <f t="shared" si="9"/>
        <v>0.12975387504752353</v>
      </c>
      <c r="T35" s="47" t="str">
        <f t="shared" si="1"/>
        <v>Los precios son homogéneos. Hay poca dispersión, indicando un mercado estable donde la mayoría de los productos se venden a precios cercanos al promedio</v>
      </c>
    </row>
    <row r="36" spans="1:20" ht="15.75" customHeight="1" x14ac:dyDescent="0.25">
      <c r="A36" s="42">
        <v>35</v>
      </c>
      <c r="B36" s="43" t="s">
        <v>49</v>
      </c>
      <c r="E36" s="44">
        <v>75000</v>
      </c>
      <c r="F36" s="44">
        <v>79500</v>
      </c>
      <c r="G36" s="44">
        <v>102177</v>
      </c>
      <c r="H36" s="44">
        <v>95025</v>
      </c>
      <c r="J36" s="45">
        <f t="shared" si="2"/>
        <v>75000</v>
      </c>
      <c r="K36" s="45">
        <f t="shared" si="3"/>
        <v>102177</v>
      </c>
      <c r="L36" s="45">
        <f t="shared" si="4"/>
        <v>87227.786998829019</v>
      </c>
      <c r="M36" s="45">
        <f t="shared" si="5"/>
        <v>87262.5</v>
      </c>
      <c r="N36" s="45">
        <f t="shared" si="6"/>
        <v>87925.5</v>
      </c>
      <c r="O36" s="45">
        <f t="shared" si="7"/>
        <v>75000</v>
      </c>
      <c r="Q36" s="46">
        <f t="shared" si="8"/>
        <v>12800.595728324522</v>
      </c>
      <c r="R36" s="47" t="str">
        <f t="shared" si="0"/>
        <v>Los precios son similares, sugiriendo un mercado estable y competitivo.</v>
      </c>
      <c r="S36" s="48">
        <f t="shared" si="9"/>
        <v>0.12607993226428743</v>
      </c>
      <c r="T36" s="47" t="str">
        <f t="shared" si="1"/>
        <v>Los precios son homogéneos. Hay poca dispersión, indicando un mercado estable donde la mayoría de los productos se venden a precios cercanos al promedio</v>
      </c>
    </row>
    <row r="37" spans="1:20" ht="15.75" customHeight="1" x14ac:dyDescent="0.25">
      <c r="A37" s="42">
        <v>36</v>
      </c>
      <c r="B37" s="43" t="s">
        <v>50</v>
      </c>
      <c r="E37" s="44">
        <v>562500</v>
      </c>
      <c r="F37" s="44">
        <v>596250</v>
      </c>
      <c r="G37" s="44">
        <v>826918</v>
      </c>
      <c r="H37" s="44">
        <v>769034</v>
      </c>
      <c r="J37" s="45">
        <f t="shared" si="2"/>
        <v>562500</v>
      </c>
      <c r="K37" s="45">
        <f t="shared" si="3"/>
        <v>826918</v>
      </c>
      <c r="L37" s="45">
        <f t="shared" si="4"/>
        <v>679578.64992370491</v>
      </c>
      <c r="M37" s="45">
        <f t="shared" si="5"/>
        <v>682642</v>
      </c>
      <c r="N37" s="45">
        <f t="shared" si="6"/>
        <v>688675.5</v>
      </c>
      <c r="O37" s="45">
        <f t="shared" si="7"/>
        <v>562500</v>
      </c>
      <c r="Q37" s="46">
        <f t="shared" si="8"/>
        <v>129139.72688397118</v>
      </c>
      <c r="R37" s="47" t="str">
        <f t="shared" si="0"/>
        <v xml:space="preserve">Existe gran diferencia, indicando alta volatilidad o falta de consenso en el valor. </v>
      </c>
      <c r="S37" s="48">
        <f t="shared" si="9"/>
        <v>0.16239619983476</v>
      </c>
      <c r="T37" s="47" t="str">
        <f t="shared" si="1"/>
        <v>Los precios son homogéneos. Hay poca dispersión, indicando un mercado estable donde la mayoría de los productos se venden a precios cercanos al promedio</v>
      </c>
    </row>
    <row r="38" spans="1:20" ht="15.75" customHeight="1" x14ac:dyDescent="0.25">
      <c r="A38" s="42">
        <v>37</v>
      </c>
      <c r="B38" s="43" t="s">
        <v>51</v>
      </c>
      <c r="E38" s="44">
        <v>487500</v>
      </c>
      <c r="F38" s="44">
        <v>516750</v>
      </c>
      <c r="G38" s="44">
        <v>845927</v>
      </c>
      <c r="H38" s="44">
        <v>786712</v>
      </c>
      <c r="J38" s="45">
        <f t="shared" si="2"/>
        <v>487500</v>
      </c>
      <c r="K38" s="45">
        <f t="shared" si="3"/>
        <v>845927</v>
      </c>
      <c r="L38" s="45">
        <f t="shared" si="4"/>
        <v>639883.54433442652</v>
      </c>
      <c r="M38" s="45">
        <f t="shared" si="5"/>
        <v>651731</v>
      </c>
      <c r="N38" s="45">
        <f t="shared" si="6"/>
        <v>659222.25</v>
      </c>
      <c r="O38" s="45">
        <f t="shared" si="7"/>
        <v>487500</v>
      </c>
      <c r="Q38" s="46">
        <f t="shared" si="8"/>
        <v>183393.17798357896</v>
      </c>
      <c r="R38" s="47" t="str">
        <f t="shared" si="0"/>
        <v xml:space="preserve">Existe gran diferencia, indicando alta volatilidad o falta de consenso en el valor. </v>
      </c>
      <c r="S38" s="48">
        <f t="shared" si="9"/>
        <v>0.2409250461654478</v>
      </c>
      <c r="T38" s="47" t="str">
        <f t="shared" si="1"/>
        <v>Los precios son homogéneos. Hay poca dispersión, indicando un mercado estable donde la mayoría de los productos se venden a precios cercanos al promedio</v>
      </c>
    </row>
    <row r="39" spans="1:20" ht="15.75" customHeight="1" x14ac:dyDescent="0.25">
      <c r="A39" s="42">
        <v>38</v>
      </c>
      <c r="B39" s="43" t="s">
        <v>52</v>
      </c>
      <c r="E39" s="44">
        <v>525000</v>
      </c>
      <c r="F39" s="44">
        <v>556500</v>
      </c>
      <c r="G39" s="44">
        <v>679593</v>
      </c>
      <c r="H39" s="44">
        <v>632021</v>
      </c>
      <c r="J39" s="45">
        <f t="shared" si="2"/>
        <v>525000</v>
      </c>
      <c r="K39" s="45">
        <f t="shared" si="3"/>
        <v>679593</v>
      </c>
      <c r="L39" s="45">
        <f t="shared" si="4"/>
        <v>595183.96110022964</v>
      </c>
      <c r="M39" s="45">
        <f t="shared" si="5"/>
        <v>594260.5</v>
      </c>
      <c r="N39" s="45">
        <f t="shared" si="6"/>
        <v>598278.5</v>
      </c>
      <c r="O39" s="45">
        <f t="shared" si="7"/>
        <v>525000</v>
      </c>
      <c r="Q39" s="46">
        <f t="shared" si="8"/>
        <v>70393.621493712053</v>
      </c>
      <c r="R39" s="47" t="str">
        <f t="shared" si="0"/>
        <v xml:space="preserve">Existe gran diferencia, indicando alta volatilidad o falta de consenso en el valor. </v>
      </c>
      <c r="S39" s="48">
        <f t="shared" si="9"/>
        <v>0.10189679969770087</v>
      </c>
      <c r="T39" s="47" t="str">
        <f t="shared" si="1"/>
        <v>Los precios son homogéneos. Hay poca dispersión, indicando un mercado estable donde la mayoría de los productos se venden a precios cercanos al promedio</v>
      </c>
    </row>
    <row r="40" spans="1:20" ht="15.75" customHeight="1" x14ac:dyDescent="0.25">
      <c r="A40" s="42">
        <v>39</v>
      </c>
      <c r="B40" s="43" t="s">
        <v>53</v>
      </c>
      <c r="E40" s="44">
        <v>525000</v>
      </c>
      <c r="F40" s="44">
        <v>556500</v>
      </c>
      <c r="G40" s="44">
        <v>706920</v>
      </c>
      <c r="H40" s="44">
        <v>657436</v>
      </c>
      <c r="J40" s="45">
        <f t="shared" si="2"/>
        <v>525000</v>
      </c>
      <c r="K40" s="45">
        <f t="shared" si="3"/>
        <v>706920</v>
      </c>
      <c r="L40" s="45">
        <f t="shared" si="4"/>
        <v>607032.65676552069</v>
      </c>
      <c r="M40" s="45">
        <f t="shared" si="5"/>
        <v>606968</v>
      </c>
      <c r="N40" s="45">
        <f t="shared" si="6"/>
        <v>611464</v>
      </c>
      <c r="O40" s="45">
        <f t="shared" si="7"/>
        <v>525000</v>
      </c>
      <c r="Q40" s="46">
        <f t="shared" si="8"/>
        <v>85092.767636268589</v>
      </c>
      <c r="R40" s="47" t="str">
        <f t="shared" si="0"/>
        <v xml:space="preserve">Existe gran diferencia, indicando alta volatilidad o falta de consenso en el valor. </v>
      </c>
      <c r="S40" s="48">
        <f t="shared" si="9"/>
        <v>0.12051813099599473</v>
      </c>
      <c r="T40" s="47" t="str">
        <f t="shared" si="1"/>
        <v>Los precios son homogéneos. Hay poca dispersión, indicando un mercado estable donde la mayoría de los productos se venden a precios cercanos al promedio</v>
      </c>
    </row>
    <row r="41" spans="1:20" ht="15.75" customHeight="1" x14ac:dyDescent="0.25">
      <c r="A41" s="42">
        <v>40</v>
      </c>
      <c r="B41" s="43" t="s">
        <v>54</v>
      </c>
      <c r="E41" s="44">
        <v>1500000</v>
      </c>
      <c r="F41" s="44">
        <v>1590000</v>
      </c>
      <c r="G41" s="44">
        <v>2940548</v>
      </c>
      <c r="H41" s="44">
        <v>2734710</v>
      </c>
      <c r="J41" s="45">
        <f t="shared" si="2"/>
        <v>1500000</v>
      </c>
      <c r="K41" s="45">
        <f t="shared" si="3"/>
        <v>2940548</v>
      </c>
      <c r="L41" s="45">
        <f t="shared" si="4"/>
        <v>2092700.0456034688</v>
      </c>
      <c r="M41" s="45">
        <f t="shared" si="5"/>
        <v>2162355</v>
      </c>
      <c r="N41" s="45">
        <f t="shared" si="6"/>
        <v>2191314.5</v>
      </c>
      <c r="O41" s="45">
        <f t="shared" si="7"/>
        <v>1500000</v>
      </c>
      <c r="Q41" s="46">
        <f t="shared" si="8"/>
        <v>751914.08480025164</v>
      </c>
      <c r="R41" s="47" t="str">
        <f t="shared" si="0"/>
        <v xml:space="preserve">Existe gran diferencia, indicando alta volatilidad o falta de consenso en el valor. </v>
      </c>
      <c r="S41" s="48">
        <f t="shared" si="9"/>
        <v>0.29716259300084241</v>
      </c>
      <c r="T41" s="47" t="str">
        <f t="shared" si="1"/>
        <v>Los precios son homogéneos. Hay poca dispersión, indicando un mercado estable donde la mayoría de los productos se venden a precios cercanos al promedio</v>
      </c>
    </row>
    <row r="42" spans="1:20" ht="15.75" customHeight="1" x14ac:dyDescent="0.25">
      <c r="A42" s="42">
        <v>41</v>
      </c>
      <c r="B42" s="43" t="s">
        <v>55</v>
      </c>
      <c r="E42" s="44">
        <v>1225000</v>
      </c>
      <c r="F42" s="44">
        <v>1298500</v>
      </c>
      <c r="G42" s="44">
        <v>3527469</v>
      </c>
      <c r="H42" s="44">
        <v>3280546</v>
      </c>
      <c r="J42" s="45">
        <f t="shared" si="2"/>
        <v>1225000</v>
      </c>
      <c r="K42" s="45">
        <f t="shared" si="3"/>
        <v>3527469</v>
      </c>
      <c r="L42" s="45">
        <f t="shared" si="4"/>
        <v>2071318.3138785609</v>
      </c>
      <c r="M42" s="45">
        <f t="shared" si="5"/>
        <v>2289523</v>
      </c>
      <c r="N42" s="45">
        <f t="shared" si="6"/>
        <v>2332878.75</v>
      </c>
      <c r="O42" s="45">
        <f t="shared" si="7"/>
        <v>1225000</v>
      </c>
      <c r="Q42" s="46">
        <f t="shared" si="8"/>
        <v>1241296.8762911835</v>
      </c>
      <c r="R42" s="47" t="str">
        <f t="shared" si="0"/>
        <v xml:space="preserve">Existe gran diferencia, indicando alta volatilidad o falta de consenso en el valor. </v>
      </c>
      <c r="S42" s="48">
        <f t="shared" si="9"/>
        <v>0.46080175770233861</v>
      </c>
      <c r="T42" s="47" t="str">
        <f t="shared" si="1"/>
        <v>Existe una gran dispersión de precios, lo que indica alta volatilidad o falta de uniformidad en el mercado. La media pierde representatividad</v>
      </c>
    </row>
    <row r="43" spans="1:20" ht="15.75" customHeight="1" x14ac:dyDescent="0.25">
      <c r="A43" s="42">
        <v>42</v>
      </c>
      <c r="B43" s="43" t="s">
        <v>56</v>
      </c>
      <c r="E43" s="44">
        <v>2062500</v>
      </c>
      <c r="F43" s="44">
        <v>2186250</v>
      </c>
      <c r="G43" s="44">
        <v>1709676</v>
      </c>
      <c r="H43" s="44">
        <v>1589999</v>
      </c>
      <c r="J43" s="45">
        <f t="shared" si="2"/>
        <v>1589999</v>
      </c>
      <c r="K43" s="45">
        <f t="shared" si="3"/>
        <v>2186250</v>
      </c>
      <c r="L43" s="45">
        <f t="shared" si="4"/>
        <v>1871117.7193467566</v>
      </c>
      <c r="M43" s="45">
        <f t="shared" si="5"/>
        <v>1886088</v>
      </c>
      <c r="N43" s="45">
        <f t="shared" si="6"/>
        <v>1887106.25</v>
      </c>
      <c r="O43" s="45">
        <f t="shared" si="7"/>
        <v>1589999</v>
      </c>
      <c r="Q43" s="46">
        <f t="shared" si="8"/>
        <v>282845.16513500811</v>
      </c>
      <c r="R43" s="47" t="str">
        <f t="shared" si="0"/>
        <v xml:space="preserve">Existe gran diferencia, indicando alta volatilidad o falta de consenso en el valor. </v>
      </c>
      <c r="S43" s="48">
        <f t="shared" si="9"/>
        <v>0.12980249434525568</v>
      </c>
      <c r="T43" s="47" t="str">
        <f t="shared" si="1"/>
        <v>Los precios son homogéneos. Hay poca dispersión, indicando un mercado estable donde la mayoría de los productos se venden a precios cercanos al promedio</v>
      </c>
    </row>
    <row r="44" spans="1:20" ht="15.75" customHeight="1" x14ac:dyDescent="0.25">
      <c r="A44" s="42">
        <v>43</v>
      </c>
      <c r="B44" s="43" t="s">
        <v>57</v>
      </c>
      <c r="E44" s="44">
        <v>812500</v>
      </c>
      <c r="F44" s="44">
        <v>861250</v>
      </c>
      <c r="G44" s="44">
        <v>1146517</v>
      </c>
      <c r="H44" s="44">
        <v>1066261</v>
      </c>
      <c r="J44" s="45">
        <f t="shared" si="2"/>
        <v>812500</v>
      </c>
      <c r="K44" s="45">
        <f t="shared" si="3"/>
        <v>1146517</v>
      </c>
      <c r="L44" s="45">
        <f t="shared" si="4"/>
        <v>961721.12754653825</v>
      </c>
      <c r="M44" s="45">
        <f t="shared" si="5"/>
        <v>963755.5</v>
      </c>
      <c r="N44" s="45">
        <f t="shared" si="6"/>
        <v>971632</v>
      </c>
      <c r="O44" s="45">
        <f t="shared" si="7"/>
        <v>812500</v>
      </c>
      <c r="Q44" s="46">
        <f t="shared" si="8"/>
        <v>160256.65895057216</v>
      </c>
      <c r="R44" s="47" t="str">
        <f t="shared" si="0"/>
        <v xml:space="preserve">Existe gran diferencia, indicando alta volatilidad o falta de consenso en el valor. </v>
      </c>
      <c r="S44" s="48">
        <f t="shared" si="9"/>
        <v>0.14283837685133294</v>
      </c>
      <c r="T44" s="47" t="str">
        <f t="shared" si="1"/>
        <v>Los precios son homogéneos. Hay poca dispersión, indicando un mercado estable donde la mayoría de los productos se venden a precios cercanos al promedio</v>
      </c>
    </row>
    <row r="45" spans="1:20" ht="15.75" customHeight="1" x14ac:dyDescent="0.25">
      <c r="A45" s="42">
        <v>44</v>
      </c>
      <c r="B45" s="43" t="s">
        <v>58</v>
      </c>
      <c r="E45" s="44">
        <v>1062500</v>
      </c>
      <c r="F45" s="44">
        <v>1126250</v>
      </c>
      <c r="G45" s="44">
        <v>292273</v>
      </c>
      <c r="H45" s="44">
        <v>271814</v>
      </c>
      <c r="J45" s="45">
        <f t="shared" si="2"/>
        <v>271814</v>
      </c>
      <c r="K45" s="45">
        <f t="shared" si="3"/>
        <v>1126250</v>
      </c>
      <c r="L45" s="45">
        <f t="shared" si="4"/>
        <v>555272.37209431059</v>
      </c>
      <c r="M45" s="45">
        <f t="shared" si="5"/>
        <v>677386.5</v>
      </c>
      <c r="N45" s="45">
        <f t="shared" si="6"/>
        <v>688209.25</v>
      </c>
      <c r="O45" s="45">
        <f t="shared" si="7"/>
        <v>271814</v>
      </c>
      <c r="Q45" s="46">
        <f t="shared" si="8"/>
        <v>469795.62311099708</v>
      </c>
      <c r="R45" s="47" t="str">
        <f t="shared" si="0"/>
        <v xml:space="preserve">Existe gran diferencia, indicando alta volatilidad o falta de consenso en el valor. </v>
      </c>
      <c r="S45" s="48">
        <f t="shared" si="9"/>
        <v>0.59117912786098592</v>
      </c>
      <c r="T45" s="47" t="str">
        <f t="shared" si="1"/>
        <v>Existe una gran dispersión de precios, lo que indica alta volatilidad o falta de uniformidad en el mercado. La media pierde representatividad</v>
      </c>
    </row>
    <row r="46" spans="1:20" ht="15.75" customHeight="1" x14ac:dyDescent="0.25">
      <c r="A46" s="42">
        <v>45</v>
      </c>
      <c r="B46" s="43" t="s">
        <v>59</v>
      </c>
      <c r="E46" s="44">
        <v>200000</v>
      </c>
      <c r="F46" s="44">
        <v>212000</v>
      </c>
      <c r="G46" s="44">
        <v>285144</v>
      </c>
      <c r="H46" s="44">
        <v>265184</v>
      </c>
      <c r="J46" s="45">
        <f t="shared" si="2"/>
        <v>200000</v>
      </c>
      <c r="K46" s="45">
        <f t="shared" si="3"/>
        <v>285144</v>
      </c>
      <c r="L46" s="45">
        <f t="shared" si="4"/>
        <v>237954.73593280293</v>
      </c>
      <c r="M46" s="45">
        <f t="shared" si="5"/>
        <v>238592</v>
      </c>
      <c r="N46" s="45">
        <f t="shared" si="6"/>
        <v>240582</v>
      </c>
      <c r="O46" s="45">
        <f t="shared" si="7"/>
        <v>200000</v>
      </c>
      <c r="Q46" s="46">
        <f t="shared" si="8"/>
        <v>41048.181835496682</v>
      </c>
      <c r="R46" s="47" t="str">
        <f t="shared" si="0"/>
        <v xml:space="preserve">Existe gran diferencia, indicando alta volatilidad o falta de consenso en el valor. </v>
      </c>
      <c r="S46" s="48">
        <f t="shared" si="9"/>
        <v>0.14776154595399105</v>
      </c>
      <c r="T46" s="47" t="str">
        <f t="shared" si="1"/>
        <v>Los precios son homogéneos. Hay poca dispersión, indicando un mercado estable donde la mayoría de los productos se venden a precios cercanos al promedio</v>
      </c>
    </row>
    <row r="47" spans="1:20" ht="15.75" customHeight="1" x14ac:dyDescent="0.25">
      <c r="A47" s="42">
        <v>46</v>
      </c>
      <c r="B47" s="43" t="s">
        <v>60</v>
      </c>
      <c r="E47" s="44">
        <v>175000</v>
      </c>
      <c r="F47" s="44">
        <v>185500</v>
      </c>
      <c r="G47" s="44">
        <v>186532</v>
      </c>
      <c r="H47" s="44">
        <v>173475</v>
      </c>
      <c r="J47" s="45">
        <f t="shared" si="2"/>
        <v>173475</v>
      </c>
      <c r="K47" s="45">
        <f t="shared" si="3"/>
        <v>186532</v>
      </c>
      <c r="L47" s="45">
        <f t="shared" si="4"/>
        <v>180029.24136477991</v>
      </c>
      <c r="M47" s="45">
        <f t="shared" si="5"/>
        <v>180250</v>
      </c>
      <c r="N47" s="45">
        <f t="shared" si="6"/>
        <v>180126.75</v>
      </c>
      <c r="O47" s="45">
        <f t="shared" si="7"/>
        <v>173475</v>
      </c>
      <c r="Q47" s="46">
        <f t="shared" si="8"/>
        <v>6841.7440941619561</v>
      </c>
      <c r="R47" s="47" t="str">
        <f t="shared" si="0"/>
        <v>Los precios son similares, sugiriendo un mercado estable y competitivo.</v>
      </c>
      <c r="S47" s="48">
        <f t="shared" si="9"/>
        <v>3.2894193626079447E-2</v>
      </c>
      <c r="T47" s="47" t="str">
        <f t="shared" si="1"/>
        <v>Los precios son homogéneos. Hay poca dispersión, indicando un mercado estable donde la mayoría de los productos se venden a precios cercanos al promedio</v>
      </c>
    </row>
    <row r="48" spans="1:20" ht="15.75" customHeight="1" x14ac:dyDescent="0.25">
      <c r="A48" s="42">
        <v>47</v>
      </c>
      <c r="B48" s="43" t="s">
        <v>61</v>
      </c>
      <c r="E48" s="44">
        <v>3312500</v>
      </c>
      <c r="F48" s="44">
        <v>3511250</v>
      </c>
      <c r="G48" s="44">
        <v>2398774</v>
      </c>
      <c r="H48" s="44">
        <v>2230860</v>
      </c>
      <c r="J48" s="45">
        <f t="shared" si="2"/>
        <v>2230860</v>
      </c>
      <c r="K48" s="45">
        <f t="shared" si="3"/>
        <v>3511250</v>
      </c>
      <c r="L48" s="45">
        <f t="shared" si="4"/>
        <v>2808793.5693393853</v>
      </c>
      <c r="M48" s="45">
        <f t="shared" si="5"/>
        <v>2855637</v>
      </c>
      <c r="N48" s="45">
        <f t="shared" si="6"/>
        <v>2863346</v>
      </c>
      <c r="O48" s="45">
        <f t="shared" si="7"/>
        <v>2230860</v>
      </c>
      <c r="Q48" s="46">
        <f t="shared" si="8"/>
        <v>642231.67998057115</v>
      </c>
      <c r="R48" s="47" t="str">
        <f t="shared" si="0"/>
        <v xml:space="preserve">Existe gran diferencia, indicando alta volatilidad o falta de consenso en el valor. </v>
      </c>
      <c r="S48" s="48">
        <f t="shared" si="9"/>
        <v>0.19424440845721491</v>
      </c>
      <c r="T48" s="47" t="str">
        <f t="shared" si="1"/>
        <v>Los precios son homogéneos. Hay poca dispersión, indicando un mercado estable donde la mayoría de los productos se venden a precios cercanos al promedio</v>
      </c>
    </row>
    <row r="49" spans="1:20" ht="15.75" customHeight="1" x14ac:dyDescent="0.25">
      <c r="A49" s="42">
        <v>48</v>
      </c>
      <c r="B49" s="43" t="s">
        <v>62</v>
      </c>
      <c r="E49" s="44">
        <v>6062500</v>
      </c>
      <c r="F49" s="44">
        <v>6426250</v>
      </c>
      <c r="G49" s="44">
        <v>971866</v>
      </c>
      <c r="H49" s="44">
        <v>903835</v>
      </c>
      <c r="J49" s="45">
        <f t="shared" si="2"/>
        <v>903835</v>
      </c>
      <c r="K49" s="45">
        <f t="shared" si="3"/>
        <v>6426250</v>
      </c>
      <c r="L49" s="45">
        <f t="shared" si="4"/>
        <v>2418667.8291940331</v>
      </c>
      <c r="M49" s="45">
        <f t="shared" si="5"/>
        <v>3517183</v>
      </c>
      <c r="N49" s="45">
        <f t="shared" si="6"/>
        <v>3591112.75</v>
      </c>
      <c r="O49" s="45">
        <f t="shared" si="7"/>
        <v>903835</v>
      </c>
      <c r="Q49" s="46">
        <f t="shared" si="8"/>
        <v>3067445.9195901481</v>
      </c>
      <c r="R49" s="47" t="str">
        <f t="shared" si="0"/>
        <v xml:space="preserve">Existe gran diferencia, indicando alta volatilidad o falta de consenso en el valor. </v>
      </c>
      <c r="S49" s="48">
        <f t="shared" si="9"/>
        <v>0.73973898232518231</v>
      </c>
      <c r="T49" s="47" t="str">
        <f t="shared" si="1"/>
        <v>Existe una gran dispersión de precios, lo que indica alta volatilidad o falta de uniformidad en el mercado. La media pierde representatividad</v>
      </c>
    </row>
    <row r="50" spans="1:20" ht="15.75" customHeight="1" x14ac:dyDescent="0.25">
      <c r="A50" s="42">
        <v>49</v>
      </c>
      <c r="B50" s="43" t="s">
        <v>63</v>
      </c>
      <c r="E50" s="44">
        <v>200000</v>
      </c>
      <c r="F50" s="44">
        <v>212000</v>
      </c>
      <c r="G50" s="44">
        <v>465735</v>
      </c>
      <c r="H50" s="44">
        <v>433134</v>
      </c>
      <c r="J50" s="45">
        <f t="shared" si="2"/>
        <v>200000</v>
      </c>
      <c r="K50" s="45">
        <f t="shared" si="3"/>
        <v>465735</v>
      </c>
      <c r="L50" s="45">
        <f t="shared" si="4"/>
        <v>304110.73600512592</v>
      </c>
      <c r="M50" s="45">
        <f t="shared" si="5"/>
        <v>322567</v>
      </c>
      <c r="N50" s="45">
        <f t="shared" si="6"/>
        <v>327717.25</v>
      </c>
      <c r="O50" s="45">
        <f t="shared" si="7"/>
        <v>200000</v>
      </c>
      <c r="Q50" s="46">
        <f t="shared" si="8"/>
        <v>141260.71450896506</v>
      </c>
      <c r="R50" s="47" t="str">
        <f t="shared" si="0"/>
        <v xml:space="preserve">Existe gran diferencia, indicando alta volatilidad o falta de consenso en el valor. </v>
      </c>
      <c r="S50" s="48">
        <f t="shared" si="9"/>
        <v>0.37329547749318892</v>
      </c>
      <c r="T50" s="47" t="str">
        <f t="shared" si="1"/>
        <v>Existe una gran dispersión de precios, lo que indica alta volatilidad o falta de uniformidad en el mercado. La media pierde representatividad</v>
      </c>
    </row>
    <row r="51" spans="1:20" ht="15.75" customHeight="1" x14ac:dyDescent="0.25">
      <c r="A51" s="42">
        <v>50</v>
      </c>
      <c r="B51" s="43" t="s">
        <v>64</v>
      </c>
      <c r="E51" s="44">
        <v>600000</v>
      </c>
      <c r="F51" s="44">
        <v>636000</v>
      </c>
      <c r="G51" s="44">
        <v>730682</v>
      </c>
      <c r="H51" s="44">
        <v>679534</v>
      </c>
      <c r="J51" s="45">
        <f t="shared" si="2"/>
        <v>600000</v>
      </c>
      <c r="K51" s="45">
        <f t="shared" si="3"/>
        <v>730682</v>
      </c>
      <c r="L51" s="45">
        <f t="shared" si="4"/>
        <v>659761.53430138936</v>
      </c>
      <c r="M51" s="45">
        <f t="shared" si="5"/>
        <v>657767</v>
      </c>
      <c r="N51" s="45">
        <f t="shared" si="6"/>
        <v>661554</v>
      </c>
      <c r="O51" s="45">
        <f t="shared" si="7"/>
        <v>600000</v>
      </c>
      <c r="Q51" s="46">
        <f t="shared" si="8"/>
        <v>56402.90363684007</v>
      </c>
      <c r="R51" s="47" t="str">
        <f t="shared" si="0"/>
        <v xml:space="preserve">Existe gran diferencia, indicando alta volatilidad o falta de consenso en el valor. </v>
      </c>
      <c r="S51" s="48">
        <f t="shared" si="9"/>
        <v>7.3835767596763385E-2</v>
      </c>
      <c r="T51" s="47" t="str">
        <f t="shared" si="1"/>
        <v>Los precios son homogéneos. Hay poca dispersión, indicando un mercado estable donde la mayoría de los productos se venden a precios cercanos al promedio</v>
      </c>
    </row>
    <row r="52" spans="1:20" ht="15.75" customHeight="1" x14ac:dyDescent="0.25">
      <c r="A52" s="42">
        <v>51</v>
      </c>
      <c r="B52" s="43" t="s">
        <v>65</v>
      </c>
      <c r="E52" s="44">
        <v>1187500</v>
      </c>
      <c r="F52" s="44">
        <v>1258750</v>
      </c>
      <c r="G52" s="44">
        <v>1303346</v>
      </c>
      <c r="H52" s="44">
        <v>1212112</v>
      </c>
      <c r="J52" s="45">
        <f t="shared" si="2"/>
        <v>1187500</v>
      </c>
      <c r="K52" s="45">
        <f t="shared" si="3"/>
        <v>1303346</v>
      </c>
      <c r="L52" s="45">
        <f t="shared" si="4"/>
        <v>1239635.1837010586</v>
      </c>
      <c r="M52" s="45">
        <f t="shared" si="5"/>
        <v>1235431</v>
      </c>
      <c r="N52" s="45">
        <f t="shared" si="6"/>
        <v>1240427</v>
      </c>
      <c r="O52" s="45">
        <f t="shared" si="7"/>
        <v>1187500</v>
      </c>
      <c r="Q52" s="46">
        <f t="shared" si="8"/>
        <v>51308.022257732759</v>
      </c>
      <c r="R52" s="47" t="str">
        <f t="shared" si="0"/>
        <v xml:space="preserve">Existe gran diferencia, indicando alta volatilidad o falta de consenso en el valor. </v>
      </c>
      <c r="S52" s="48">
        <f t="shared" si="9"/>
        <v>3.5821576516098068E-2</v>
      </c>
      <c r="T52" s="47" t="str">
        <f t="shared" si="1"/>
        <v>Los precios son homogéneos. Hay poca dispersión, indicando un mercado estable donde la mayoría de los productos se venden a precios cercanos al promedio</v>
      </c>
    </row>
    <row r="53" spans="1:20" ht="15.75" customHeight="1" x14ac:dyDescent="0.25">
      <c r="A53" s="42">
        <v>52</v>
      </c>
      <c r="B53" s="43" t="s">
        <v>66</v>
      </c>
      <c r="E53" s="44">
        <v>100000</v>
      </c>
      <c r="F53" s="44">
        <v>106000</v>
      </c>
      <c r="G53" s="44">
        <v>345737</v>
      </c>
      <c r="H53" s="44">
        <v>321535</v>
      </c>
      <c r="J53" s="45">
        <f t="shared" si="2"/>
        <v>100000</v>
      </c>
      <c r="K53" s="45">
        <f t="shared" si="3"/>
        <v>345737</v>
      </c>
      <c r="L53" s="45">
        <f t="shared" si="4"/>
        <v>185276.3535136696</v>
      </c>
      <c r="M53" s="45">
        <f t="shared" si="5"/>
        <v>213767.5</v>
      </c>
      <c r="N53" s="45">
        <f t="shared" si="6"/>
        <v>218318</v>
      </c>
      <c r="O53" s="45">
        <f t="shared" si="7"/>
        <v>100000</v>
      </c>
      <c r="Q53" s="46">
        <f t="shared" si="8"/>
        <v>133546.28772826298</v>
      </c>
      <c r="R53" s="47" t="str">
        <f t="shared" si="0"/>
        <v xml:space="preserve">Existe gran diferencia, indicando alta volatilidad o falta de consenso en el valor. </v>
      </c>
      <c r="S53" s="48">
        <f t="shared" si="9"/>
        <v>0.52975236926768177</v>
      </c>
      <c r="T53" s="47" t="str">
        <f t="shared" si="1"/>
        <v>Existe una gran dispersión de precios, lo que indica alta volatilidad o falta de uniformidad en el mercado. La media pierde representatividad</v>
      </c>
    </row>
    <row r="54" spans="1:20" ht="15.75" customHeight="1" x14ac:dyDescent="0.25">
      <c r="A54" s="42">
        <v>53</v>
      </c>
      <c r="B54" s="43" t="s">
        <v>67</v>
      </c>
      <c r="E54" s="44">
        <v>3562500</v>
      </c>
      <c r="F54" s="44">
        <v>3776250</v>
      </c>
      <c r="G54" s="44">
        <v>2251450</v>
      </c>
      <c r="H54" s="44">
        <v>2093849</v>
      </c>
      <c r="J54" s="45">
        <f t="shared" si="2"/>
        <v>2093849</v>
      </c>
      <c r="K54" s="45">
        <f t="shared" si="3"/>
        <v>3776250</v>
      </c>
      <c r="L54" s="45">
        <f t="shared" si="4"/>
        <v>2821992.26613768</v>
      </c>
      <c r="M54" s="45">
        <f t="shared" si="5"/>
        <v>2906975</v>
      </c>
      <c r="N54" s="45">
        <f t="shared" si="6"/>
        <v>2921012.25</v>
      </c>
      <c r="O54" s="45">
        <f t="shared" si="7"/>
        <v>2093849</v>
      </c>
      <c r="Q54" s="46">
        <f t="shared" si="8"/>
        <v>870909.63771617354</v>
      </c>
      <c r="R54" s="47" t="str">
        <f t="shared" si="0"/>
        <v xml:space="preserve">Existe gran diferencia, indicando alta volatilidad o falta de consenso en el valor. </v>
      </c>
      <c r="S54" s="48">
        <f t="shared" si="9"/>
        <v>0.25820839014383057</v>
      </c>
      <c r="T54" s="47" t="str">
        <f t="shared" si="1"/>
        <v>Los precios son homogéneos. Hay poca dispersión, indicando un mercado estable donde la mayoría de los productos se venden a precios cercanos al promedio</v>
      </c>
    </row>
    <row r="55" spans="1:20" ht="15.75" customHeight="1" x14ac:dyDescent="0.25">
      <c r="A55" s="42">
        <v>54</v>
      </c>
      <c r="B55" s="43" t="s">
        <v>68</v>
      </c>
      <c r="E55" s="44">
        <v>437500</v>
      </c>
      <c r="F55" s="44">
        <v>463750</v>
      </c>
      <c r="G55" s="44">
        <v>556031</v>
      </c>
      <c r="H55" s="44">
        <v>517109</v>
      </c>
      <c r="J55" s="45">
        <f t="shared" si="2"/>
        <v>437500</v>
      </c>
      <c r="K55" s="45">
        <f t="shared" si="3"/>
        <v>556031</v>
      </c>
      <c r="L55" s="45">
        <f t="shared" si="4"/>
        <v>491457.2774170718</v>
      </c>
      <c r="M55" s="45">
        <f t="shared" si="5"/>
        <v>490429.5</v>
      </c>
      <c r="N55" s="45">
        <f t="shared" si="6"/>
        <v>493597.5</v>
      </c>
      <c r="O55" s="45">
        <f t="shared" si="7"/>
        <v>437500</v>
      </c>
      <c r="Q55" s="46">
        <f t="shared" si="8"/>
        <v>53193.155314695643</v>
      </c>
      <c r="R55" s="47" t="str">
        <f t="shared" si="0"/>
        <v xml:space="preserve">Existe gran diferencia, indicando alta volatilidad o falta de consenso en el valor. </v>
      </c>
      <c r="S55" s="48">
        <f t="shared" si="9"/>
        <v>9.3328316715497253E-2</v>
      </c>
      <c r="T55" s="47" t="str">
        <f t="shared" si="1"/>
        <v>Los precios son homogéneos. Hay poca dispersión, indicando un mercado estable donde la mayoría de los productos se venden a precios cercanos al promedio</v>
      </c>
    </row>
    <row r="56" spans="1:20" ht="15.75" customHeight="1" x14ac:dyDescent="0.25"/>
    <row r="57" spans="1:20" ht="15.75" customHeight="1" x14ac:dyDescent="0.25"/>
    <row r="58" spans="1:20" ht="15.75" customHeight="1" x14ac:dyDescent="0.25"/>
    <row r="59" spans="1:20" ht="15.75" customHeight="1" x14ac:dyDescent="0.25"/>
    <row r="60" spans="1:20" ht="15.75" customHeight="1" x14ac:dyDescent="0.25"/>
    <row r="61" spans="1:20" ht="15.75" customHeight="1" x14ac:dyDescent="0.25"/>
    <row r="62" spans="1:20" ht="15.75" customHeight="1" x14ac:dyDescent="0.25"/>
    <row r="63" spans="1:20" ht="15.75" customHeight="1" x14ac:dyDescent="0.25"/>
    <row r="64" spans="1:20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S2:S55">
    <cfRule type="cellIs" dxfId="9" priority="1" operator="lessThan">
      <formula>30%</formula>
    </cfRule>
  </conditionalFormatting>
  <conditionalFormatting sqref="S2:S55">
    <cfRule type="cellIs" dxfId="8" priority="2" operator="greaterThan">
      <formula>30%</formula>
    </cfRule>
  </conditionalFormatting>
  <pageMargins left="0.7" right="0.7" top="0.75" bottom="0.75" header="0" footer="0"/>
  <pageSetup orientation="landscape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U1000"/>
  <sheetViews>
    <sheetView workbookViewId="0">
      <selection activeCell="H1" sqref="H1:I1"/>
    </sheetView>
  </sheetViews>
  <sheetFormatPr baseColWidth="10" defaultColWidth="14.42578125" defaultRowHeight="15" customHeight="1" x14ac:dyDescent="0.25"/>
  <cols>
    <col min="1" max="1" width="4.42578125" customWidth="1"/>
    <col min="2" max="2" width="77.42578125" customWidth="1"/>
    <col min="3" max="5" width="10.7109375" customWidth="1"/>
    <col min="6" max="6" width="16.140625" customWidth="1"/>
    <col min="7" max="9" width="13.5703125" customWidth="1"/>
    <col min="10" max="10" width="10.140625" customWidth="1"/>
    <col min="11" max="18" width="10.7109375" customWidth="1"/>
    <col min="19" max="19" width="55.28515625" customWidth="1"/>
    <col min="20" max="20" width="10.7109375" customWidth="1"/>
    <col min="21" max="21" width="111.5703125" customWidth="1"/>
    <col min="22" max="28" width="10.7109375" customWidth="1"/>
  </cols>
  <sheetData>
    <row r="1" spans="1:21" ht="40.5" x14ac:dyDescent="0.25">
      <c r="A1" s="33" t="s">
        <v>102</v>
      </c>
      <c r="B1" s="33" t="s">
        <v>103</v>
      </c>
      <c r="E1" s="34" t="s">
        <v>104</v>
      </c>
      <c r="F1" s="34" t="s">
        <v>118</v>
      </c>
      <c r="G1" s="34" t="s">
        <v>119</v>
      </c>
      <c r="H1" s="34" t="s">
        <v>130</v>
      </c>
      <c r="I1" s="34" t="s">
        <v>131</v>
      </c>
      <c r="K1" s="35" t="s">
        <v>106</v>
      </c>
      <c r="L1" s="36" t="s">
        <v>107</v>
      </c>
      <c r="M1" s="37" t="s">
        <v>108</v>
      </c>
      <c r="N1" s="38" t="s">
        <v>109</v>
      </c>
      <c r="O1" s="39" t="s">
        <v>110</v>
      </c>
      <c r="P1" s="40" t="s">
        <v>111</v>
      </c>
      <c r="R1" s="41" t="s">
        <v>112</v>
      </c>
      <c r="S1" s="41" t="s">
        <v>113</v>
      </c>
      <c r="T1" s="41" t="s">
        <v>114</v>
      </c>
      <c r="U1" s="41" t="s">
        <v>115</v>
      </c>
    </row>
    <row r="2" spans="1:21" x14ac:dyDescent="0.25">
      <c r="A2" s="42">
        <v>1</v>
      </c>
      <c r="B2" s="43" t="s">
        <v>15</v>
      </c>
      <c r="E2" s="44">
        <v>1061027.6875</v>
      </c>
      <c r="F2" s="44"/>
      <c r="G2" s="44">
        <v>1114079.0718749999</v>
      </c>
      <c r="H2" s="44">
        <v>1390132</v>
      </c>
      <c r="I2" s="44">
        <v>1459639</v>
      </c>
      <c r="K2" s="45">
        <f>+MIN(E2,F2,G2,H2,I2)</f>
        <v>1061027.6875</v>
      </c>
      <c r="L2" s="45">
        <f>+MAX(E2,F2,G2,H2,I2)</f>
        <v>1459639</v>
      </c>
      <c r="M2" s="45">
        <f>+GEOMEAN(F2,E2,G2,H2,I2)</f>
        <v>1244474.6604689306</v>
      </c>
      <c r="N2" s="45">
        <f>+MEDIAN(F2,E2,G2,H2,I2)</f>
        <v>1252105.5359375</v>
      </c>
      <c r="O2" s="45">
        <f>+AVERAGE(F2,E2,G2,H2,I2)</f>
        <v>1256219.4398437501</v>
      </c>
      <c r="P2" s="45">
        <f>+K2</f>
        <v>1061027.6875</v>
      </c>
      <c r="R2" s="46">
        <f>+_xlfn.STDEV.S(E2,F2,G2,H2,I2)</f>
        <v>198003.19493304321</v>
      </c>
      <c r="S2" s="47" t="str">
        <f t="shared" ref="S2:S55" si="0">+IF(R2&lt;20000,"Los precios son similares, sugiriendo un mercado estable y competitivo.","Existe gran diferencia, indicando alta volatilidad o falta de consenso en el valor. ")</f>
        <v xml:space="preserve">Existe gran diferencia, indicando alta volatilidad o falta de consenso en el valor. </v>
      </c>
      <c r="T2" s="48">
        <f>+_xlfn.STDEV.P(E2,F2,G2,H2,I2)/O2</f>
        <v>0.13650146734222326</v>
      </c>
      <c r="U2" s="47" t="str">
        <f t="shared" ref="U2:U55" si="1">+IF(T2&lt;30%,"Los precios son homogéneos. Hay poca dispersión, indicando un mercado estable donde la mayoría de los productos se venden a precios cercanos al promedio","Existe una gran dispersión de precios, lo que indica alta volatilidad o falta de uniformidad en el mercado. La media pierde representatividad")</f>
        <v>Los precios son homogéneos. Hay poca dispersión, indicando un mercado estable donde la mayoría de los productos se venden a precios cercanos al promedio</v>
      </c>
    </row>
    <row r="3" spans="1:21" x14ac:dyDescent="0.25">
      <c r="A3" s="42">
        <v>2</v>
      </c>
      <c r="B3" s="43" t="s">
        <v>16</v>
      </c>
      <c r="E3" s="44">
        <v>688750</v>
      </c>
      <c r="F3" s="44">
        <v>461918.016</v>
      </c>
      <c r="G3" s="44">
        <v>723187.5</v>
      </c>
      <c r="H3" s="44">
        <v>130204</v>
      </c>
      <c r="I3" s="44">
        <v>136714</v>
      </c>
      <c r="K3" s="45">
        <f t="shared" ref="K3:K55" si="2">+MIN(E3,F3,G3,H3,I3)</f>
        <v>130204</v>
      </c>
      <c r="L3" s="45">
        <f t="shared" ref="L3:L55" si="3">+MAX(E3,F3,G3,H3,I3)</f>
        <v>723187.5</v>
      </c>
      <c r="M3" s="45">
        <f t="shared" ref="M3:M55" si="4">+GEOMEAN(F3,E3,G3,H3,I3)</f>
        <v>333014.34993125423</v>
      </c>
      <c r="N3" s="45">
        <f t="shared" ref="N3:N55" si="5">+MEDIAN(F3,E3,G3,H3,I3)</f>
        <v>461918.016</v>
      </c>
      <c r="O3" s="45">
        <f t="shared" ref="O3:O55" si="6">+AVERAGE(F3,E3,G3,H3,I3)</f>
        <v>428154.70319999999</v>
      </c>
      <c r="P3" s="45">
        <f t="shared" ref="P3:P55" si="7">+K3</f>
        <v>130204</v>
      </c>
      <c r="R3" s="46">
        <f t="shared" ref="R3:R55" si="8">+_xlfn.STDEV.S(E3,F3,G3,H3,I3)</f>
        <v>287143.92132353497</v>
      </c>
      <c r="S3" s="47" t="str">
        <f t="shared" si="0"/>
        <v xml:space="preserve">Existe gran diferencia, indicando alta volatilidad o falta de consenso en el valor. </v>
      </c>
      <c r="T3" s="48">
        <f t="shared" ref="T3:T55" si="9">+_xlfn.STDEV.P(E3,F3,G3,H3,I3)/O3</f>
        <v>0.59985171024067885</v>
      </c>
      <c r="U3" s="47" t="str">
        <f t="shared" si="1"/>
        <v>Existe una gran dispersión de precios, lo que indica alta volatilidad o falta de uniformidad en el mercado. La media pierde representatividad</v>
      </c>
    </row>
    <row r="4" spans="1:21" x14ac:dyDescent="0.25">
      <c r="A4" s="42">
        <v>3</v>
      </c>
      <c r="B4" s="43" t="s">
        <v>17</v>
      </c>
      <c r="E4" s="44"/>
      <c r="F4" s="44">
        <v>257600</v>
      </c>
      <c r="G4" s="44"/>
      <c r="H4" s="44">
        <v>105000</v>
      </c>
      <c r="I4" s="44">
        <v>93000</v>
      </c>
      <c r="K4" s="45">
        <f t="shared" si="2"/>
        <v>93000</v>
      </c>
      <c r="L4" s="45">
        <f t="shared" si="3"/>
        <v>257600</v>
      </c>
      <c r="M4" s="45">
        <f t="shared" si="4"/>
        <v>136000.14417516434</v>
      </c>
      <c r="N4" s="45">
        <f t="shared" si="5"/>
        <v>105000</v>
      </c>
      <c r="O4" s="45">
        <f t="shared" si="6"/>
        <v>151866.66666666666</v>
      </c>
      <c r="P4" s="45">
        <f t="shared" si="7"/>
        <v>93000</v>
      </c>
      <c r="R4" s="46">
        <f t="shared" si="8"/>
        <v>91764.117896557669</v>
      </c>
      <c r="S4" s="47" t="str">
        <f t="shared" si="0"/>
        <v xml:space="preserve">Existe gran diferencia, indicando alta volatilidad o falta de consenso en el valor. </v>
      </c>
      <c r="T4" s="48">
        <f t="shared" si="9"/>
        <v>0.49336098670580397</v>
      </c>
      <c r="U4" s="47" t="str">
        <f t="shared" si="1"/>
        <v>Existe una gran dispersión de precios, lo que indica alta volatilidad o falta de uniformidad en el mercado. La media pierde representatividad</v>
      </c>
    </row>
    <row r="5" spans="1:21" x14ac:dyDescent="0.25">
      <c r="A5" s="42">
        <v>4</v>
      </c>
      <c r="B5" s="43" t="s">
        <v>19</v>
      </c>
      <c r="E5" s="44"/>
      <c r="F5" s="44">
        <v>231840</v>
      </c>
      <c r="G5" s="44"/>
      <c r="H5" s="44">
        <v>210000</v>
      </c>
      <c r="I5" s="44">
        <v>186000</v>
      </c>
      <c r="K5" s="45">
        <f t="shared" si="2"/>
        <v>186000</v>
      </c>
      <c r="L5" s="45">
        <f t="shared" si="3"/>
        <v>231840</v>
      </c>
      <c r="M5" s="45">
        <f t="shared" si="4"/>
        <v>208436.38657662316</v>
      </c>
      <c r="N5" s="45">
        <f t="shared" si="5"/>
        <v>210000</v>
      </c>
      <c r="O5" s="45">
        <f t="shared" si="6"/>
        <v>209280</v>
      </c>
      <c r="P5" s="45">
        <f t="shared" si="7"/>
        <v>186000</v>
      </c>
      <c r="R5" s="46">
        <f t="shared" si="8"/>
        <v>22928.480106627216</v>
      </c>
      <c r="S5" s="47" t="str">
        <f t="shared" si="0"/>
        <v xml:space="preserve">Existe gran diferencia, indicando alta volatilidad o falta de consenso en el valor. </v>
      </c>
      <c r="T5" s="48">
        <f t="shared" si="9"/>
        <v>8.9454441957810132E-2</v>
      </c>
      <c r="U5" s="47" t="str">
        <f t="shared" si="1"/>
        <v>Los precios son homogéneos. Hay poca dispersión, indicando un mercado estable donde la mayoría de los productos se venden a precios cercanos al promedio</v>
      </c>
    </row>
    <row r="6" spans="1:21" x14ac:dyDescent="0.25">
      <c r="A6" s="42">
        <v>5</v>
      </c>
      <c r="B6" s="43" t="s">
        <v>20</v>
      </c>
      <c r="E6" s="44">
        <v>52837.8125</v>
      </c>
      <c r="F6" s="44">
        <v>103396.776</v>
      </c>
      <c r="G6" s="44">
        <v>55479.703125</v>
      </c>
      <c r="H6" s="44">
        <v>141646</v>
      </c>
      <c r="I6" s="44">
        <v>148728</v>
      </c>
      <c r="K6" s="45">
        <f t="shared" si="2"/>
        <v>52837.8125</v>
      </c>
      <c r="L6" s="45">
        <f t="shared" si="3"/>
        <v>148728</v>
      </c>
      <c r="M6" s="45">
        <f t="shared" si="4"/>
        <v>91419.028455862557</v>
      </c>
      <c r="N6" s="45">
        <f t="shared" si="5"/>
        <v>103396.776</v>
      </c>
      <c r="O6" s="45">
        <f t="shared" si="6"/>
        <v>100417.658325</v>
      </c>
      <c r="P6" s="45">
        <f t="shared" si="7"/>
        <v>52837.8125</v>
      </c>
      <c r="R6" s="46">
        <f t="shared" si="8"/>
        <v>45622.916276897646</v>
      </c>
      <c r="S6" s="47" t="str">
        <f t="shared" si="0"/>
        <v xml:space="preserve">Existe gran diferencia, indicando alta volatilidad o falta de consenso en el valor. </v>
      </c>
      <c r="T6" s="48">
        <f t="shared" si="9"/>
        <v>0.40636654480331325</v>
      </c>
      <c r="U6" s="47" t="str">
        <f t="shared" si="1"/>
        <v>Existe una gran dispersión de precios, lo que indica alta volatilidad o falta de uniformidad en el mercado. La media pierde representatividad</v>
      </c>
    </row>
    <row r="7" spans="1:21" x14ac:dyDescent="0.25">
      <c r="A7" s="42">
        <v>6</v>
      </c>
      <c r="B7" s="43" t="s">
        <v>21</v>
      </c>
      <c r="E7" s="44">
        <v>314687.5</v>
      </c>
      <c r="F7" s="44">
        <v>1559644.3520000002</v>
      </c>
      <c r="G7" s="44">
        <v>330421.875</v>
      </c>
      <c r="H7" s="44">
        <v>733298</v>
      </c>
      <c r="I7" s="44">
        <v>769963</v>
      </c>
      <c r="K7" s="45">
        <f t="shared" si="2"/>
        <v>314687.5</v>
      </c>
      <c r="L7" s="45">
        <f t="shared" si="3"/>
        <v>1559644.3520000002</v>
      </c>
      <c r="M7" s="45">
        <f t="shared" si="4"/>
        <v>619933.1259439541</v>
      </c>
      <c r="N7" s="45">
        <f t="shared" si="5"/>
        <v>733298</v>
      </c>
      <c r="O7" s="45">
        <f t="shared" si="6"/>
        <v>741602.94539999997</v>
      </c>
      <c r="P7" s="45">
        <f t="shared" si="7"/>
        <v>314687.5</v>
      </c>
      <c r="R7" s="46">
        <f t="shared" si="8"/>
        <v>505319.62110714871</v>
      </c>
      <c r="S7" s="47" t="str">
        <f t="shared" si="0"/>
        <v xml:space="preserve">Existe gran diferencia, indicando alta volatilidad o falta de consenso en el valor. </v>
      </c>
      <c r="T7" s="48">
        <f t="shared" si="9"/>
        <v>0.60945228449737066</v>
      </c>
      <c r="U7" s="47" t="str">
        <f t="shared" si="1"/>
        <v>Existe una gran dispersión de precios, lo que indica alta volatilidad o falta de uniformidad en el mercado. La media pierde representatividad</v>
      </c>
    </row>
    <row r="8" spans="1:21" x14ac:dyDescent="0.25">
      <c r="A8" s="42">
        <v>7</v>
      </c>
      <c r="B8" s="43" t="s">
        <v>22</v>
      </c>
      <c r="E8" s="44">
        <v>95000</v>
      </c>
      <c r="F8" s="44">
        <v>386594.48800000001</v>
      </c>
      <c r="G8" s="44">
        <v>99750</v>
      </c>
      <c r="H8" s="44">
        <v>362262</v>
      </c>
      <c r="I8" s="44">
        <v>380375</v>
      </c>
      <c r="K8" s="45">
        <f t="shared" si="2"/>
        <v>95000</v>
      </c>
      <c r="L8" s="45">
        <f t="shared" si="3"/>
        <v>386594.48800000001</v>
      </c>
      <c r="M8" s="45">
        <f t="shared" si="4"/>
        <v>219091.42628383311</v>
      </c>
      <c r="N8" s="45">
        <f t="shared" si="5"/>
        <v>362262</v>
      </c>
      <c r="O8" s="45">
        <f t="shared" si="6"/>
        <v>264796.29759999999</v>
      </c>
      <c r="P8" s="45">
        <f t="shared" si="7"/>
        <v>95000</v>
      </c>
      <c r="R8" s="46">
        <f t="shared" si="8"/>
        <v>153104.42662415368</v>
      </c>
      <c r="S8" s="47" t="str">
        <f t="shared" si="0"/>
        <v xml:space="preserve">Existe gran diferencia, indicando alta volatilidad o falta de consenso en el valor. </v>
      </c>
      <c r="T8" s="48">
        <f t="shared" si="9"/>
        <v>0.51715512443439293</v>
      </c>
      <c r="U8" s="47" t="str">
        <f t="shared" si="1"/>
        <v>Existe una gran dispersión de precios, lo que indica alta volatilidad o falta de uniformidad en el mercado. La media pierde representatividad</v>
      </c>
    </row>
    <row r="9" spans="1:21" x14ac:dyDescent="0.25">
      <c r="A9" s="42">
        <v>8</v>
      </c>
      <c r="B9" s="43" t="s">
        <v>23</v>
      </c>
      <c r="E9" s="44">
        <v>249375</v>
      </c>
      <c r="F9" s="44"/>
      <c r="G9" s="44">
        <v>261843.75</v>
      </c>
      <c r="H9" s="44">
        <v>300840</v>
      </c>
      <c r="I9" s="44">
        <v>315882</v>
      </c>
      <c r="K9" s="45">
        <f t="shared" si="2"/>
        <v>249375</v>
      </c>
      <c r="L9" s="45">
        <f t="shared" si="3"/>
        <v>315882</v>
      </c>
      <c r="M9" s="45">
        <f t="shared" si="4"/>
        <v>280665.41245760937</v>
      </c>
      <c r="N9" s="45">
        <f t="shared" si="5"/>
        <v>281341.875</v>
      </c>
      <c r="O9" s="45">
        <f t="shared" si="6"/>
        <v>281985.1875</v>
      </c>
      <c r="P9" s="45">
        <f t="shared" si="7"/>
        <v>249375</v>
      </c>
      <c r="R9" s="46">
        <f t="shared" si="8"/>
        <v>31483.327256511897</v>
      </c>
      <c r="S9" s="47" t="str">
        <f t="shared" si="0"/>
        <v xml:space="preserve">Existe gran diferencia, indicando alta volatilidad o falta de consenso en el valor. </v>
      </c>
      <c r="T9" s="48">
        <f t="shared" si="9"/>
        <v>9.6690756849766579E-2</v>
      </c>
      <c r="U9" s="47" t="str">
        <f t="shared" si="1"/>
        <v>Los precios son homogéneos. Hay poca dispersión, indicando un mercado estable donde la mayoría de los productos se venden a precios cercanos al promedio</v>
      </c>
    </row>
    <row r="10" spans="1:21" x14ac:dyDescent="0.25">
      <c r="A10" s="42">
        <v>9</v>
      </c>
      <c r="B10" s="43" t="s">
        <v>24</v>
      </c>
      <c r="E10" s="44">
        <v>308750</v>
      </c>
      <c r="F10" s="44">
        <v>669921</v>
      </c>
      <c r="G10" s="44">
        <v>324187.5</v>
      </c>
      <c r="H10" s="44">
        <v>564075</v>
      </c>
      <c r="I10" s="44">
        <v>592279</v>
      </c>
      <c r="K10" s="45">
        <f t="shared" si="2"/>
        <v>308750</v>
      </c>
      <c r="L10" s="45">
        <f t="shared" si="3"/>
        <v>669921</v>
      </c>
      <c r="M10" s="45">
        <f t="shared" si="4"/>
        <v>467797.61360089312</v>
      </c>
      <c r="N10" s="45">
        <f t="shared" si="5"/>
        <v>564075</v>
      </c>
      <c r="O10" s="45">
        <f t="shared" si="6"/>
        <v>491842.5</v>
      </c>
      <c r="P10" s="45">
        <f t="shared" si="7"/>
        <v>308750</v>
      </c>
      <c r="R10" s="46">
        <f t="shared" si="8"/>
        <v>164809.01016934722</v>
      </c>
      <c r="S10" s="47" t="str">
        <f t="shared" si="0"/>
        <v xml:space="preserve">Existe gran diferencia, indicando alta volatilidad o falta de consenso en el valor. </v>
      </c>
      <c r="T10" s="48">
        <f t="shared" si="9"/>
        <v>0.29970907356978266</v>
      </c>
      <c r="U10" s="47" t="str">
        <f t="shared" si="1"/>
        <v>Los precios son homogéneos. Hay poca dispersión, indicando un mercado estable donde la mayoría de los productos se venden a precios cercanos al promedio</v>
      </c>
    </row>
    <row r="11" spans="1:21" x14ac:dyDescent="0.25">
      <c r="A11" s="42">
        <v>10</v>
      </c>
      <c r="B11" s="43" t="s">
        <v>25</v>
      </c>
      <c r="E11" s="44">
        <v>261250</v>
      </c>
      <c r="F11" s="44">
        <v>174502.10400000002</v>
      </c>
      <c r="G11" s="44">
        <v>274312.5</v>
      </c>
      <c r="H11" s="44">
        <v>180504</v>
      </c>
      <c r="I11" s="44">
        <v>189529</v>
      </c>
      <c r="K11" s="45">
        <f t="shared" si="2"/>
        <v>174502.10400000002</v>
      </c>
      <c r="L11" s="45">
        <f t="shared" si="3"/>
        <v>274312.5</v>
      </c>
      <c r="M11" s="45">
        <f t="shared" si="4"/>
        <v>211959.56195492871</v>
      </c>
      <c r="N11" s="45">
        <f t="shared" si="5"/>
        <v>189529</v>
      </c>
      <c r="O11" s="45">
        <f t="shared" si="6"/>
        <v>216019.5208</v>
      </c>
      <c r="P11" s="45">
        <f t="shared" si="7"/>
        <v>174502.10400000002</v>
      </c>
      <c r="R11" s="46">
        <f t="shared" si="8"/>
        <v>47777.252642781328</v>
      </c>
      <c r="S11" s="47" t="str">
        <f t="shared" si="0"/>
        <v xml:space="preserve">Existe gran diferencia, indicando alta volatilidad o falta de consenso en el valor. </v>
      </c>
      <c r="T11" s="48">
        <f t="shared" si="9"/>
        <v>0.19782135298105971</v>
      </c>
      <c r="U11" s="47" t="str">
        <f t="shared" si="1"/>
        <v>Los precios son homogéneos. Hay poca dispersión, indicando un mercado estable donde la mayoría de los productos se venden a precios cercanos al promedio</v>
      </c>
    </row>
    <row r="12" spans="1:21" x14ac:dyDescent="0.25">
      <c r="A12" s="42">
        <v>11</v>
      </c>
      <c r="B12" s="43" t="s">
        <v>26</v>
      </c>
      <c r="E12" s="44"/>
      <c r="F12" s="44">
        <v>174502.10400000002</v>
      </c>
      <c r="G12" s="44"/>
      <c r="H12" s="44">
        <v>254461</v>
      </c>
      <c r="I12" s="44">
        <v>267184</v>
      </c>
      <c r="K12" s="45">
        <f t="shared" si="2"/>
        <v>174502.10400000002</v>
      </c>
      <c r="L12" s="45">
        <f t="shared" si="3"/>
        <v>267184</v>
      </c>
      <c r="M12" s="45">
        <f t="shared" si="4"/>
        <v>228074.87641451019</v>
      </c>
      <c r="N12" s="45">
        <f t="shared" si="5"/>
        <v>254461</v>
      </c>
      <c r="O12" s="45">
        <f t="shared" si="6"/>
        <v>232049.03466666667</v>
      </c>
      <c r="P12" s="45">
        <f t="shared" si="7"/>
        <v>174502.10400000002</v>
      </c>
      <c r="R12" s="46">
        <f t="shared" si="8"/>
        <v>50241.472949303403</v>
      </c>
      <c r="S12" s="47" t="str">
        <f t="shared" si="0"/>
        <v xml:space="preserve">Existe gran diferencia, indicando alta volatilidad o falta de consenso en el valor. </v>
      </c>
      <c r="T12" s="48">
        <f t="shared" si="9"/>
        <v>0.17678156232283529</v>
      </c>
      <c r="U12" s="47" t="str">
        <f t="shared" si="1"/>
        <v>Los precios son homogéneos. Hay poca dispersión, indicando un mercado estable donde la mayoría de los productos se venden a precios cercanos al promedio</v>
      </c>
    </row>
    <row r="13" spans="1:21" x14ac:dyDescent="0.25">
      <c r="A13" s="42">
        <v>12</v>
      </c>
      <c r="B13" s="43" t="s">
        <v>27</v>
      </c>
      <c r="E13" s="44">
        <v>213750</v>
      </c>
      <c r="F13" s="44">
        <v>174502.10400000002</v>
      </c>
      <c r="G13" s="44">
        <v>224437.5</v>
      </c>
      <c r="H13" s="44">
        <v>145406</v>
      </c>
      <c r="I13" s="44">
        <v>152676</v>
      </c>
      <c r="K13" s="45">
        <f t="shared" si="2"/>
        <v>145406</v>
      </c>
      <c r="L13" s="45">
        <f t="shared" si="3"/>
        <v>224437.5</v>
      </c>
      <c r="M13" s="45">
        <f t="shared" si="4"/>
        <v>179403.56253284449</v>
      </c>
      <c r="N13" s="45">
        <f t="shared" si="5"/>
        <v>174502.10400000002</v>
      </c>
      <c r="O13" s="45">
        <f t="shared" si="6"/>
        <v>182154.32080000002</v>
      </c>
      <c r="P13" s="45">
        <f t="shared" si="7"/>
        <v>145406</v>
      </c>
      <c r="R13" s="46">
        <f t="shared" si="8"/>
        <v>35581.31914407562</v>
      </c>
      <c r="S13" s="47" t="str">
        <f t="shared" si="0"/>
        <v xml:space="preserve">Existe gran diferencia, indicando alta volatilidad o falta de consenso en el valor. </v>
      </c>
      <c r="T13" s="48">
        <f t="shared" si="9"/>
        <v>0.17471394142250293</v>
      </c>
      <c r="U13" s="47" t="str">
        <f t="shared" si="1"/>
        <v>Los precios son homogéneos. Hay poca dispersión, indicando un mercado estable donde la mayoría de los productos se venden a precios cercanos al promedio</v>
      </c>
    </row>
    <row r="14" spans="1:21" x14ac:dyDescent="0.25">
      <c r="A14" s="42">
        <v>13</v>
      </c>
      <c r="B14" s="43" t="s">
        <v>28</v>
      </c>
      <c r="E14" s="44">
        <v>190000</v>
      </c>
      <c r="F14" s="44">
        <v>174502.10400000002</v>
      </c>
      <c r="G14" s="44">
        <v>199500</v>
      </c>
      <c r="H14" s="44">
        <v>188025</v>
      </c>
      <c r="I14" s="44">
        <v>197426</v>
      </c>
      <c r="K14" s="45">
        <f t="shared" si="2"/>
        <v>174502.10400000002</v>
      </c>
      <c r="L14" s="45">
        <f t="shared" si="3"/>
        <v>199500</v>
      </c>
      <c r="M14" s="45">
        <f t="shared" si="4"/>
        <v>189680.8217668203</v>
      </c>
      <c r="N14" s="45">
        <f t="shared" si="5"/>
        <v>190000</v>
      </c>
      <c r="O14" s="45">
        <f t="shared" si="6"/>
        <v>189890.6208</v>
      </c>
      <c r="P14" s="45">
        <f t="shared" si="7"/>
        <v>174502.10400000002</v>
      </c>
      <c r="R14" s="46">
        <f t="shared" si="8"/>
        <v>9866.8771956968758</v>
      </c>
      <c r="S14" s="47" t="str">
        <f t="shared" si="0"/>
        <v>Los precios son similares, sugiriendo un mercado estable y competitivo.</v>
      </c>
      <c r="T14" s="48">
        <f t="shared" si="9"/>
        <v>4.6475193018528919E-2</v>
      </c>
      <c r="U14" s="47" t="str">
        <f t="shared" si="1"/>
        <v>Los precios son homogéneos. Hay poca dispersión, indicando un mercado estable donde la mayoría de los productos se venden a precios cercanos al promedio</v>
      </c>
    </row>
    <row r="15" spans="1:21" x14ac:dyDescent="0.25">
      <c r="A15" s="42">
        <v>14</v>
      </c>
      <c r="B15" s="43" t="s">
        <v>29</v>
      </c>
      <c r="E15" s="44">
        <v>83125</v>
      </c>
      <c r="F15" s="44">
        <v>64400</v>
      </c>
      <c r="G15" s="44">
        <v>87281.25</v>
      </c>
      <c r="H15" s="44">
        <v>87745</v>
      </c>
      <c r="I15" s="44">
        <v>92132</v>
      </c>
      <c r="K15" s="45">
        <f t="shared" si="2"/>
        <v>64400</v>
      </c>
      <c r="L15" s="45">
        <f t="shared" si="3"/>
        <v>92132</v>
      </c>
      <c r="M15" s="45">
        <f t="shared" si="4"/>
        <v>82306.526135562191</v>
      </c>
      <c r="N15" s="45">
        <f t="shared" si="5"/>
        <v>87281.25</v>
      </c>
      <c r="O15" s="45">
        <f t="shared" si="6"/>
        <v>82936.649999999994</v>
      </c>
      <c r="P15" s="45">
        <f t="shared" si="7"/>
        <v>64400</v>
      </c>
      <c r="R15" s="46">
        <f t="shared" si="8"/>
        <v>10841.968334324687</v>
      </c>
      <c r="S15" s="47" t="str">
        <f t="shared" si="0"/>
        <v>Los precios son similares, sugiriendo un mercado estable y competitivo.</v>
      </c>
      <c r="T15" s="48">
        <f t="shared" si="9"/>
        <v>0.11692480082303901</v>
      </c>
      <c r="U15" s="47" t="str">
        <f t="shared" si="1"/>
        <v>Los precios son homogéneos. Hay poca dispersión, indicando un mercado estable donde la mayoría de los productos se venden a precios cercanos al promedio</v>
      </c>
    </row>
    <row r="16" spans="1:21" x14ac:dyDescent="0.25">
      <c r="A16" s="42">
        <v>15</v>
      </c>
      <c r="B16" s="43" t="s">
        <v>30</v>
      </c>
      <c r="E16" s="44">
        <v>59375</v>
      </c>
      <c r="F16" s="44"/>
      <c r="G16" s="44">
        <v>62343.75</v>
      </c>
      <c r="H16" s="44">
        <v>94013</v>
      </c>
      <c r="I16" s="44">
        <v>98714</v>
      </c>
      <c r="K16" s="45">
        <f t="shared" si="2"/>
        <v>59375</v>
      </c>
      <c r="L16" s="45">
        <f t="shared" si="3"/>
        <v>98714</v>
      </c>
      <c r="M16" s="45">
        <f t="shared" si="4"/>
        <v>76558.039155700622</v>
      </c>
      <c r="N16" s="45">
        <f t="shared" si="5"/>
        <v>78178.375</v>
      </c>
      <c r="O16" s="45">
        <f t="shared" si="6"/>
        <v>78611.4375</v>
      </c>
      <c r="P16" s="45">
        <f t="shared" si="7"/>
        <v>59375</v>
      </c>
      <c r="R16" s="46">
        <f t="shared" si="8"/>
        <v>20623.605656277105</v>
      </c>
      <c r="S16" s="47" t="str">
        <f t="shared" si="0"/>
        <v xml:space="preserve">Existe gran diferencia, indicando alta volatilidad o falta de consenso en el valor. </v>
      </c>
      <c r="T16" s="48">
        <f t="shared" si="9"/>
        <v>0.22720060825714342</v>
      </c>
      <c r="U16" s="47" t="str">
        <f t="shared" si="1"/>
        <v>Los precios son homogéneos. Hay poca dispersión, indicando un mercado estable donde la mayoría de los productos se venden a precios cercanos al promedio</v>
      </c>
    </row>
    <row r="17" spans="1:21" x14ac:dyDescent="0.25">
      <c r="A17" s="42">
        <v>16</v>
      </c>
      <c r="B17" s="43" t="s">
        <v>31</v>
      </c>
      <c r="E17" s="44">
        <v>95000</v>
      </c>
      <c r="F17" s="44">
        <v>193355.848</v>
      </c>
      <c r="G17" s="44">
        <v>99750</v>
      </c>
      <c r="H17" s="44">
        <v>353487</v>
      </c>
      <c r="I17" s="44">
        <v>371161</v>
      </c>
      <c r="K17" s="45">
        <f t="shared" si="2"/>
        <v>95000</v>
      </c>
      <c r="L17" s="45">
        <f t="shared" si="3"/>
        <v>371161</v>
      </c>
      <c r="M17" s="45">
        <f t="shared" si="4"/>
        <v>188879.97684482971</v>
      </c>
      <c r="N17" s="45">
        <f t="shared" si="5"/>
        <v>193355.848</v>
      </c>
      <c r="O17" s="45">
        <f t="shared" si="6"/>
        <v>222550.7696</v>
      </c>
      <c r="P17" s="45">
        <f t="shared" si="7"/>
        <v>95000</v>
      </c>
      <c r="R17" s="46">
        <f t="shared" si="8"/>
        <v>133632.76946359157</v>
      </c>
      <c r="S17" s="47" t="str">
        <f t="shared" si="0"/>
        <v xml:space="preserve">Existe gran diferencia, indicando alta volatilidad o falta de consenso en el valor. </v>
      </c>
      <c r="T17" s="48">
        <f t="shared" si="9"/>
        <v>0.5370674872600375</v>
      </c>
      <c r="U17" s="47" t="str">
        <f t="shared" si="1"/>
        <v>Existe una gran dispersión de precios, lo que indica alta volatilidad o falta de uniformidad en el mercado. La media pierde representatividad</v>
      </c>
    </row>
    <row r="18" spans="1:21" x14ac:dyDescent="0.25">
      <c r="A18" s="42">
        <v>17</v>
      </c>
      <c r="B18" s="43" t="s">
        <v>32</v>
      </c>
      <c r="E18" s="44">
        <v>95000</v>
      </c>
      <c r="F18" s="44">
        <v>322161</v>
      </c>
      <c r="G18" s="44">
        <v>99750</v>
      </c>
      <c r="H18" s="44">
        <v>358501</v>
      </c>
      <c r="I18" s="44">
        <v>376426</v>
      </c>
      <c r="K18" s="45">
        <f t="shared" si="2"/>
        <v>95000</v>
      </c>
      <c r="L18" s="45">
        <f t="shared" si="3"/>
        <v>376426</v>
      </c>
      <c r="M18" s="45">
        <f t="shared" si="4"/>
        <v>210366.16593398884</v>
      </c>
      <c r="N18" s="45">
        <f t="shared" si="5"/>
        <v>322161</v>
      </c>
      <c r="O18" s="45">
        <f t="shared" si="6"/>
        <v>250367.6</v>
      </c>
      <c r="P18" s="45">
        <f t="shared" si="7"/>
        <v>95000</v>
      </c>
      <c r="R18" s="46">
        <f t="shared" si="8"/>
        <v>141034.213268625</v>
      </c>
      <c r="S18" s="47" t="str">
        <f t="shared" si="0"/>
        <v xml:space="preserve">Existe gran diferencia, indicando alta volatilidad o falta de consenso en el valor. </v>
      </c>
      <c r="T18" s="48">
        <f t="shared" si="9"/>
        <v>0.50383849670939584</v>
      </c>
      <c r="U18" s="47" t="str">
        <f t="shared" si="1"/>
        <v>Existe una gran dispersión de precios, lo que indica alta volatilidad o falta de uniformidad en el mercado. La media pierde representatividad</v>
      </c>
    </row>
    <row r="19" spans="1:21" x14ac:dyDescent="0.25">
      <c r="A19" s="42">
        <v>18</v>
      </c>
      <c r="B19" s="43" t="s">
        <v>33</v>
      </c>
      <c r="E19" s="44">
        <v>41562.5</v>
      </c>
      <c r="F19" s="44"/>
      <c r="G19" s="44">
        <v>43640.625</v>
      </c>
      <c r="H19" s="44">
        <v>225630</v>
      </c>
      <c r="I19" s="44">
        <v>236912</v>
      </c>
      <c r="K19" s="45">
        <f t="shared" si="2"/>
        <v>41562.5</v>
      </c>
      <c r="L19" s="45">
        <f t="shared" si="3"/>
        <v>236912</v>
      </c>
      <c r="M19" s="45">
        <f t="shared" si="4"/>
        <v>99230.260552764434</v>
      </c>
      <c r="N19" s="45">
        <f t="shared" si="5"/>
        <v>134635.3125</v>
      </c>
      <c r="O19" s="45">
        <f t="shared" si="6"/>
        <v>136936.28125</v>
      </c>
      <c r="P19" s="45">
        <f t="shared" si="7"/>
        <v>41562.5</v>
      </c>
      <c r="R19" s="46">
        <f t="shared" si="8"/>
        <v>109028.98347125291</v>
      </c>
      <c r="S19" s="47" t="str">
        <f t="shared" si="0"/>
        <v xml:space="preserve">Existe gran diferencia, indicando alta volatilidad o falta de consenso en el valor. </v>
      </c>
      <c r="T19" s="48">
        <f t="shared" si="9"/>
        <v>0.68953142712058779</v>
      </c>
      <c r="U19" s="47" t="str">
        <f t="shared" si="1"/>
        <v>Existe una gran dispersión de precios, lo que indica alta volatilidad o falta de uniformidad en el mercado. La media pierde representatividad</v>
      </c>
    </row>
    <row r="20" spans="1:21" x14ac:dyDescent="0.25">
      <c r="A20" s="42">
        <v>19</v>
      </c>
      <c r="B20" s="43" t="s">
        <v>34</v>
      </c>
      <c r="E20" s="44">
        <v>688750</v>
      </c>
      <c r="F20" s="44">
        <v>322200.92800000001</v>
      </c>
      <c r="G20" s="44">
        <v>723187.5</v>
      </c>
      <c r="H20" s="44">
        <v>127857</v>
      </c>
      <c r="I20" s="44">
        <v>134250</v>
      </c>
      <c r="K20" s="45">
        <f t="shared" si="2"/>
        <v>127857</v>
      </c>
      <c r="L20" s="45">
        <f t="shared" si="3"/>
        <v>723187.5</v>
      </c>
      <c r="M20" s="45">
        <f t="shared" si="4"/>
        <v>307620.74728446559</v>
      </c>
      <c r="N20" s="45">
        <f t="shared" si="5"/>
        <v>322200.92800000001</v>
      </c>
      <c r="O20" s="45">
        <f t="shared" si="6"/>
        <v>399249.08559999999</v>
      </c>
      <c r="P20" s="45">
        <f t="shared" si="7"/>
        <v>127857</v>
      </c>
      <c r="R20" s="46">
        <f t="shared" si="8"/>
        <v>290930.17798396677</v>
      </c>
      <c r="S20" s="47" t="str">
        <f t="shared" si="0"/>
        <v xml:space="preserve">Existe gran diferencia, indicando alta volatilidad o falta de consenso en el valor. </v>
      </c>
      <c r="T20" s="48">
        <f t="shared" si="9"/>
        <v>0.65176320061008286</v>
      </c>
      <c r="U20" s="47" t="str">
        <f t="shared" si="1"/>
        <v>Existe una gran dispersión de precios, lo que indica alta volatilidad o falta de uniformidad en el mercado. La media pierde representatividad</v>
      </c>
    </row>
    <row r="21" spans="1:21" ht="15.75" customHeight="1" x14ac:dyDescent="0.25">
      <c r="A21" s="42">
        <v>20</v>
      </c>
      <c r="B21" s="43" t="s">
        <v>35</v>
      </c>
      <c r="E21" s="44">
        <v>688750</v>
      </c>
      <c r="F21" s="44">
        <v>174502.10400000002</v>
      </c>
      <c r="G21" s="44">
        <v>723187.5</v>
      </c>
      <c r="H21" s="44">
        <v>126604</v>
      </c>
      <c r="I21" s="44">
        <v>132934</v>
      </c>
      <c r="K21" s="45">
        <f t="shared" si="2"/>
        <v>126604</v>
      </c>
      <c r="L21" s="45">
        <f t="shared" si="3"/>
        <v>723187.5</v>
      </c>
      <c r="M21" s="45">
        <f t="shared" si="4"/>
        <v>271043.71305125131</v>
      </c>
      <c r="N21" s="45">
        <f t="shared" si="5"/>
        <v>174502.10400000002</v>
      </c>
      <c r="O21" s="45">
        <f t="shared" si="6"/>
        <v>369195.5208</v>
      </c>
      <c r="P21" s="45">
        <f t="shared" si="7"/>
        <v>126604</v>
      </c>
      <c r="R21" s="46">
        <f t="shared" si="8"/>
        <v>308221.1321578878</v>
      </c>
      <c r="S21" s="47" t="str">
        <f t="shared" si="0"/>
        <v xml:space="preserve">Existe gran diferencia, indicando alta volatilidad o falta de consenso en el valor. </v>
      </c>
      <c r="T21" s="48">
        <f t="shared" si="9"/>
        <v>0.74670830470918703</v>
      </c>
      <c r="U21" s="47" t="str">
        <f t="shared" si="1"/>
        <v>Existe una gran dispersión de precios, lo que indica alta volatilidad o falta de uniformidad en el mercado. La media pierde representatividad</v>
      </c>
    </row>
    <row r="22" spans="1:21" ht="15.75" customHeight="1" x14ac:dyDescent="0.25">
      <c r="A22" s="42">
        <v>21</v>
      </c>
      <c r="B22" s="43" t="s">
        <v>36</v>
      </c>
      <c r="E22" s="44">
        <v>570000</v>
      </c>
      <c r="F22" s="44">
        <f>1657774.496/2</f>
        <v>828887.24800000002</v>
      </c>
      <c r="G22" s="44">
        <v>598500</v>
      </c>
      <c r="H22" s="44">
        <v>1386371</v>
      </c>
      <c r="I22" s="44">
        <v>1455690</v>
      </c>
      <c r="K22" s="45">
        <f t="shared" si="2"/>
        <v>570000</v>
      </c>
      <c r="L22" s="45">
        <f t="shared" si="3"/>
        <v>1455690</v>
      </c>
      <c r="M22" s="45">
        <f t="shared" si="4"/>
        <v>893874.53785190627</v>
      </c>
      <c r="N22" s="45">
        <f t="shared" si="5"/>
        <v>828887.24800000002</v>
      </c>
      <c r="O22" s="45">
        <f t="shared" si="6"/>
        <v>967889.64959999989</v>
      </c>
      <c r="P22" s="45">
        <f t="shared" si="7"/>
        <v>570000</v>
      </c>
      <c r="R22" s="46">
        <f t="shared" si="8"/>
        <v>426369.08208263677</v>
      </c>
      <c r="S22" s="47" t="str">
        <f t="shared" si="0"/>
        <v xml:space="preserve">Existe gran diferencia, indicando alta volatilidad o falta de consenso en el valor. </v>
      </c>
      <c r="T22" s="48">
        <f t="shared" si="9"/>
        <v>0.39400782989464606</v>
      </c>
      <c r="U22" s="47" t="str">
        <f t="shared" si="1"/>
        <v>Existe una gran dispersión de precios, lo que indica alta volatilidad o falta de uniformidad en el mercado. La media pierde representatividad</v>
      </c>
    </row>
    <row r="23" spans="1:21" ht="15.75" customHeight="1" x14ac:dyDescent="0.25">
      <c r="A23" s="42">
        <v>22</v>
      </c>
      <c r="B23" s="43" t="s">
        <v>37</v>
      </c>
      <c r="E23" s="44">
        <v>498750</v>
      </c>
      <c r="F23" s="44"/>
      <c r="G23" s="44">
        <v>523687.5</v>
      </c>
      <c r="H23" s="44">
        <v>1480384</v>
      </c>
      <c r="I23" s="44">
        <v>1554403</v>
      </c>
      <c r="K23" s="45">
        <f t="shared" si="2"/>
        <v>498750</v>
      </c>
      <c r="L23" s="45">
        <f t="shared" si="3"/>
        <v>1554403</v>
      </c>
      <c r="M23" s="45">
        <f t="shared" si="4"/>
        <v>880487.675169277</v>
      </c>
      <c r="N23" s="45">
        <f t="shared" si="5"/>
        <v>1002035.75</v>
      </c>
      <c r="O23" s="45">
        <f t="shared" si="6"/>
        <v>1014306.125</v>
      </c>
      <c r="P23" s="45">
        <f t="shared" si="7"/>
        <v>498750</v>
      </c>
      <c r="R23" s="46">
        <f t="shared" si="8"/>
        <v>581789.75961286551</v>
      </c>
      <c r="S23" s="47" t="str">
        <f t="shared" si="0"/>
        <v xml:space="preserve">Existe gran diferencia, indicando alta volatilidad o falta de consenso en el valor. </v>
      </c>
      <c r="T23" s="48">
        <f t="shared" si="9"/>
        <v>0.49673831111527927</v>
      </c>
      <c r="U23" s="47" t="str">
        <f t="shared" si="1"/>
        <v>Existe una gran dispersión de precios, lo que indica alta volatilidad o falta de uniformidad en el mercado. La media pierde representatividad</v>
      </c>
    </row>
    <row r="24" spans="1:21" ht="15.75" customHeight="1" x14ac:dyDescent="0.25">
      <c r="A24" s="42">
        <v>23</v>
      </c>
      <c r="B24" s="43" t="s">
        <v>21</v>
      </c>
      <c r="E24" s="44">
        <v>688750</v>
      </c>
      <c r="F24" s="44">
        <v>966194.48800000001</v>
      </c>
      <c r="G24" s="44">
        <v>723187.5</v>
      </c>
      <c r="H24" s="44">
        <v>728284</v>
      </c>
      <c r="I24" s="44">
        <v>764698</v>
      </c>
      <c r="K24" s="45">
        <f t="shared" si="2"/>
        <v>688750</v>
      </c>
      <c r="L24" s="45">
        <f t="shared" si="3"/>
        <v>966194.48800000001</v>
      </c>
      <c r="M24" s="45">
        <f t="shared" si="4"/>
        <v>768481.75359003711</v>
      </c>
      <c r="N24" s="45">
        <f t="shared" si="5"/>
        <v>728284</v>
      </c>
      <c r="O24" s="45">
        <f t="shared" si="6"/>
        <v>774222.79759999993</v>
      </c>
      <c r="P24" s="45">
        <f t="shared" si="7"/>
        <v>688750</v>
      </c>
      <c r="R24" s="46">
        <f t="shared" si="8"/>
        <v>110639.53355376582</v>
      </c>
      <c r="S24" s="47" t="str">
        <f t="shared" si="0"/>
        <v xml:space="preserve">Existe gran diferencia, indicando alta volatilidad o falta de consenso en el valor. </v>
      </c>
      <c r="T24" s="48">
        <f t="shared" si="9"/>
        <v>0.12781722201515744</v>
      </c>
      <c r="U24" s="47" t="str">
        <f t="shared" si="1"/>
        <v>Los precios son homogéneos. Hay poca dispersión, indicando un mercado estable donde la mayoría de los productos se venden a precios cercanos al promedio</v>
      </c>
    </row>
    <row r="25" spans="1:21" ht="15.75" customHeight="1" x14ac:dyDescent="0.25">
      <c r="A25" s="42">
        <v>24</v>
      </c>
      <c r="B25" s="43" t="s">
        <v>38</v>
      </c>
      <c r="E25" s="44">
        <v>665000</v>
      </c>
      <c r="F25" s="44">
        <v>966194.48800000001</v>
      </c>
      <c r="G25" s="44">
        <v>698250</v>
      </c>
      <c r="H25" s="44">
        <v>592906</v>
      </c>
      <c r="I25" s="44">
        <v>622551</v>
      </c>
      <c r="K25" s="45">
        <f t="shared" si="2"/>
        <v>592906</v>
      </c>
      <c r="L25" s="45">
        <f t="shared" si="3"/>
        <v>966194.48800000001</v>
      </c>
      <c r="M25" s="45">
        <f t="shared" si="4"/>
        <v>697929.54772287386</v>
      </c>
      <c r="N25" s="45">
        <f t="shared" si="5"/>
        <v>665000</v>
      </c>
      <c r="O25" s="45">
        <f t="shared" si="6"/>
        <v>708980.29759999993</v>
      </c>
      <c r="P25" s="45">
        <f t="shared" si="7"/>
        <v>592906</v>
      </c>
      <c r="R25" s="46">
        <f t="shared" si="8"/>
        <v>149291.50315210439</v>
      </c>
      <c r="S25" s="47" t="str">
        <f t="shared" si="0"/>
        <v xml:space="preserve">Existe gran diferencia, indicando alta volatilidad o falta de consenso en el valor. </v>
      </c>
      <c r="T25" s="48">
        <f t="shared" si="9"/>
        <v>0.18834145357284465</v>
      </c>
      <c r="U25" s="47" t="str">
        <f t="shared" si="1"/>
        <v>Los precios son homogéneos. Hay poca dispersión, indicando un mercado estable donde la mayoría de los productos se venden a precios cercanos al promedio</v>
      </c>
    </row>
    <row r="26" spans="1:21" ht="15.75" customHeight="1" x14ac:dyDescent="0.25">
      <c r="A26" s="42">
        <v>25</v>
      </c>
      <c r="B26" s="43" t="s">
        <v>39</v>
      </c>
      <c r="E26" s="44">
        <v>451250</v>
      </c>
      <c r="F26" s="44">
        <v>1439671.0160000001</v>
      </c>
      <c r="G26" s="44">
        <v>473812.5</v>
      </c>
      <c r="H26" s="44">
        <v>1182051</v>
      </c>
      <c r="I26" s="44">
        <v>1241154</v>
      </c>
      <c r="K26" s="45">
        <f t="shared" si="2"/>
        <v>451250</v>
      </c>
      <c r="L26" s="45">
        <f t="shared" si="3"/>
        <v>1439671.0160000001</v>
      </c>
      <c r="M26" s="45">
        <f t="shared" si="4"/>
        <v>853001.46146064333</v>
      </c>
      <c r="N26" s="45">
        <f t="shared" si="5"/>
        <v>1182051</v>
      </c>
      <c r="O26" s="45">
        <f t="shared" si="6"/>
        <v>957587.70319999999</v>
      </c>
      <c r="P26" s="45">
        <f t="shared" si="7"/>
        <v>451250</v>
      </c>
      <c r="R26" s="46">
        <f t="shared" si="8"/>
        <v>461956.23539586161</v>
      </c>
      <c r="S26" s="47" t="str">
        <f t="shared" si="0"/>
        <v xml:space="preserve">Existe gran diferencia, indicando alta volatilidad o falta de consenso en el valor. </v>
      </c>
      <c r="T26" s="48">
        <f t="shared" si="9"/>
        <v>0.43148655377388345</v>
      </c>
      <c r="U26" s="47" t="str">
        <f t="shared" si="1"/>
        <v>Existe una gran dispersión de precios, lo que indica alta volatilidad o falta de uniformidad en el mercado. La media pierde representatividad</v>
      </c>
    </row>
    <row r="27" spans="1:21" ht="15.75" customHeight="1" x14ac:dyDescent="0.25">
      <c r="A27" s="42">
        <v>26</v>
      </c>
      <c r="B27" s="43" t="s">
        <v>40</v>
      </c>
      <c r="E27" s="44">
        <v>570000</v>
      </c>
      <c r="F27" s="44">
        <v>1024239.496</v>
      </c>
      <c r="G27" s="44">
        <v>598500</v>
      </c>
      <c r="H27" s="44">
        <v>565329</v>
      </c>
      <c r="I27" s="44">
        <v>593595</v>
      </c>
      <c r="K27" s="45">
        <f t="shared" si="2"/>
        <v>565329</v>
      </c>
      <c r="L27" s="45">
        <f t="shared" si="3"/>
        <v>1024239.496</v>
      </c>
      <c r="M27" s="45">
        <f t="shared" si="4"/>
        <v>651367.97977113817</v>
      </c>
      <c r="N27" s="45">
        <f t="shared" si="5"/>
        <v>593595</v>
      </c>
      <c r="O27" s="45">
        <f t="shared" si="6"/>
        <v>670332.69920000003</v>
      </c>
      <c r="P27" s="45">
        <f t="shared" si="7"/>
        <v>565329</v>
      </c>
      <c r="R27" s="46">
        <f t="shared" si="8"/>
        <v>198362.71029892779</v>
      </c>
      <c r="S27" s="47" t="str">
        <f t="shared" si="0"/>
        <v xml:space="preserve">Existe gran diferencia, indicando alta volatilidad o falta de consenso en el valor. </v>
      </c>
      <c r="T27" s="48">
        <f t="shared" si="9"/>
        <v>0.26467603621834479</v>
      </c>
      <c r="U27" s="47" t="str">
        <f t="shared" si="1"/>
        <v>Los precios son homogéneos. Hay poca dispersión, indicando un mercado estable donde la mayoría de los productos se venden a precios cercanos al promedio</v>
      </c>
    </row>
    <row r="28" spans="1:21" ht="15.75" customHeight="1" x14ac:dyDescent="0.25">
      <c r="A28" s="42">
        <v>27</v>
      </c>
      <c r="B28" s="43" t="s">
        <v>41</v>
      </c>
      <c r="E28" s="44">
        <v>77187.5</v>
      </c>
      <c r="F28" s="44"/>
      <c r="G28" s="44">
        <v>81046.875</v>
      </c>
      <c r="H28" s="44">
        <v>263235</v>
      </c>
      <c r="I28" s="44">
        <v>276397</v>
      </c>
      <c r="K28" s="45">
        <f t="shared" si="2"/>
        <v>77187.5</v>
      </c>
      <c r="L28" s="45">
        <f t="shared" si="3"/>
        <v>276397</v>
      </c>
      <c r="M28" s="45">
        <f t="shared" si="4"/>
        <v>146062.94461313696</v>
      </c>
      <c r="N28" s="45">
        <f t="shared" si="5"/>
        <v>172140.9375</v>
      </c>
      <c r="O28" s="45">
        <f t="shared" si="6"/>
        <v>174466.59375</v>
      </c>
      <c r="P28" s="45">
        <f t="shared" si="7"/>
        <v>77187.5</v>
      </c>
      <c r="R28" s="46">
        <f t="shared" si="8"/>
        <v>110242.31431805948</v>
      </c>
      <c r="S28" s="47" t="str">
        <f t="shared" si="0"/>
        <v xml:space="preserve">Existe gran diferencia, indicando alta volatilidad o falta de consenso en el valor. </v>
      </c>
      <c r="T28" s="48">
        <f t="shared" si="9"/>
        <v>0.54722593431402089</v>
      </c>
      <c r="U28" s="47" t="str">
        <f t="shared" si="1"/>
        <v>Existe una gran dispersión de precios, lo que indica alta volatilidad o falta de uniformidad en el mercado. La media pierde representatividad</v>
      </c>
    </row>
    <row r="29" spans="1:21" ht="15.75" customHeight="1" x14ac:dyDescent="0.25">
      <c r="A29" s="42">
        <v>28</v>
      </c>
      <c r="B29" s="43" t="s">
        <v>42</v>
      </c>
      <c r="E29" s="44">
        <v>1603125</v>
      </c>
      <c r="F29" s="44">
        <v>386561</v>
      </c>
      <c r="G29" s="44">
        <v>1683281.25</v>
      </c>
      <c r="H29" s="44">
        <v>1949193</v>
      </c>
      <c r="I29" s="44">
        <v>2046653</v>
      </c>
      <c r="K29" s="45">
        <f t="shared" si="2"/>
        <v>386561</v>
      </c>
      <c r="L29" s="45">
        <f t="shared" si="3"/>
        <v>2046653</v>
      </c>
      <c r="M29" s="45">
        <f t="shared" si="4"/>
        <v>1329989.5653143651</v>
      </c>
      <c r="N29" s="45">
        <f t="shared" si="5"/>
        <v>1683281.25</v>
      </c>
      <c r="O29" s="45">
        <f t="shared" si="6"/>
        <v>1533762.65</v>
      </c>
      <c r="P29" s="45">
        <f t="shared" si="7"/>
        <v>386561</v>
      </c>
      <c r="R29" s="46">
        <f t="shared" si="8"/>
        <v>666872.82519428863</v>
      </c>
      <c r="S29" s="47" t="str">
        <f t="shared" si="0"/>
        <v xml:space="preserve">Existe gran diferencia, indicando alta volatilidad o falta de consenso en el valor. </v>
      </c>
      <c r="T29" s="48">
        <f t="shared" si="9"/>
        <v>0.38889275846735855</v>
      </c>
      <c r="U29" s="47" t="str">
        <f t="shared" si="1"/>
        <v>Existe una gran dispersión de precios, lo que indica alta volatilidad o falta de uniformidad en el mercado. La media pierde representatividad</v>
      </c>
    </row>
    <row r="30" spans="1:21" ht="15.75" customHeight="1" x14ac:dyDescent="0.25">
      <c r="A30" s="42">
        <v>29</v>
      </c>
      <c r="B30" s="43" t="s">
        <v>43</v>
      </c>
      <c r="E30" s="44">
        <v>2790625</v>
      </c>
      <c r="F30" s="44"/>
      <c r="G30" s="44">
        <v>2930156.25</v>
      </c>
      <c r="H30" s="44">
        <v>2092092</v>
      </c>
      <c r="I30" s="44">
        <v>2196697</v>
      </c>
      <c r="K30" s="45">
        <f t="shared" si="2"/>
        <v>2092092</v>
      </c>
      <c r="L30" s="45">
        <f t="shared" si="3"/>
        <v>2930156.25</v>
      </c>
      <c r="M30" s="45">
        <f t="shared" si="4"/>
        <v>2475915.387790943</v>
      </c>
      <c r="N30" s="45">
        <f t="shared" si="5"/>
        <v>2493661</v>
      </c>
      <c r="O30" s="45">
        <f t="shared" si="6"/>
        <v>2502392.5625</v>
      </c>
      <c r="P30" s="45">
        <f t="shared" si="7"/>
        <v>2092092</v>
      </c>
      <c r="R30" s="46">
        <f t="shared" si="8"/>
        <v>419466.34306413546</v>
      </c>
      <c r="S30" s="47" t="str">
        <f t="shared" si="0"/>
        <v xml:space="preserve">Existe gran diferencia, indicando alta volatilidad o falta de consenso en el valor. </v>
      </c>
      <c r="T30" s="48">
        <f t="shared" si="9"/>
        <v>0.1451684737918093</v>
      </c>
      <c r="U30" s="47" t="str">
        <f t="shared" si="1"/>
        <v>Los precios son homogéneos. Hay poca dispersión, indicando un mercado estable donde la mayoría de los productos se venden a precios cercanos al promedio</v>
      </c>
    </row>
    <row r="31" spans="1:21" ht="15.75" customHeight="1" x14ac:dyDescent="0.25">
      <c r="A31" s="42">
        <v>30</v>
      </c>
      <c r="B31" s="43" t="s">
        <v>44</v>
      </c>
      <c r="E31" s="44">
        <v>771875</v>
      </c>
      <c r="F31" s="44">
        <v>974168.49600000004</v>
      </c>
      <c r="G31" s="44">
        <v>810468.75</v>
      </c>
      <c r="H31" s="44">
        <v>1442779</v>
      </c>
      <c r="I31" s="44">
        <v>1514918</v>
      </c>
      <c r="K31" s="45">
        <f t="shared" si="2"/>
        <v>771875</v>
      </c>
      <c r="L31" s="45">
        <f t="shared" si="3"/>
        <v>1514918</v>
      </c>
      <c r="M31" s="45">
        <f t="shared" si="4"/>
        <v>1059012.9078639743</v>
      </c>
      <c r="N31" s="45">
        <f t="shared" si="5"/>
        <v>974168.49600000004</v>
      </c>
      <c r="O31" s="45">
        <f t="shared" si="6"/>
        <v>1102841.8492000001</v>
      </c>
      <c r="P31" s="45">
        <f t="shared" si="7"/>
        <v>771875</v>
      </c>
      <c r="R31" s="46">
        <f t="shared" si="8"/>
        <v>352470.5437270918</v>
      </c>
      <c r="S31" s="47" t="str">
        <f t="shared" si="0"/>
        <v xml:space="preserve">Existe gran diferencia, indicando alta volatilidad o falta de consenso en el valor. </v>
      </c>
      <c r="T31" s="48">
        <f t="shared" si="9"/>
        <v>0.28586078644433405</v>
      </c>
      <c r="U31" s="47" t="str">
        <f t="shared" si="1"/>
        <v>Los precios son homogéneos. Hay poca dispersión, indicando un mercado estable donde la mayoría de los productos se venden a precios cercanos al promedio</v>
      </c>
    </row>
    <row r="32" spans="1:21" ht="15.75" customHeight="1" x14ac:dyDescent="0.25">
      <c r="A32" s="42">
        <v>31</v>
      </c>
      <c r="B32" s="43" t="s">
        <v>45</v>
      </c>
      <c r="E32" s="44">
        <v>1009375</v>
      </c>
      <c r="F32" s="44"/>
      <c r="G32" s="44">
        <v>1059843.75</v>
      </c>
      <c r="H32" s="44">
        <v>1383864</v>
      </c>
      <c r="I32" s="44">
        <v>1453057</v>
      </c>
      <c r="K32" s="45">
        <f t="shared" si="2"/>
        <v>1009375</v>
      </c>
      <c r="L32" s="45">
        <f t="shared" si="3"/>
        <v>1453057</v>
      </c>
      <c r="M32" s="45">
        <f t="shared" si="4"/>
        <v>1211065.4442731394</v>
      </c>
      <c r="N32" s="45">
        <f t="shared" si="5"/>
        <v>1221853.875</v>
      </c>
      <c r="O32" s="45">
        <f t="shared" si="6"/>
        <v>1226534.9375</v>
      </c>
      <c r="P32" s="45">
        <f t="shared" si="7"/>
        <v>1009375</v>
      </c>
      <c r="R32" s="46">
        <f t="shared" si="8"/>
        <v>224357.65283102996</v>
      </c>
      <c r="S32" s="47" t="str">
        <f t="shared" si="0"/>
        <v xml:space="preserve">Existe gran diferencia, indicando alta volatilidad o falta de consenso en el valor. </v>
      </c>
      <c r="T32" s="48">
        <f t="shared" si="9"/>
        <v>0.15841328358828069</v>
      </c>
      <c r="U32" s="47" t="str">
        <f t="shared" si="1"/>
        <v>Los precios son homogéneos. Hay poca dispersión, indicando un mercado estable donde la mayoría de los productos se venden a precios cercanos al promedio</v>
      </c>
    </row>
    <row r="33" spans="1:21" ht="15.75" customHeight="1" x14ac:dyDescent="0.25">
      <c r="A33" s="42">
        <v>32</v>
      </c>
      <c r="B33" s="43" t="s">
        <v>46</v>
      </c>
      <c r="E33" s="44">
        <v>2196875</v>
      </c>
      <c r="F33" s="44"/>
      <c r="G33" s="44">
        <v>2306718.75</v>
      </c>
      <c r="H33" s="44">
        <v>2326496</v>
      </c>
      <c r="I33" s="44">
        <v>2442821</v>
      </c>
      <c r="K33" s="45">
        <f t="shared" si="2"/>
        <v>2196875</v>
      </c>
      <c r="L33" s="45">
        <f t="shared" si="3"/>
        <v>2442821</v>
      </c>
      <c r="M33" s="45">
        <f t="shared" si="4"/>
        <v>2316586.3171242932</v>
      </c>
      <c r="N33" s="45">
        <f t="shared" si="5"/>
        <v>2316607.375</v>
      </c>
      <c r="O33" s="45">
        <f t="shared" si="6"/>
        <v>2318227.6875</v>
      </c>
      <c r="P33" s="45">
        <f t="shared" si="7"/>
        <v>2196875</v>
      </c>
      <c r="R33" s="46">
        <f t="shared" si="8"/>
        <v>100748.51349965727</v>
      </c>
      <c r="S33" s="47" t="str">
        <f t="shared" si="0"/>
        <v xml:space="preserve">Existe gran diferencia, indicando alta volatilidad o falta de consenso en el valor. </v>
      </c>
      <c r="T33" s="48">
        <f t="shared" si="9"/>
        <v>3.7636843246538383E-2</v>
      </c>
      <c r="U33" s="47" t="str">
        <f t="shared" si="1"/>
        <v>Los precios son homogéneos. Hay poca dispersión, indicando un mercado estable donde la mayoría de los productos se venden a precios cercanos al promedio</v>
      </c>
    </row>
    <row r="34" spans="1:21" ht="15.75" customHeight="1" x14ac:dyDescent="0.25">
      <c r="A34" s="42">
        <v>33</v>
      </c>
      <c r="B34" s="43" t="s">
        <v>47</v>
      </c>
      <c r="E34" s="44">
        <v>427500</v>
      </c>
      <c r="F34" s="44"/>
      <c r="G34" s="44">
        <v>448875</v>
      </c>
      <c r="H34" s="44">
        <v>527724</v>
      </c>
      <c r="I34" s="44">
        <v>554110</v>
      </c>
      <c r="K34" s="45">
        <f t="shared" si="2"/>
        <v>427500</v>
      </c>
      <c r="L34" s="45">
        <f t="shared" si="3"/>
        <v>554110</v>
      </c>
      <c r="M34" s="45">
        <f t="shared" si="4"/>
        <v>486705.31921276159</v>
      </c>
      <c r="N34" s="45">
        <f t="shared" si="5"/>
        <v>488299.5</v>
      </c>
      <c r="O34" s="45">
        <f t="shared" si="6"/>
        <v>489552.25</v>
      </c>
      <c r="P34" s="45">
        <f t="shared" si="7"/>
        <v>427500</v>
      </c>
      <c r="R34" s="46">
        <f t="shared" si="8"/>
        <v>60909.512067081938</v>
      </c>
      <c r="S34" s="47" t="str">
        <f t="shared" si="0"/>
        <v xml:space="preserve">Existe gran diferencia, indicando alta volatilidad o falta de consenso en el valor. </v>
      </c>
      <c r="T34" s="48">
        <f t="shared" si="9"/>
        <v>0.10774985669498562</v>
      </c>
      <c r="U34" s="47" t="str">
        <f t="shared" si="1"/>
        <v>Los precios son homogéneos. Hay poca dispersión, indicando un mercado estable donde la mayoría de los productos se venden a precios cercanos al promedio</v>
      </c>
    </row>
    <row r="35" spans="1:21" ht="15.75" customHeight="1" x14ac:dyDescent="0.25">
      <c r="A35" s="42">
        <v>34</v>
      </c>
      <c r="B35" s="43" t="s">
        <v>48</v>
      </c>
      <c r="E35" s="44">
        <v>427500</v>
      </c>
      <c r="F35" s="44">
        <v>654381.28</v>
      </c>
      <c r="G35" s="44">
        <v>448875</v>
      </c>
      <c r="H35" s="44">
        <v>651820</v>
      </c>
      <c r="I35" s="44">
        <v>684411</v>
      </c>
      <c r="K35" s="45">
        <f t="shared" si="2"/>
        <v>427500</v>
      </c>
      <c r="L35" s="45">
        <f t="shared" si="3"/>
        <v>684411</v>
      </c>
      <c r="M35" s="45">
        <f t="shared" si="4"/>
        <v>561910.84403377213</v>
      </c>
      <c r="N35" s="45">
        <f t="shared" si="5"/>
        <v>651820</v>
      </c>
      <c r="O35" s="45">
        <f t="shared" si="6"/>
        <v>573397.45600000001</v>
      </c>
      <c r="P35" s="45">
        <f t="shared" si="7"/>
        <v>427500</v>
      </c>
      <c r="R35" s="46">
        <f t="shared" si="8"/>
        <v>124322.55610314506</v>
      </c>
      <c r="S35" s="47" t="str">
        <f t="shared" si="0"/>
        <v xml:space="preserve">Existe gran diferencia, indicando alta volatilidad o falta de consenso en el valor. </v>
      </c>
      <c r="T35" s="48">
        <f t="shared" si="9"/>
        <v>0.19392739446208043</v>
      </c>
      <c r="U35" s="47" t="str">
        <f t="shared" si="1"/>
        <v>Los precios son homogéneos. Hay poca dispersión, indicando un mercado estable donde la mayoría de los productos se venden a precios cercanos al promedio</v>
      </c>
    </row>
    <row r="36" spans="1:21" ht="15.75" customHeight="1" x14ac:dyDescent="0.25">
      <c r="A36" s="42">
        <v>35</v>
      </c>
      <c r="B36" s="43" t="s">
        <v>49</v>
      </c>
      <c r="E36" s="44">
        <v>71250</v>
      </c>
      <c r="F36" s="44"/>
      <c r="G36" s="44">
        <v>74812.5</v>
      </c>
      <c r="H36" s="44">
        <v>107801</v>
      </c>
      <c r="I36" s="44">
        <v>113191</v>
      </c>
      <c r="K36" s="45">
        <f t="shared" si="2"/>
        <v>71250</v>
      </c>
      <c r="L36" s="45">
        <f t="shared" si="3"/>
        <v>113191</v>
      </c>
      <c r="M36" s="45">
        <f t="shared" si="4"/>
        <v>89804.568543308545</v>
      </c>
      <c r="N36" s="45">
        <f t="shared" si="5"/>
        <v>91306.75</v>
      </c>
      <c r="O36" s="45">
        <f t="shared" si="6"/>
        <v>91763.625</v>
      </c>
      <c r="P36" s="45">
        <f t="shared" si="7"/>
        <v>71250</v>
      </c>
      <c r="R36" s="46">
        <f t="shared" si="8"/>
        <v>21790.512046052674</v>
      </c>
      <c r="S36" s="47" t="str">
        <f t="shared" si="0"/>
        <v xml:space="preserve">Existe gran diferencia, indicando alta volatilidad o falta de consenso en el valor. </v>
      </c>
      <c r="T36" s="48">
        <f t="shared" si="9"/>
        <v>0.20564942800976357</v>
      </c>
      <c r="U36" s="47" t="str">
        <f t="shared" si="1"/>
        <v>Los precios son homogéneos. Hay poca dispersión, indicando un mercado estable donde la mayoría de los productos se venden a precios cercanos al promedio</v>
      </c>
    </row>
    <row r="37" spans="1:21" ht="15.75" customHeight="1" x14ac:dyDescent="0.25">
      <c r="A37" s="42">
        <v>36</v>
      </c>
      <c r="B37" s="43" t="s">
        <v>50</v>
      </c>
      <c r="E37" s="44">
        <v>534375</v>
      </c>
      <c r="F37" s="44">
        <v>305377.07199999999</v>
      </c>
      <c r="G37" s="44">
        <v>561093.75</v>
      </c>
      <c r="H37" s="44">
        <v>872436</v>
      </c>
      <c r="I37" s="44">
        <v>916058</v>
      </c>
      <c r="K37" s="45">
        <f t="shared" si="2"/>
        <v>305377.07199999999</v>
      </c>
      <c r="L37" s="45">
        <f t="shared" si="3"/>
        <v>916058</v>
      </c>
      <c r="M37" s="45">
        <f t="shared" si="4"/>
        <v>592754.56583765382</v>
      </c>
      <c r="N37" s="45">
        <f t="shared" si="5"/>
        <v>561093.75</v>
      </c>
      <c r="O37" s="45">
        <f t="shared" si="6"/>
        <v>637867.96439999994</v>
      </c>
      <c r="P37" s="45">
        <f t="shared" si="7"/>
        <v>305377.07199999999</v>
      </c>
      <c r="R37" s="46">
        <f t="shared" si="8"/>
        <v>254738.65354435192</v>
      </c>
      <c r="S37" s="47" t="str">
        <f t="shared" si="0"/>
        <v xml:space="preserve">Existe gran diferencia, indicando alta volatilidad o falta de consenso en el valor. </v>
      </c>
      <c r="T37" s="48">
        <f t="shared" si="9"/>
        <v>0.3571980269350794</v>
      </c>
      <c r="U37" s="47" t="str">
        <f t="shared" si="1"/>
        <v>Existe una gran dispersión de precios, lo que indica alta volatilidad o falta de uniformidad en el mercado. La media pierde representatividad</v>
      </c>
    </row>
    <row r="38" spans="1:21" ht="15.75" customHeight="1" x14ac:dyDescent="0.25">
      <c r="A38" s="42">
        <v>37</v>
      </c>
      <c r="B38" s="43" t="s">
        <v>51</v>
      </c>
      <c r="E38" s="44">
        <v>463125</v>
      </c>
      <c r="F38" s="44">
        <v>305377.07199999999</v>
      </c>
      <c r="G38" s="44">
        <v>486281.25</v>
      </c>
      <c r="H38" s="44">
        <v>892492</v>
      </c>
      <c r="I38" s="44">
        <v>937117</v>
      </c>
      <c r="K38" s="45">
        <f t="shared" si="2"/>
        <v>305377.07199999999</v>
      </c>
      <c r="L38" s="45">
        <f t="shared" si="3"/>
        <v>937117</v>
      </c>
      <c r="M38" s="45">
        <f t="shared" si="4"/>
        <v>564890.2318716353</v>
      </c>
      <c r="N38" s="45">
        <f t="shared" si="5"/>
        <v>486281.25</v>
      </c>
      <c r="O38" s="45">
        <f t="shared" si="6"/>
        <v>616878.46439999994</v>
      </c>
      <c r="P38" s="45">
        <f t="shared" si="7"/>
        <v>305377.07199999999</v>
      </c>
      <c r="R38" s="46">
        <f t="shared" si="8"/>
        <v>281178.0656365045</v>
      </c>
      <c r="S38" s="47" t="str">
        <f t="shared" si="0"/>
        <v xml:space="preserve">Existe gran diferencia, indicando alta volatilidad o falta de consenso en el valor. </v>
      </c>
      <c r="T38" s="48">
        <f t="shared" si="9"/>
        <v>0.40768696255697767</v>
      </c>
      <c r="U38" s="47" t="str">
        <f t="shared" si="1"/>
        <v>Existe una gran dispersión de precios, lo que indica alta volatilidad o falta de uniformidad en el mercado. La media pierde representatividad</v>
      </c>
    </row>
    <row r="39" spans="1:21" ht="15.75" customHeight="1" x14ac:dyDescent="0.25">
      <c r="A39" s="42">
        <v>38</v>
      </c>
      <c r="B39" s="43" t="s">
        <v>52</v>
      </c>
      <c r="E39" s="44">
        <v>498750</v>
      </c>
      <c r="F39" s="44">
        <v>356582.15599999996</v>
      </c>
      <c r="G39" s="44">
        <v>523687.5</v>
      </c>
      <c r="H39" s="44">
        <v>717002</v>
      </c>
      <c r="I39" s="44">
        <v>752852</v>
      </c>
      <c r="K39" s="45">
        <f t="shared" si="2"/>
        <v>356582.15599999996</v>
      </c>
      <c r="L39" s="45">
        <f t="shared" si="3"/>
        <v>752852</v>
      </c>
      <c r="M39" s="45">
        <f t="shared" si="4"/>
        <v>549881.2860401799</v>
      </c>
      <c r="N39" s="45">
        <f t="shared" si="5"/>
        <v>523687.5</v>
      </c>
      <c r="O39" s="45">
        <f t="shared" si="6"/>
        <v>569774.73120000004</v>
      </c>
      <c r="P39" s="45">
        <f t="shared" si="7"/>
        <v>356582.15599999996</v>
      </c>
      <c r="R39" s="46">
        <f t="shared" si="8"/>
        <v>164174.27818609198</v>
      </c>
      <c r="S39" s="47" t="str">
        <f t="shared" si="0"/>
        <v xml:space="preserve">Existe gran diferencia, indicando alta volatilidad o falta de consenso en el valor. </v>
      </c>
      <c r="T39" s="48">
        <f t="shared" si="9"/>
        <v>0.25771928874971667</v>
      </c>
      <c r="U39" s="47" t="str">
        <f t="shared" si="1"/>
        <v>Los precios son homogéneos. Hay poca dispersión, indicando un mercado estable donde la mayoría de los productos se venden a precios cercanos al promedio</v>
      </c>
    </row>
    <row r="40" spans="1:21" ht="15.75" customHeight="1" x14ac:dyDescent="0.25">
      <c r="A40" s="42">
        <v>39</v>
      </c>
      <c r="B40" s="43" t="s">
        <v>53</v>
      </c>
      <c r="E40" s="44">
        <v>498750</v>
      </c>
      <c r="F40" s="44">
        <v>356582.15599999996</v>
      </c>
      <c r="G40" s="44">
        <v>523687.5</v>
      </c>
      <c r="H40" s="44">
        <v>745833</v>
      </c>
      <c r="I40" s="44">
        <v>783125</v>
      </c>
      <c r="K40" s="45">
        <f t="shared" si="2"/>
        <v>356582.15599999996</v>
      </c>
      <c r="L40" s="45">
        <f t="shared" si="3"/>
        <v>783125</v>
      </c>
      <c r="M40" s="45">
        <f t="shared" si="4"/>
        <v>558621.2873269734</v>
      </c>
      <c r="N40" s="45">
        <f t="shared" si="5"/>
        <v>523687.5</v>
      </c>
      <c r="O40" s="45">
        <f t="shared" si="6"/>
        <v>581595.53119999997</v>
      </c>
      <c r="P40" s="45">
        <f t="shared" si="7"/>
        <v>356582.15599999996</v>
      </c>
      <c r="R40" s="46">
        <f t="shared" si="8"/>
        <v>179189.7137734248</v>
      </c>
      <c r="S40" s="47" t="str">
        <f t="shared" si="0"/>
        <v xml:space="preserve">Existe gran diferencia, indicando alta volatilidad o falta de consenso en el valor. </v>
      </c>
      <c r="T40" s="48">
        <f t="shared" si="9"/>
        <v>0.27557321841135113</v>
      </c>
      <c r="U40" s="47" t="str">
        <f t="shared" si="1"/>
        <v>Los precios son homogéneos. Hay poca dispersión, indicando un mercado estable donde la mayoría de los productos se venden a precios cercanos al promedio</v>
      </c>
    </row>
    <row r="41" spans="1:21" ht="15.75" customHeight="1" x14ac:dyDescent="0.25">
      <c r="A41" s="42">
        <v>40</v>
      </c>
      <c r="B41" s="43" t="s">
        <v>54</v>
      </c>
      <c r="E41" s="44">
        <v>1425000</v>
      </c>
      <c r="F41" s="44">
        <v>1136802.324</v>
      </c>
      <c r="G41" s="44">
        <v>1496250</v>
      </c>
      <c r="H41" s="44">
        <v>3102413</v>
      </c>
      <c r="I41" s="44">
        <v>3257534</v>
      </c>
      <c r="K41" s="45">
        <f t="shared" si="2"/>
        <v>1136802.324</v>
      </c>
      <c r="L41" s="45">
        <f t="shared" si="3"/>
        <v>3257534</v>
      </c>
      <c r="M41" s="45">
        <f t="shared" si="4"/>
        <v>1895913.460115415</v>
      </c>
      <c r="N41" s="45">
        <f t="shared" si="5"/>
        <v>1496250</v>
      </c>
      <c r="O41" s="45">
        <f t="shared" si="6"/>
        <v>2083599.8648000001</v>
      </c>
      <c r="P41" s="45">
        <f t="shared" si="7"/>
        <v>1136802.324</v>
      </c>
      <c r="R41" s="46">
        <f t="shared" si="8"/>
        <v>1011343.2635737362</v>
      </c>
      <c r="S41" s="47" t="str">
        <f t="shared" si="0"/>
        <v xml:space="preserve">Existe gran diferencia, indicando alta volatilidad o falta de consenso en el valor. </v>
      </c>
      <c r="T41" s="48">
        <f t="shared" si="9"/>
        <v>0.434139457223363</v>
      </c>
      <c r="U41" s="47" t="str">
        <f t="shared" si="1"/>
        <v>Existe una gran dispersión de precios, lo que indica alta volatilidad o falta de uniformidad en el mercado. La media pierde representatividad</v>
      </c>
    </row>
    <row r="42" spans="1:21" ht="15.75" customHeight="1" x14ac:dyDescent="0.25">
      <c r="A42" s="42">
        <v>41</v>
      </c>
      <c r="B42" s="43" t="s">
        <v>55</v>
      </c>
      <c r="E42" s="44">
        <v>1163750</v>
      </c>
      <c r="F42" s="44">
        <v>1426820.64</v>
      </c>
      <c r="G42" s="44">
        <v>1221937.5</v>
      </c>
      <c r="H42" s="44">
        <v>3721642</v>
      </c>
      <c r="I42" s="44">
        <v>3907724</v>
      </c>
      <c r="K42" s="45">
        <f t="shared" si="2"/>
        <v>1163750</v>
      </c>
      <c r="L42" s="45">
        <f t="shared" si="3"/>
        <v>3907724</v>
      </c>
      <c r="M42" s="45">
        <f t="shared" si="4"/>
        <v>1967828.7861922039</v>
      </c>
      <c r="N42" s="45">
        <f t="shared" si="5"/>
        <v>1426820.64</v>
      </c>
      <c r="O42" s="45">
        <f t="shared" si="6"/>
        <v>2288374.8280000002</v>
      </c>
      <c r="P42" s="45">
        <f t="shared" si="7"/>
        <v>1163750</v>
      </c>
      <c r="R42" s="46">
        <f t="shared" si="8"/>
        <v>1398292.8631331231</v>
      </c>
      <c r="S42" s="47" t="str">
        <f t="shared" si="0"/>
        <v xml:space="preserve">Existe gran diferencia, indicando alta volatilidad o falta de consenso en el valor. </v>
      </c>
      <c r="T42" s="48">
        <f t="shared" si="9"/>
        <v>0.54653247469098132</v>
      </c>
      <c r="U42" s="47" t="str">
        <f t="shared" si="1"/>
        <v>Existe una gran dispersión de precios, lo que indica alta volatilidad o falta de uniformidad en el mercado. La media pierde representatividad</v>
      </c>
    </row>
    <row r="43" spans="1:21" ht="15.75" customHeight="1" x14ac:dyDescent="0.25">
      <c r="A43" s="42">
        <v>42</v>
      </c>
      <c r="B43" s="43" t="s">
        <v>56</v>
      </c>
      <c r="E43" s="44">
        <v>1959375</v>
      </c>
      <c r="F43" s="44"/>
      <c r="G43" s="44">
        <v>2057343.75</v>
      </c>
      <c r="H43" s="44">
        <v>1803787</v>
      </c>
      <c r="I43" s="44">
        <v>1893976</v>
      </c>
      <c r="K43" s="45">
        <f t="shared" si="2"/>
        <v>1803787</v>
      </c>
      <c r="L43" s="45">
        <f t="shared" si="3"/>
        <v>2057343.75</v>
      </c>
      <c r="M43" s="45">
        <f t="shared" si="4"/>
        <v>1926398.0813660007</v>
      </c>
      <c r="N43" s="45">
        <f t="shared" si="5"/>
        <v>1926675.5</v>
      </c>
      <c r="O43" s="45">
        <f t="shared" si="6"/>
        <v>1928620.4375</v>
      </c>
      <c r="P43" s="45">
        <f t="shared" si="7"/>
        <v>1803787</v>
      </c>
      <c r="R43" s="46">
        <f t="shared" si="8"/>
        <v>106925.45450499127</v>
      </c>
      <c r="S43" s="47" t="str">
        <f t="shared" si="0"/>
        <v xml:space="preserve">Existe gran diferencia, indicando alta volatilidad o falta de consenso en el valor. </v>
      </c>
      <c r="T43" s="48">
        <f t="shared" si="9"/>
        <v>4.8013677607063987E-2</v>
      </c>
      <c r="U43" s="47" t="str">
        <f t="shared" si="1"/>
        <v>Los precios son homogéneos. Hay poca dispersión, indicando un mercado estable donde la mayoría de los productos se venden a precios cercanos al promedio</v>
      </c>
    </row>
    <row r="44" spans="1:21" ht="15.75" customHeight="1" x14ac:dyDescent="0.25">
      <c r="A44" s="42">
        <v>43</v>
      </c>
      <c r="B44" s="43" t="s">
        <v>57</v>
      </c>
      <c r="E44" s="44">
        <v>771875</v>
      </c>
      <c r="F44" s="44"/>
      <c r="G44" s="44">
        <v>810468.75</v>
      </c>
      <c r="H44" s="44">
        <v>1209628</v>
      </c>
      <c r="I44" s="44">
        <v>1270109</v>
      </c>
      <c r="K44" s="45">
        <f t="shared" si="2"/>
        <v>771875</v>
      </c>
      <c r="L44" s="45">
        <f t="shared" si="3"/>
        <v>1270109</v>
      </c>
      <c r="M44" s="45">
        <f t="shared" si="4"/>
        <v>990134.10139737534</v>
      </c>
      <c r="N44" s="45">
        <f t="shared" si="5"/>
        <v>1010048.375</v>
      </c>
      <c r="O44" s="45">
        <f t="shared" si="6"/>
        <v>1015520.1875</v>
      </c>
      <c r="P44" s="45">
        <f t="shared" si="7"/>
        <v>771875</v>
      </c>
      <c r="R44" s="46">
        <f t="shared" si="8"/>
        <v>260705.69341463814</v>
      </c>
      <c r="S44" s="47" t="str">
        <f t="shared" si="0"/>
        <v xml:space="preserve">Existe gran diferencia, indicando alta volatilidad o falta de consenso en el valor. </v>
      </c>
      <c r="T44" s="48">
        <f t="shared" si="9"/>
        <v>0.22232719367611198</v>
      </c>
      <c r="U44" s="47" t="str">
        <f t="shared" si="1"/>
        <v>Los precios son homogéneos. Hay poca dispersión, indicando un mercado estable donde la mayoría de los productos se venden a precios cercanos al promedio</v>
      </c>
    </row>
    <row r="45" spans="1:21" ht="15.75" customHeight="1" x14ac:dyDescent="0.25">
      <c r="A45" s="42">
        <v>44</v>
      </c>
      <c r="B45" s="43" t="s">
        <v>58</v>
      </c>
      <c r="E45" s="44">
        <v>1009375</v>
      </c>
      <c r="F45" s="44"/>
      <c r="G45" s="44">
        <v>1059843.75</v>
      </c>
      <c r="H45" s="44">
        <v>308361</v>
      </c>
      <c r="I45" s="44">
        <v>323779</v>
      </c>
      <c r="K45" s="45">
        <f t="shared" si="2"/>
        <v>308361</v>
      </c>
      <c r="L45" s="45">
        <f t="shared" si="3"/>
        <v>1059843.75</v>
      </c>
      <c r="M45" s="45">
        <f t="shared" si="4"/>
        <v>571676.87845440628</v>
      </c>
      <c r="N45" s="45">
        <f t="shared" si="5"/>
        <v>666577</v>
      </c>
      <c r="O45" s="45">
        <f t="shared" si="6"/>
        <v>675339.6875</v>
      </c>
      <c r="P45" s="45">
        <f t="shared" si="7"/>
        <v>308361</v>
      </c>
      <c r="R45" s="46">
        <f t="shared" si="8"/>
        <v>415407.92728380131</v>
      </c>
      <c r="S45" s="47" t="str">
        <f t="shared" si="0"/>
        <v xml:space="preserve">Existe gran diferencia, indicando alta volatilidad o falta de consenso en el valor. </v>
      </c>
      <c r="T45" s="48">
        <f t="shared" si="9"/>
        <v>0.53270054258614963</v>
      </c>
      <c r="U45" s="47" t="str">
        <f t="shared" si="1"/>
        <v>Existe una gran dispersión de precios, lo que indica alta volatilidad o falta de uniformidad en el mercado. La media pierde representatividad</v>
      </c>
    </row>
    <row r="46" spans="1:21" ht="15.75" customHeight="1" x14ac:dyDescent="0.25">
      <c r="A46" s="42">
        <v>45</v>
      </c>
      <c r="B46" s="43" t="s">
        <v>59</v>
      </c>
      <c r="E46" s="44">
        <v>190000</v>
      </c>
      <c r="F46" s="44">
        <v>259233.18400000001</v>
      </c>
      <c r="G46" s="44">
        <v>199500</v>
      </c>
      <c r="H46" s="44">
        <v>300840</v>
      </c>
      <c r="I46" s="44">
        <v>315882</v>
      </c>
      <c r="K46" s="45">
        <f t="shared" si="2"/>
        <v>190000</v>
      </c>
      <c r="L46" s="45">
        <f t="shared" si="3"/>
        <v>315882</v>
      </c>
      <c r="M46" s="45">
        <f t="shared" si="4"/>
        <v>247770.45069887544</v>
      </c>
      <c r="N46" s="45">
        <f t="shared" si="5"/>
        <v>259233.18400000001</v>
      </c>
      <c r="O46" s="45">
        <f t="shared" si="6"/>
        <v>253091.03679999997</v>
      </c>
      <c r="P46" s="45">
        <f t="shared" si="7"/>
        <v>190000</v>
      </c>
      <c r="R46" s="46">
        <f t="shared" si="8"/>
        <v>57255.726063606686</v>
      </c>
      <c r="S46" s="47" t="str">
        <f t="shared" si="0"/>
        <v xml:space="preserve">Existe gran diferencia, indicando alta volatilidad o falta de consenso en el valor. </v>
      </c>
      <c r="T46" s="48">
        <f t="shared" si="9"/>
        <v>0.20234252022208499</v>
      </c>
      <c r="U46" s="47" t="str">
        <f t="shared" si="1"/>
        <v>Los precios son homogéneos. Hay poca dispersión, indicando un mercado estable donde la mayoría de los productos se venden a precios cercanos al promedio</v>
      </c>
    </row>
    <row r="47" spans="1:21" ht="15.75" customHeight="1" x14ac:dyDescent="0.25">
      <c r="A47" s="42">
        <v>46</v>
      </c>
      <c r="B47" s="43" t="s">
        <v>60</v>
      </c>
      <c r="E47" s="44">
        <v>166250</v>
      </c>
      <c r="F47" s="44">
        <v>259233.18400000001</v>
      </c>
      <c r="G47" s="44">
        <v>174562.5</v>
      </c>
      <c r="H47" s="44">
        <v>196800</v>
      </c>
      <c r="I47" s="44">
        <v>206640</v>
      </c>
      <c r="K47" s="45">
        <f t="shared" si="2"/>
        <v>166250</v>
      </c>
      <c r="L47" s="45">
        <f t="shared" si="3"/>
        <v>259233.18400000001</v>
      </c>
      <c r="M47" s="45">
        <f t="shared" si="4"/>
        <v>198211.35830101985</v>
      </c>
      <c r="N47" s="45">
        <f t="shared" si="5"/>
        <v>196800</v>
      </c>
      <c r="O47" s="45">
        <f t="shared" si="6"/>
        <v>200697.13680000001</v>
      </c>
      <c r="P47" s="45">
        <f t="shared" si="7"/>
        <v>166250</v>
      </c>
      <c r="R47" s="46">
        <f t="shared" si="8"/>
        <v>36560.21948251369</v>
      </c>
      <c r="S47" s="47" t="str">
        <f t="shared" si="0"/>
        <v xml:space="preserve">Existe gran diferencia, indicando alta volatilidad o falta de consenso en el valor. </v>
      </c>
      <c r="T47" s="48">
        <f t="shared" si="9"/>
        <v>0.1629343344677206</v>
      </c>
      <c r="U47" s="47" t="str">
        <f t="shared" si="1"/>
        <v>Los precios son homogéneos. Hay poca dispersión, indicando un mercado estable donde la mayoría de los productos se venden a precios cercanos al promedio</v>
      </c>
    </row>
    <row r="48" spans="1:21" ht="15.75" customHeight="1" x14ac:dyDescent="0.25">
      <c r="A48" s="42">
        <v>47</v>
      </c>
      <c r="B48" s="43" t="s">
        <v>61</v>
      </c>
      <c r="E48" s="44">
        <v>3146875</v>
      </c>
      <c r="F48" s="44"/>
      <c r="G48" s="44">
        <v>3304218.75</v>
      </c>
      <c r="H48" s="44">
        <v>2530817</v>
      </c>
      <c r="I48" s="44">
        <v>2657358</v>
      </c>
      <c r="K48" s="45">
        <f t="shared" si="2"/>
        <v>2530817</v>
      </c>
      <c r="L48" s="45">
        <f t="shared" si="3"/>
        <v>3304218.75</v>
      </c>
      <c r="M48" s="45">
        <f t="shared" si="4"/>
        <v>2891776.8275291184</v>
      </c>
      <c r="N48" s="45">
        <f t="shared" si="5"/>
        <v>2902116.5</v>
      </c>
      <c r="O48" s="45">
        <f t="shared" si="6"/>
        <v>2909817.1875</v>
      </c>
      <c r="P48" s="45">
        <f t="shared" si="7"/>
        <v>2530817</v>
      </c>
      <c r="R48" s="46">
        <f t="shared" si="8"/>
        <v>373776.12838343123</v>
      </c>
      <c r="S48" s="47" t="str">
        <f t="shared" si="0"/>
        <v xml:space="preserve">Existe gran diferencia, indicando alta volatilidad o falta de consenso en el valor. </v>
      </c>
      <c r="T48" s="48">
        <f t="shared" si="9"/>
        <v>0.11124397226698464</v>
      </c>
      <c r="U48" s="47" t="str">
        <f t="shared" si="1"/>
        <v>Los precios son homogéneos. Hay poca dispersión, indicando un mercado estable donde la mayoría de los productos se venden a precios cercanos al promedio</v>
      </c>
    </row>
    <row r="49" spans="1:21" ht="15.75" customHeight="1" x14ac:dyDescent="0.25">
      <c r="A49" s="42">
        <v>48</v>
      </c>
      <c r="B49" s="43" t="s">
        <v>62</v>
      </c>
      <c r="E49" s="44">
        <v>5759375</v>
      </c>
      <c r="F49" s="44"/>
      <c r="G49" s="44">
        <v>6047343.75</v>
      </c>
      <c r="H49" s="44">
        <v>1025363</v>
      </c>
      <c r="I49" s="44">
        <v>1076631</v>
      </c>
      <c r="K49" s="45">
        <f t="shared" si="2"/>
        <v>1025363</v>
      </c>
      <c r="L49" s="45">
        <f t="shared" si="3"/>
        <v>6047343.75</v>
      </c>
      <c r="M49" s="45">
        <f t="shared" si="4"/>
        <v>2490124.916059054</v>
      </c>
      <c r="N49" s="45">
        <f t="shared" si="5"/>
        <v>3418003</v>
      </c>
      <c r="O49" s="45">
        <f t="shared" si="6"/>
        <v>3477178.1875</v>
      </c>
      <c r="P49" s="45">
        <f t="shared" si="7"/>
        <v>1025363</v>
      </c>
      <c r="R49" s="46">
        <f t="shared" si="8"/>
        <v>2804056.455846061</v>
      </c>
      <c r="S49" s="47" t="str">
        <f t="shared" si="0"/>
        <v xml:space="preserve">Existe gran diferencia, indicando alta volatilidad o falta de consenso en el valor. </v>
      </c>
      <c r="T49" s="48">
        <f t="shared" si="9"/>
        <v>0.69837782059549602</v>
      </c>
      <c r="U49" s="47" t="str">
        <f t="shared" si="1"/>
        <v>Existe una gran dispersión de precios, lo que indica alta volatilidad o falta de uniformidad en el mercado. La media pierde representatividad</v>
      </c>
    </row>
    <row r="50" spans="1:21" ht="15.75" customHeight="1" x14ac:dyDescent="0.25">
      <c r="A50" s="42">
        <v>49</v>
      </c>
      <c r="B50" s="43" t="s">
        <v>63</v>
      </c>
      <c r="E50" s="44">
        <v>190000</v>
      </c>
      <c r="F50" s="44">
        <v>272404.272</v>
      </c>
      <c r="G50" s="44">
        <v>199500</v>
      </c>
      <c r="H50" s="44">
        <v>491372</v>
      </c>
      <c r="I50" s="44">
        <v>515941</v>
      </c>
      <c r="K50" s="45">
        <f t="shared" si="2"/>
        <v>190000</v>
      </c>
      <c r="L50" s="45">
        <f t="shared" si="3"/>
        <v>515941</v>
      </c>
      <c r="M50" s="45">
        <f t="shared" si="4"/>
        <v>304497.8091899376</v>
      </c>
      <c r="N50" s="45">
        <f t="shared" si="5"/>
        <v>272404.272</v>
      </c>
      <c r="O50" s="45">
        <f t="shared" si="6"/>
        <v>333843.45439999999</v>
      </c>
      <c r="P50" s="45">
        <f t="shared" si="7"/>
        <v>190000</v>
      </c>
      <c r="R50" s="46">
        <f t="shared" si="8"/>
        <v>158499.71217657282</v>
      </c>
      <c r="S50" s="47" t="str">
        <f t="shared" si="0"/>
        <v xml:space="preserve">Existe gran diferencia, indicando alta volatilidad o falta de consenso en el valor. </v>
      </c>
      <c r="T50" s="48">
        <f t="shared" si="9"/>
        <v>0.4246494890582081</v>
      </c>
      <c r="U50" s="47" t="str">
        <f t="shared" si="1"/>
        <v>Existe una gran dispersión de precios, lo que indica alta volatilidad o falta de uniformidad en el mercado. La media pierde representatividad</v>
      </c>
    </row>
    <row r="51" spans="1:21" ht="15.75" customHeight="1" x14ac:dyDescent="0.25">
      <c r="A51" s="42">
        <v>50</v>
      </c>
      <c r="B51" s="43" t="s">
        <v>64</v>
      </c>
      <c r="E51" s="44">
        <v>570000</v>
      </c>
      <c r="F51" s="44"/>
      <c r="G51" s="44">
        <v>598500</v>
      </c>
      <c r="H51" s="44">
        <v>770903</v>
      </c>
      <c r="I51" s="44">
        <v>809448</v>
      </c>
      <c r="K51" s="45">
        <f t="shared" si="2"/>
        <v>570000</v>
      </c>
      <c r="L51" s="45">
        <f t="shared" si="3"/>
        <v>809448</v>
      </c>
      <c r="M51" s="45">
        <f t="shared" si="4"/>
        <v>679253.56292771699</v>
      </c>
      <c r="N51" s="45">
        <f t="shared" si="5"/>
        <v>684701.5</v>
      </c>
      <c r="O51" s="45">
        <f t="shared" si="6"/>
        <v>687212.75</v>
      </c>
      <c r="P51" s="45">
        <f t="shared" si="7"/>
        <v>570000</v>
      </c>
      <c r="R51" s="46">
        <f t="shared" si="8"/>
        <v>120491.07167856878</v>
      </c>
      <c r="S51" s="47" t="str">
        <f t="shared" si="0"/>
        <v xml:space="preserve">Existe gran diferencia, indicando alta volatilidad o falta de consenso en el valor. </v>
      </c>
      <c r="T51" s="48">
        <f t="shared" si="9"/>
        <v>0.15184283033580542</v>
      </c>
      <c r="U51" s="47" t="str">
        <f t="shared" si="1"/>
        <v>Los precios son homogéneos. Hay poca dispersión, indicando un mercado estable donde la mayoría de los productos se venden a precios cercanos al promedio</v>
      </c>
    </row>
    <row r="52" spans="1:21" ht="15.75" customHeight="1" x14ac:dyDescent="0.25">
      <c r="A52" s="42">
        <v>51</v>
      </c>
      <c r="B52" s="43" t="s">
        <v>65</v>
      </c>
      <c r="E52" s="44">
        <v>1128125</v>
      </c>
      <c r="F52" s="44"/>
      <c r="G52" s="44">
        <v>1184531.25</v>
      </c>
      <c r="H52" s="44">
        <v>1375090</v>
      </c>
      <c r="I52" s="44">
        <v>1443845</v>
      </c>
      <c r="K52" s="45">
        <f t="shared" si="2"/>
        <v>1128125</v>
      </c>
      <c r="L52" s="45">
        <f t="shared" si="3"/>
        <v>1443845</v>
      </c>
      <c r="M52" s="45">
        <f t="shared" si="4"/>
        <v>1276259.1267425772</v>
      </c>
      <c r="N52" s="45">
        <f t="shared" si="5"/>
        <v>1279810.625</v>
      </c>
      <c r="O52" s="45">
        <f t="shared" si="6"/>
        <v>1282897.8125</v>
      </c>
      <c r="P52" s="45">
        <f t="shared" si="7"/>
        <v>1128125</v>
      </c>
      <c r="R52" s="46">
        <f t="shared" si="8"/>
        <v>150592.16525373189</v>
      </c>
      <c r="S52" s="47" t="str">
        <f t="shared" si="0"/>
        <v xml:space="preserve">Existe gran diferencia, indicando alta volatilidad o falta de consenso en el valor. </v>
      </c>
      <c r="T52" s="48">
        <f t="shared" si="9"/>
        <v>0.1016578557153289</v>
      </c>
      <c r="U52" s="47" t="str">
        <f t="shared" si="1"/>
        <v>Los precios son homogéneos. Hay poca dispersión, indicando un mercado estable donde la mayoría de los productos se venden a precios cercanos al promedio</v>
      </c>
    </row>
    <row r="53" spans="1:21" ht="15.75" customHeight="1" x14ac:dyDescent="0.25">
      <c r="A53" s="42">
        <v>52</v>
      </c>
      <c r="B53" s="43" t="s">
        <v>66</v>
      </c>
      <c r="E53" s="44">
        <v>95000</v>
      </c>
      <c r="F53" s="44"/>
      <c r="G53" s="44">
        <v>99750</v>
      </c>
      <c r="H53" s="44">
        <v>364769</v>
      </c>
      <c r="I53" s="44">
        <v>383007</v>
      </c>
      <c r="K53" s="45">
        <f t="shared" si="2"/>
        <v>95000</v>
      </c>
      <c r="L53" s="45">
        <f t="shared" si="3"/>
        <v>383007</v>
      </c>
      <c r="M53" s="45">
        <f t="shared" si="4"/>
        <v>190750.32470481857</v>
      </c>
      <c r="N53" s="45">
        <f t="shared" si="5"/>
        <v>232259.5</v>
      </c>
      <c r="O53" s="45">
        <f t="shared" si="6"/>
        <v>235631.5</v>
      </c>
      <c r="P53" s="45">
        <f t="shared" si="7"/>
        <v>95000</v>
      </c>
      <c r="R53" s="46">
        <f t="shared" si="8"/>
        <v>159830.15228777495</v>
      </c>
      <c r="S53" s="47" t="str">
        <f t="shared" si="0"/>
        <v xml:space="preserve">Existe gran diferencia, indicando alta volatilidad o falta de consenso en el valor. </v>
      </c>
      <c r="T53" s="48">
        <f t="shared" si="9"/>
        <v>0.58742983078216882</v>
      </c>
      <c r="U53" s="47" t="str">
        <f t="shared" si="1"/>
        <v>Existe una gran dispersión de precios, lo que indica alta volatilidad o falta de uniformidad en el mercado. La media pierde representatividad</v>
      </c>
    </row>
    <row r="54" spans="1:21" ht="15.75" customHeight="1" x14ac:dyDescent="0.25">
      <c r="A54" s="42">
        <v>53</v>
      </c>
      <c r="B54" s="43" t="s">
        <v>67</v>
      </c>
      <c r="E54" s="44">
        <v>3384375</v>
      </c>
      <c r="F54" s="44"/>
      <c r="G54" s="44">
        <v>3553593.75</v>
      </c>
      <c r="H54" s="44">
        <v>2375383</v>
      </c>
      <c r="I54" s="44">
        <v>2494152</v>
      </c>
      <c r="K54" s="45">
        <f t="shared" si="2"/>
        <v>2375383</v>
      </c>
      <c r="L54" s="45">
        <f t="shared" si="3"/>
        <v>3553593.75</v>
      </c>
      <c r="M54" s="45">
        <f t="shared" si="4"/>
        <v>2905365.0250576297</v>
      </c>
      <c r="N54" s="45">
        <f t="shared" si="5"/>
        <v>2939263.5</v>
      </c>
      <c r="O54" s="45">
        <f t="shared" si="6"/>
        <v>2951875.9375</v>
      </c>
      <c r="P54" s="45">
        <f t="shared" si="7"/>
        <v>2375383</v>
      </c>
      <c r="R54" s="46">
        <f t="shared" si="8"/>
        <v>603040.92588896118</v>
      </c>
      <c r="S54" s="47" t="str">
        <f t="shared" si="0"/>
        <v xml:space="preserve">Existe gran diferencia, indicando alta volatilidad o falta de consenso en el valor. </v>
      </c>
      <c r="T54" s="48">
        <f t="shared" si="9"/>
        <v>0.17692097242536278</v>
      </c>
      <c r="U54" s="47" t="str">
        <f t="shared" si="1"/>
        <v>Los precios son homogéneos. Hay poca dispersión, indicando un mercado estable donde la mayoría de los productos se venden a precios cercanos al promedio</v>
      </c>
    </row>
    <row r="55" spans="1:21" ht="15.75" customHeight="1" x14ac:dyDescent="0.25">
      <c r="A55" s="42">
        <v>54</v>
      </c>
      <c r="B55" s="43" t="s">
        <v>68</v>
      </c>
      <c r="E55" s="44">
        <v>415625</v>
      </c>
      <c r="F55" s="44">
        <v>392000</v>
      </c>
      <c r="G55" s="44">
        <v>436406.25</v>
      </c>
      <c r="H55" s="44">
        <v>586638</v>
      </c>
      <c r="I55" s="44">
        <v>615970</v>
      </c>
      <c r="K55" s="45">
        <f t="shared" si="2"/>
        <v>392000</v>
      </c>
      <c r="L55" s="45">
        <f t="shared" si="3"/>
        <v>615970</v>
      </c>
      <c r="M55" s="45">
        <f t="shared" si="4"/>
        <v>480796.9331075385</v>
      </c>
      <c r="N55" s="45">
        <f t="shared" si="5"/>
        <v>436406.25</v>
      </c>
      <c r="O55" s="45">
        <f t="shared" si="6"/>
        <v>489327.85</v>
      </c>
      <c r="P55" s="45">
        <f t="shared" si="7"/>
        <v>392000</v>
      </c>
      <c r="R55" s="46">
        <f t="shared" si="8"/>
        <v>103938.70270494763</v>
      </c>
      <c r="S55" s="47" t="str">
        <f t="shared" si="0"/>
        <v xml:space="preserve">Existe gran diferencia, indicando alta volatilidad o falta de consenso en el valor. </v>
      </c>
      <c r="T55" s="48">
        <f t="shared" si="9"/>
        <v>0.18998632899509341</v>
      </c>
      <c r="U55" s="47" t="str">
        <f t="shared" si="1"/>
        <v>Los precios son homogéneos. Hay poca dispersión, indicando un mercado estable donde la mayoría de los productos se venden a precios cercanos al promedio</v>
      </c>
    </row>
    <row r="56" spans="1:21" ht="15.75" customHeight="1" x14ac:dyDescent="0.25"/>
    <row r="57" spans="1:21" ht="15.75" customHeight="1" x14ac:dyDescent="0.25"/>
    <row r="58" spans="1:21" ht="15.75" customHeight="1" x14ac:dyDescent="0.25"/>
    <row r="59" spans="1:21" ht="15.75" customHeight="1" x14ac:dyDescent="0.25"/>
    <row r="60" spans="1:21" ht="15.75" customHeight="1" x14ac:dyDescent="0.25"/>
    <row r="61" spans="1:21" ht="15.75" customHeight="1" x14ac:dyDescent="0.25"/>
    <row r="62" spans="1:21" ht="15.75" customHeight="1" x14ac:dyDescent="0.25"/>
    <row r="63" spans="1:21" ht="15.75" customHeight="1" x14ac:dyDescent="0.25"/>
    <row r="64" spans="1:21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T2:T55">
    <cfRule type="cellIs" dxfId="7" priority="1" operator="lessThan">
      <formula>30%</formula>
    </cfRule>
  </conditionalFormatting>
  <conditionalFormatting sqref="T2:T55">
    <cfRule type="cellIs" dxfId="6" priority="2" operator="greaterThan">
      <formula>30%</formula>
    </cfRule>
  </conditionalFormatting>
  <pageMargins left="0.7" right="0.7" top="0.75" bottom="0.75" header="0" footer="0"/>
  <pageSetup orientation="landscape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34F6B-C57F-422C-98AB-D2AA4F759C26}">
  <dimension ref="A1:S1000"/>
  <sheetViews>
    <sheetView workbookViewId="0">
      <selection activeCell="I2" sqref="I2"/>
    </sheetView>
  </sheetViews>
  <sheetFormatPr baseColWidth="10" defaultColWidth="14.42578125" defaultRowHeight="15" customHeight="1" x14ac:dyDescent="0.25"/>
  <cols>
    <col min="1" max="1" width="4.42578125" customWidth="1"/>
    <col min="2" max="2" width="77.42578125" customWidth="1"/>
    <col min="3" max="5" width="10.7109375" customWidth="1"/>
    <col min="6" max="6" width="13.5703125" customWidth="1"/>
    <col min="7" max="16" width="10.7109375" customWidth="1"/>
    <col min="17" max="17" width="49.5703125" customWidth="1"/>
    <col min="18" max="18" width="10.7109375" customWidth="1"/>
    <col min="19" max="19" width="111.5703125" customWidth="1"/>
    <col min="20" max="26" width="10.7109375" customWidth="1"/>
  </cols>
  <sheetData>
    <row r="1" spans="1:19" ht="54" x14ac:dyDescent="0.25">
      <c r="A1" s="33" t="s">
        <v>102</v>
      </c>
      <c r="B1" s="33" t="s">
        <v>103</v>
      </c>
      <c r="E1" s="34" t="s">
        <v>124</v>
      </c>
      <c r="F1" s="34" t="s">
        <v>126</v>
      </c>
      <c r="I1" s="35" t="s">
        <v>106</v>
      </c>
      <c r="J1" s="36" t="s">
        <v>107</v>
      </c>
      <c r="K1" s="37" t="s">
        <v>108</v>
      </c>
      <c r="L1" s="38" t="s">
        <v>109</v>
      </c>
      <c r="M1" s="39" t="s">
        <v>110</v>
      </c>
      <c r="N1" s="40" t="s">
        <v>111</v>
      </c>
      <c r="P1" s="41" t="s">
        <v>112</v>
      </c>
      <c r="Q1" s="41" t="s">
        <v>113</v>
      </c>
      <c r="R1" s="41" t="s">
        <v>114</v>
      </c>
      <c r="S1" s="41" t="s">
        <v>115</v>
      </c>
    </row>
    <row r="2" spans="1:19" x14ac:dyDescent="0.25">
      <c r="A2" s="42">
        <v>1</v>
      </c>
      <c r="B2" s="43" t="s">
        <v>123</v>
      </c>
      <c r="E2" s="44">
        <v>68350</v>
      </c>
      <c r="F2" s="44">
        <v>71768</v>
      </c>
      <c r="I2" s="45">
        <f t="shared" ref="I2:I28" si="0">+MIN(E2,F2)</f>
        <v>68350</v>
      </c>
      <c r="J2" s="45">
        <f t="shared" ref="J2:J28" si="1">+MAX(E2,F2)</f>
        <v>71768</v>
      </c>
      <c r="K2" s="45">
        <f t="shared" ref="K2:K28" si="2">+GEOMEAN(F2,E2)</f>
        <v>70038.152459927151</v>
      </c>
      <c r="L2" s="45">
        <f t="shared" ref="L2:L28" si="3">+MEDIAN(F2,E2)</f>
        <v>70059</v>
      </c>
      <c r="M2" s="45">
        <f t="shared" ref="M2:M28" si="4">+AVERAGE(F2,E2)</f>
        <v>70059</v>
      </c>
      <c r="N2" s="45">
        <f t="shared" ref="N2:N28" si="5">+I2</f>
        <v>68350</v>
      </c>
      <c r="P2" s="46">
        <f t="shared" ref="P2:P28" si="6">+_xlfn.STDEV.S(E2,F2)</f>
        <v>2416.8909780956196</v>
      </c>
      <c r="Q2" s="47" t="str">
        <f t="shared" ref="Q2:Q28" si="7">+IF(P2&lt;20000,"Los precios son similares, sugiriendo un mercado estable y competitivo.","Existe gran diferencia, indicando alta volatilidad o falta de consenso en el valor. ")</f>
        <v>Los precios son similares, sugiriendo un mercado estable y competitivo.</v>
      </c>
      <c r="R2" s="48">
        <f t="shared" ref="R2:R28" si="8">+_xlfn.STDEV.P(E2,F2)/M2</f>
        <v>2.4393725288685251E-2</v>
      </c>
      <c r="S2" s="47" t="str">
        <f t="shared" ref="S2:S28" si="9">+IF(R2&lt;30%,"Los precios son homogéneos. Hay poca dispersión, indicando un mercado estable donde la mayoría de los productos se venden a precios cercanos al promedio","Existe una gran dispersión de precios, lo que indica alta volatilidad o falta de uniformidad en el mercado. La media pierde representatividad")</f>
        <v>Los precios son homogéneos. Hay poca dispersión, indicando un mercado estable donde la mayoría de los productos se venden a precios cercanos al promedio</v>
      </c>
    </row>
    <row r="3" spans="1:19" x14ac:dyDescent="0.25">
      <c r="A3" s="42">
        <v>2</v>
      </c>
      <c r="B3" s="43" t="s">
        <v>78</v>
      </c>
      <c r="E3" s="44">
        <v>73729</v>
      </c>
      <c r="F3" s="44">
        <v>77415</v>
      </c>
      <c r="I3" s="45">
        <f t="shared" si="0"/>
        <v>73729</v>
      </c>
      <c r="J3" s="45">
        <f t="shared" si="1"/>
        <v>77415</v>
      </c>
      <c r="K3" s="45">
        <f t="shared" si="2"/>
        <v>75549.523724508021</v>
      </c>
      <c r="L3" s="45">
        <f t="shared" si="3"/>
        <v>75572</v>
      </c>
      <c r="M3" s="45">
        <f t="shared" si="4"/>
        <v>75572</v>
      </c>
      <c r="N3" s="45">
        <f t="shared" si="5"/>
        <v>73729</v>
      </c>
      <c r="P3" s="46">
        <f t="shared" si="6"/>
        <v>2606.3955954536141</v>
      </c>
      <c r="Q3" s="47" t="str">
        <f t="shared" si="7"/>
        <v>Los precios son similares, sugiriendo un mercado estable y competitivo.</v>
      </c>
      <c r="R3" s="48">
        <f t="shared" si="8"/>
        <v>2.4387339226168422E-2</v>
      </c>
      <c r="S3" s="47" t="str">
        <f t="shared" si="9"/>
        <v>Los precios son homogéneos. Hay poca dispersión, indicando un mercado estable donde la mayoría de los productos se venden a precios cercanos al promedio</v>
      </c>
    </row>
    <row r="4" spans="1:19" x14ac:dyDescent="0.25">
      <c r="A4" s="42">
        <v>3</v>
      </c>
      <c r="B4" s="43" t="s">
        <v>79</v>
      </c>
      <c r="E4" s="44">
        <v>73224</v>
      </c>
      <c r="F4" s="44">
        <v>76885</v>
      </c>
      <c r="I4" s="45">
        <f t="shared" si="0"/>
        <v>73224</v>
      </c>
      <c r="J4" s="45">
        <f t="shared" si="1"/>
        <v>76885</v>
      </c>
      <c r="K4" s="45">
        <f t="shared" si="2"/>
        <v>75032.1746985918</v>
      </c>
      <c r="L4" s="45">
        <f t="shared" si="3"/>
        <v>75054.5</v>
      </c>
      <c r="M4" s="45">
        <f t="shared" si="4"/>
        <v>75054.5</v>
      </c>
      <c r="N4" s="45">
        <f t="shared" si="5"/>
        <v>73224</v>
      </c>
      <c r="P4" s="46">
        <f t="shared" si="6"/>
        <v>2588.7179259239506</v>
      </c>
      <c r="Q4" s="47" t="str">
        <f t="shared" si="7"/>
        <v>Los precios son similares, sugiriendo un mercado estable y competitivo.</v>
      </c>
      <c r="R4" s="48">
        <f t="shared" si="8"/>
        <v>2.438894403400196E-2</v>
      </c>
      <c r="S4" s="47" t="str">
        <f t="shared" si="9"/>
        <v>Los precios son homogéneos. Hay poca dispersión, indicando un mercado estable donde la mayoría de los productos se venden a precios cercanos al promedio</v>
      </c>
    </row>
    <row r="5" spans="1:19" x14ac:dyDescent="0.25">
      <c r="A5" s="42">
        <v>4</v>
      </c>
      <c r="B5" s="43" t="s">
        <v>80</v>
      </c>
      <c r="E5" s="44">
        <v>65147</v>
      </c>
      <c r="F5" s="44">
        <v>68404</v>
      </c>
      <c r="I5" s="45">
        <f t="shared" si="0"/>
        <v>65147</v>
      </c>
      <c r="J5" s="45">
        <f t="shared" si="1"/>
        <v>68404</v>
      </c>
      <c r="K5" s="45">
        <f t="shared" si="2"/>
        <v>66755.639372265767</v>
      </c>
      <c r="L5" s="45">
        <f t="shared" si="3"/>
        <v>66775.5</v>
      </c>
      <c r="M5" s="45">
        <f t="shared" si="4"/>
        <v>66775.5</v>
      </c>
      <c r="N5" s="45">
        <f t="shared" si="5"/>
        <v>65147</v>
      </c>
      <c r="P5" s="46">
        <f t="shared" si="6"/>
        <v>2303.0467863245854</v>
      </c>
      <c r="Q5" s="47" t="str">
        <f t="shared" si="7"/>
        <v>Los precios son similares, sugiriendo un mercado estable y competitivo.</v>
      </c>
      <c r="R5" s="48">
        <f t="shared" si="8"/>
        <v>2.438768710080793E-2</v>
      </c>
      <c r="S5" s="47" t="str">
        <f t="shared" si="9"/>
        <v>Los precios son homogéneos. Hay poca dispersión, indicando un mercado estable donde la mayoría de los productos se venden a precios cercanos al promedio</v>
      </c>
    </row>
    <row r="6" spans="1:19" x14ac:dyDescent="0.25">
      <c r="A6" s="42">
        <v>5</v>
      </c>
      <c r="B6" s="43" t="s">
        <v>81</v>
      </c>
      <c r="E6" s="44">
        <v>28826</v>
      </c>
      <c r="F6" s="44">
        <v>30267</v>
      </c>
      <c r="I6" s="45">
        <f t="shared" si="0"/>
        <v>28826</v>
      </c>
      <c r="J6" s="45">
        <f t="shared" si="1"/>
        <v>30267</v>
      </c>
      <c r="K6" s="45">
        <f t="shared" si="2"/>
        <v>29537.713892581465</v>
      </c>
      <c r="L6" s="45">
        <f t="shared" si="3"/>
        <v>29546.5</v>
      </c>
      <c r="M6" s="45">
        <f t="shared" si="4"/>
        <v>29546.5</v>
      </c>
      <c r="N6" s="45">
        <f t="shared" si="5"/>
        <v>28826</v>
      </c>
      <c r="P6" s="46">
        <f t="shared" si="6"/>
        <v>1018.940871689815</v>
      </c>
      <c r="Q6" s="47" t="str">
        <f t="shared" si="7"/>
        <v>Los precios son similares, sugiriendo un mercado estable y competitivo.</v>
      </c>
      <c r="R6" s="48">
        <f t="shared" si="8"/>
        <v>2.4385290982011407E-2</v>
      </c>
      <c r="S6" s="47" t="str">
        <f t="shared" si="9"/>
        <v>Los precios son homogéneos. Hay poca dispersión, indicando un mercado estable donde la mayoría de los productos se venden a precios cercanos al promedio</v>
      </c>
    </row>
    <row r="7" spans="1:19" x14ac:dyDescent="0.25">
      <c r="A7" s="42">
        <v>6</v>
      </c>
      <c r="B7" s="43" t="s">
        <v>82</v>
      </c>
      <c r="E7" s="44">
        <v>223993</v>
      </c>
      <c r="F7" s="44">
        <v>235193</v>
      </c>
      <c r="I7" s="45">
        <f t="shared" si="0"/>
        <v>223993</v>
      </c>
      <c r="J7" s="45">
        <f t="shared" si="1"/>
        <v>235193</v>
      </c>
      <c r="K7" s="45">
        <f t="shared" si="2"/>
        <v>229524.69507440805</v>
      </c>
      <c r="L7" s="45">
        <f t="shared" si="3"/>
        <v>229593</v>
      </c>
      <c r="M7" s="45">
        <f t="shared" si="4"/>
        <v>229593</v>
      </c>
      <c r="N7" s="45">
        <f t="shared" si="5"/>
        <v>223993</v>
      </c>
      <c r="P7" s="46">
        <f t="shared" si="6"/>
        <v>7919.5959492893326</v>
      </c>
      <c r="Q7" s="47" t="str">
        <f t="shared" si="7"/>
        <v>Los precios son similares, sugiriendo un mercado estable y competitivo.</v>
      </c>
      <c r="R7" s="48">
        <f t="shared" si="8"/>
        <v>2.4390987530107624E-2</v>
      </c>
      <c r="S7" s="47" t="str">
        <f t="shared" si="9"/>
        <v>Los precios son homogéneos. Hay poca dispersión, indicando un mercado estable donde la mayoría de los productos se venden a precios cercanos al promedio</v>
      </c>
    </row>
    <row r="8" spans="1:19" x14ac:dyDescent="0.25">
      <c r="A8" s="42">
        <v>7</v>
      </c>
      <c r="B8" s="43" t="s">
        <v>82</v>
      </c>
      <c r="E8" s="44">
        <v>223993</v>
      </c>
      <c r="F8" s="44">
        <v>235193</v>
      </c>
      <c r="I8" s="45">
        <f t="shared" si="0"/>
        <v>223993</v>
      </c>
      <c r="J8" s="45">
        <f t="shared" si="1"/>
        <v>235193</v>
      </c>
      <c r="K8" s="45">
        <f t="shared" si="2"/>
        <v>229524.69507440805</v>
      </c>
      <c r="L8" s="45">
        <f t="shared" si="3"/>
        <v>229593</v>
      </c>
      <c r="M8" s="45">
        <f t="shared" si="4"/>
        <v>229593</v>
      </c>
      <c r="N8" s="45">
        <f t="shared" si="5"/>
        <v>223993</v>
      </c>
      <c r="P8" s="46">
        <f t="shared" si="6"/>
        <v>7919.5959492893326</v>
      </c>
      <c r="Q8" s="47" t="str">
        <f t="shared" si="7"/>
        <v>Los precios son similares, sugiriendo un mercado estable y competitivo.</v>
      </c>
      <c r="R8" s="48">
        <f t="shared" si="8"/>
        <v>2.4390987530107624E-2</v>
      </c>
      <c r="S8" s="47" t="str">
        <f t="shared" si="9"/>
        <v>Los precios son homogéneos. Hay poca dispersión, indicando un mercado estable donde la mayoría de los productos se venden a precios cercanos al promedio</v>
      </c>
    </row>
    <row r="9" spans="1:19" x14ac:dyDescent="0.25">
      <c r="A9" s="42">
        <v>8</v>
      </c>
      <c r="B9" s="43" t="s">
        <v>83</v>
      </c>
      <c r="E9" s="44">
        <v>329672</v>
      </c>
      <c r="F9" s="44">
        <v>346156</v>
      </c>
      <c r="I9" s="45">
        <f t="shared" si="0"/>
        <v>329672</v>
      </c>
      <c r="J9" s="45">
        <f t="shared" si="1"/>
        <v>346156</v>
      </c>
      <c r="K9" s="45">
        <f t="shared" si="2"/>
        <v>337813.47047150147</v>
      </c>
      <c r="L9" s="45">
        <f t="shared" si="3"/>
        <v>337914</v>
      </c>
      <c r="M9" s="45">
        <f t="shared" si="4"/>
        <v>337914</v>
      </c>
      <c r="N9" s="45">
        <f t="shared" si="5"/>
        <v>329672</v>
      </c>
      <c r="P9" s="46">
        <f t="shared" si="6"/>
        <v>11655.948181079049</v>
      </c>
      <c r="Q9" s="47" t="str">
        <f t="shared" si="7"/>
        <v>Los precios son similares, sugiriendo un mercado estable y competitivo.</v>
      </c>
      <c r="R9" s="48">
        <f t="shared" si="8"/>
        <v>2.4390821333238635E-2</v>
      </c>
      <c r="S9" s="47" t="str">
        <f t="shared" si="9"/>
        <v>Los precios son homogéneos. Hay poca dispersión, indicando un mercado estable donde la mayoría de los productos se venden a precios cercanos al promedio</v>
      </c>
    </row>
    <row r="10" spans="1:19" x14ac:dyDescent="0.25">
      <c r="A10" s="42">
        <v>9</v>
      </c>
      <c r="B10" s="43" t="s">
        <v>21</v>
      </c>
      <c r="E10" s="44">
        <v>311272</v>
      </c>
      <c r="F10" s="44">
        <v>326836</v>
      </c>
      <c r="I10" s="45">
        <f t="shared" si="0"/>
        <v>311272</v>
      </c>
      <c r="J10" s="45">
        <f t="shared" si="1"/>
        <v>326836</v>
      </c>
      <c r="K10" s="45">
        <f t="shared" si="2"/>
        <v>318959.08106213249</v>
      </c>
      <c r="L10" s="45">
        <f t="shared" si="3"/>
        <v>319054</v>
      </c>
      <c r="M10" s="45">
        <f t="shared" si="4"/>
        <v>319054</v>
      </c>
      <c r="N10" s="45">
        <f t="shared" si="5"/>
        <v>311272</v>
      </c>
      <c r="P10" s="46">
        <f t="shared" si="6"/>
        <v>11005.409942387425</v>
      </c>
      <c r="Q10" s="47" t="str">
        <f t="shared" si="7"/>
        <v>Los precios son similares, sugiriendo un mercado estable y competitivo.</v>
      </c>
      <c r="R10" s="48">
        <f t="shared" si="8"/>
        <v>2.4390855466472759E-2</v>
      </c>
      <c r="S10" s="47" t="str">
        <f t="shared" si="9"/>
        <v>Los precios son homogéneos. Hay poca dispersión, indicando un mercado estable donde la mayoría de los productos se venden a precios cercanos al promedio</v>
      </c>
    </row>
    <row r="11" spans="1:19" x14ac:dyDescent="0.25">
      <c r="A11" s="42">
        <v>10</v>
      </c>
      <c r="B11" s="43" t="s">
        <v>84</v>
      </c>
      <c r="E11" s="44">
        <v>345033</v>
      </c>
      <c r="F11" s="44">
        <v>362285</v>
      </c>
      <c r="I11" s="45">
        <f t="shared" si="0"/>
        <v>345033</v>
      </c>
      <c r="J11" s="45">
        <f t="shared" si="1"/>
        <v>362285</v>
      </c>
      <c r="K11" s="45">
        <f t="shared" si="2"/>
        <v>353553.78714560531</v>
      </c>
      <c r="L11" s="45">
        <f t="shared" si="3"/>
        <v>353659</v>
      </c>
      <c r="M11" s="45">
        <f t="shared" si="4"/>
        <v>353659</v>
      </c>
      <c r="N11" s="45">
        <f t="shared" si="5"/>
        <v>345033</v>
      </c>
      <c r="P11" s="46">
        <f t="shared" si="6"/>
        <v>12199.006189030319</v>
      </c>
      <c r="Q11" s="47" t="str">
        <f t="shared" si="7"/>
        <v>Los precios son similares, sugiriendo un mercado estable y competitivo.</v>
      </c>
      <c r="R11" s="48">
        <f t="shared" si="8"/>
        <v>2.4390726660427135E-2</v>
      </c>
      <c r="S11" s="47" t="str">
        <f t="shared" si="9"/>
        <v>Los precios son homogéneos. Hay poca dispersión, indicando un mercado estable donde la mayoría de los productos se venden a precios cercanos al promedio</v>
      </c>
    </row>
    <row r="12" spans="1:19" x14ac:dyDescent="0.25">
      <c r="A12" s="42">
        <v>11</v>
      </c>
      <c r="B12" s="43" t="s">
        <v>85</v>
      </c>
      <c r="E12" s="44">
        <v>198252</v>
      </c>
      <c r="F12" s="44">
        <v>208165</v>
      </c>
      <c r="I12" s="45">
        <f t="shared" si="0"/>
        <v>198252</v>
      </c>
      <c r="J12" s="45">
        <f t="shared" si="1"/>
        <v>208165</v>
      </c>
      <c r="K12" s="45">
        <f t="shared" si="2"/>
        <v>203148.04350522306</v>
      </c>
      <c r="L12" s="45">
        <f t="shared" si="3"/>
        <v>203208.5</v>
      </c>
      <c r="M12" s="45">
        <f t="shared" si="4"/>
        <v>203208.5</v>
      </c>
      <c r="N12" s="45">
        <f t="shared" si="5"/>
        <v>198252</v>
      </c>
      <c r="P12" s="46">
        <f t="shared" si="6"/>
        <v>7009.5495219022459</v>
      </c>
      <c r="Q12" s="47" t="str">
        <f t="shared" si="7"/>
        <v>Los precios son similares, sugiriendo un mercado estable y competitivo.</v>
      </c>
      <c r="R12" s="48">
        <f t="shared" si="8"/>
        <v>2.4391204108095872E-2</v>
      </c>
      <c r="S12" s="47" t="str">
        <f t="shared" si="9"/>
        <v>Los precios son homogéneos. Hay poca dispersión, indicando un mercado estable donde la mayoría de los productos se venden a precios cercanos al promedio</v>
      </c>
    </row>
    <row r="13" spans="1:19" x14ac:dyDescent="0.25">
      <c r="A13" s="42">
        <v>12</v>
      </c>
      <c r="B13" s="43" t="s">
        <v>86</v>
      </c>
      <c r="E13" s="44">
        <v>198252</v>
      </c>
      <c r="F13" s="44">
        <v>208165</v>
      </c>
      <c r="I13" s="45">
        <f t="shared" si="0"/>
        <v>198252</v>
      </c>
      <c r="J13" s="45">
        <f t="shared" si="1"/>
        <v>208165</v>
      </c>
      <c r="K13" s="45">
        <f t="shared" si="2"/>
        <v>203148.04350522306</v>
      </c>
      <c r="L13" s="45">
        <f t="shared" si="3"/>
        <v>203208.5</v>
      </c>
      <c r="M13" s="45">
        <f t="shared" si="4"/>
        <v>203208.5</v>
      </c>
      <c r="N13" s="45">
        <f t="shared" si="5"/>
        <v>198252</v>
      </c>
      <c r="P13" s="46">
        <f t="shared" si="6"/>
        <v>7009.5495219022459</v>
      </c>
      <c r="Q13" s="47" t="str">
        <f t="shared" si="7"/>
        <v>Los precios son similares, sugiriendo un mercado estable y competitivo.</v>
      </c>
      <c r="R13" s="48">
        <f t="shared" si="8"/>
        <v>2.4391204108095872E-2</v>
      </c>
      <c r="S13" s="47" t="str">
        <f t="shared" si="9"/>
        <v>Los precios son homogéneos. Hay poca dispersión, indicando un mercado estable donde la mayoría de los productos se venden a precios cercanos al promedio</v>
      </c>
    </row>
    <row r="14" spans="1:19" x14ac:dyDescent="0.25">
      <c r="A14" s="42">
        <v>13</v>
      </c>
      <c r="B14" s="43" t="s">
        <v>87</v>
      </c>
      <c r="E14" s="44">
        <v>246980</v>
      </c>
      <c r="F14" s="44">
        <v>259329</v>
      </c>
      <c r="I14" s="45">
        <f t="shared" si="0"/>
        <v>246980</v>
      </c>
      <c r="J14" s="45">
        <f t="shared" si="1"/>
        <v>259329</v>
      </c>
      <c r="K14" s="45">
        <f t="shared" si="2"/>
        <v>253079.19001767016</v>
      </c>
      <c r="L14" s="45">
        <f t="shared" si="3"/>
        <v>253154.5</v>
      </c>
      <c r="M14" s="45">
        <f t="shared" si="4"/>
        <v>253154.5</v>
      </c>
      <c r="N14" s="45">
        <f t="shared" si="5"/>
        <v>246980</v>
      </c>
      <c r="P14" s="46">
        <f t="shared" si="6"/>
        <v>8732.0616408726746</v>
      </c>
      <c r="Q14" s="47" t="str">
        <f t="shared" si="7"/>
        <v>Los precios son similares, sugiriendo un mercado estable y competitivo.</v>
      </c>
      <c r="R14" s="48">
        <f t="shared" si="8"/>
        <v>2.4390243902439025E-2</v>
      </c>
      <c r="S14" s="47" t="str">
        <f t="shared" si="9"/>
        <v>Los precios son homogéneos. Hay poca dispersión, indicando un mercado estable donde la mayoría de los productos se venden a precios cercanos al promedio</v>
      </c>
    </row>
    <row r="15" spans="1:19" x14ac:dyDescent="0.25">
      <c r="A15" s="42">
        <v>14</v>
      </c>
      <c r="B15" s="43" t="s">
        <v>88</v>
      </c>
      <c r="E15" s="44">
        <v>545235</v>
      </c>
      <c r="F15" s="44">
        <v>572497</v>
      </c>
      <c r="I15" s="45">
        <f t="shared" si="0"/>
        <v>545235</v>
      </c>
      <c r="J15" s="45">
        <f t="shared" si="1"/>
        <v>572497</v>
      </c>
      <c r="K15" s="45">
        <f t="shared" si="2"/>
        <v>558699.74207529391</v>
      </c>
      <c r="L15" s="45">
        <f t="shared" si="3"/>
        <v>558866</v>
      </c>
      <c r="M15" s="45">
        <f t="shared" si="4"/>
        <v>558866</v>
      </c>
      <c r="N15" s="45">
        <f t="shared" si="5"/>
        <v>545235</v>
      </c>
      <c r="P15" s="46">
        <f t="shared" si="6"/>
        <v>19277.145068707658</v>
      </c>
      <c r="Q15" s="47" t="str">
        <f t="shared" si="7"/>
        <v>Los precios son similares, sugiriendo un mercado estable y competitivo.</v>
      </c>
      <c r="R15" s="48">
        <f t="shared" si="8"/>
        <v>2.4390462114352994E-2</v>
      </c>
      <c r="S15" s="47" t="str">
        <f t="shared" si="9"/>
        <v>Los precios son homogéneos. Hay poca dispersión, indicando un mercado estable donde la mayoría de los productos se venden a precios cercanos al promedio</v>
      </c>
    </row>
    <row r="16" spans="1:19" x14ac:dyDescent="0.25">
      <c r="A16" s="42">
        <v>15</v>
      </c>
      <c r="B16" s="43" t="s">
        <v>89</v>
      </c>
      <c r="E16" s="44">
        <v>399723</v>
      </c>
      <c r="F16" s="44">
        <v>419709</v>
      </c>
      <c r="I16" s="45">
        <f t="shared" si="0"/>
        <v>399723</v>
      </c>
      <c r="J16" s="45">
        <f t="shared" si="1"/>
        <v>419709</v>
      </c>
      <c r="K16" s="45">
        <f t="shared" si="2"/>
        <v>409594.11690965487</v>
      </c>
      <c r="L16" s="45">
        <f t="shared" si="3"/>
        <v>409716</v>
      </c>
      <c r="M16" s="45">
        <f t="shared" si="4"/>
        <v>409716</v>
      </c>
      <c r="N16" s="45">
        <f t="shared" si="5"/>
        <v>399723</v>
      </c>
      <c r="P16" s="46">
        <f t="shared" si="6"/>
        <v>14132.236128794339</v>
      </c>
      <c r="Q16" s="47" t="str">
        <f t="shared" si="7"/>
        <v>Los precios son similares, sugiriendo un mercado estable y competitivo.</v>
      </c>
      <c r="R16" s="48">
        <f t="shared" si="8"/>
        <v>2.4390065313534253E-2</v>
      </c>
      <c r="S16" s="47" t="str">
        <f t="shared" si="9"/>
        <v>Los precios son homogéneos. Hay poca dispersión, indicando un mercado estable donde la mayoría de los productos se venden a precios cercanos al promedio</v>
      </c>
    </row>
    <row r="17" spans="1:19" x14ac:dyDescent="0.25">
      <c r="A17" s="42">
        <v>16</v>
      </c>
      <c r="B17" s="43" t="s">
        <v>90</v>
      </c>
      <c r="E17" s="44">
        <v>556897</v>
      </c>
      <c r="F17" s="44">
        <v>584742</v>
      </c>
      <c r="I17" s="45">
        <f t="shared" si="0"/>
        <v>556897</v>
      </c>
      <c r="J17" s="45">
        <f t="shared" si="1"/>
        <v>584742</v>
      </c>
      <c r="K17" s="45">
        <f t="shared" si="2"/>
        <v>570649.68726356106</v>
      </c>
      <c r="L17" s="45">
        <f t="shared" si="3"/>
        <v>570819.5</v>
      </c>
      <c r="M17" s="45">
        <f t="shared" si="4"/>
        <v>570819.5</v>
      </c>
      <c r="N17" s="45">
        <f t="shared" si="5"/>
        <v>556897</v>
      </c>
      <c r="P17" s="46">
        <f t="shared" si="6"/>
        <v>19689.388322139417</v>
      </c>
      <c r="Q17" s="47" t="str">
        <f t="shared" si="7"/>
        <v>Los precios son similares, sugiriendo un mercado estable y competitivo.</v>
      </c>
      <c r="R17" s="48">
        <f t="shared" si="8"/>
        <v>2.4390372087849135E-2</v>
      </c>
      <c r="S17" s="47" t="str">
        <f t="shared" si="9"/>
        <v>Los precios son homogéneos. Hay poca dispersión, indicando un mercado estable donde la mayoría de los productos se venden a precios cercanos al promedio</v>
      </c>
    </row>
    <row r="18" spans="1:19" x14ac:dyDescent="0.25">
      <c r="A18" s="42">
        <v>17</v>
      </c>
      <c r="B18" s="43" t="s">
        <v>91</v>
      </c>
      <c r="E18" s="44">
        <v>114244</v>
      </c>
      <c r="F18" s="44">
        <v>119956</v>
      </c>
      <c r="I18" s="45">
        <f t="shared" si="0"/>
        <v>114244</v>
      </c>
      <c r="J18" s="45">
        <f t="shared" si="1"/>
        <v>119956</v>
      </c>
      <c r="K18" s="45">
        <f t="shared" si="2"/>
        <v>117065.16674058087</v>
      </c>
      <c r="L18" s="45">
        <f t="shared" si="3"/>
        <v>117100</v>
      </c>
      <c r="M18" s="45">
        <f t="shared" si="4"/>
        <v>117100</v>
      </c>
      <c r="N18" s="45">
        <f t="shared" si="5"/>
        <v>114244</v>
      </c>
      <c r="P18" s="46">
        <f t="shared" si="6"/>
        <v>4038.9939341375593</v>
      </c>
      <c r="Q18" s="47" t="str">
        <f t="shared" si="7"/>
        <v>Los precios son similares, sugiriendo un mercado estable y competitivo.</v>
      </c>
      <c r="R18" s="48">
        <f t="shared" si="8"/>
        <v>2.4389410760034157E-2</v>
      </c>
      <c r="S18" s="47" t="str">
        <f t="shared" si="9"/>
        <v>Los precios son homogéneos. Hay poca dispersión, indicando un mercado estable donde la mayoría de los productos se venden a precios cercanos al promedio</v>
      </c>
    </row>
    <row r="19" spans="1:19" x14ac:dyDescent="0.25">
      <c r="A19" s="42">
        <v>18</v>
      </c>
      <c r="B19" s="43" t="s">
        <v>92</v>
      </c>
      <c r="E19" s="44">
        <v>32206</v>
      </c>
      <c r="F19" s="44">
        <v>33816</v>
      </c>
      <c r="I19" s="45">
        <f t="shared" si="0"/>
        <v>32206</v>
      </c>
      <c r="J19" s="45">
        <f t="shared" si="1"/>
        <v>33816</v>
      </c>
      <c r="K19" s="45">
        <f t="shared" si="2"/>
        <v>33001.183251513874</v>
      </c>
      <c r="L19" s="45">
        <f t="shared" si="3"/>
        <v>33011</v>
      </c>
      <c r="M19" s="45">
        <f t="shared" si="4"/>
        <v>33011</v>
      </c>
      <c r="N19" s="45">
        <f t="shared" si="5"/>
        <v>32206</v>
      </c>
      <c r="P19" s="46">
        <f t="shared" si="6"/>
        <v>1138.4419177103416</v>
      </c>
      <c r="Q19" s="47" t="str">
        <f t="shared" si="7"/>
        <v>Los precios son similares, sugiriendo un mercado estable y competitivo.</v>
      </c>
      <c r="R19" s="48">
        <f t="shared" si="8"/>
        <v>2.4385810790342612E-2</v>
      </c>
      <c r="S19" s="47" t="str">
        <f t="shared" si="9"/>
        <v>Los precios son homogéneos. Hay poca dispersión, indicando un mercado estable donde la mayoría de los productos se venden a precios cercanos al promedio</v>
      </c>
    </row>
    <row r="20" spans="1:19" x14ac:dyDescent="0.25">
      <c r="A20" s="42">
        <v>19</v>
      </c>
      <c r="B20" s="43" t="s">
        <v>93</v>
      </c>
      <c r="E20" s="44">
        <v>55332</v>
      </c>
      <c r="F20" s="44">
        <v>58099</v>
      </c>
      <c r="I20" s="45">
        <f t="shared" si="0"/>
        <v>55332</v>
      </c>
      <c r="J20" s="45">
        <f t="shared" si="1"/>
        <v>58099</v>
      </c>
      <c r="K20" s="45">
        <f t="shared" si="2"/>
        <v>56698.623157886293</v>
      </c>
      <c r="L20" s="45">
        <f t="shared" si="3"/>
        <v>56715.5</v>
      </c>
      <c r="M20" s="45">
        <f t="shared" si="4"/>
        <v>56715.5</v>
      </c>
      <c r="N20" s="45">
        <f t="shared" si="5"/>
        <v>55332</v>
      </c>
      <c r="P20" s="46">
        <f t="shared" si="6"/>
        <v>1956.564463543177</v>
      </c>
      <c r="Q20" s="47" t="str">
        <f t="shared" si="7"/>
        <v>Los precios son similares, sugiriendo un mercado estable y competitivo.</v>
      </c>
      <c r="R20" s="48">
        <f t="shared" si="8"/>
        <v>2.4393684266205886E-2</v>
      </c>
      <c r="S20" s="47" t="str">
        <f t="shared" si="9"/>
        <v>Los precios son homogéneos. Hay poca dispersión, indicando un mercado estable donde la mayoría de los productos se venden a precios cercanos al promedio</v>
      </c>
    </row>
    <row r="21" spans="1:19" ht="15.75" customHeight="1" x14ac:dyDescent="0.25">
      <c r="A21" s="42">
        <v>20</v>
      </c>
      <c r="B21" s="43" t="s">
        <v>94</v>
      </c>
      <c r="E21" s="44">
        <v>291023</v>
      </c>
      <c r="F21" s="44">
        <v>305574</v>
      </c>
      <c r="I21" s="45">
        <f t="shared" si="0"/>
        <v>291023</v>
      </c>
      <c r="J21" s="45">
        <f t="shared" si="1"/>
        <v>305574</v>
      </c>
      <c r="K21" s="45">
        <f t="shared" si="2"/>
        <v>298209.76208367158</v>
      </c>
      <c r="L21" s="45">
        <f t="shared" si="3"/>
        <v>298298.5</v>
      </c>
      <c r="M21" s="45">
        <f t="shared" si="4"/>
        <v>298298.5</v>
      </c>
      <c r="N21" s="45">
        <f t="shared" si="5"/>
        <v>291023</v>
      </c>
      <c r="P21" s="46">
        <f t="shared" si="6"/>
        <v>10289.110773045453</v>
      </c>
      <c r="Q21" s="47" t="str">
        <f t="shared" si="7"/>
        <v>Los precios son similares, sugiriendo un mercado estable y competitivo.</v>
      </c>
      <c r="R21" s="48">
        <f t="shared" si="8"/>
        <v>2.4389998608776109E-2</v>
      </c>
      <c r="S21" s="47" t="str">
        <f t="shared" si="9"/>
        <v>Los precios son homogéneos. Hay poca dispersión, indicando un mercado estable donde la mayoría de los productos se venden a precios cercanos al promedio</v>
      </c>
    </row>
    <row r="22" spans="1:19" ht="15.75" customHeight="1" x14ac:dyDescent="0.25">
      <c r="A22" s="42">
        <v>21</v>
      </c>
      <c r="B22" s="43" t="s">
        <v>95</v>
      </c>
      <c r="E22" s="44">
        <v>107006</v>
      </c>
      <c r="F22" s="44">
        <v>112356</v>
      </c>
      <c r="I22" s="45">
        <f t="shared" si="0"/>
        <v>107006</v>
      </c>
      <c r="J22" s="45">
        <f t="shared" si="1"/>
        <v>112356</v>
      </c>
      <c r="K22" s="45">
        <f t="shared" si="2"/>
        <v>109648.37498111863</v>
      </c>
      <c r="L22" s="45">
        <f t="shared" si="3"/>
        <v>109681</v>
      </c>
      <c r="M22" s="45">
        <f t="shared" si="4"/>
        <v>109681</v>
      </c>
      <c r="N22" s="45">
        <f t="shared" si="5"/>
        <v>107006</v>
      </c>
      <c r="P22" s="46">
        <f t="shared" si="6"/>
        <v>3783.0212793480291</v>
      </c>
      <c r="Q22" s="47" t="str">
        <f t="shared" si="7"/>
        <v>Los precios son similares, sugiriendo un mercado estable y competitivo.</v>
      </c>
      <c r="R22" s="48">
        <f t="shared" si="8"/>
        <v>2.4388909656184753E-2</v>
      </c>
      <c r="S22" s="47" t="str">
        <f t="shared" si="9"/>
        <v>Los precios son homogéneos. Hay poca dispersión, indicando un mercado estable donde la mayoría de los productos se venden a precios cercanos al promedio</v>
      </c>
    </row>
    <row r="23" spans="1:19" ht="15.75" customHeight="1" x14ac:dyDescent="0.25">
      <c r="A23" s="42">
        <v>22</v>
      </c>
      <c r="B23" s="43" t="s">
        <v>96</v>
      </c>
      <c r="E23" s="44">
        <v>238945</v>
      </c>
      <c r="F23" s="44">
        <v>250892</v>
      </c>
      <c r="I23" s="45">
        <f t="shared" si="0"/>
        <v>238945</v>
      </c>
      <c r="J23" s="45">
        <f t="shared" si="1"/>
        <v>250892</v>
      </c>
      <c r="K23" s="45">
        <f t="shared" si="2"/>
        <v>244845.64308968213</v>
      </c>
      <c r="L23" s="45">
        <f t="shared" si="3"/>
        <v>244918.5</v>
      </c>
      <c r="M23" s="45">
        <f t="shared" si="4"/>
        <v>244918.5</v>
      </c>
      <c r="N23" s="45">
        <f t="shared" si="5"/>
        <v>238945</v>
      </c>
      <c r="P23" s="46">
        <f t="shared" si="6"/>
        <v>8447.8047148356836</v>
      </c>
      <c r="Q23" s="47" t="str">
        <f t="shared" si="7"/>
        <v>Los precios son similares, sugiriendo un mercado estable y competitivo.</v>
      </c>
      <c r="R23" s="48">
        <f t="shared" si="8"/>
        <v>2.438974597672287E-2</v>
      </c>
      <c r="S23" s="47" t="str">
        <f t="shared" si="9"/>
        <v>Los precios son homogéneos. Hay poca dispersión, indicando un mercado estable donde la mayoría de los productos se venden a precios cercanos al promedio</v>
      </c>
    </row>
    <row r="24" spans="1:19" ht="15.75" customHeight="1" x14ac:dyDescent="0.25">
      <c r="A24" s="42">
        <v>23</v>
      </c>
      <c r="B24" s="43" t="s">
        <v>97</v>
      </c>
      <c r="E24" s="44">
        <v>263092</v>
      </c>
      <c r="F24" s="44">
        <v>276247</v>
      </c>
      <c r="I24" s="45">
        <f t="shared" si="0"/>
        <v>263092</v>
      </c>
      <c r="J24" s="45">
        <f t="shared" si="1"/>
        <v>276247</v>
      </c>
      <c r="K24" s="45">
        <f t="shared" si="2"/>
        <v>269589.2722717282</v>
      </c>
      <c r="L24" s="45">
        <f t="shared" si="3"/>
        <v>269669.5</v>
      </c>
      <c r="M24" s="45">
        <f t="shared" si="4"/>
        <v>269669.5</v>
      </c>
      <c r="N24" s="45">
        <f t="shared" si="5"/>
        <v>263092</v>
      </c>
      <c r="P24" s="46">
        <f t="shared" si="6"/>
        <v>9301.9897065090336</v>
      </c>
      <c r="Q24" s="47" t="str">
        <f t="shared" si="7"/>
        <v>Los precios son similares, sugiriendo un mercado estable y competitivo.</v>
      </c>
      <c r="R24" s="48">
        <f t="shared" si="8"/>
        <v>2.4390967462022958E-2</v>
      </c>
      <c r="S24" s="47" t="str">
        <f t="shared" si="9"/>
        <v>Los precios son homogéneos. Hay poca dispersión, indicando un mercado estable donde la mayoría de los productos se venden a precios cercanos al promedio</v>
      </c>
    </row>
    <row r="25" spans="1:19" ht="15.75" customHeight="1" x14ac:dyDescent="0.25">
      <c r="A25" s="42">
        <v>24</v>
      </c>
      <c r="B25" s="43" t="s">
        <v>98</v>
      </c>
      <c r="E25" s="44">
        <v>113780</v>
      </c>
      <c r="F25" s="44">
        <v>119469</v>
      </c>
      <c r="I25" s="45">
        <f t="shared" si="0"/>
        <v>113780</v>
      </c>
      <c r="J25" s="45">
        <f t="shared" si="1"/>
        <v>119469</v>
      </c>
      <c r="K25" s="45">
        <f t="shared" si="2"/>
        <v>116589.8058150883</v>
      </c>
      <c r="L25" s="45">
        <f t="shared" si="3"/>
        <v>116624.5</v>
      </c>
      <c r="M25" s="45">
        <f t="shared" si="4"/>
        <v>116624.5</v>
      </c>
      <c r="N25" s="45">
        <f t="shared" si="5"/>
        <v>113780</v>
      </c>
      <c r="P25" s="46">
        <f t="shared" si="6"/>
        <v>4022.7304781702687</v>
      </c>
      <c r="Q25" s="47" t="str">
        <f t="shared" si="7"/>
        <v>Los precios son similares, sugiriendo un mercado estable y competitivo.</v>
      </c>
      <c r="R25" s="48">
        <f t="shared" si="8"/>
        <v>2.4390243902439025E-2</v>
      </c>
      <c r="S25" s="47" t="str">
        <f t="shared" si="9"/>
        <v>Los precios son homogéneos. Hay poca dispersión, indicando un mercado estable donde la mayoría de los productos se venden a precios cercanos al promedio</v>
      </c>
    </row>
    <row r="26" spans="1:19" ht="15.75" customHeight="1" x14ac:dyDescent="0.25">
      <c r="A26" s="42">
        <v>25</v>
      </c>
      <c r="B26" s="43" t="s">
        <v>99</v>
      </c>
      <c r="E26" s="44">
        <v>194471</v>
      </c>
      <c r="F26" s="44">
        <v>204195</v>
      </c>
      <c r="I26" s="45">
        <f t="shared" si="0"/>
        <v>194471</v>
      </c>
      <c r="J26" s="45">
        <f t="shared" si="1"/>
        <v>204195</v>
      </c>
      <c r="K26" s="45">
        <f t="shared" si="2"/>
        <v>199273.69581808834</v>
      </c>
      <c r="L26" s="45">
        <f t="shared" si="3"/>
        <v>199333</v>
      </c>
      <c r="M26" s="45">
        <f t="shared" si="4"/>
        <v>199333</v>
      </c>
      <c r="N26" s="45">
        <f t="shared" si="5"/>
        <v>194471</v>
      </c>
      <c r="P26" s="46">
        <f t="shared" si="6"/>
        <v>6875.9063402579877</v>
      </c>
      <c r="Q26" s="47" t="str">
        <f t="shared" si="7"/>
        <v>Los precios son similares, sugiriendo un mercado estable y competitivo.</v>
      </c>
      <c r="R26" s="48">
        <f t="shared" si="8"/>
        <v>2.4391345136028655E-2</v>
      </c>
      <c r="S26" s="47" t="str">
        <f t="shared" si="9"/>
        <v>Los precios son homogéneos. Hay poca dispersión, indicando un mercado estable donde la mayoría de los productos se venden a precios cercanos al promedio</v>
      </c>
    </row>
    <row r="27" spans="1:19" ht="15.75" customHeight="1" x14ac:dyDescent="0.25">
      <c r="A27" s="42">
        <v>26</v>
      </c>
      <c r="B27" s="43" t="s">
        <v>100</v>
      </c>
      <c r="E27" s="44">
        <v>243843</v>
      </c>
      <c r="F27" s="44">
        <v>256035</v>
      </c>
      <c r="I27" s="45">
        <f t="shared" si="0"/>
        <v>243843</v>
      </c>
      <c r="J27" s="45">
        <f t="shared" si="1"/>
        <v>256035</v>
      </c>
      <c r="K27" s="45">
        <f t="shared" si="2"/>
        <v>249864.64836987245</v>
      </c>
      <c r="L27" s="45">
        <f t="shared" si="3"/>
        <v>249939</v>
      </c>
      <c r="M27" s="45">
        <f t="shared" si="4"/>
        <v>249939</v>
      </c>
      <c r="N27" s="45">
        <f t="shared" si="5"/>
        <v>243843</v>
      </c>
      <c r="P27" s="46">
        <f t="shared" si="6"/>
        <v>8621.0458762263879</v>
      </c>
      <c r="Q27" s="47" t="str">
        <f t="shared" si="7"/>
        <v>Los precios son similares, sugiriendo un mercado estable y competitivo.</v>
      </c>
      <c r="R27" s="48">
        <f t="shared" si="8"/>
        <v>2.4389951148080131E-2</v>
      </c>
      <c r="S27" s="47" t="str">
        <f t="shared" si="9"/>
        <v>Los precios son homogéneos. Hay poca dispersión, indicando un mercado estable donde la mayoría de los productos se venden a precios cercanos al promedio</v>
      </c>
    </row>
    <row r="28" spans="1:19" ht="15.75" customHeight="1" x14ac:dyDescent="0.25">
      <c r="A28" s="42">
        <v>27</v>
      </c>
      <c r="B28" s="43" t="s">
        <v>101</v>
      </c>
      <c r="E28" s="44">
        <v>110882</v>
      </c>
      <c r="F28" s="44">
        <v>116426</v>
      </c>
      <c r="I28" s="45">
        <f t="shared" si="0"/>
        <v>110882</v>
      </c>
      <c r="J28" s="45">
        <f t="shared" si="1"/>
        <v>116426</v>
      </c>
      <c r="K28" s="45">
        <f t="shared" si="2"/>
        <v>113620.1906880991</v>
      </c>
      <c r="L28" s="45">
        <f t="shared" si="3"/>
        <v>113654</v>
      </c>
      <c r="M28" s="45">
        <f t="shared" si="4"/>
        <v>113654</v>
      </c>
      <c r="N28" s="45">
        <f t="shared" si="5"/>
        <v>110882</v>
      </c>
      <c r="P28" s="46">
        <f t="shared" si="6"/>
        <v>3920.1999948982193</v>
      </c>
      <c r="Q28" s="47" t="str">
        <f t="shared" si="7"/>
        <v>Los precios son similares, sugiriendo un mercado estable y competitivo.</v>
      </c>
      <c r="R28" s="48">
        <f t="shared" si="8"/>
        <v>2.4389814700758444E-2</v>
      </c>
      <c r="S28" s="47" t="str">
        <f t="shared" si="9"/>
        <v>Los precios son homogéneos. Hay poca dispersión, indicando un mercado estable donde la mayoría de los productos se venden a precios cercanos al promedio</v>
      </c>
    </row>
    <row r="29" spans="1:19" ht="15.75" customHeight="1" x14ac:dyDescent="0.25"/>
    <row r="30" spans="1:19" ht="15.75" customHeight="1" x14ac:dyDescent="0.25"/>
    <row r="31" spans="1:19" ht="15.75" customHeight="1" x14ac:dyDescent="0.25"/>
    <row r="32" spans="1:19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R2:R28">
    <cfRule type="cellIs" dxfId="5" priority="1" operator="lessThan">
      <formula>30%</formula>
    </cfRule>
  </conditionalFormatting>
  <conditionalFormatting sqref="R2:R28">
    <cfRule type="cellIs" dxfId="4" priority="2" operator="greaterThan">
      <formula>30%</formula>
    </cfRule>
  </conditionalFormatting>
  <pageMargins left="0.7" right="0.7" top="0.75" bottom="0.75" header="0" footer="0"/>
  <pageSetup orientation="landscape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789F7-D514-4A34-9772-4D94C254373A}">
  <dimension ref="A1:S1000"/>
  <sheetViews>
    <sheetView workbookViewId="0">
      <selection activeCell="E1" sqref="E1:F1"/>
    </sheetView>
  </sheetViews>
  <sheetFormatPr baseColWidth="10" defaultColWidth="14.42578125" defaultRowHeight="15" customHeight="1" x14ac:dyDescent="0.25"/>
  <cols>
    <col min="1" max="1" width="4.42578125" customWidth="1"/>
    <col min="2" max="2" width="77.42578125" customWidth="1"/>
    <col min="3" max="5" width="10.7109375" customWidth="1"/>
    <col min="6" max="6" width="13.5703125" customWidth="1"/>
    <col min="7" max="16" width="10.7109375" customWidth="1"/>
    <col min="17" max="17" width="49.5703125" customWidth="1"/>
    <col min="18" max="18" width="10.7109375" customWidth="1"/>
    <col min="19" max="19" width="111.5703125" customWidth="1"/>
    <col min="20" max="26" width="10.7109375" customWidth="1"/>
  </cols>
  <sheetData>
    <row r="1" spans="1:19" ht="54" x14ac:dyDescent="0.25">
      <c r="A1" s="33" t="s">
        <v>102</v>
      </c>
      <c r="B1" s="33" t="s">
        <v>103</v>
      </c>
      <c r="E1" s="34" t="s">
        <v>124</v>
      </c>
      <c r="F1" s="34" t="s">
        <v>126</v>
      </c>
      <c r="I1" s="35" t="s">
        <v>106</v>
      </c>
      <c r="J1" s="36" t="s">
        <v>107</v>
      </c>
      <c r="K1" s="37" t="s">
        <v>108</v>
      </c>
      <c r="L1" s="38" t="s">
        <v>109</v>
      </c>
      <c r="M1" s="39" t="s">
        <v>110</v>
      </c>
      <c r="N1" s="40" t="s">
        <v>111</v>
      </c>
      <c r="P1" s="41" t="s">
        <v>112</v>
      </c>
      <c r="Q1" s="41" t="s">
        <v>113</v>
      </c>
      <c r="R1" s="41" t="s">
        <v>114</v>
      </c>
      <c r="S1" s="41" t="s">
        <v>115</v>
      </c>
    </row>
    <row r="2" spans="1:19" x14ac:dyDescent="0.25">
      <c r="A2" s="42">
        <v>1</v>
      </c>
      <c r="B2" s="43" t="s">
        <v>123</v>
      </c>
      <c r="E2" s="44">
        <v>74502</v>
      </c>
      <c r="F2" s="44">
        <v>73012</v>
      </c>
      <c r="I2" s="45">
        <f t="shared" ref="I2:I28" si="0">+MIN(E2,F2)</f>
        <v>73012</v>
      </c>
      <c r="J2" s="45">
        <f t="shared" ref="J2:J28" si="1">+MAX(E2,F2)</f>
        <v>74502</v>
      </c>
      <c r="K2" s="45">
        <f t="shared" ref="K2:K28" si="2">+GEOMEAN(F2,E2)</f>
        <v>73753.23737979235</v>
      </c>
      <c r="L2" s="45">
        <f t="shared" ref="L2:L28" si="3">+MEDIAN(F2,E2)</f>
        <v>73757</v>
      </c>
      <c r="M2" s="45">
        <f t="shared" ref="M2:M28" si="4">+AVERAGE(F2,E2)</f>
        <v>73757</v>
      </c>
      <c r="N2" s="45">
        <f t="shared" ref="N2:N28" si="5">+I2</f>
        <v>73012</v>
      </c>
      <c r="P2" s="46">
        <f t="shared" ref="P2:P28" si="6">+_xlfn.STDEV.S(E2,F2)</f>
        <v>1053.5891039679559</v>
      </c>
      <c r="Q2" s="47" t="str">
        <f t="shared" ref="Q2:Q28" si="7">+IF(P2&lt;20000,"Los precios son similares, sugiriendo un mercado estable y competitivo.","Existe gran diferencia, indicando alta volatilidad o falta de consenso en el valor. ")</f>
        <v>Los precios son similares, sugiriendo un mercado estable y competitivo.</v>
      </c>
      <c r="R2" s="48">
        <f t="shared" ref="R2:R28" si="8">+_xlfn.STDEV.P(E2,F2)/M2</f>
        <v>1.0100736201309706E-2</v>
      </c>
      <c r="S2" s="47" t="str">
        <f t="shared" ref="S2:S28" si="9">+IF(R2&lt;30%,"Los precios son homogéneos. Hay poca dispersión, indicando un mercado estable donde la mayoría de los productos se venden a precios cercanos al promedio","Existe una gran dispersión de precios, lo que indica alta volatilidad o falta de uniformidad en el mercado. La media pierde representatividad")</f>
        <v>Los precios son homogéneos. Hay poca dispersión, indicando un mercado estable donde la mayoría de los productos se venden a precios cercanos al promedio</v>
      </c>
    </row>
    <row r="3" spans="1:19" x14ac:dyDescent="0.25">
      <c r="A3" s="42">
        <v>2</v>
      </c>
      <c r="B3" s="43" t="s">
        <v>78</v>
      </c>
      <c r="E3" s="44">
        <v>80365</v>
      </c>
      <c r="F3" s="44">
        <v>78758</v>
      </c>
      <c r="I3" s="45">
        <f t="shared" si="0"/>
        <v>78758</v>
      </c>
      <c r="J3" s="45">
        <f t="shared" si="1"/>
        <v>80365</v>
      </c>
      <c r="K3" s="45">
        <f t="shared" si="2"/>
        <v>79557.442580817034</v>
      </c>
      <c r="L3" s="45">
        <f t="shared" si="3"/>
        <v>79561.5</v>
      </c>
      <c r="M3" s="45">
        <f t="shared" si="4"/>
        <v>79561.5</v>
      </c>
      <c r="N3" s="45">
        <f t="shared" si="5"/>
        <v>78758</v>
      </c>
      <c r="P3" s="46">
        <f t="shared" si="6"/>
        <v>1136.3205973667818</v>
      </c>
      <c r="Q3" s="47" t="str">
        <f t="shared" si="7"/>
        <v>Los precios son similares, sugiriendo un mercado estable y competitivo.</v>
      </c>
      <c r="R3" s="48">
        <f t="shared" si="8"/>
        <v>1.009910572324554E-2</v>
      </c>
      <c r="S3" s="47" t="str">
        <f t="shared" si="9"/>
        <v>Los precios son homogéneos. Hay poca dispersión, indicando un mercado estable donde la mayoría de los productos se venden a precios cercanos al promedio</v>
      </c>
    </row>
    <row r="4" spans="1:19" x14ac:dyDescent="0.25">
      <c r="A4" s="42">
        <v>3</v>
      </c>
      <c r="B4" s="43" t="s">
        <v>79</v>
      </c>
      <c r="E4" s="44">
        <v>79814</v>
      </c>
      <c r="F4" s="44">
        <v>78218</v>
      </c>
      <c r="I4" s="45">
        <f t="shared" si="0"/>
        <v>78218</v>
      </c>
      <c r="J4" s="45">
        <f t="shared" si="1"/>
        <v>79814</v>
      </c>
      <c r="K4" s="45">
        <f t="shared" si="2"/>
        <v>79011.970308302014</v>
      </c>
      <c r="L4" s="45">
        <f t="shared" si="3"/>
        <v>79016</v>
      </c>
      <c r="M4" s="45">
        <f t="shared" si="4"/>
        <v>79016</v>
      </c>
      <c r="N4" s="45">
        <f t="shared" si="5"/>
        <v>78218</v>
      </c>
      <c r="P4" s="46">
        <f t="shared" si="6"/>
        <v>1128.5424227737299</v>
      </c>
      <c r="Q4" s="47" t="str">
        <f t="shared" si="7"/>
        <v>Los precios son similares, sugiriendo un mercado estable y competitivo.</v>
      </c>
      <c r="R4" s="48">
        <f t="shared" si="8"/>
        <v>1.0099220411055989E-2</v>
      </c>
      <c r="S4" s="47" t="str">
        <f t="shared" si="9"/>
        <v>Los precios son homogéneos. Hay poca dispersión, indicando un mercado estable donde la mayoría de los productos se venden a precios cercanos al promedio</v>
      </c>
    </row>
    <row r="5" spans="1:19" x14ac:dyDescent="0.25">
      <c r="A5" s="42">
        <v>4</v>
      </c>
      <c r="B5" s="43" t="s">
        <v>80</v>
      </c>
      <c r="E5" s="44">
        <v>71010</v>
      </c>
      <c r="F5" s="44">
        <v>69590</v>
      </c>
      <c r="I5" s="45">
        <f t="shared" si="0"/>
        <v>69590</v>
      </c>
      <c r="J5" s="45">
        <f t="shared" si="1"/>
        <v>71010</v>
      </c>
      <c r="K5" s="45">
        <f t="shared" si="2"/>
        <v>70296.414560061312</v>
      </c>
      <c r="L5" s="45">
        <f t="shared" si="3"/>
        <v>70300</v>
      </c>
      <c r="M5" s="45">
        <f t="shared" si="4"/>
        <v>70300</v>
      </c>
      <c r="N5" s="45">
        <f t="shared" si="5"/>
        <v>69590</v>
      </c>
      <c r="P5" s="46">
        <f t="shared" si="6"/>
        <v>1004.0916292848975</v>
      </c>
      <c r="Q5" s="47" t="str">
        <f t="shared" si="7"/>
        <v>Los precios son similares, sugiriendo un mercado estable y competitivo.</v>
      </c>
      <c r="R5" s="48">
        <f t="shared" si="8"/>
        <v>1.0099573257467994E-2</v>
      </c>
      <c r="S5" s="47" t="str">
        <f t="shared" si="9"/>
        <v>Los precios son homogéneos. Hay poca dispersión, indicando un mercado estable donde la mayoría de los productos se venden a precios cercanos al promedio</v>
      </c>
    </row>
    <row r="6" spans="1:19" x14ac:dyDescent="0.25">
      <c r="A6" s="42">
        <v>5</v>
      </c>
      <c r="B6" s="43" t="s">
        <v>81</v>
      </c>
      <c r="E6" s="44">
        <v>31420</v>
      </c>
      <c r="F6" s="44">
        <v>30792</v>
      </c>
      <c r="I6" s="45">
        <f t="shared" si="0"/>
        <v>30792</v>
      </c>
      <c r="J6" s="45">
        <f t="shared" si="1"/>
        <v>31420</v>
      </c>
      <c r="K6" s="45">
        <f t="shared" si="2"/>
        <v>31104.415120686645</v>
      </c>
      <c r="L6" s="45">
        <f t="shared" si="3"/>
        <v>31106</v>
      </c>
      <c r="M6" s="45">
        <f t="shared" si="4"/>
        <v>31106</v>
      </c>
      <c r="N6" s="45">
        <f t="shared" si="5"/>
        <v>30792</v>
      </c>
      <c r="P6" s="46">
        <f t="shared" si="6"/>
        <v>444.06305858515185</v>
      </c>
      <c r="Q6" s="47" t="str">
        <f t="shared" si="7"/>
        <v>Los precios son similares, sugiriendo un mercado estable y competitivo.</v>
      </c>
      <c r="R6" s="48">
        <f t="shared" si="8"/>
        <v>1.0094515527550954E-2</v>
      </c>
      <c r="S6" s="47" t="str">
        <f t="shared" si="9"/>
        <v>Los precios son homogéneos. Hay poca dispersión, indicando un mercado estable donde la mayoría de los productos se venden a precios cercanos al promedio</v>
      </c>
    </row>
    <row r="7" spans="1:19" x14ac:dyDescent="0.25">
      <c r="A7" s="42">
        <v>6</v>
      </c>
      <c r="B7" s="43" t="s">
        <v>82</v>
      </c>
      <c r="E7" s="44">
        <v>244152</v>
      </c>
      <c r="F7" s="44">
        <v>239269</v>
      </c>
      <c r="I7" s="45">
        <f t="shared" si="0"/>
        <v>239269</v>
      </c>
      <c r="J7" s="45">
        <f t="shared" si="1"/>
        <v>244152</v>
      </c>
      <c r="K7" s="45">
        <f t="shared" si="2"/>
        <v>241698.16897941119</v>
      </c>
      <c r="L7" s="45">
        <f t="shared" si="3"/>
        <v>241710.5</v>
      </c>
      <c r="M7" s="45">
        <f t="shared" si="4"/>
        <v>241710.5</v>
      </c>
      <c r="N7" s="45">
        <f t="shared" si="5"/>
        <v>239269</v>
      </c>
      <c r="P7" s="46">
        <f t="shared" si="6"/>
        <v>3452.8024125339116</v>
      </c>
      <c r="Q7" s="47" t="str">
        <f t="shared" si="7"/>
        <v>Los precios son similares, sugiriendo un mercado estable y competitivo.</v>
      </c>
      <c r="R7" s="48">
        <f t="shared" si="8"/>
        <v>1.0100926521603323E-2</v>
      </c>
      <c r="S7" s="47" t="str">
        <f t="shared" si="9"/>
        <v>Los precios son homogéneos. Hay poca dispersión, indicando un mercado estable donde la mayoría de los productos se venden a precios cercanos al promedio</v>
      </c>
    </row>
    <row r="8" spans="1:19" x14ac:dyDescent="0.25">
      <c r="A8" s="42">
        <v>7</v>
      </c>
      <c r="B8" s="43" t="s">
        <v>82</v>
      </c>
      <c r="E8" s="44">
        <v>244152</v>
      </c>
      <c r="F8" s="44">
        <v>239269</v>
      </c>
      <c r="I8" s="45">
        <f t="shared" si="0"/>
        <v>239269</v>
      </c>
      <c r="J8" s="45">
        <f t="shared" si="1"/>
        <v>244152</v>
      </c>
      <c r="K8" s="45">
        <f t="shared" si="2"/>
        <v>241698.16897941119</v>
      </c>
      <c r="L8" s="45">
        <f t="shared" si="3"/>
        <v>241710.5</v>
      </c>
      <c r="M8" s="45">
        <f t="shared" si="4"/>
        <v>241710.5</v>
      </c>
      <c r="N8" s="45">
        <f t="shared" si="5"/>
        <v>239269</v>
      </c>
      <c r="P8" s="46">
        <f t="shared" si="6"/>
        <v>3452.8024125339116</v>
      </c>
      <c r="Q8" s="47" t="str">
        <f t="shared" si="7"/>
        <v>Los precios son similares, sugiriendo un mercado estable y competitivo.</v>
      </c>
      <c r="R8" s="48">
        <f t="shared" si="8"/>
        <v>1.0100926521603323E-2</v>
      </c>
      <c r="S8" s="47" t="str">
        <f t="shared" si="9"/>
        <v>Los precios son homogéneos. Hay poca dispersión, indicando un mercado estable donde la mayoría de los productos se venden a precios cercanos al promedio</v>
      </c>
    </row>
    <row r="9" spans="1:19" x14ac:dyDescent="0.25">
      <c r="A9" s="42">
        <v>8</v>
      </c>
      <c r="B9" s="43" t="s">
        <v>83</v>
      </c>
      <c r="E9" s="44">
        <v>359342</v>
      </c>
      <c r="F9" s="44">
        <v>352155</v>
      </c>
      <c r="I9" s="45">
        <f t="shared" si="0"/>
        <v>352155</v>
      </c>
      <c r="J9" s="45">
        <f t="shared" si="1"/>
        <v>359342</v>
      </c>
      <c r="K9" s="45">
        <f t="shared" si="2"/>
        <v>355730.35013897816</v>
      </c>
      <c r="L9" s="45">
        <f t="shared" si="3"/>
        <v>355748.5</v>
      </c>
      <c r="M9" s="45">
        <f t="shared" si="4"/>
        <v>355748.5</v>
      </c>
      <c r="N9" s="45">
        <f t="shared" si="5"/>
        <v>352155</v>
      </c>
      <c r="P9" s="46">
        <f t="shared" si="6"/>
        <v>5081.9764363877166</v>
      </c>
      <c r="Q9" s="47" t="str">
        <f t="shared" si="7"/>
        <v>Los precios son similares, sugiriendo un mercado estable y competitivo.</v>
      </c>
      <c r="R9" s="48">
        <f t="shared" si="8"/>
        <v>1.0101237250473297E-2</v>
      </c>
      <c r="S9" s="47" t="str">
        <f t="shared" si="9"/>
        <v>Los precios son homogéneos. Hay poca dispersión, indicando un mercado estable donde la mayoría de los productos se venden a precios cercanos al promedio</v>
      </c>
    </row>
    <row r="10" spans="1:19" x14ac:dyDescent="0.25">
      <c r="A10" s="42">
        <v>9</v>
      </c>
      <c r="B10" s="43" t="s">
        <v>21</v>
      </c>
      <c r="E10" s="44">
        <v>339286</v>
      </c>
      <c r="F10" s="44">
        <v>332500</v>
      </c>
      <c r="I10" s="45">
        <f t="shared" si="0"/>
        <v>332500</v>
      </c>
      <c r="J10" s="45">
        <f t="shared" si="1"/>
        <v>339286</v>
      </c>
      <c r="K10" s="45">
        <f t="shared" si="2"/>
        <v>335875.86248493654</v>
      </c>
      <c r="L10" s="45">
        <f t="shared" si="3"/>
        <v>335893</v>
      </c>
      <c r="M10" s="45">
        <f t="shared" si="4"/>
        <v>335893</v>
      </c>
      <c r="N10" s="45">
        <f t="shared" si="5"/>
        <v>332500</v>
      </c>
      <c r="P10" s="46">
        <f t="shared" si="6"/>
        <v>4798.4266171319114</v>
      </c>
      <c r="Q10" s="47" t="str">
        <f t="shared" si="7"/>
        <v>Los precios son similares, sugiriendo un mercado estable y competitivo.</v>
      </c>
      <c r="R10" s="48">
        <f t="shared" si="8"/>
        <v>1.0101431110502452E-2</v>
      </c>
      <c r="S10" s="47" t="str">
        <f t="shared" si="9"/>
        <v>Los precios son homogéneos. Hay poca dispersión, indicando un mercado estable donde la mayoría de los productos se venden a precios cercanos al promedio</v>
      </c>
    </row>
    <row r="11" spans="1:19" x14ac:dyDescent="0.25">
      <c r="A11" s="42">
        <v>10</v>
      </c>
      <c r="B11" s="43" t="s">
        <v>84</v>
      </c>
      <c r="E11" s="44">
        <v>376086</v>
      </c>
      <c r="F11" s="44">
        <v>368564</v>
      </c>
      <c r="I11" s="45">
        <f t="shared" si="0"/>
        <v>368564</v>
      </c>
      <c r="J11" s="45">
        <f t="shared" si="1"/>
        <v>376086</v>
      </c>
      <c r="K11" s="45">
        <f t="shared" si="2"/>
        <v>372306.00385167036</v>
      </c>
      <c r="L11" s="45">
        <f t="shared" si="3"/>
        <v>372325</v>
      </c>
      <c r="M11" s="45">
        <f t="shared" si="4"/>
        <v>372325</v>
      </c>
      <c r="N11" s="45">
        <f t="shared" si="5"/>
        <v>368564</v>
      </c>
      <c r="P11" s="46">
        <f t="shared" si="6"/>
        <v>5318.8572080852109</v>
      </c>
      <c r="Q11" s="47" t="str">
        <f t="shared" si="7"/>
        <v>Los precios son similares, sugiriendo un mercado estable y competitivo.</v>
      </c>
      <c r="R11" s="48">
        <f t="shared" si="8"/>
        <v>1.0101389914725039E-2</v>
      </c>
      <c r="S11" s="47" t="str">
        <f t="shared" si="9"/>
        <v>Los precios son homogéneos. Hay poca dispersión, indicando un mercado estable donde la mayoría de los productos se venden a precios cercanos al promedio</v>
      </c>
    </row>
    <row r="12" spans="1:19" x14ac:dyDescent="0.25">
      <c r="A12" s="42">
        <v>11</v>
      </c>
      <c r="B12" s="43" t="s">
        <v>85</v>
      </c>
      <c r="E12" s="44">
        <v>216095</v>
      </c>
      <c r="F12" s="44">
        <v>211773</v>
      </c>
      <c r="I12" s="45">
        <f t="shared" si="0"/>
        <v>211773</v>
      </c>
      <c r="J12" s="45">
        <f t="shared" si="1"/>
        <v>216095</v>
      </c>
      <c r="K12" s="45">
        <f t="shared" si="2"/>
        <v>213923.08532507659</v>
      </c>
      <c r="L12" s="45">
        <f t="shared" si="3"/>
        <v>213934</v>
      </c>
      <c r="M12" s="45">
        <f t="shared" si="4"/>
        <v>213934</v>
      </c>
      <c r="N12" s="45">
        <f t="shared" si="5"/>
        <v>211773</v>
      </c>
      <c r="P12" s="46">
        <f t="shared" si="6"/>
        <v>3056.1155082882583</v>
      </c>
      <c r="Q12" s="47" t="str">
        <f t="shared" si="7"/>
        <v>Los precios son similares, sugiriendo un mercado estable y competitivo.</v>
      </c>
      <c r="R12" s="48">
        <f t="shared" si="8"/>
        <v>1.010124617872802E-2</v>
      </c>
      <c r="S12" s="47" t="str">
        <f t="shared" si="9"/>
        <v>Los precios son homogéneos. Hay poca dispersión, indicando un mercado estable donde la mayoría de los productos se venden a precios cercanos al promedio</v>
      </c>
    </row>
    <row r="13" spans="1:19" x14ac:dyDescent="0.25">
      <c r="A13" s="42">
        <v>12</v>
      </c>
      <c r="B13" s="43" t="s">
        <v>86</v>
      </c>
      <c r="E13" s="44">
        <v>216095</v>
      </c>
      <c r="F13" s="44">
        <v>211773</v>
      </c>
      <c r="I13" s="45">
        <f t="shared" si="0"/>
        <v>211773</v>
      </c>
      <c r="J13" s="45">
        <f t="shared" si="1"/>
        <v>216095</v>
      </c>
      <c r="K13" s="45">
        <f t="shared" si="2"/>
        <v>213923.08532507659</v>
      </c>
      <c r="L13" s="45">
        <f t="shared" si="3"/>
        <v>213934</v>
      </c>
      <c r="M13" s="45">
        <f t="shared" si="4"/>
        <v>213934</v>
      </c>
      <c r="N13" s="45">
        <f t="shared" si="5"/>
        <v>211773</v>
      </c>
      <c r="P13" s="46">
        <f t="shared" si="6"/>
        <v>3056.1155082882583</v>
      </c>
      <c r="Q13" s="47" t="str">
        <f t="shared" si="7"/>
        <v>Los precios son similares, sugiriendo un mercado estable y competitivo.</v>
      </c>
      <c r="R13" s="48">
        <f t="shared" si="8"/>
        <v>1.010124617872802E-2</v>
      </c>
      <c r="S13" s="47" t="str">
        <f t="shared" si="9"/>
        <v>Los precios son homogéneos. Hay poca dispersión, indicando un mercado estable donde la mayoría de los productos se venden a precios cercanos al promedio</v>
      </c>
    </row>
    <row r="14" spans="1:19" x14ac:dyDescent="0.25">
      <c r="A14" s="42">
        <v>13</v>
      </c>
      <c r="B14" s="43" t="s">
        <v>87</v>
      </c>
      <c r="E14" s="44">
        <v>269208</v>
      </c>
      <c r="F14" s="44">
        <v>263824</v>
      </c>
      <c r="I14" s="45">
        <f t="shared" si="0"/>
        <v>263824</v>
      </c>
      <c r="J14" s="45">
        <f t="shared" si="1"/>
        <v>269208</v>
      </c>
      <c r="K14" s="45">
        <f t="shared" si="2"/>
        <v>266502.40410172666</v>
      </c>
      <c r="L14" s="45">
        <f t="shared" si="3"/>
        <v>266516</v>
      </c>
      <c r="M14" s="45">
        <f t="shared" si="4"/>
        <v>266516</v>
      </c>
      <c r="N14" s="45">
        <f t="shared" si="5"/>
        <v>263824</v>
      </c>
      <c r="P14" s="46">
        <f t="shared" si="6"/>
        <v>3807.0629099083717</v>
      </c>
      <c r="Q14" s="47" t="str">
        <f t="shared" si="7"/>
        <v>Los precios son similares, sugiriendo un mercado estable y competitivo.</v>
      </c>
      <c r="R14" s="48">
        <f t="shared" si="8"/>
        <v>1.0100706899398159E-2</v>
      </c>
      <c r="S14" s="47" t="str">
        <f t="shared" si="9"/>
        <v>Los precios son homogéneos. Hay poca dispersión, indicando un mercado estable donde la mayoría de los productos se venden a precios cercanos al promedio</v>
      </c>
    </row>
    <row r="15" spans="1:19" x14ac:dyDescent="0.25">
      <c r="A15" s="42">
        <v>14</v>
      </c>
      <c r="B15" s="43" t="s">
        <v>88</v>
      </c>
      <c r="E15" s="44">
        <v>594306</v>
      </c>
      <c r="F15" s="44">
        <v>582420</v>
      </c>
      <c r="I15" s="45">
        <f t="shared" si="0"/>
        <v>582420</v>
      </c>
      <c r="J15" s="45">
        <f t="shared" si="1"/>
        <v>594306</v>
      </c>
      <c r="K15" s="45">
        <f t="shared" si="2"/>
        <v>588332.98438894283</v>
      </c>
      <c r="L15" s="45">
        <f t="shared" si="3"/>
        <v>588363</v>
      </c>
      <c r="M15" s="45">
        <f t="shared" si="4"/>
        <v>588363</v>
      </c>
      <c r="N15" s="45">
        <f t="shared" si="5"/>
        <v>582420</v>
      </c>
      <c r="P15" s="46">
        <f t="shared" si="6"/>
        <v>8404.6712011833042</v>
      </c>
      <c r="Q15" s="47" t="str">
        <f t="shared" si="7"/>
        <v>Los precios son similares, sugiriendo un mercado estable y competitivo.</v>
      </c>
      <c r="R15" s="48">
        <f t="shared" si="8"/>
        <v>1.0100907093070094E-2</v>
      </c>
      <c r="S15" s="47" t="str">
        <f t="shared" si="9"/>
        <v>Los precios son homogéneos. Hay poca dispersión, indicando un mercado estable donde la mayoría de los productos se venden a precios cercanos al promedio</v>
      </c>
    </row>
    <row r="16" spans="1:19" x14ac:dyDescent="0.25">
      <c r="A16" s="42">
        <v>15</v>
      </c>
      <c r="B16" s="43" t="s">
        <v>89</v>
      </c>
      <c r="E16" s="44">
        <v>435698</v>
      </c>
      <c r="F16" s="44">
        <v>426984</v>
      </c>
      <c r="I16" s="45">
        <f t="shared" si="0"/>
        <v>426984</v>
      </c>
      <c r="J16" s="45">
        <f t="shared" si="1"/>
        <v>435698</v>
      </c>
      <c r="K16" s="45">
        <f t="shared" si="2"/>
        <v>431318.99428613158</v>
      </c>
      <c r="L16" s="45">
        <f t="shared" si="3"/>
        <v>431341</v>
      </c>
      <c r="M16" s="45">
        <f t="shared" si="4"/>
        <v>431341</v>
      </c>
      <c r="N16" s="45">
        <f t="shared" si="5"/>
        <v>426984</v>
      </c>
      <c r="P16" s="46">
        <f t="shared" si="6"/>
        <v>6161.7284912595751</v>
      </c>
      <c r="Q16" s="47" t="str">
        <f t="shared" si="7"/>
        <v>Los precios son similares, sugiriendo un mercado estable y competitivo.</v>
      </c>
      <c r="R16" s="48">
        <f t="shared" si="8"/>
        <v>1.0101056936391394E-2</v>
      </c>
      <c r="S16" s="47" t="str">
        <f t="shared" si="9"/>
        <v>Los precios son homogéneos. Hay poca dispersión, indicando un mercado estable donde la mayoría de los productos se venden a precios cercanos al promedio</v>
      </c>
    </row>
    <row r="17" spans="1:19" x14ac:dyDescent="0.25">
      <c r="A17" s="42">
        <v>16</v>
      </c>
      <c r="B17" s="43" t="s">
        <v>90</v>
      </c>
      <c r="E17" s="44">
        <v>607018</v>
      </c>
      <c r="F17" s="44">
        <v>594878</v>
      </c>
      <c r="I17" s="45">
        <f t="shared" si="0"/>
        <v>594878</v>
      </c>
      <c r="J17" s="45">
        <f t="shared" si="1"/>
        <v>607018</v>
      </c>
      <c r="K17" s="45">
        <f t="shared" si="2"/>
        <v>600917.3435706445</v>
      </c>
      <c r="L17" s="45">
        <f t="shared" si="3"/>
        <v>600948</v>
      </c>
      <c r="M17" s="45">
        <f t="shared" si="4"/>
        <v>600948</v>
      </c>
      <c r="N17" s="45">
        <f t="shared" si="5"/>
        <v>594878</v>
      </c>
      <c r="P17" s="46">
        <f t="shared" si="6"/>
        <v>8584.2763236046867</v>
      </c>
      <c r="Q17" s="47" t="str">
        <f t="shared" si="7"/>
        <v>Los precios son similares, sugiriendo un mercado estable y competitivo.</v>
      </c>
      <c r="R17" s="48">
        <f t="shared" si="8"/>
        <v>1.0100707548739658E-2</v>
      </c>
      <c r="S17" s="47" t="str">
        <f t="shared" si="9"/>
        <v>Los precios son homogéneos. Hay poca dispersión, indicando un mercado estable donde la mayoría de los productos se venden a precios cercanos al promedio</v>
      </c>
    </row>
    <row r="18" spans="1:19" x14ac:dyDescent="0.25">
      <c r="A18" s="42">
        <v>17</v>
      </c>
      <c r="B18" s="43" t="s">
        <v>91</v>
      </c>
      <c r="E18" s="44">
        <v>124526</v>
      </c>
      <c r="F18" s="44">
        <v>122035</v>
      </c>
      <c r="I18" s="45">
        <f t="shared" si="0"/>
        <v>122035</v>
      </c>
      <c r="J18" s="45">
        <f t="shared" si="1"/>
        <v>124526</v>
      </c>
      <c r="K18" s="45">
        <f t="shared" si="2"/>
        <v>123274.20821080133</v>
      </c>
      <c r="L18" s="45">
        <f t="shared" si="3"/>
        <v>123280.5</v>
      </c>
      <c r="M18" s="45">
        <f t="shared" si="4"/>
        <v>123280.5</v>
      </c>
      <c r="N18" s="45">
        <f t="shared" si="5"/>
        <v>122035</v>
      </c>
      <c r="P18" s="46">
        <f t="shared" si="6"/>
        <v>1761.4029919356899</v>
      </c>
      <c r="Q18" s="47" t="str">
        <f t="shared" si="7"/>
        <v>Los precios son similares, sugiriendo un mercado estable y competitivo.</v>
      </c>
      <c r="R18" s="48">
        <f t="shared" si="8"/>
        <v>1.0102976545357944E-2</v>
      </c>
      <c r="S18" s="47" t="str">
        <f t="shared" si="9"/>
        <v>Los precios son homogéneos. Hay poca dispersión, indicando un mercado estable donde la mayoría de los productos se venden a precios cercanos al promedio</v>
      </c>
    </row>
    <row r="19" spans="1:19" x14ac:dyDescent="0.25">
      <c r="A19" s="42">
        <v>18</v>
      </c>
      <c r="B19" s="43" t="s">
        <v>92</v>
      </c>
      <c r="E19" s="44">
        <v>35105</v>
      </c>
      <c r="F19" s="44">
        <v>34403</v>
      </c>
      <c r="I19" s="45">
        <f t="shared" si="0"/>
        <v>34403</v>
      </c>
      <c r="J19" s="45">
        <f t="shared" si="1"/>
        <v>35105</v>
      </c>
      <c r="K19" s="45">
        <f t="shared" si="2"/>
        <v>34752.227482565773</v>
      </c>
      <c r="L19" s="45">
        <f t="shared" si="3"/>
        <v>34754</v>
      </c>
      <c r="M19" s="45">
        <f t="shared" si="4"/>
        <v>34754</v>
      </c>
      <c r="N19" s="45">
        <f t="shared" si="5"/>
        <v>34403</v>
      </c>
      <c r="P19" s="46">
        <f t="shared" si="6"/>
        <v>496.38896039295633</v>
      </c>
      <c r="Q19" s="47" t="str">
        <f t="shared" si="7"/>
        <v>Los precios son similares, sugiriendo un mercado estable y competitivo.</v>
      </c>
      <c r="R19" s="48">
        <f t="shared" si="8"/>
        <v>1.0099556885538355E-2</v>
      </c>
      <c r="S19" s="47" t="str">
        <f t="shared" si="9"/>
        <v>Los precios son homogéneos. Hay poca dispersión, indicando un mercado estable donde la mayoría de los productos se venden a precios cercanos al promedio</v>
      </c>
    </row>
    <row r="20" spans="1:19" x14ac:dyDescent="0.25">
      <c r="A20" s="42">
        <v>19</v>
      </c>
      <c r="B20" s="43" t="s">
        <v>93</v>
      </c>
      <c r="E20" s="44">
        <v>60312</v>
      </c>
      <c r="F20" s="44">
        <v>59106</v>
      </c>
      <c r="I20" s="45">
        <f t="shared" si="0"/>
        <v>59106</v>
      </c>
      <c r="J20" s="45">
        <f t="shared" si="1"/>
        <v>60312</v>
      </c>
      <c r="K20" s="45">
        <f t="shared" si="2"/>
        <v>59705.955079874569</v>
      </c>
      <c r="L20" s="45">
        <f t="shared" si="3"/>
        <v>59709</v>
      </c>
      <c r="M20" s="45">
        <f t="shared" si="4"/>
        <v>59709</v>
      </c>
      <c r="N20" s="45">
        <f t="shared" si="5"/>
        <v>59106</v>
      </c>
      <c r="P20" s="46">
        <f t="shared" si="6"/>
        <v>852.77077811097627</v>
      </c>
      <c r="Q20" s="47" t="str">
        <f t="shared" si="7"/>
        <v>Los precios son similares, sugiriendo un mercado estable y competitivo.</v>
      </c>
      <c r="R20" s="48">
        <f t="shared" si="8"/>
        <v>1.0098980053258303E-2</v>
      </c>
      <c r="S20" s="47" t="str">
        <f t="shared" si="9"/>
        <v>Los precios son homogéneos. Hay poca dispersión, indicando un mercado estable donde la mayoría de los productos se venden a precios cercanos al promedio</v>
      </c>
    </row>
    <row r="21" spans="1:19" ht="15.75" customHeight="1" x14ac:dyDescent="0.25">
      <c r="A21" s="42">
        <v>20</v>
      </c>
      <c r="B21" s="43" t="s">
        <v>94</v>
      </c>
      <c r="E21" s="44">
        <v>317215</v>
      </c>
      <c r="F21" s="44">
        <v>310871</v>
      </c>
      <c r="I21" s="45">
        <f t="shared" si="0"/>
        <v>310871</v>
      </c>
      <c r="J21" s="45">
        <f t="shared" si="1"/>
        <v>317215</v>
      </c>
      <c r="K21" s="45">
        <f t="shared" si="2"/>
        <v>314026.98015457205</v>
      </c>
      <c r="L21" s="45">
        <f t="shared" si="3"/>
        <v>314043</v>
      </c>
      <c r="M21" s="45">
        <f t="shared" si="4"/>
        <v>314043</v>
      </c>
      <c r="N21" s="45">
        <f t="shared" si="5"/>
        <v>310871</v>
      </c>
      <c r="P21" s="46">
        <f t="shared" si="6"/>
        <v>4485.8854198474573</v>
      </c>
      <c r="Q21" s="47" t="str">
        <f t="shared" si="7"/>
        <v>Los precios son similares, sugiriendo un mercado estable y competitivo.</v>
      </c>
      <c r="R21" s="48">
        <f t="shared" si="8"/>
        <v>1.0100527634750655E-2</v>
      </c>
      <c r="S21" s="47" t="str">
        <f t="shared" si="9"/>
        <v>Los precios son homogéneos. Hay poca dispersión, indicando un mercado estable donde la mayoría de los productos se venden a precios cercanos al promedio</v>
      </c>
    </row>
    <row r="22" spans="1:19" ht="15.75" customHeight="1" x14ac:dyDescent="0.25">
      <c r="A22" s="42">
        <v>21</v>
      </c>
      <c r="B22" s="43" t="s">
        <v>95</v>
      </c>
      <c r="E22" s="44">
        <v>116637</v>
      </c>
      <c r="F22" s="44">
        <v>114304</v>
      </c>
      <c r="I22" s="45">
        <f t="shared" si="0"/>
        <v>114304</v>
      </c>
      <c r="J22" s="45">
        <f t="shared" si="1"/>
        <v>116637</v>
      </c>
      <c r="K22" s="45">
        <f t="shared" si="2"/>
        <v>115464.60777225201</v>
      </c>
      <c r="L22" s="45">
        <f t="shared" si="3"/>
        <v>115470.5</v>
      </c>
      <c r="M22" s="45">
        <f t="shared" si="4"/>
        <v>115470.5</v>
      </c>
      <c r="N22" s="45">
        <f t="shared" si="5"/>
        <v>114304</v>
      </c>
      <c r="P22" s="46">
        <f t="shared" si="6"/>
        <v>1649.6801205082154</v>
      </c>
      <c r="Q22" s="47" t="str">
        <f t="shared" si="7"/>
        <v>Los precios son similares, sugiriendo un mercado estable y competitivo.</v>
      </c>
      <c r="R22" s="48">
        <f t="shared" si="8"/>
        <v>1.0102147301691775E-2</v>
      </c>
      <c r="S22" s="47" t="str">
        <f t="shared" si="9"/>
        <v>Los precios son homogéneos. Hay poca dispersión, indicando un mercado estable donde la mayoría de los productos se venden a precios cercanos al promedio</v>
      </c>
    </row>
    <row r="23" spans="1:19" ht="15.75" customHeight="1" x14ac:dyDescent="0.25">
      <c r="A23" s="42">
        <v>22</v>
      </c>
      <c r="B23" s="43" t="s">
        <v>96</v>
      </c>
      <c r="E23" s="44">
        <v>260450</v>
      </c>
      <c r="F23" s="44">
        <v>255241</v>
      </c>
      <c r="I23" s="45">
        <f t="shared" si="0"/>
        <v>255241</v>
      </c>
      <c r="J23" s="45">
        <f t="shared" si="1"/>
        <v>260450</v>
      </c>
      <c r="K23" s="45">
        <f t="shared" si="2"/>
        <v>257832.34562405082</v>
      </c>
      <c r="L23" s="45">
        <f t="shared" si="3"/>
        <v>257845.5</v>
      </c>
      <c r="M23" s="45">
        <f t="shared" si="4"/>
        <v>257845.5</v>
      </c>
      <c r="N23" s="45">
        <f t="shared" si="5"/>
        <v>255241</v>
      </c>
      <c r="P23" s="46">
        <f t="shared" si="6"/>
        <v>3683.3192232007259</v>
      </c>
      <c r="Q23" s="47" t="str">
        <f t="shared" si="7"/>
        <v>Los precios son similares, sugiriendo un mercado estable y competitivo.</v>
      </c>
      <c r="R23" s="48">
        <f t="shared" si="8"/>
        <v>1.0101010101010102E-2</v>
      </c>
      <c r="S23" s="47" t="str">
        <f t="shared" si="9"/>
        <v>Los precios son homogéneos. Hay poca dispersión, indicando un mercado estable donde la mayoría de los productos se venden a precios cercanos al promedio</v>
      </c>
    </row>
    <row r="24" spans="1:19" ht="15.75" customHeight="1" x14ac:dyDescent="0.25">
      <c r="A24" s="42">
        <v>23</v>
      </c>
      <c r="B24" s="43" t="s">
        <v>97</v>
      </c>
      <c r="E24" s="44">
        <v>286770</v>
      </c>
      <c r="F24" s="44">
        <v>281035</v>
      </c>
      <c r="I24" s="45">
        <f t="shared" si="0"/>
        <v>281035</v>
      </c>
      <c r="J24" s="45">
        <f t="shared" si="1"/>
        <v>286770</v>
      </c>
      <c r="K24" s="45">
        <f t="shared" si="2"/>
        <v>283888.01832764974</v>
      </c>
      <c r="L24" s="45">
        <f t="shared" si="3"/>
        <v>283902.5</v>
      </c>
      <c r="M24" s="45">
        <f t="shared" si="4"/>
        <v>283902.5</v>
      </c>
      <c r="N24" s="45">
        <f t="shared" si="5"/>
        <v>281035</v>
      </c>
      <c r="P24" s="46">
        <f t="shared" si="6"/>
        <v>4055.2573901048499</v>
      </c>
      <c r="Q24" s="47" t="str">
        <f t="shared" si="7"/>
        <v>Los precios son similares, sugiriendo un mercado estable y competitivo.</v>
      </c>
      <c r="R24" s="48">
        <f t="shared" si="8"/>
        <v>1.0100298517977122E-2</v>
      </c>
      <c r="S24" s="47" t="str">
        <f t="shared" si="9"/>
        <v>Los precios son homogéneos. Hay poca dispersión, indicando un mercado estable donde la mayoría de los productos se venden a precios cercanos al promedio</v>
      </c>
    </row>
    <row r="25" spans="1:19" ht="15.75" customHeight="1" x14ac:dyDescent="0.25">
      <c r="A25" s="42">
        <v>24</v>
      </c>
      <c r="B25" s="43" t="s">
        <v>98</v>
      </c>
      <c r="E25" s="44">
        <v>124020</v>
      </c>
      <c r="F25" s="44">
        <v>121540</v>
      </c>
      <c r="I25" s="45">
        <f t="shared" si="0"/>
        <v>121540</v>
      </c>
      <c r="J25" s="45">
        <f t="shared" si="1"/>
        <v>124020</v>
      </c>
      <c r="K25" s="45">
        <f t="shared" si="2"/>
        <v>122773.73823420056</v>
      </c>
      <c r="L25" s="45">
        <f t="shared" si="3"/>
        <v>122780</v>
      </c>
      <c r="M25" s="45">
        <f t="shared" si="4"/>
        <v>122780</v>
      </c>
      <c r="N25" s="45">
        <f t="shared" si="5"/>
        <v>121540</v>
      </c>
      <c r="P25" s="46">
        <f t="shared" si="6"/>
        <v>1753.6248173426379</v>
      </c>
      <c r="Q25" s="47" t="str">
        <f t="shared" si="7"/>
        <v>Los precios son similares, sugiriendo un mercado estable y competitivo.</v>
      </c>
      <c r="R25" s="48">
        <f t="shared" si="8"/>
        <v>1.009936471738068E-2</v>
      </c>
      <c r="S25" s="47" t="str">
        <f t="shared" si="9"/>
        <v>Los precios son homogéneos. Hay poca dispersión, indicando un mercado estable donde la mayoría de los productos se venden a precios cercanos al promedio</v>
      </c>
    </row>
    <row r="26" spans="1:19" ht="15.75" customHeight="1" x14ac:dyDescent="0.25">
      <c r="A26" s="42">
        <v>25</v>
      </c>
      <c r="B26" s="43" t="s">
        <v>99</v>
      </c>
      <c r="E26" s="44">
        <v>211973</v>
      </c>
      <c r="F26" s="44">
        <v>207734</v>
      </c>
      <c r="I26" s="45">
        <f t="shared" si="0"/>
        <v>207734</v>
      </c>
      <c r="J26" s="45">
        <f t="shared" si="1"/>
        <v>211973</v>
      </c>
      <c r="K26" s="45">
        <f t="shared" si="2"/>
        <v>209842.79635479508</v>
      </c>
      <c r="L26" s="45">
        <f t="shared" si="3"/>
        <v>209853.5</v>
      </c>
      <c r="M26" s="45">
        <f t="shared" si="4"/>
        <v>209853.5</v>
      </c>
      <c r="N26" s="45">
        <f t="shared" si="5"/>
        <v>207734</v>
      </c>
      <c r="P26" s="46">
        <f t="shared" si="6"/>
        <v>2997.4256454497749</v>
      </c>
      <c r="Q26" s="47" t="str">
        <f t="shared" si="7"/>
        <v>Los precios son similares, sugiriendo un mercado estable y competitivo.</v>
      </c>
      <c r="R26" s="48">
        <f t="shared" si="8"/>
        <v>1.0099903027588293E-2</v>
      </c>
      <c r="S26" s="47" t="str">
        <f t="shared" si="9"/>
        <v>Los precios son homogéneos. Hay poca dispersión, indicando un mercado estable donde la mayoría de los productos se venden a precios cercanos al promedio</v>
      </c>
    </row>
    <row r="27" spans="1:19" ht="15.75" customHeight="1" x14ac:dyDescent="0.25">
      <c r="A27" s="42">
        <v>26</v>
      </c>
      <c r="B27" s="43" t="s">
        <v>100</v>
      </c>
      <c r="E27" s="44">
        <v>265789</v>
      </c>
      <c r="F27" s="44">
        <v>260473</v>
      </c>
      <c r="I27" s="45">
        <f t="shared" si="0"/>
        <v>260473</v>
      </c>
      <c r="J27" s="45">
        <f t="shared" si="1"/>
        <v>265789</v>
      </c>
      <c r="K27" s="45">
        <f t="shared" si="2"/>
        <v>263117.57485390443</v>
      </c>
      <c r="L27" s="45">
        <f t="shared" si="3"/>
        <v>263131</v>
      </c>
      <c r="M27" s="45">
        <f t="shared" si="4"/>
        <v>263131</v>
      </c>
      <c r="N27" s="45">
        <f t="shared" si="5"/>
        <v>260473</v>
      </c>
      <c r="P27" s="46">
        <f t="shared" si="6"/>
        <v>3758.9796487876865</v>
      </c>
      <c r="Q27" s="47" t="str">
        <f t="shared" si="7"/>
        <v>Los precios son similares, sugiriendo un mercado estable y competitivo.</v>
      </c>
      <c r="R27" s="48">
        <f t="shared" si="8"/>
        <v>1.0101432366387844E-2</v>
      </c>
      <c r="S27" s="47" t="str">
        <f t="shared" si="9"/>
        <v>Los precios son homogéneos. Hay poca dispersión, indicando un mercado estable donde la mayoría de los productos se venden a precios cercanos al promedio</v>
      </c>
    </row>
    <row r="28" spans="1:19" ht="15.75" customHeight="1" x14ac:dyDescent="0.25">
      <c r="A28" s="42">
        <v>27</v>
      </c>
      <c r="B28" s="43" t="s">
        <v>101</v>
      </c>
      <c r="E28" s="44">
        <v>120861</v>
      </c>
      <c r="F28" s="44">
        <v>118444</v>
      </c>
      <c r="I28" s="45">
        <f t="shared" si="0"/>
        <v>118444</v>
      </c>
      <c r="J28" s="45">
        <f t="shared" si="1"/>
        <v>120861</v>
      </c>
      <c r="K28" s="45">
        <f t="shared" si="2"/>
        <v>119646.39687011055</v>
      </c>
      <c r="L28" s="45">
        <f t="shared" si="3"/>
        <v>119652.5</v>
      </c>
      <c r="M28" s="45">
        <f t="shared" si="4"/>
        <v>119652.5</v>
      </c>
      <c r="N28" s="45">
        <f t="shared" si="5"/>
        <v>118444</v>
      </c>
      <c r="P28" s="46">
        <f t="shared" si="6"/>
        <v>1709.0770901278854</v>
      </c>
      <c r="Q28" s="47" t="str">
        <f t="shared" si="7"/>
        <v>Los precios son similares, sugiriendo un mercado estable y competitivo.</v>
      </c>
      <c r="R28" s="48">
        <f t="shared" si="8"/>
        <v>1.0100081485969787E-2</v>
      </c>
      <c r="S28" s="47" t="str">
        <f t="shared" si="9"/>
        <v>Los precios son homogéneos. Hay poca dispersión, indicando un mercado estable donde la mayoría de los productos se venden a precios cercanos al promedio</v>
      </c>
    </row>
    <row r="29" spans="1:19" ht="15.75" customHeight="1" x14ac:dyDescent="0.25"/>
    <row r="30" spans="1:19" ht="15.75" customHeight="1" x14ac:dyDescent="0.25"/>
    <row r="31" spans="1:19" ht="15.75" customHeight="1" x14ac:dyDescent="0.25"/>
    <row r="32" spans="1:19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R2:R28">
    <cfRule type="cellIs" dxfId="3" priority="1" operator="lessThan">
      <formula>30%</formula>
    </cfRule>
  </conditionalFormatting>
  <conditionalFormatting sqref="R2:R28">
    <cfRule type="cellIs" dxfId="2" priority="2" operator="greaterThan">
      <formula>30%</formula>
    </cfRule>
  </conditionalFormatting>
  <pageMargins left="0.7" right="0.7" top="0.75" bottom="0.75" header="0" footer="0"/>
  <pageSetup orientation="landscape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T1000"/>
  <sheetViews>
    <sheetView workbookViewId="0">
      <selection activeCell="C29" sqref="C29"/>
    </sheetView>
  </sheetViews>
  <sheetFormatPr baseColWidth="10" defaultColWidth="14.42578125" defaultRowHeight="15" customHeight="1" x14ac:dyDescent="0.25"/>
  <cols>
    <col min="1" max="1" width="4.42578125" customWidth="1"/>
    <col min="2" max="2" width="77.42578125" customWidth="1"/>
    <col min="3" max="5" width="10.7109375" customWidth="1"/>
    <col min="6" max="7" width="13.5703125" customWidth="1"/>
    <col min="8" max="17" width="10.7109375" customWidth="1"/>
    <col min="18" max="18" width="49.5703125" customWidth="1"/>
    <col min="19" max="19" width="10.7109375" customWidth="1"/>
    <col min="20" max="20" width="111.5703125" customWidth="1"/>
    <col min="21" max="27" width="10.7109375" customWidth="1"/>
  </cols>
  <sheetData>
    <row r="1" spans="1:20" ht="40.5" x14ac:dyDescent="0.25">
      <c r="A1" s="33" t="s">
        <v>102</v>
      </c>
      <c r="B1" s="33" t="s">
        <v>103</v>
      </c>
      <c r="E1" s="34" t="s">
        <v>104</v>
      </c>
      <c r="F1" s="34" t="s">
        <v>105</v>
      </c>
      <c r="G1" s="34" t="s">
        <v>125</v>
      </c>
      <c r="H1" s="34" t="s">
        <v>127</v>
      </c>
      <c r="J1" s="35" t="s">
        <v>106</v>
      </c>
      <c r="K1" s="36" t="s">
        <v>107</v>
      </c>
      <c r="L1" s="37" t="s">
        <v>108</v>
      </c>
      <c r="M1" s="38" t="s">
        <v>109</v>
      </c>
      <c r="N1" s="39" t="s">
        <v>110</v>
      </c>
      <c r="O1" s="40" t="s">
        <v>111</v>
      </c>
      <c r="Q1" s="41" t="s">
        <v>112</v>
      </c>
      <c r="R1" s="41" t="s">
        <v>113</v>
      </c>
      <c r="S1" s="41" t="s">
        <v>114</v>
      </c>
      <c r="T1" s="41" t="s">
        <v>115</v>
      </c>
    </row>
    <row r="2" spans="1:20" x14ac:dyDescent="0.25">
      <c r="A2" s="42">
        <v>1</v>
      </c>
      <c r="B2" s="43" t="s">
        <v>123</v>
      </c>
      <c r="E2" s="44">
        <v>115000</v>
      </c>
      <c r="F2" s="44">
        <v>119550</v>
      </c>
      <c r="G2" s="44">
        <v>78603</v>
      </c>
      <c r="H2" s="44">
        <v>81747</v>
      </c>
      <c r="J2" s="45">
        <f>+MIN(E2,F2,G2,H2)</f>
        <v>78603</v>
      </c>
      <c r="K2" s="45">
        <f>+MAX(E2,F2,G2,H2)</f>
        <v>119550</v>
      </c>
      <c r="L2" s="45">
        <f>+GEOMEAN(F2,E2,G2,H2)</f>
        <v>96948.164608810781</v>
      </c>
      <c r="M2" s="45">
        <f>+MEDIAN(F2,E2,G2,H2)</f>
        <v>98373.5</v>
      </c>
      <c r="N2" s="45">
        <f>+AVERAGE(F2,E2,G2,H2)</f>
        <v>98725</v>
      </c>
      <c r="O2" s="45">
        <f>+J2</f>
        <v>78603</v>
      </c>
      <c r="Q2" s="46">
        <f>+_xlfn.STDEV.S(E2,F2,G2,H2)</f>
        <v>21538.365908304186</v>
      </c>
      <c r="R2" s="47" t="str">
        <f t="shared" ref="R2:R28" si="0">+IF(Q2&lt;20000,"Los precios son similares, sugiriendo un mercado estable y competitivo.","Existe gran diferencia, indicando alta volatilidad o falta de consenso en el valor. ")</f>
        <v xml:space="preserve">Existe gran diferencia, indicando alta volatilidad o falta de consenso en el valor. </v>
      </c>
      <c r="S2" s="48">
        <f>+_xlfn.STDEV.P(E2,F2,G2,H2)/N2</f>
        <v>0.18893666277635979</v>
      </c>
      <c r="T2" s="47" t="str">
        <f t="shared" ref="T2:T28" si="1">+IF(S2&lt;30%,"Los precios son homogéneos. Hay poca dispersión, indicando un mercado estable donde la mayoría de los productos se venden a precios cercanos al promedio","Existe una gran dispersión de precios, lo que indica alta volatilidad o falta de uniformidad en el mercado. La media pierde representatividad")</f>
        <v>Los precios son homogéneos. Hay poca dispersión, indicando un mercado estable donde la mayoría de los productos se venden a precios cercanos al promedio</v>
      </c>
    </row>
    <row r="3" spans="1:20" x14ac:dyDescent="0.25">
      <c r="A3" s="42">
        <v>2</v>
      </c>
      <c r="B3" s="43" t="s">
        <v>78</v>
      </c>
      <c r="E3" s="44">
        <v>80000</v>
      </c>
      <c r="F3" s="44">
        <v>83220</v>
      </c>
      <c r="G3" s="44">
        <v>84788</v>
      </c>
      <c r="H3" s="44">
        <v>88180</v>
      </c>
      <c r="J3" s="45">
        <f t="shared" ref="J3:J28" si="2">+MIN(E3,F3,G3,H3)</f>
        <v>80000</v>
      </c>
      <c r="K3" s="45">
        <f t="shared" ref="K3:K28" si="3">+MAX(E3,F3,G3,H3)</f>
        <v>88180</v>
      </c>
      <c r="L3" s="45">
        <f t="shared" ref="L3:L28" si="4">+GEOMEAN(F3,E3,G3,H3)</f>
        <v>83995.408394347483</v>
      </c>
      <c r="M3" s="45">
        <f t="shared" ref="M3:M28" si="5">+MEDIAN(F3,E3,G3,H3)</f>
        <v>84004</v>
      </c>
      <c r="N3" s="45">
        <f t="shared" ref="N3:N28" si="6">+AVERAGE(F3,E3,G3,H3)</f>
        <v>84047</v>
      </c>
      <c r="O3" s="45">
        <f t="shared" ref="O3:O28" si="7">+J3</f>
        <v>80000</v>
      </c>
      <c r="Q3" s="46">
        <f t="shared" ref="Q3:Q28" si="8">+_xlfn.STDEV.S(E3,F3,G3,H3)</f>
        <v>3400.6326862315882</v>
      </c>
      <c r="R3" s="47" t="str">
        <f t="shared" si="0"/>
        <v>Los precios son similares, sugiriendo un mercado estable y competitivo.</v>
      </c>
      <c r="S3" s="48">
        <f t="shared" ref="S3:S28" si="9">+_xlfn.STDEV.P(E3,F3,G3,H3)/N3</f>
        <v>3.5040326189111702E-2</v>
      </c>
      <c r="T3" s="47" t="str">
        <f t="shared" si="1"/>
        <v>Los precios son homogéneos. Hay poca dispersión, indicando un mercado estable donde la mayoría de los productos se venden a precios cercanos al promedio</v>
      </c>
    </row>
    <row r="4" spans="1:20" x14ac:dyDescent="0.25">
      <c r="A4" s="42">
        <v>3</v>
      </c>
      <c r="B4" s="43" t="s">
        <v>79</v>
      </c>
      <c r="E4" s="44">
        <v>70000</v>
      </c>
      <c r="F4" s="44">
        <v>72870</v>
      </c>
      <c r="G4" s="44">
        <v>84208</v>
      </c>
      <c r="H4" s="44">
        <v>87576</v>
      </c>
      <c r="J4" s="45">
        <f t="shared" si="2"/>
        <v>70000</v>
      </c>
      <c r="K4" s="45">
        <f t="shared" si="3"/>
        <v>87576</v>
      </c>
      <c r="L4" s="45">
        <f t="shared" si="4"/>
        <v>78315.246066561551</v>
      </c>
      <c r="M4" s="45">
        <f t="shared" si="5"/>
        <v>78539</v>
      </c>
      <c r="N4" s="45">
        <f t="shared" si="6"/>
        <v>78663.5</v>
      </c>
      <c r="O4" s="45">
        <f t="shared" si="7"/>
        <v>70000</v>
      </c>
      <c r="Q4" s="46">
        <f t="shared" si="8"/>
        <v>8540.0041178756655</v>
      </c>
      <c r="R4" s="47" t="str">
        <f t="shared" si="0"/>
        <v>Los precios son similares, sugiriendo un mercado estable y competitivo.</v>
      </c>
      <c r="S4" s="48">
        <f t="shared" si="9"/>
        <v>9.401896069338439E-2</v>
      </c>
      <c r="T4" s="47" t="str">
        <f t="shared" si="1"/>
        <v>Los precios son homogéneos. Hay poca dispersión, indicando un mercado estable donde la mayoría de los productos se venden a precios cercanos al promedio</v>
      </c>
    </row>
    <row r="5" spans="1:20" x14ac:dyDescent="0.25">
      <c r="A5" s="42">
        <v>4</v>
      </c>
      <c r="B5" s="43" t="s">
        <v>80</v>
      </c>
      <c r="E5" s="44">
        <v>85000</v>
      </c>
      <c r="F5" s="44">
        <v>88395</v>
      </c>
      <c r="G5" s="44">
        <v>74919</v>
      </c>
      <c r="H5" s="44">
        <v>77916</v>
      </c>
      <c r="J5" s="45">
        <f t="shared" si="2"/>
        <v>74919</v>
      </c>
      <c r="K5" s="45">
        <f t="shared" si="3"/>
        <v>88395</v>
      </c>
      <c r="L5" s="45">
        <f t="shared" si="4"/>
        <v>81379.742562600717</v>
      </c>
      <c r="M5" s="45">
        <f t="shared" si="5"/>
        <v>81458</v>
      </c>
      <c r="N5" s="45">
        <f t="shared" si="6"/>
        <v>81557.5</v>
      </c>
      <c r="O5" s="45">
        <f t="shared" si="7"/>
        <v>74919</v>
      </c>
      <c r="Q5" s="46">
        <f t="shared" si="8"/>
        <v>6216.4410236082831</v>
      </c>
      <c r="R5" s="47" t="str">
        <f t="shared" si="0"/>
        <v>Los precios son similares, sugiriendo un mercado estable y competitivo.</v>
      </c>
      <c r="S5" s="48">
        <f t="shared" si="9"/>
        <v>6.6009819422769372E-2</v>
      </c>
      <c r="T5" s="47" t="str">
        <f t="shared" si="1"/>
        <v>Los precios son homogéneos. Hay poca dispersión, indicando un mercado estable donde la mayoría de los productos se venden a precios cercanos al promedio</v>
      </c>
    </row>
    <row r="6" spans="1:20" x14ac:dyDescent="0.25">
      <c r="A6" s="42">
        <v>5</v>
      </c>
      <c r="B6" s="43" t="s">
        <v>81</v>
      </c>
      <c r="E6" s="44">
        <v>50000</v>
      </c>
      <c r="F6" s="44">
        <v>52170</v>
      </c>
      <c r="G6" s="44">
        <v>33150</v>
      </c>
      <c r="H6" s="44">
        <v>34476</v>
      </c>
      <c r="J6" s="45">
        <f t="shared" si="2"/>
        <v>33150</v>
      </c>
      <c r="K6" s="45">
        <f t="shared" si="3"/>
        <v>52170</v>
      </c>
      <c r="L6" s="45">
        <f t="shared" si="4"/>
        <v>41552.562505675189</v>
      </c>
      <c r="M6" s="45">
        <f t="shared" si="5"/>
        <v>42238</v>
      </c>
      <c r="N6" s="45">
        <f t="shared" si="6"/>
        <v>42449</v>
      </c>
      <c r="O6" s="45">
        <f t="shared" si="7"/>
        <v>33150</v>
      </c>
      <c r="Q6" s="46">
        <f t="shared" si="8"/>
        <v>10025.892678460108</v>
      </c>
      <c r="R6" s="47" t="str">
        <f t="shared" si="0"/>
        <v>Los precios son similares, sugiriendo un mercado estable y competitivo.</v>
      </c>
      <c r="S6" s="48">
        <f t="shared" si="9"/>
        <v>0.20454375262462865</v>
      </c>
      <c r="T6" s="47" t="str">
        <f t="shared" si="1"/>
        <v>Los precios son homogéneos. Hay poca dispersión, indicando un mercado estable donde la mayoría de los productos se venden a precios cercanos al promedio</v>
      </c>
    </row>
    <row r="7" spans="1:20" x14ac:dyDescent="0.25">
      <c r="A7" s="42">
        <v>6</v>
      </c>
      <c r="B7" s="43" t="s">
        <v>82</v>
      </c>
      <c r="E7" s="44">
        <v>320000</v>
      </c>
      <c r="F7" s="44">
        <v>332880</v>
      </c>
      <c r="G7" s="44">
        <v>257592</v>
      </c>
      <c r="H7" s="44">
        <v>267896</v>
      </c>
      <c r="J7" s="45">
        <f t="shared" si="2"/>
        <v>257592</v>
      </c>
      <c r="K7" s="45">
        <f t="shared" si="3"/>
        <v>332880</v>
      </c>
      <c r="L7" s="45">
        <f t="shared" si="4"/>
        <v>292808.7633029467</v>
      </c>
      <c r="M7" s="45">
        <f t="shared" si="5"/>
        <v>293948</v>
      </c>
      <c r="N7" s="45">
        <f t="shared" si="6"/>
        <v>294592</v>
      </c>
      <c r="O7" s="45">
        <f t="shared" si="7"/>
        <v>257592</v>
      </c>
      <c r="Q7" s="46">
        <f t="shared" si="8"/>
        <v>37386.333617156597</v>
      </c>
      <c r="R7" s="47" t="str">
        <f t="shared" si="0"/>
        <v xml:space="preserve">Existe gran diferencia, indicando alta volatilidad o falta de consenso en el valor. </v>
      </c>
      <c r="S7" s="48">
        <f t="shared" si="9"/>
        <v>0.10990629299783353</v>
      </c>
      <c r="T7" s="47" t="str">
        <f t="shared" si="1"/>
        <v>Los precios son homogéneos. Hay poca dispersión, indicando un mercado estable donde la mayoría de los productos se venden a precios cercanos al promedio</v>
      </c>
    </row>
    <row r="8" spans="1:20" x14ac:dyDescent="0.25">
      <c r="A8" s="42">
        <v>7</v>
      </c>
      <c r="B8" s="43" t="s">
        <v>82</v>
      </c>
      <c r="E8" s="44">
        <v>340000</v>
      </c>
      <c r="F8" s="44">
        <v>353580</v>
      </c>
      <c r="G8" s="44">
        <v>257592</v>
      </c>
      <c r="H8" s="44">
        <v>267896</v>
      </c>
      <c r="J8" s="45">
        <f t="shared" si="2"/>
        <v>257592</v>
      </c>
      <c r="K8" s="45">
        <f t="shared" si="3"/>
        <v>353580</v>
      </c>
      <c r="L8" s="45">
        <f t="shared" si="4"/>
        <v>301797.96162668167</v>
      </c>
      <c r="M8" s="45">
        <f t="shared" si="5"/>
        <v>303948</v>
      </c>
      <c r="N8" s="45">
        <f t="shared" si="6"/>
        <v>304767</v>
      </c>
      <c r="O8" s="45">
        <f t="shared" si="7"/>
        <v>257592</v>
      </c>
      <c r="Q8" s="46">
        <f t="shared" si="8"/>
        <v>49020.487295279578</v>
      </c>
      <c r="R8" s="47" t="str">
        <f t="shared" si="0"/>
        <v xml:space="preserve">Existe gran diferencia, indicando alta volatilidad o falta de consenso en el valor. </v>
      </c>
      <c r="S8" s="48">
        <f t="shared" si="9"/>
        <v>0.1392965357259954</v>
      </c>
      <c r="T8" s="47" t="str">
        <f t="shared" si="1"/>
        <v>Los precios son homogéneos. Hay poca dispersión, indicando un mercado estable donde la mayoría de los productos se venden a precios cercanos al promedio</v>
      </c>
    </row>
    <row r="9" spans="1:20" x14ac:dyDescent="0.25">
      <c r="A9" s="42">
        <v>8</v>
      </c>
      <c r="B9" s="43" t="s">
        <v>83</v>
      </c>
      <c r="E9" s="44">
        <v>240000</v>
      </c>
      <c r="F9" s="44">
        <v>249660</v>
      </c>
      <c r="G9" s="44">
        <v>379123</v>
      </c>
      <c r="H9" s="44">
        <v>394288</v>
      </c>
      <c r="J9" s="45">
        <f t="shared" si="2"/>
        <v>240000</v>
      </c>
      <c r="K9" s="45">
        <f t="shared" si="3"/>
        <v>394288</v>
      </c>
      <c r="L9" s="45">
        <f t="shared" si="4"/>
        <v>307636.93440112227</v>
      </c>
      <c r="M9" s="45">
        <f t="shared" si="5"/>
        <v>314391.5</v>
      </c>
      <c r="N9" s="45">
        <f t="shared" si="6"/>
        <v>315767.75</v>
      </c>
      <c r="O9" s="45">
        <f t="shared" si="7"/>
        <v>240000</v>
      </c>
      <c r="Q9" s="46">
        <f t="shared" si="8"/>
        <v>82240.103584463781</v>
      </c>
      <c r="R9" s="47" t="str">
        <f t="shared" si="0"/>
        <v xml:space="preserve">Existe gran diferencia, indicando alta volatilidad o falta de consenso en el valor. </v>
      </c>
      <c r="S9" s="48">
        <f t="shared" si="9"/>
        <v>0.22555190931945809</v>
      </c>
      <c r="T9" s="47" t="str">
        <f t="shared" si="1"/>
        <v>Los precios son homogéneos. Hay poca dispersión, indicando un mercado estable donde la mayoría de los productos se venden a precios cercanos al promedio</v>
      </c>
    </row>
    <row r="10" spans="1:20" x14ac:dyDescent="0.25">
      <c r="A10" s="42">
        <v>9</v>
      </c>
      <c r="B10" s="43" t="s">
        <v>21</v>
      </c>
      <c r="E10" s="44">
        <v>250000</v>
      </c>
      <c r="F10" s="44">
        <v>260010</v>
      </c>
      <c r="G10" s="44">
        <v>357963</v>
      </c>
      <c r="H10" s="44">
        <v>372282</v>
      </c>
      <c r="J10" s="45">
        <f t="shared" si="2"/>
        <v>250000</v>
      </c>
      <c r="K10" s="45">
        <f t="shared" si="3"/>
        <v>372282</v>
      </c>
      <c r="L10" s="45">
        <f t="shared" si="4"/>
        <v>305077.41607487935</v>
      </c>
      <c r="M10" s="45">
        <f t="shared" si="5"/>
        <v>308986.5</v>
      </c>
      <c r="N10" s="45">
        <f t="shared" si="6"/>
        <v>310063.75</v>
      </c>
      <c r="O10" s="45">
        <f t="shared" si="7"/>
        <v>250000</v>
      </c>
      <c r="Q10" s="46">
        <f t="shared" si="8"/>
        <v>63975.205449064408</v>
      </c>
      <c r="R10" s="47" t="str">
        <f t="shared" si="0"/>
        <v xml:space="preserve">Existe gran diferencia, indicando alta volatilidad o falta de consenso en el valor. </v>
      </c>
      <c r="S10" s="48">
        <f t="shared" si="9"/>
        <v>0.1786863286379605</v>
      </c>
      <c r="T10" s="47" t="str">
        <f t="shared" si="1"/>
        <v>Los precios son homogéneos. Hay poca dispersión, indicando un mercado estable donde la mayoría de los productos se venden a precios cercanos al promedio</v>
      </c>
    </row>
    <row r="11" spans="1:20" x14ac:dyDescent="0.25">
      <c r="A11" s="42">
        <v>10</v>
      </c>
      <c r="B11" s="43" t="s">
        <v>84</v>
      </c>
      <c r="E11" s="44">
        <v>200000</v>
      </c>
      <c r="F11" s="44">
        <v>207840</v>
      </c>
      <c r="G11" s="44">
        <v>396788</v>
      </c>
      <c r="H11" s="44">
        <v>412660</v>
      </c>
      <c r="J11" s="45">
        <f t="shared" si="2"/>
        <v>200000</v>
      </c>
      <c r="K11" s="45">
        <f t="shared" si="3"/>
        <v>412660</v>
      </c>
      <c r="L11" s="45">
        <f t="shared" si="4"/>
        <v>287228.48541664734</v>
      </c>
      <c r="M11" s="45">
        <f t="shared" si="5"/>
        <v>302314</v>
      </c>
      <c r="N11" s="45">
        <f t="shared" si="6"/>
        <v>304322</v>
      </c>
      <c r="O11" s="45">
        <f t="shared" si="7"/>
        <v>200000</v>
      </c>
      <c r="Q11" s="46">
        <f t="shared" si="8"/>
        <v>116159.28633848723</v>
      </c>
      <c r="R11" s="47" t="str">
        <f t="shared" si="0"/>
        <v xml:space="preserve">Existe gran diferencia, indicando alta volatilidad o falta de consenso en el valor. </v>
      </c>
      <c r="S11" s="48">
        <f t="shared" si="9"/>
        <v>0.33056069838723667</v>
      </c>
      <c r="T11" s="47" t="str">
        <f t="shared" si="1"/>
        <v>Existe una gran dispersión de precios, lo que indica alta volatilidad o falta de uniformidad en el mercado. La media pierde representatividad</v>
      </c>
    </row>
    <row r="12" spans="1:20" x14ac:dyDescent="0.25">
      <c r="A12" s="42">
        <v>11</v>
      </c>
      <c r="B12" s="43" t="s">
        <v>85</v>
      </c>
      <c r="E12" s="44">
        <v>280000</v>
      </c>
      <c r="F12" s="44">
        <v>291060</v>
      </c>
      <c r="G12" s="44">
        <v>227990</v>
      </c>
      <c r="H12" s="44">
        <v>237110</v>
      </c>
      <c r="J12" s="45">
        <f t="shared" si="2"/>
        <v>227990</v>
      </c>
      <c r="K12" s="45">
        <f t="shared" si="3"/>
        <v>291060</v>
      </c>
      <c r="L12" s="45">
        <f t="shared" si="4"/>
        <v>257633.03896796095</v>
      </c>
      <c r="M12" s="45">
        <f t="shared" si="5"/>
        <v>258555</v>
      </c>
      <c r="N12" s="45">
        <f t="shared" si="6"/>
        <v>259040</v>
      </c>
      <c r="O12" s="45">
        <f t="shared" si="7"/>
        <v>227990</v>
      </c>
      <c r="Q12" s="46">
        <f t="shared" si="8"/>
        <v>31142.839733503217</v>
      </c>
      <c r="R12" s="47" t="str">
        <f t="shared" si="0"/>
        <v xml:space="preserve">Existe gran diferencia, indicando alta volatilidad o falta de consenso en el valor. </v>
      </c>
      <c r="S12" s="48">
        <f t="shared" si="9"/>
        <v>0.10411708753552032</v>
      </c>
      <c r="T12" s="47" t="str">
        <f t="shared" si="1"/>
        <v>Los precios son homogéneos. Hay poca dispersión, indicando un mercado estable donde la mayoría de los productos se venden a precios cercanos al promedio</v>
      </c>
    </row>
    <row r="13" spans="1:20" x14ac:dyDescent="0.25">
      <c r="A13" s="42">
        <v>12</v>
      </c>
      <c r="B13" s="43" t="s">
        <v>86</v>
      </c>
      <c r="E13" s="44">
        <v>570000</v>
      </c>
      <c r="F13" s="44">
        <v>593940</v>
      </c>
      <c r="G13" s="44">
        <v>227990</v>
      </c>
      <c r="H13" s="44">
        <v>237110</v>
      </c>
      <c r="J13" s="45">
        <f t="shared" si="2"/>
        <v>227990</v>
      </c>
      <c r="K13" s="45">
        <f t="shared" si="3"/>
        <v>593940</v>
      </c>
      <c r="L13" s="45">
        <f t="shared" si="4"/>
        <v>367807.66440014361</v>
      </c>
      <c r="M13" s="45">
        <f t="shared" si="5"/>
        <v>403555</v>
      </c>
      <c r="N13" s="45">
        <f t="shared" si="6"/>
        <v>407260</v>
      </c>
      <c r="O13" s="45">
        <f t="shared" si="7"/>
        <v>227990</v>
      </c>
      <c r="Q13" s="46">
        <f t="shared" si="8"/>
        <v>202008.65113487921</v>
      </c>
      <c r="R13" s="47" t="str">
        <f t="shared" si="0"/>
        <v xml:space="preserve">Existe gran diferencia, indicando alta volatilidad o falta de consenso en el valor. </v>
      </c>
      <c r="S13" s="48">
        <f t="shared" si="9"/>
        <v>0.42956495523015659</v>
      </c>
      <c r="T13" s="47" t="str">
        <f t="shared" si="1"/>
        <v>Existe una gran dispersión de precios, lo que indica alta volatilidad o falta de uniformidad en el mercado. La media pierde representatividad</v>
      </c>
    </row>
    <row r="14" spans="1:20" x14ac:dyDescent="0.25">
      <c r="A14" s="42">
        <v>13</v>
      </c>
      <c r="B14" s="43" t="s">
        <v>87</v>
      </c>
      <c r="E14" s="44">
        <v>510000</v>
      </c>
      <c r="F14" s="44">
        <v>530370</v>
      </c>
      <c r="G14" s="44">
        <v>284027</v>
      </c>
      <c r="H14" s="44">
        <v>295388</v>
      </c>
      <c r="J14" s="45">
        <f t="shared" si="2"/>
        <v>284027</v>
      </c>
      <c r="K14" s="45">
        <f t="shared" si="3"/>
        <v>530370</v>
      </c>
      <c r="L14" s="45">
        <f t="shared" si="4"/>
        <v>388128.38073932513</v>
      </c>
      <c r="M14" s="45">
        <f t="shared" si="5"/>
        <v>402694</v>
      </c>
      <c r="N14" s="45">
        <f t="shared" si="6"/>
        <v>404946.25</v>
      </c>
      <c r="O14" s="45">
        <f t="shared" si="7"/>
        <v>284027</v>
      </c>
      <c r="Q14" s="46">
        <f t="shared" si="8"/>
        <v>133406.49986257541</v>
      </c>
      <c r="R14" s="47" t="str">
        <f t="shared" si="0"/>
        <v xml:space="preserve">Existe gran diferencia, indicando alta volatilidad o falta de consenso en el valor. </v>
      </c>
      <c r="S14" s="48">
        <f t="shared" si="9"/>
        <v>0.28530556317278039</v>
      </c>
      <c r="T14" s="47" t="str">
        <f t="shared" si="1"/>
        <v>Los precios son homogéneos. Hay poca dispersión, indicando un mercado estable donde la mayoría de los productos se venden a precios cercanos al promedio</v>
      </c>
    </row>
    <row r="15" spans="1:20" x14ac:dyDescent="0.25">
      <c r="A15" s="42">
        <v>14</v>
      </c>
      <c r="B15" s="43" t="s">
        <v>88</v>
      </c>
      <c r="E15" s="44">
        <v>620000</v>
      </c>
      <c r="F15" s="44">
        <v>644640</v>
      </c>
      <c r="G15" s="44">
        <v>627020</v>
      </c>
      <c r="H15" s="44">
        <v>652101</v>
      </c>
      <c r="J15" s="45">
        <f t="shared" si="2"/>
        <v>620000</v>
      </c>
      <c r="K15" s="45">
        <f t="shared" si="3"/>
        <v>652101</v>
      </c>
      <c r="L15" s="45">
        <f t="shared" si="4"/>
        <v>635808.45643963758</v>
      </c>
      <c r="M15" s="45">
        <f t="shared" si="5"/>
        <v>635830</v>
      </c>
      <c r="N15" s="45">
        <f t="shared" si="6"/>
        <v>635940.25</v>
      </c>
      <c r="O15" s="45">
        <f t="shared" si="7"/>
        <v>620000</v>
      </c>
      <c r="Q15" s="46">
        <f t="shared" si="8"/>
        <v>14950.116172904254</v>
      </c>
      <c r="R15" s="47" t="str">
        <f t="shared" si="0"/>
        <v>Los precios son similares, sugiriendo un mercado estable y competitivo.</v>
      </c>
      <c r="S15" s="48">
        <f t="shared" si="9"/>
        <v>2.0359114547732548E-2</v>
      </c>
      <c r="T15" s="47" t="str">
        <f t="shared" si="1"/>
        <v>Los precios son homogéneos. Hay poca dispersión, indicando un mercado estable donde la mayoría de los productos se venden a precios cercanos al promedio</v>
      </c>
    </row>
    <row r="16" spans="1:20" x14ac:dyDescent="0.25">
      <c r="A16" s="42">
        <v>15</v>
      </c>
      <c r="B16" s="43" t="s">
        <v>89</v>
      </c>
      <c r="E16" s="44">
        <v>180000</v>
      </c>
      <c r="F16" s="44">
        <v>187140</v>
      </c>
      <c r="G16" s="44">
        <v>459681</v>
      </c>
      <c r="H16" s="44">
        <v>478068</v>
      </c>
      <c r="J16" s="45">
        <f t="shared" si="2"/>
        <v>180000</v>
      </c>
      <c r="K16" s="45">
        <f t="shared" si="3"/>
        <v>478068</v>
      </c>
      <c r="L16" s="45">
        <f t="shared" si="4"/>
        <v>293323.14956082072</v>
      </c>
      <c r="M16" s="45">
        <f t="shared" si="5"/>
        <v>323410.5</v>
      </c>
      <c r="N16" s="45">
        <f t="shared" si="6"/>
        <v>326222.25</v>
      </c>
      <c r="O16" s="45">
        <f t="shared" si="7"/>
        <v>180000</v>
      </c>
      <c r="Q16" s="46">
        <f t="shared" si="8"/>
        <v>164917.341320584</v>
      </c>
      <c r="R16" s="47" t="str">
        <f t="shared" si="0"/>
        <v xml:space="preserve">Existe gran diferencia, indicando alta volatilidad o falta de consenso en el valor. </v>
      </c>
      <c r="S16" s="48">
        <f t="shared" si="9"/>
        <v>0.43780768205790638</v>
      </c>
      <c r="T16" s="47" t="str">
        <f t="shared" si="1"/>
        <v>Existe una gran dispersión de precios, lo que indica alta volatilidad o falta de uniformidad en el mercado. La media pierde representatividad</v>
      </c>
    </row>
    <row r="17" spans="1:20" x14ac:dyDescent="0.25">
      <c r="A17" s="42">
        <v>16</v>
      </c>
      <c r="B17" s="43" t="s">
        <v>90</v>
      </c>
      <c r="E17" s="44">
        <v>260000</v>
      </c>
      <c r="F17" s="44">
        <v>269940</v>
      </c>
      <c r="G17" s="44">
        <v>640432</v>
      </c>
      <c r="H17" s="44">
        <v>666049</v>
      </c>
      <c r="J17" s="45">
        <f t="shared" si="2"/>
        <v>260000</v>
      </c>
      <c r="K17" s="45">
        <f t="shared" si="3"/>
        <v>666049</v>
      </c>
      <c r="L17" s="45">
        <f t="shared" si="4"/>
        <v>415963.2368032306</v>
      </c>
      <c r="M17" s="45">
        <f t="shared" si="5"/>
        <v>455186</v>
      </c>
      <c r="N17" s="45">
        <f t="shared" si="6"/>
        <v>459105.25</v>
      </c>
      <c r="O17" s="45">
        <f t="shared" si="7"/>
        <v>260000</v>
      </c>
      <c r="Q17" s="46">
        <f t="shared" si="8"/>
        <v>224448.58231879448</v>
      </c>
      <c r="R17" s="47" t="str">
        <f t="shared" si="0"/>
        <v xml:space="preserve">Existe gran diferencia, indicando alta volatilidad o falta de consenso en el valor. </v>
      </c>
      <c r="S17" s="48">
        <f t="shared" si="9"/>
        <v>0.42338477752427972</v>
      </c>
      <c r="T17" s="47" t="str">
        <f t="shared" si="1"/>
        <v>Existe una gran dispersión de precios, lo que indica alta volatilidad o falta de uniformidad en el mercado. La media pierde representatividad</v>
      </c>
    </row>
    <row r="18" spans="1:20" x14ac:dyDescent="0.25">
      <c r="A18" s="42">
        <v>17</v>
      </c>
      <c r="B18" s="43" t="s">
        <v>91</v>
      </c>
      <c r="E18" s="44">
        <v>35000</v>
      </c>
      <c r="F18" s="44">
        <v>36435</v>
      </c>
      <c r="G18" s="44">
        <v>131381</v>
      </c>
      <c r="H18" s="44">
        <v>136636</v>
      </c>
      <c r="J18" s="45">
        <f t="shared" si="2"/>
        <v>35000</v>
      </c>
      <c r="K18" s="45">
        <f t="shared" si="3"/>
        <v>136636</v>
      </c>
      <c r="L18" s="45">
        <f t="shared" si="4"/>
        <v>69170.53428346834</v>
      </c>
      <c r="M18" s="45">
        <f t="shared" si="5"/>
        <v>83908</v>
      </c>
      <c r="N18" s="45">
        <f t="shared" si="6"/>
        <v>84863</v>
      </c>
      <c r="O18" s="45">
        <f t="shared" si="7"/>
        <v>35000</v>
      </c>
      <c r="Q18" s="46">
        <f t="shared" si="8"/>
        <v>56791.894392304494</v>
      </c>
      <c r="R18" s="47" t="str">
        <f t="shared" si="0"/>
        <v xml:space="preserve">Existe gran diferencia, indicando alta volatilidad o falta de consenso en el valor. </v>
      </c>
      <c r="S18" s="48">
        <f t="shared" si="9"/>
        <v>0.57956027093997031</v>
      </c>
      <c r="T18" s="47" t="str">
        <f t="shared" si="1"/>
        <v>Existe una gran dispersión de precios, lo que indica alta volatilidad o falta de uniformidad en el mercado. La media pierde representatividad</v>
      </c>
    </row>
    <row r="19" spans="1:20" x14ac:dyDescent="0.25">
      <c r="A19" s="42">
        <v>18</v>
      </c>
      <c r="B19" s="43" t="s">
        <v>92</v>
      </c>
      <c r="E19" s="44">
        <v>35000</v>
      </c>
      <c r="F19" s="44">
        <v>36435</v>
      </c>
      <c r="G19" s="44">
        <v>37037</v>
      </c>
      <c r="H19" s="44">
        <v>38518</v>
      </c>
      <c r="J19" s="45">
        <f t="shared" si="2"/>
        <v>35000</v>
      </c>
      <c r="K19" s="45">
        <f t="shared" si="3"/>
        <v>38518</v>
      </c>
      <c r="L19" s="45">
        <f t="shared" si="4"/>
        <v>36725.827256938683</v>
      </c>
      <c r="M19" s="45">
        <f t="shared" si="5"/>
        <v>36736</v>
      </c>
      <c r="N19" s="45">
        <f t="shared" si="6"/>
        <v>36747.5</v>
      </c>
      <c r="O19" s="45">
        <f t="shared" si="7"/>
        <v>35000</v>
      </c>
      <c r="Q19" s="46">
        <f t="shared" si="8"/>
        <v>1457.1539612088582</v>
      </c>
      <c r="R19" s="47" t="str">
        <f t="shared" si="0"/>
        <v>Los precios son similares, sugiriendo un mercado estable y competitivo.</v>
      </c>
      <c r="S19" s="48">
        <f t="shared" si="9"/>
        <v>3.4340631271025122E-2</v>
      </c>
      <c r="T19" s="47" t="str">
        <f t="shared" si="1"/>
        <v>Los precios son homogéneos. Hay poca dispersión, indicando un mercado estable donde la mayoría de los productos se venden a precios cercanos al promedio</v>
      </c>
    </row>
    <row r="20" spans="1:20" x14ac:dyDescent="0.25">
      <c r="A20" s="42">
        <v>19</v>
      </c>
      <c r="B20" s="43" t="s">
        <v>93</v>
      </c>
      <c r="E20" s="44">
        <v>35000</v>
      </c>
      <c r="F20" s="44">
        <v>36435</v>
      </c>
      <c r="G20" s="44">
        <v>63632</v>
      </c>
      <c r="H20" s="44">
        <v>66177</v>
      </c>
      <c r="J20" s="45">
        <f t="shared" si="2"/>
        <v>35000</v>
      </c>
      <c r="K20" s="45">
        <f t="shared" si="3"/>
        <v>66177</v>
      </c>
      <c r="L20" s="45">
        <f t="shared" si="4"/>
        <v>48138.479307987443</v>
      </c>
      <c r="M20" s="45">
        <f t="shared" si="5"/>
        <v>50033.5</v>
      </c>
      <c r="N20" s="45">
        <f t="shared" si="6"/>
        <v>50311</v>
      </c>
      <c r="O20" s="45">
        <f t="shared" si="7"/>
        <v>35000</v>
      </c>
      <c r="Q20" s="46">
        <f t="shared" si="8"/>
        <v>16893.283616080484</v>
      </c>
      <c r="R20" s="47" t="str">
        <f t="shared" si="0"/>
        <v>Los precios son similares, sugiriendo un mercado estable y competitivo.</v>
      </c>
      <c r="S20" s="48">
        <f t="shared" si="9"/>
        <v>0.29079153196837954</v>
      </c>
      <c r="T20" s="47" t="str">
        <f t="shared" si="1"/>
        <v>Los precios son homogéneos. Hay poca dispersión, indicando un mercado estable donde la mayoría de los productos se venden a precios cercanos al promedio</v>
      </c>
    </row>
    <row r="21" spans="1:20" ht="15.75" customHeight="1" x14ac:dyDescent="0.25">
      <c r="A21" s="42">
        <v>20</v>
      </c>
      <c r="B21" s="43" t="s">
        <v>94</v>
      </c>
      <c r="E21" s="44">
        <v>360000</v>
      </c>
      <c r="F21" s="44">
        <v>372600</v>
      </c>
      <c r="G21" s="44">
        <v>334676</v>
      </c>
      <c r="H21" s="44">
        <v>348063</v>
      </c>
      <c r="J21" s="45">
        <f t="shared" si="2"/>
        <v>334676</v>
      </c>
      <c r="K21" s="45">
        <f t="shared" si="3"/>
        <v>372600</v>
      </c>
      <c r="L21" s="45">
        <f t="shared" si="4"/>
        <v>353554.96873204142</v>
      </c>
      <c r="M21" s="45">
        <f t="shared" si="5"/>
        <v>354031.5</v>
      </c>
      <c r="N21" s="45">
        <f t="shared" si="6"/>
        <v>353834.75</v>
      </c>
      <c r="O21" s="45">
        <f t="shared" si="7"/>
        <v>334676</v>
      </c>
      <c r="Q21" s="46">
        <f t="shared" si="8"/>
        <v>16232.844428811606</v>
      </c>
      <c r="R21" s="47" t="str">
        <f t="shared" si="0"/>
        <v>Los precios son similares, sugiriendo un mercado estable y competitivo.</v>
      </c>
      <c r="S21" s="48">
        <f t="shared" si="9"/>
        <v>3.9730568156552029E-2</v>
      </c>
      <c r="T21" s="47" t="str">
        <f t="shared" si="1"/>
        <v>Los precios son homogéneos. Hay poca dispersión, indicando un mercado estable donde la mayoría de los productos se venden a precios cercanos al promedio</v>
      </c>
    </row>
    <row r="22" spans="1:20" ht="15.75" customHeight="1" x14ac:dyDescent="0.25">
      <c r="A22" s="42">
        <v>21</v>
      </c>
      <c r="B22" s="43" t="s">
        <v>95</v>
      </c>
      <c r="E22" s="44">
        <v>120000</v>
      </c>
      <c r="F22" s="44">
        <v>124830</v>
      </c>
      <c r="G22" s="44">
        <v>123057</v>
      </c>
      <c r="H22" s="44">
        <v>127979</v>
      </c>
      <c r="J22" s="45">
        <f t="shared" si="2"/>
        <v>120000</v>
      </c>
      <c r="K22" s="45">
        <f t="shared" si="3"/>
        <v>127979</v>
      </c>
      <c r="L22" s="45">
        <f t="shared" si="4"/>
        <v>123932.81462976722</v>
      </c>
      <c r="M22" s="45">
        <f t="shared" si="5"/>
        <v>123943.5</v>
      </c>
      <c r="N22" s="45">
        <f t="shared" si="6"/>
        <v>123966.5</v>
      </c>
      <c r="O22" s="45">
        <f t="shared" si="7"/>
        <v>120000</v>
      </c>
      <c r="Q22" s="46">
        <f t="shared" si="8"/>
        <v>3336.969733156116</v>
      </c>
      <c r="R22" s="47" t="str">
        <f t="shared" si="0"/>
        <v>Los precios son similares, sugiriendo un mercado estable y competitivo.</v>
      </c>
      <c r="S22" s="48">
        <f t="shared" si="9"/>
        <v>2.3311947667902021E-2</v>
      </c>
      <c r="T22" s="47" t="str">
        <f t="shared" si="1"/>
        <v>Los precios son homogéneos. Hay poca dispersión, indicando un mercado estable donde la mayoría de los productos se venden a precios cercanos al promedio</v>
      </c>
    </row>
    <row r="23" spans="1:20" ht="15.75" customHeight="1" x14ac:dyDescent="0.25">
      <c r="A23" s="42">
        <v>22</v>
      </c>
      <c r="B23" s="43" t="s">
        <v>96</v>
      </c>
      <c r="E23" s="44">
        <v>80000</v>
      </c>
      <c r="F23" s="44">
        <v>82800</v>
      </c>
      <c r="G23" s="44">
        <v>274787</v>
      </c>
      <c r="H23" s="44">
        <v>285778</v>
      </c>
      <c r="J23" s="45">
        <f t="shared" si="2"/>
        <v>80000</v>
      </c>
      <c r="K23" s="45">
        <f t="shared" si="3"/>
        <v>285778</v>
      </c>
      <c r="L23" s="45">
        <f t="shared" si="4"/>
        <v>151020.64637780609</v>
      </c>
      <c r="M23" s="45">
        <f t="shared" si="5"/>
        <v>178793.5</v>
      </c>
      <c r="N23" s="45">
        <f t="shared" si="6"/>
        <v>180841.25</v>
      </c>
      <c r="O23" s="45">
        <f t="shared" si="7"/>
        <v>80000</v>
      </c>
      <c r="Q23" s="46">
        <f t="shared" si="8"/>
        <v>114918.18806836742</v>
      </c>
      <c r="R23" s="47" t="str">
        <f t="shared" si="0"/>
        <v xml:space="preserve">Existe gran diferencia, indicando alta volatilidad o falta de consenso en el valor. </v>
      </c>
      <c r="S23" s="48">
        <f t="shared" si="9"/>
        <v>0.55032836935203644</v>
      </c>
      <c r="T23" s="47" t="str">
        <f t="shared" si="1"/>
        <v>Existe una gran dispersión de precios, lo que indica alta volatilidad o falta de uniformidad en el mercado. La media pierde representatividad</v>
      </c>
    </row>
    <row r="24" spans="1:20" ht="15.75" customHeight="1" x14ac:dyDescent="0.25">
      <c r="A24" s="42">
        <v>23</v>
      </c>
      <c r="B24" s="43" t="s">
        <v>97</v>
      </c>
      <c r="E24" s="44">
        <v>60000</v>
      </c>
      <c r="F24" s="44">
        <v>62100</v>
      </c>
      <c r="G24" s="44">
        <v>302556</v>
      </c>
      <c r="H24" s="44">
        <v>314658</v>
      </c>
      <c r="J24" s="45">
        <f t="shared" si="2"/>
        <v>60000</v>
      </c>
      <c r="K24" s="45">
        <f t="shared" si="3"/>
        <v>314658</v>
      </c>
      <c r="L24" s="45">
        <f t="shared" si="4"/>
        <v>137237.20027183817</v>
      </c>
      <c r="M24" s="45">
        <f t="shared" si="5"/>
        <v>182328</v>
      </c>
      <c r="N24" s="45">
        <f t="shared" si="6"/>
        <v>184828.5</v>
      </c>
      <c r="O24" s="45">
        <f t="shared" si="7"/>
        <v>60000</v>
      </c>
      <c r="Q24" s="46">
        <f t="shared" si="8"/>
        <v>143015.03703107586</v>
      </c>
      <c r="R24" s="47" t="str">
        <f t="shared" si="0"/>
        <v xml:space="preserve">Existe gran diferencia, indicando alta volatilidad o falta de consenso en el valor. </v>
      </c>
      <c r="S24" s="48">
        <f t="shared" si="9"/>
        <v>0.67010582887424786</v>
      </c>
      <c r="T24" s="47" t="str">
        <f t="shared" si="1"/>
        <v>Existe una gran dispersión de precios, lo que indica alta volatilidad o falta de uniformidad en el mercado. La media pierde representatividad</v>
      </c>
    </row>
    <row r="25" spans="1:20" ht="15.75" customHeight="1" x14ac:dyDescent="0.25">
      <c r="A25" s="42">
        <v>24</v>
      </c>
      <c r="B25" s="43" t="s">
        <v>98</v>
      </c>
      <c r="E25" s="44">
        <v>35000</v>
      </c>
      <c r="F25" s="44">
        <v>36225</v>
      </c>
      <c r="G25" s="44">
        <v>130847</v>
      </c>
      <c r="H25" s="44">
        <v>136081</v>
      </c>
      <c r="J25" s="45">
        <f t="shared" si="2"/>
        <v>35000</v>
      </c>
      <c r="K25" s="45">
        <f t="shared" si="3"/>
        <v>136081</v>
      </c>
      <c r="L25" s="45">
        <f t="shared" si="4"/>
        <v>68930.181983757371</v>
      </c>
      <c r="M25" s="45">
        <f t="shared" si="5"/>
        <v>83536</v>
      </c>
      <c r="N25" s="45">
        <f t="shared" si="6"/>
        <v>84538.25</v>
      </c>
      <c r="O25" s="45">
        <f t="shared" si="7"/>
        <v>35000</v>
      </c>
      <c r="Q25" s="46">
        <f t="shared" si="8"/>
        <v>56537.196436652805</v>
      </c>
      <c r="R25" s="47" t="str">
        <f t="shared" si="0"/>
        <v xml:space="preserve">Existe gran diferencia, indicando alta volatilidad o falta de consenso en el valor. </v>
      </c>
      <c r="S25" s="48">
        <f t="shared" si="9"/>
        <v>0.57917745367206408</v>
      </c>
      <c r="T25" s="47" t="str">
        <f t="shared" si="1"/>
        <v>Existe una gran dispersión de precios, lo que indica alta volatilidad o falta de uniformidad en el mercado. La media pierde representatividad</v>
      </c>
    </row>
    <row r="26" spans="1:20" ht="15.75" customHeight="1" x14ac:dyDescent="0.25">
      <c r="A26" s="42">
        <v>25</v>
      </c>
      <c r="B26" s="43" t="s">
        <v>99</v>
      </c>
      <c r="E26" s="44">
        <v>60000</v>
      </c>
      <c r="F26" s="44">
        <v>62100</v>
      </c>
      <c r="G26" s="44">
        <v>223642</v>
      </c>
      <c r="H26" s="44">
        <v>232588</v>
      </c>
      <c r="J26" s="45">
        <f t="shared" si="2"/>
        <v>60000</v>
      </c>
      <c r="K26" s="45">
        <f t="shared" si="3"/>
        <v>232588</v>
      </c>
      <c r="L26" s="45">
        <f t="shared" si="4"/>
        <v>117990.18459009373</v>
      </c>
      <c r="M26" s="45">
        <f t="shared" si="5"/>
        <v>142871</v>
      </c>
      <c r="N26" s="45">
        <f t="shared" si="6"/>
        <v>144582.5</v>
      </c>
      <c r="O26" s="45">
        <f t="shared" si="7"/>
        <v>60000</v>
      </c>
      <c r="Q26" s="46">
        <f t="shared" si="8"/>
        <v>96527.948773053984</v>
      </c>
      <c r="R26" s="47" t="str">
        <f t="shared" si="0"/>
        <v xml:space="preserve">Existe gran diferencia, indicando alta volatilidad o falta de consenso en el valor. </v>
      </c>
      <c r="S26" s="48">
        <f t="shared" si="9"/>
        <v>0.57818654271898529</v>
      </c>
      <c r="T26" s="47" t="str">
        <f t="shared" si="1"/>
        <v>Existe una gran dispersión de precios, lo que indica alta volatilidad o falta de uniformidad en el mercado. La media pierde representatividad</v>
      </c>
    </row>
    <row r="27" spans="1:20" ht="15.75" customHeight="1" x14ac:dyDescent="0.25">
      <c r="A27" s="42">
        <v>26</v>
      </c>
      <c r="B27" s="43" t="s">
        <v>100</v>
      </c>
      <c r="E27" s="44">
        <v>60000</v>
      </c>
      <c r="F27" s="44">
        <v>62100</v>
      </c>
      <c r="G27" s="44">
        <v>280419</v>
      </c>
      <c r="H27" s="44">
        <v>291636</v>
      </c>
      <c r="J27" s="45">
        <f t="shared" si="2"/>
        <v>60000</v>
      </c>
      <c r="K27" s="45">
        <f t="shared" si="3"/>
        <v>291636</v>
      </c>
      <c r="L27" s="45">
        <f t="shared" si="4"/>
        <v>132121.30507402614</v>
      </c>
      <c r="M27" s="45">
        <f t="shared" si="5"/>
        <v>171259.5</v>
      </c>
      <c r="N27" s="45">
        <f t="shared" si="6"/>
        <v>173538.75</v>
      </c>
      <c r="O27" s="45">
        <f t="shared" si="7"/>
        <v>60000</v>
      </c>
      <c r="Q27" s="46">
        <f t="shared" si="8"/>
        <v>129974.34496949773</v>
      </c>
      <c r="R27" s="47" t="str">
        <f t="shared" si="0"/>
        <v xml:space="preserve">Existe gran diferencia, indicando alta volatilidad o falta de consenso en el valor. </v>
      </c>
      <c r="S27" s="48">
        <f t="shared" si="9"/>
        <v>0.64862219293285905</v>
      </c>
      <c r="T27" s="47" t="str">
        <f t="shared" si="1"/>
        <v>Existe una gran dispersión de precios, lo que indica alta volatilidad o falta de uniformidad en el mercado. La media pierde representatividad</v>
      </c>
    </row>
    <row r="28" spans="1:20" ht="15.75" customHeight="1" x14ac:dyDescent="0.25">
      <c r="A28" s="42">
        <v>27</v>
      </c>
      <c r="B28" s="43" t="s">
        <v>101</v>
      </c>
      <c r="E28" s="44">
        <v>40000</v>
      </c>
      <c r="F28" s="44">
        <v>41400</v>
      </c>
      <c r="G28" s="44">
        <v>127514</v>
      </c>
      <c r="H28" s="44">
        <v>132615</v>
      </c>
      <c r="J28" s="45">
        <f t="shared" si="2"/>
        <v>40000</v>
      </c>
      <c r="K28" s="45">
        <f t="shared" si="3"/>
        <v>132615</v>
      </c>
      <c r="L28" s="45">
        <f t="shared" si="4"/>
        <v>72744.927078515611</v>
      </c>
      <c r="M28" s="45">
        <f t="shared" si="5"/>
        <v>84457</v>
      </c>
      <c r="N28" s="45">
        <f t="shared" si="6"/>
        <v>85382.25</v>
      </c>
      <c r="O28" s="45">
        <f t="shared" si="7"/>
        <v>40000</v>
      </c>
      <c r="Q28" s="46">
        <f t="shared" si="8"/>
        <v>51639.790732696296</v>
      </c>
      <c r="R28" s="47" t="str">
        <f t="shared" si="0"/>
        <v xml:space="preserve">Existe gran diferencia, indicando alta volatilidad o falta de consenso en el valor. </v>
      </c>
      <c r="S28" s="48">
        <f t="shared" si="9"/>
        <v>0.52377831013620779</v>
      </c>
      <c r="T28" s="47" t="str">
        <f t="shared" si="1"/>
        <v>Existe una gran dispersión de precios, lo que indica alta volatilidad o falta de uniformidad en el mercado. La media pierde representatividad</v>
      </c>
    </row>
    <row r="29" spans="1:20" ht="15.75" customHeight="1" x14ac:dyDescent="0.25"/>
    <row r="30" spans="1:20" ht="15.75" customHeight="1" x14ac:dyDescent="0.25"/>
    <row r="31" spans="1:20" ht="15.75" customHeight="1" x14ac:dyDescent="0.25"/>
    <row r="32" spans="1:20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conditionalFormatting sqref="S2:S28">
    <cfRule type="cellIs" dxfId="1" priority="1" operator="lessThan">
      <formula>30%</formula>
    </cfRule>
  </conditionalFormatting>
  <conditionalFormatting sqref="S2:S28">
    <cfRule type="cellIs" dxfId="0" priority="2" operator="greaterThan">
      <formula>30%</formula>
    </cfRule>
  </conditionalFormatting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23</vt:i4>
      </vt:variant>
    </vt:vector>
  </HeadingPairs>
  <TitlesOfParts>
    <vt:vector size="23" baseType="lpstr">
      <vt:lpstr>ESTUDIO MERCADO VEHICULOS</vt:lpstr>
      <vt:lpstr>ESTUDIO MERCADO MOTOS Y CUATR.</vt:lpstr>
      <vt:lpstr>AUT-CAT. A (0-5 AÑOS)</vt:lpstr>
      <vt:lpstr>AUT-CAT. B (6-10 AÑOS)</vt:lpstr>
      <vt:lpstr>AUT-CAT. C (&gt;11 AÑOS)</vt:lpstr>
      <vt:lpstr>BUSETA-CAT. A (0-6 AÑOS)</vt:lpstr>
      <vt:lpstr>BUSETA-CAT. B (6-10 AÑOS)</vt:lpstr>
      <vt:lpstr>BUSETA-CAT. C (&gt;11 AÑOS)</vt:lpstr>
      <vt:lpstr>CAMIONETA-CAT. A (0-5 AÑOS)</vt:lpstr>
      <vt:lpstr>CAMIONETA-CAT. B (6-10 AÑOS)</vt:lpstr>
      <vt:lpstr>CAMIONETA-CAT. C (&gt;11 AÑOS)</vt:lpstr>
      <vt:lpstr>CAMPERO-CAT. A (0-5 AÑOS)</vt:lpstr>
      <vt:lpstr>CAMPERO-CAT. B (6-10 AÑOS)</vt:lpstr>
      <vt:lpstr>CAMPERO-CAT. C (&gt;11 AÑOS)</vt:lpstr>
      <vt:lpstr>MICROBUS-CAT. A (0-5 AÑOS)</vt:lpstr>
      <vt:lpstr>MICROBUS-CAT. B (6-10 AÑOS)</vt:lpstr>
      <vt:lpstr>MICROBUS-CAT. C (&gt;11 AÑOS)</vt:lpstr>
      <vt:lpstr>UTILITARIO-CAT. A (0-5 AÑOS)</vt:lpstr>
      <vt:lpstr>UTILITARIO-CAT. B (6-10 AÑOS)</vt:lpstr>
      <vt:lpstr>UTILITARIO-CAT. C (&gt;11 AÑOS)</vt:lpstr>
      <vt:lpstr>MOTOS.CUATR-CAT. A (0-5 AÑOS)</vt:lpstr>
      <vt:lpstr>MOTOS.CUATR-CAT. B (6-10 AÑOS)</vt:lpstr>
      <vt:lpstr>MOTOS.CUATR-CAT. C (&gt;11 AÑOS)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Andres Miguel Lozano Bayona</dc:creator>
  <cp:keywords/>
  <dc:description/>
  <cp:lastModifiedBy>JOSE GOMEZ</cp:lastModifiedBy>
  <cp:revision/>
  <dcterms:created xsi:type="dcterms:W3CDTF">2026-04-06T13:32:11Z</dcterms:created>
  <dcterms:modified xsi:type="dcterms:W3CDTF">2026-05-22T16:20:03Z</dcterms:modified>
  <cp:category/>
  <cp:contentStatus/>
</cp:coreProperties>
</file>