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mmartinezo_sena_edu_co/Documents/d 2021/2026/2. BIENES Y SERVICIOS/1. APYO PROCESOS ALEJANDRO Y KLEYN/4. BIENESTAR/"/>
    </mc:Choice>
  </mc:AlternateContent>
  <xr:revisionPtr revIDLastSave="659" documentId="8_{2E7027F7-7D60-494E-BD5E-7B38E8C11203}" xr6:coauthVersionLast="47" xr6:coauthVersionMax="47" xr10:uidLastSave="{EC7BC277-2A61-4038-8E33-FF636735612C}"/>
  <bookViews>
    <workbookView xWindow="-120" yWindow="-120" windowWidth="29040" windowHeight="15720" xr2:uid="{B0FFCEE1-82F4-4319-AE1C-3CD5E9FE17C2}"/>
  </bookViews>
  <sheets>
    <sheet name="ESTUDIO DE MERCADO INICIAL"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2" l="1"/>
  <c r="J7" i="2"/>
  <c r="J6" i="2"/>
  <c r="K6" i="2"/>
  <c r="J9" i="2"/>
  <c r="J10" i="2"/>
  <c r="J11" i="2"/>
  <c r="J12" i="2"/>
  <c r="J13" i="2"/>
  <c r="J14" i="2"/>
  <c r="J15" i="2"/>
  <c r="J16" i="2"/>
  <c r="J17" i="2"/>
  <c r="G18" i="2"/>
  <c r="I18" i="2"/>
  <c r="H18" i="2"/>
  <c r="K16" i="2" l="1"/>
  <c r="K15" i="2"/>
  <c r="K14" i="2"/>
  <c r="K13" i="2"/>
  <c r="K12" i="2"/>
  <c r="K11" i="2"/>
  <c r="K10" i="2"/>
  <c r="K9" i="2"/>
  <c r="K8" i="2"/>
  <c r="K7" i="2"/>
  <c r="K17" i="2"/>
  <c r="K18" i="2" l="1"/>
  <c r="E20" i="2" s="1"/>
  <c r="E22" i="2" l="1"/>
</calcChain>
</file>

<file path=xl/sharedStrings.xml><?xml version="1.0" encoding="utf-8"?>
<sst xmlns="http://schemas.openxmlformats.org/spreadsheetml/2006/main" count="70" uniqueCount="43">
  <si>
    <t>ITEM</t>
  </si>
  <si>
    <t>CÓDIGO UNPNSC</t>
  </si>
  <si>
    <t>DESCRIPCION BASICA DE LA NECESIDAD</t>
  </si>
  <si>
    <t>DESCRIPCIÓN DETALLADA</t>
  </si>
  <si>
    <t>UNIDAD DE MEDIDA</t>
  </si>
  <si>
    <t>VALOR TOTAL</t>
  </si>
  <si>
    <t>FORMATO ESTUDIO DE MERCADO PARA ESTIMAR PRESUPUESTO OFICIAL PARA CONTRATACIÓN</t>
  </si>
  <si>
    <t>GLOBAL</t>
  </si>
  <si>
    <t>CANT</t>
  </si>
  <si>
    <t>Contratar espacio y compra de refrigerios fuertes, sencillos hidratación y apoyo logístico de este servicio de alimentación en sitio para desarrollar Integración fin de año - LA FELICIDAD NOS HACE PRODUCTIVOS - en la cual el Director Regional rinde informe de gestión para Contribuir a fomentar la cultura como un medio de sensibilización, de esparcimiento y de apreciación de valores artísticos y culturales y Facilitar espacios de integración enfocada en los valores.</t>
  </si>
  <si>
    <t>TOTAL VALOR (PRECIO TECHO) IVA INCLUIDO</t>
  </si>
  <si>
    <t>ANEXO 1 - ESTUDIO DE MERCADO</t>
  </si>
  <si>
    <t xml:space="preserve">VALOR RECURSOS DISPONIBLES </t>
  </si>
  <si>
    <t>DIFERENCIA</t>
  </si>
  <si>
    <t>VALOR TOTAL PROMEDIO</t>
  </si>
  <si>
    <t>611 41101</t>
  </si>
  <si>
    <t>Cumpleaños Sena</t>
  </si>
  <si>
    <t xml:space="preserve"> Día del Servidor público </t>
  </si>
  <si>
    <t>Actividades de vacaciones recreativas para los niños</t>
  </si>
  <si>
    <t>Semana de la confraternidad</t>
  </si>
  <si>
    <t>Actividades recreativas dia de los niños</t>
  </si>
  <si>
    <t>ACTIVIDADES BINESTAR AL FUNCIONARIO 2025</t>
  </si>
  <si>
    <t>VALOR PROMEDIO UNITARIO (PRECIO TECHO) IVA INCLUIDO</t>
  </si>
  <si>
    <t>Para el cumpleaños Sena se requiere:
REFRIGERIO FUERTE (19 DE JUNIO - CUMPLEAÑOS SENA) - PARA 60 PERSONAS
180 gr de pechuga de pollo al carbón, con bollo y papa, ensalada verde que contenga combinación de lechuga Batavia y rizada, pimentón verde, rojo y amarillo, maíz tierno y casquitos de tomate rojo, bañada en vinagreta de maracuyá combinada con vinagre balsámico. Empacado de acuerdo con las BPM y forrado con vinipel. Con suero empacado en salsero dentro del mismo empaque del refrigerio fuerte. Gaseosa en empaque plástico de 250 ML. Las bebidas deben ser entregadas frías en neveras con hielo. Este refrigerio fuerte debe ser entregado en el día, hora y lugar de la ciudad de Cartagena indicado por la entidad. ESTACIÓN DE AGUA Y CAFÉ: Desde el 9 am a 12 m , en el lugar que la entidad indique.
Elaboración e impresión de 45 certificados en papel Kimberly de al menos 180 gramos a color, acorde al diseño que envíe la entidad, los cuales deben ser entregados a más tardar el 12 de junio de 2026.</t>
  </si>
  <si>
    <t>Para el día del Servidor público se requiere:REFRIGERIO FUERTE (26 DE JUNIO - DIA DEL SERVIDOR PUBLICO) -170 PERSONAS
Pastelito de pollo o carne y aderezos acompañados con gaseosa en empaque de plástico de 250 ML. Las bebidas deben ser entregadas frías en neveras con hielo. Este refrigerio fuerte debe ser entregado debidamente empacado en el día, hora y lugar de la ciudad de Cartagena indicado por la entidad.
ESTACIÓN DE AGUA Y CAFÉ: Desde el 9 am a 12 m, en el lugar que la entidad indique.
Conferencista para el día 27 de junio, que hable al personal por no menos de 1,5 horas fomentando un espacio de reflexion institucional, para reconocer la valiosa labora que realizan los servidores publicos cada dia, y motivarlos en temas que fortalezcan su compromiso y resolucion de conflictos.</t>
  </si>
  <si>
    <t xml:space="preserve">FECHA: 13 DE JULIO de 2026. Actividad deportiva: Se requieren 160 refrigerios fuertes conformados por 1 Hamburguesa de carne debidamente entregada en empaques individuales y 160 gaseosas de 400 ml frias. 320 botellas de agua de 300 ml, y 160 botellas de bebida energizante de 500 ml, las bebidas refrigeradas, hielo para conservarlas durante el evento frias.  Actividades de integración en formato desafio por equipos: (Juegos De Relevos, Juegos de trabajo en equipo). El montaje del evento incluye: Personal logistico, materiales para todas las actividades, sonido. Todo lo anterior entregado en el lugar que sea indicado por la entidad, el día y hora indicado por la entidad. Las bebidas, deben ser entregadas a las 7 am de la mañana con hielo el dia del evento y los refrigerios fuertes deben ser entregados el dia del evento a mas tardar a las 10.50 am. </t>
  </si>
  <si>
    <t xml:space="preserve"> Contratar los
servicios de alojamiento,
alimentación y espacios para la
realización de pernoctada para 260 personas; 4 dias y 3 noches </t>
  </si>
  <si>
    <t>FECHA: Del 13 al 17 de julio, la Regional Bolívar se requiere para 260 personas 2 noches / 3 días, en la Ciudad de Cartagena o su Zona Insular, alojamiento en habitaciones máximo acomodación triple con cama individual, y/o cabañas; que cada cama cuente con su respectivo colchón, con alimentación (Desayuno, Almuerzo, Cena) tipo bufet, (2 proteínas de mínimo 125 gr cada una), snack en horarios de la mañana y tarde, Bebidas incluidas e ilimitadas (de acuerdo a los horarios establecidos por el sitio de alojamiento) En el hotel los funcionarios el primer día reciben como primera comida el Snak de la tarde y el ultimo un Snack de la mañana. El primer día antes de la partida se les debe ofrecer un refrigerio sencillo, debidamente concertado con la entidad. Debe ser un Hotel con características de mínimo 4 estrellas, que cuente con salida directa al mar, habitaciones con aires acondicionado, conexión a internet y televisión por cable, parqueaderos propios, piscinas,  actividades de integración dentro del complejo hotelero (musica en vivo todas las noches y deportes nauticos no motorizados) que garanticen la comodidad de los funcionarios y el placentero esparcimiento. Se solicita el desplazamiento vía Terrestre entre Cartagena - sitio del evento - Cartagena. Saliendo el día indicado por la entidad en el horario concertado con el oferente y regresando el día que indique la entidad en el horario de Max 3 PM.  En buses climatizados, con baño, modelo mínimo 2024, debidamente amparados por las pólizas que garanticen la movilidad y el amparo de los pasajeros. Con actividades recreativas y de integración para los 3 días (recreacionistas, e insumos requeridos para estas actividades), y seguro de viajero.</t>
  </si>
  <si>
    <t>FECHA: 18 DE JULIO.DIA DE LA FAMILIA; Actividad recreo-deportiva, competencia para 50 parejas padres e hijos en cuatro categorías por edades - 4 categorias- De 3 a 6 (Categoria 1) de 7 a 9 (Categoria 2), de 10 a 12 (Categoria 3), de 13 a 15 (Categoria 4) - actividad tipo rally, decoración y ambientación temática, un espacio adecuado que permita competir y divertirse, en un sitio ubicado en la zona norte; entre las poblaciones de Pontezuela y Bayunca, con una extensión de no menos de 30 hectáreas, con zona deportiva, zona de parqueo, zonas verdes, canchas de microfútbol, voleibol y softbol,  con un kiosco campestre con techo de paja con capacidad para 700 personas, ingreso para 700 personas, uso ilimitado de kioscos y zonas verdes, zonas deportivas, zonas de piscina y otra zonas sociales, que incluya  transporte climatizado para 200 personas Cartagena- sitio- Cartagena, buses con aire acondicionado, estación de raspados para 200 personas, helados para 200 personas, recreación dirigida, un recreador líder y dos de apoyo, juegos de mesa, mesa de ping pong, música ambiental en el kiosco principal, servicio de enfermería y salvavidas certificados, bicicleta acuática para ser utilizada en un lago (espejo de agua) de mínimo tres hectáreas y mini golf,  acceso a cicloruta ecológica de mínimo 1,200 mtrs, con senderos ecológicos para caminatas, servicios de piscina recreativa para niños y adultos, piscinas, parque infantil para niños, toboganes, zona de bicicletas y uso de bicicletas terrestres, parque infantil para niños con zona de bebes de 0 a 2 años, refrigerio para 700 personas conformado por sandwinch panini (medio) con juguito de caja,  hidratación permanente con al menos 10 botellones de agua (los cuales deben venir sellados para su instalacion en las neveras), almuerzo para 570 personas tipo parrilla mixta que incluya carne a la plancha (100 gr), pollo a la plancha (100 gr), chorizo, butifarra, bollo, papa, ensalada verde, suero, salsa chimichurri y jugo en cajita, apoyo logístico en todas las actividades, 1400 bebidas hidratantes, 130 menús infantiles con Pechuga a la plancha, papas a la francesas, salsa de tomate, chocolatina y jugo de caja. Una papayera que interprete musica tipica del Caribe Colombiano (Cumbias, Porros, Pasodoble y otros generos de esta cultura) y actividad de bingo, con toda la logistica requerida.</t>
  </si>
  <si>
    <t>Dia de los niños - 23 de octubre de 2026: Jornada de dos horas en un parque de diversiones para niños en Cartagena, ubicado al interior de un Centro Comercial, con atracciones infantiles cómodas y seguras, un lugar de recreación infantil con logística recreativa y un personal altamente calificado. Acondicionado para que 100 niños disfruten cada una de las siguientes actividades:
*Mesa de registro y bienvenida.  
*Una botella de agua (600 ml) por niño                                                                                                                                                   
*Entrega de 10 tarjetas recargables con 2 Horas de diversión, en atracciones mecánicas, chiquiatracciones, videos y simuladores, más dos jugadas en la zona para bebes.
*Entrega de 90 tarjetas recargables con 2 horas de diversión, en atracciones mecánicas, chiquiatracciones, videos y simuladores, mas 10 jugadas en equipos de tickets.
*Para cada niño un kit de arte empacado, acompañado con dulces.
*Cuatro personajes animados (disfrazados) dos de temática super héroes y dos de temáticas princesas u otros de Disney, que hagan acompañamiento. Apertura del evento con actividad recreativa.                                                                                                              
*Refrigerio por niño: Porción de Pizza + jugo de caja.
*Póliza de asistencia.
*Apoyo logístico en todas las atracciones del parque.
*Duración actividad: 3 horas Jornada PM</t>
  </si>
  <si>
    <t>Apoyo logístico para desarrollar estrategias que preparen a los funcionarios SENA prepensionados y contribuyan al bienestar y la calidad de vida de estos futuros pensionados, con actividades que promuevan espacios de reflexión para facilitar la toma de decisiones que les permitan afrontar el retiro del trabajo formal de manera responsable y constructiva. La reorientación de los proyectos de vida de los funcionarios en esta etapa, junto con el reconocimiento de alternativas para el uso del tiempo libre</t>
  </si>
  <si>
    <t>Contratar el apoyo logístico consistente en: Un (1) lugar situado en la zona norte de Colombia. Se requiere alojamiento para 20 personas en habitaciones con acomodación doble, camas separadas, habitaciones modernas, amplias y muy confortables, dotadas con wifi, televisión, baño privado, mobiliario adecuado, aire acondicionado y amenities. Con alimentación que incluya desayuno, almuerzo y cena de acuerdo con el número de noches de alojamiento, servidos en el restaurante, definidos según sugerencia del chef, así como refrigerios en horarios de la mañana y tarde compuestos por pasabocas y bebidas. El establecimiento debe ser un hotel que cuente con infraestructura adecuada para la estadía y el desarrollo de actividades grupales, incluyendo acceso directo al mar o cercanía a playa, piscinas al aire libre, zonas húmedas, jardines y zonas verdes, espacios recreativos y áreas de esparcimiento que permitan el desarrollo de actividades orientadas al bienestar. Deberá contar con gimnasio y/o espacios para la actividad física, así como zonas destinadas a recreación y descanso. El hotel deberá disponer de servicios complementarios tales como conexión wifi en todas sus áreas, parqueadero para huéspedes sujeto a disponibilidad, seguridad permanente, servicio de apoyo y acompañamiento por parte del personal durante la estadía, así como facilidades adicionales que garanticen comodidad y atención integral a los participantes. Así mismo, el establecimiento deberá contar con espacios adecuados para el desarrollo de eventos y actividades grupales, tales como salones con capacidad para 20 personas en montaje tipo aula, dotados con ayudas audiovisuales que incluyan video beam, micrófonos inalámbricos, computador, atril, apuntador y papelógrafo, así como estación permanente de agua y café durante las jornadas de trabajo. El lugar deberá contar con  un entorno natural que permita reforzar la adopción de hábitos de vida saludable y espacios de reflexión que faciliten la toma de decisiones frente al retiro del trabajo formal de manera responsable y constructiva, actividad a desarrollarse durante los meses de agosto, septiembre u octubre de 2026. El servicio para contratar debe incluir y disponer para 20 prepensionados de lo siguiente: • 02 noches - 03 dias de alojamiento. • Desayunos (3), almuerzos (3) y cenas (2). • Programa de actividades para los prepensionados: una actividad el primer día que fortalezca temas de preparación para el cambio y una actividad el segundo día que fortalezca temas de aprovechamiento del tiempo libre, desarrolladas en sitios diferentes a donde se alojarán o en el mismo hotel si lo aprueba la entidad. El contratista deberá facilitar los elementos requeridos para estas actividades, las cuales deberán ser aprobadas por la entidad. • Para actividades fuera del alojamiento se requiere transporte. • Refrigerios AM (3) y refrigerios PM (2). • Traslados en transporte climatizado Cartagena – sitio – Cartagena para 20 prepensionados. • Tarjeta de asistencia médica de viajero.</t>
  </si>
  <si>
    <t>Actividades recreativas para los niños:
FECHA: Diciembre 3 de 2026 La indicada por la entidad:Jornada de cine, el día que la entidad disponga, en una sala de cine ubicada en un Centro Comercial de la ciudad de Cartagena acondicionada para que 200 personas (entre adultos acompañantes y niños) disfruten las siguientes actividades:
• Entrada a cine para ver película infantil.
• Refrigerio: Combo ( Gaseosa Mediana (22oz) + Caja de Crispeta pequeña (40gr) +  Perro Caliente +  Chocolatina Jet pequeña) para cada asistente.
• La película se define con base en cartelera disponible en la fecha.
• Horario para exclusividad, de acuerdo con disponibilidad.</t>
  </si>
  <si>
    <t>FECHA: Diciembre 4 de 2026, Actividades recreativas para los niños: FECHA:  La indicada por la entidad: Jornada de todo el día, donde 220 personas (entre adultos acompañantes y niños), Podrán disfrutar en un parque tematico de una aventura donde la emoción de diferentes atracciones, la cultura, la gastronomia y la naturaleza se fusionan para crear experiencias inolvidables, en un espacio adecuado que permita divertirse, que el sitio este ubicado en la costa norte del caribe entre Cartagena y Barranquilla, que cuente con más de 6 atracciones acuáticas y no acuáticas, las cuales puedan ser usadas ilimitadamente por los asistentes, tales como: •Playas sintéticas•Piscina de olas gigantes•Toboganes•Lanzamiento de toboganes en inflables descendiendo en el interior de Profundidades •Piscina inclusiva diseñada pensando en la diversión de todos, incluyendo a niños y personas con movilidad limitada, que cuente con lanza chorros refrescantes de agua en intervalos regulares. •Desplazamiento en inflables recorriendo la réplica de un rio. •Recorridos por los diferentes atractivos del parque. Al menos 2 kioscos grandes con capacidad para minimo 220 personas, donde se pueda ubicar libremente el personal, amplias zonas verdes y al menos un lago. Que este pasadía incluya: Refrigerio sencillo conformado por sandwich de jamon y queso en pan frances para 220 personas. Almuerzo, bebida y postre con el almuerzo para 220 personas, con opcion de seleccionar al menos cinco (5) menus con variedad de alimentos para adultos y niños. El almuerzo deberá entregarse en el sitio, garantizando las medidas de Bioseguridad y las condiciones del programa de inocuidad del SENA. Uso de lockers para 220 personas.  Que el sitio cuenta con un DJ y al menos una pantalla  que permita proyectar lo deseado.Transporte climatizado para 200 personas de ida y regreso (Cartagena-sitio-Cartagena). Estaciones de Agua. Servicio de enfermería, salvavidas certificados, poliza asistencial y apoyo logístico durante toda la actividad. Como implemento necesario para las vacaciones recreativas:150 tulas, 150 toallas y 150 termos marcados a una tinta con el logo del Sena, elementos requeridos para el desarrollo de la actividad. Seguro contra accidentes. Especificaciones técnicas de la tula: 41 cms de alto, 31 cms de Ancho; Material: Poliester Impermeable. Tipo de Impresión: Impresión en Screen, Sublimación, Vinilo Textil Área de Impresión (El arte se adecua a esta área, la entidad enviara diseño). Screen: 22X16cm (abajo). sublimación: En la tula a una tinta. Especificaciones técnicas del termo: Termo plástico con capacidad de al menos 500ml, anti goteo, que incluya válvula de seguridad y rosca twist-off que permite abrir y cerrar la tapa en un giro. MATERIAL: PET o en PVC atóxico MEDIDAS aproximadas: 24,5 x 7,4 cm. ÁREA IMPRESIÓN APROXIMADA: 5cm alto x 4cm ancho Tampografia / Serigrafia 9 cms alto x 8 cms ancho. MARCA: Tampografía con Tratamiento / Serigrafia con Tratamiento.La toalla con las siguientes especificaciones: Tamaño: 41 x 72 cm; Peso: 380 g/m², 100% en algodón, bordadas con el logo Sena.</t>
  </si>
  <si>
    <t xml:space="preserve"> DICIEMBRE 17 de 2026. Sitio ubicado en  la ciudad de Cartagena de Indias, con area de 4.000 m2 y una capacidad mínima para atender a 280 personas,con acceso directo de la calle, para el disfrute y comodidad de los asistentes, El sitio debe contar con infraestructura que permite todo tipo de montaje y formato para eventos recreativos manteniendo la comodidad de los funcionarios, El sitio debe contar con tablones, mesas, sillas, iluminación, cristalería, cubiertos y mantelería,disponibilidad de Baños para hombres y mujeres . El personal mínimo solicitado para servir será: 8 Meseros y 6 Auxiliares de Aseo y Montaje, Refrigerio fuerte (280) tipo bufet debe estar compuesto por: (1) entradas, (1) proteínas, (1) acompañamientos, (1) postres a elección, (1) jugo o gaseosa, selección de panes y agua. Este menu debe ser aprobado por la entidad. Bebidas Hidratantes (2000).</t>
  </si>
  <si>
    <t>Kits de beneficios en especie de carácter educativo, recreativo y/o didáctico</t>
  </si>
  <si>
    <t xml:space="preserve">FECHA: 15 DE NOVIEMBRE DE 2026. Ciento trece (113) aguinaldos infantiles - elementos de carácter educativo, recreativo o didáctico, de conformidad con lo
dispuesto en el Decreto 3632 de 1985 y la Ley 119 de 1994, que está destinado a los hijos y/o
hijastros de los empleados públicos y trabajadores oficiales hasta los doce (12) años 364 días para hijos de funcionarios. (cada aguinaldo infantil por valor de trescientos ochenta y siete mil novecientos trece pesos. $387.913). El número de beneficiarios de este aguinaldo podrá variar teniendo en cuenta  los niños que el funcionario registre o reporte como nuevo integrante de su familia, de acuerdo a la norma. La fecha de entrega será a mas tardar 15 de diciembre de 2025. </t>
  </si>
  <si>
    <t xml:space="preserve">Apoyo logistico y entrega de bonos </t>
  </si>
  <si>
    <t>Apoyo logistico y entrega de aguinaldo infantil</t>
  </si>
  <si>
    <t xml:space="preserve"> DISTRIBUIDORA FULL SERVICE S.A.S.</t>
  </si>
  <si>
    <t>EVENTO LOLA / EMILLY LLERENA GUTIERREZ</t>
  </si>
  <si>
    <t>VALOR UNITARIO CON IVA</t>
  </si>
  <si>
    <t>CATERING &amp; EVENTOS /MARIA ARIZA MENDOZA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</si>
</sst>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9" x14ac:knownFonts="1">
    <font>
      <sz val="11"/>
      <color theme="1"/>
      <name val="Calibri"/>
      <family val="2"/>
      <scheme val="minor"/>
    </font>
    <font>
      <sz val="11"/>
      <color theme="1"/>
      <name val="Calibri"/>
      <family val="2"/>
      <scheme val="minor"/>
    </font>
    <font>
      <sz val="8"/>
      <color theme="1"/>
      <name val="Calibri"/>
      <family val="2"/>
      <scheme val="minor"/>
    </font>
    <font>
      <b/>
      <sz val="8"/>
      <color theme="1"/>
      <name val="Calibri"/>
      <family val="2"/>
      <scheme val="minor"/>
    </font>
    <font>
      <sz val="8"/>
      <color rgb="FF000000"/>
      <name val="Calibri"/>
      <family val="2"/>
      <scheme val="minor"/>
    </font>
    <font>
      <b/>
      <sz val="9"/>
      <color theme="1"/>
      <name val="Calibri"/>
      <family val="2"/>
      <scheme val="minor"/>
    </font>
    <font>
      <b/>
      <sz val="12"/>
      <color theme="1"/>
      <name val="Calibri"/>
      <family val="2"/>
      <scheme val="minor"/>
    </font>
    <font>
      <b/>
      <sz val="8"/>
      <name val="Calibri"/>
      <family val="2"/>
      <scheme val="minor"/>
    </font>
    <font>
      <sz val="8"/>
      <name val="Calibri"/>
      <family val="2"/>
      <scheme val="minor"/>
    </font>
  </fonts>
  <fills count="3">
    <fill>
      <patternFill patternType="none"/>
    </fill>
    <fill>
      <patternFill patternType="gray125"/>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33">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164" fontId="2" fillId="0" borderId="1" xfId="1" applyNumberFormat="1" applyFont="1" applyBorder="1" applyAlignme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Continuous" vertical="center"/>
    </xf>
    <xf numFmtId="164" fontId="2" fillId="0" borderId="0" xfId="0" applyNumberFormat="1" applyFont="1" applyAlignment="1">
      <alignmen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64" fontId="5" fillId="0" borderId="0" xfId="0" applyNumberFormat="1" applyFont="1" applyAlignment="1">
      <alignment vertical="center"/>
    </xf>
    <xf numFmtId="0" fontId="5" fillId="0" borderId="0" xfId="0" applyFont="1" applyAlignment="1">
      <alignment vertical="center"/>
    </xf>
    <xf numFmtId="164" fontId="5" fillId="0" borderId="1" xfId="0" applyNumberFormat="1" applyFont="1" applyBorder="1" applyAlignment="1">
      <alignment vertical="center"/>
    </xf>
    <xf numFmtId="164" fontId="6" fillId="0" borderId="1" xfId="0" applyNumberFormat="1" applyFont="1" applyBorder="1" applyAlignment="1">
      <alignment horizontal="center" vertical="center" wrapText="1"/>
    </xf>
    <xf numFmtId="164" fontId="6" fillId="0" borderId="1" xfId="0" applyNumberFormat="1" applyFont="1" applyBorder="1" applyAlignment="1">
      <alignment vertical="center"/>
    </xf>
    <xf numFmtId="10" fontId="2" fillId="0" borderId="0" xfId="2" applyNumberFormat="1" applyFont="1" applyAlignment="1">
      <alignment vertical="center"/>
    </xf>
    <xf numFmtId="43" fontId="2" fillId="0" borderId="0" xfId="3" applyFont="1" applyAlignment="1">
      <alignment vertical="center"/>
    </xf>
    <xf numFmtId="164" fontId="2" fillId="2" borderId="1" xfId="1" applyNumberFormat="1" applyFont="1" applyFill="1" applyBorder="1" applyAlignment="1">
      <alignment vertical="center"/>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8" fillId="0" borderId="0" xfId="0" applyFont="1" applyAlignment="1">
      <alignment vertical="center" wrapText="1"/>
    </xf>
    <xf numFmtId="0" fontId="6" fillId="0" borderId="1" xfId="0" applyFont="1" applyBorder="1" applyAlignment="1">
      <alignment horizontal="left" vertical="center"/>
    </xf>
    <xf numFmtId="0" fontId="3" fillId="0" borderId="1"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3" fontId="2" fillId="0" borderId="0" xfId="0" applyNumberFormat="1" applyFont="1" applyAlignment="1">
      <alignment vertical="center"/>
    </xf>
  </cellXfs>
  <cellStyles count="4">
    <cellStyle name="Millares" xfId="3" builtinId="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FD649-6DE4-4949-AD8D-4BA84E136C32}">
  <dimension ref="A1:P22"/>
  <sheetViews>
    <sheetView tabSelected="1" zoomScaleNormal="100" workbookViewId="0">
      <selection activeCell="I4" sqref="I4"/>
    </sheetView>
  </sheetViews>
  <sheetFormatPr baseColWidth="10" defaultRowHeight="15" x14ac:dyDescent="0.25"/>
  <cols>
    <col min="1" max="1" width="4.28515625" style="2" bestFit="1" customWidth="1"/>
    <col min="2" max="2" width="8.140625" style="2" bestFit="1" customWidth="1"/>
    <col min="3" max="3" width="4.5703125" style="2" bestFit="1" customWidth="1"/>
    <col min="4" max="4" width="9.85546875" style="2" customWidth="1"/>
    <col min="5" max="5" width="25.28515625" style="3" customWidth="1"/>
    <col min="6" max="6" width="66.140625" style="23" customWidth="1"/>
    <col min="7" max="7" width="14.85546875" style="1" customWidth="1"/>
    <col min="8" max="8" width="17.7109375" style="1" customWidth="1"/>
    <col min="9" max="9" width="19" style="1" customWidth="1"/>
    <col min="11" max="11" width="14.42578125" style="1" bestFit="1" customWidth="1"/>
    <col min="12" max="13" width="11.42578125" style="1"/>
    <col min="14" max="14" width="12.85546875" style="1" bestFit="1" customWidth="1"/>
    <col min="15" max="16384" width="11.42578125" style="1"/>
  </cols>
  <sheetData>
    <row r="1" spans="1:16" ht="11.25" x14ac:dyDescent="0.25">
      <c r="A1" s="25" t="s">
        <v>11</v>
      </c>
      <c r="B1" s="25"/>
      <c r="C1" s="25"/>
      <c r="D1" s="25"/>
      <c r="E1" s="25"/>
      <c r="F1" s="25"/>
      <c r="G1" s="25"/>
      <c r="H1" s="25"/>
      <c r="I1" s="25"/>
      <c r="J1" s="25"/>
      <c r="K1" s="25"/>
    </row>
    <row r="2" spans="1:16" ht="11.25" x14ac:dyDescent="0.25">
      <c r="A2" s="25" t="s">
        <v>6</v>
      </c>
      <c r="B2" s="25"/>
      <c r="C2" s="25"/>
      <c r="D2" s="25"/>
      <c r="E2" s="25"/>
      <c r="F2" s="25"/>
      <c r="G2" s="25"/>
      <c r="H2" s="25"/>
      <c r="I2" s="25"/>
      <c r="J2" s="25"/>
      <c r="K2" s="25"/>
    </row>
    <row r="3" spans="1:16" ht="11.25" x14ac:dyDescent="0.25">
      <c r="A3" s="29" t="s">
        <v>21</v>
      </c>
      <c r="B3" s="29"/>
      <c r="C3" s="29"/>
      <c r="D3" s="29"/>
      <c r="E3" s="29"/>
      <c r="F3" s="29"/>
      <c r="G3" s="29"/>
      <c r="H3" s="29"/>
      <c r="I3" s="29"/>
      <c r="J3" s="29"/>
      <c r="K3" s="29"/>
    </row>
    <row r="4" spans="1:16" ht="33.75" x14ac:dyDescent="0.25">
      <c r="A4" s="30" t="s">
        <v>0</v>
      </c>
      <c r="B4" s="30" t="s">
        <v>1</v>
      </c>
      <c r="C4" s="30" t="s">
        <v>8</v>
      </c>
      <c r="D4" s="30" t="s">
        <v>4</v>
      </c>
      <c r="E4" s="30" t="s">
        <v>2</v>
      </c>
      <c r="F4" s="31" t="s">
        <v>3</v>
      </c>
      <c r="G4" s="7" t="s">
        <v>39</v>
      </c>
      <c r="H4" s="7" t="s">
        <v>40</v>
      </c>
      <c r="I4" s="7" t="s">
        <v>42</v>
      </c>
      <c r="J4" s="30" t="s">
        <v>10</v>
      </c>
      <c r="K4" s="30"/>
    </row>
    <row r="5" spans="1:16" ht="56.25" x14ac:dyDescent="0.25">
      <c r="A5" s="30"/>
      <c r="B5" s="30"/>
      <c r="C5" s="30"/>
      <c r="D5" s="30"/>
      <c r="E5" s="30"/>
      <c r="F5" s="31"/>
      <c r="G5" s="7" t="s">
        <v>41</v>
      </c>
      <c r="H5" s="7" t="s">
        <v>41</v>
      </c>
      <c r="I5" s="7" t="s">
        <v>41</v>
      </c>
      <c r="J5" s="7" t="s">
        <v>22</v>
      </c>
      <c r="K5" s="7" t="s">
        <v>5</v>
      </c>
    </row>
    <row r="6" spans="1:16" ht="177.75" customHeight="1" x14ac:dyDescent="0.25">
      <c r="A6" s="4">
        <v>1</v>
      </c>
      <c r="B6" s="4" t="s">
        <v>15</v>
      </c>
      <c r="C6" s="4">
        <v>1</v>
      </c>
      <c r="D6" s="4" t="s">
        <v>7</v>
      </c>
      <c r="E6" s="5" t="s">
        <v>16</v>
      </c>
      <c r="F6" s="20" t="s">
        <v>23</v>
      </c>
      <c r="G6" s="6">
        <v>12478340</v>
      </c>
      <c r="H6" s="6">
        <v>12733000</v>
      </c>
      <c r="I6" s="6">
        <v>12733000</v>
      </c>
      <c r="J6" s="19">
        <f>(G6+H6+I6)/3</f>
        <v>12648113.333333334</v>
      </c>
      <c r="K6" s="19">
        <f>+J6*C6</f>
        <v>12648113.333333334</v>
      </c>
      <c r="L6" s="18"/>
      <c r="N6" s="32"/>
    </row>
    <row r="7" spans="1:16" ht="123.75" x14ac:dyDescent="0.25">
      <c r="A7" s="4">
        <v>2</v>
      </c>
      <c r="B7" s="4" t="s">
        <v>15</v>
      </c>
      <c r="C7" s="4">
        <v>1</v>
      </c>
      <c r="D7" s="4" t="s">
        <v>7</v>
      </c>
      <c r="E7" s="5" t="s">
        <v>17</v>
      </c>
      <c r="F7" s="20" t="s">
        <v>24</v>
      </c>
      <c r="G7" s="6">
        <v>33994730</v>
      </c>
      <c r="H7" s="6">
        <v>34688500</v>
      </c>
      <c r="I7" s="6">
        <v>34688500</v>
      </c>
      <c r="J7" s="19">
        <f>(G7+H7+I7)/3</f>
        <v>34457243.333333336</v>
      </c>
      <c r="K7" s="19">
        <f>+J7*C7</f>
        <v>34457243.333333336</v>
      </c>
      <c r="L7" s="18"/>
    </row>
    <row r="8" spans="1:16" ht="112.5" x14ac:dyDescent="0.25">
      <c r="A8" s="4">
        <v>3</v>
      </c>
      <c r="B8" s="4" t="s">
        <v>15</v>
      </c>
      <c r="C8" s="4">
        <v>1</v>
      </c>
      <c r="D8" s="4" t="s">
        <v>7</v>
      </c>
      <c r="E8" s="5" t="s">
        <v>19</v>
      </c>
      <c r="F8" s="20" t="s">
        <v>25</v>
      </c>
      <c r="G8" s="6">
        <v>15160600</v>
      </c>
      <c r="H8" s="6">
        <v>15470000</v>
      </c>
      <c r="I8" s="6">
        <v>15470000</v>
      </c>
      <c r="J8" s="19">
        <f>(G8+H8+I8)/3</f>
        <v>15366866.666666666</v>
      </c>
      <c r="K8" s="19">
        <f>+J8*C8</f>
        <v>15366866.666666666</v>
      </c>
      <c r="L8" s="18"/>
    </row>
    <row r="9" spans="1:16" ht="213.75" x14ac:dyDescent="0.25">
      <c r="A9" s="4">
        <v>4</v>
      </c>
      <c r="B9" s="4" t="s">
        <v>15</v>
      </c>
      <c r="C9" s="4">
        <v>1</v>
      </c>
      <c r="D9" s="4" t="s">
        <v>7</v>
      </c>
      <c r="E9" s="5" t="s">
        <v>26</v>
      </c>
      <c r="F9" s="20" t="s">
        <v>27</v>
      </c>
      <c r="G9" s="6">
        <v>593012700</v>
      </c>
      <c r="H9" s="6">
        <v>605115000</v>
      </c>
      <c r="I9" s="6">
        <v>605115000</v>
      </c>
      <c r="J9" s="19">
        <f t="shared" ref="J7:J13" si="0">(G9+H9+I9)/3</f>
        <v>601080900</v>
      </c>
      <c r="K9" s="19">
        <f>+J9*C9</f>
        <v>601080900</v>
      </c>
      <c r="L9" s="18"/>
    </row>
    <row r="10" spans="1:16" ht="292.5" x14ac:dyDescent="0.25">
      <c r="A10" s="4">
        <v>5</v>
      </c>
      <c r="B10" s="4" t="s">
        <v>15</v>
      </c>
      <c r="C10" s="4">
        <v>1</v>
      </c>
      <c r="D10" s="4" t="s">
        <v>7</v>
      </c>
      <c r="E10" s="5" t="s">
        <v>19</v>
      </c>
      <c r="F10" s="20" t="s">
        <v>28</v>
      </c>
      <c r="G10" s="6">
        <v>117786200</v>
      </c>
      <c r="H10" s="6">
        <v>120190000</v>
      </c>
      <c r="I10" s="6">
        <v>120190000</v>
      </c>
      <c r="J10" s="19">
        <f t="shared" si="0"/>
        <v>119388733.33333333</v>
      </c>
      <c r="K10" s="19">
        <f>+J10*C10</f>
        <v>119388733.33333333</v>
      </c>
      <c r="L10" s="18"/>
    </row>
    <row r="11" spans="1:16" ht="213.75" x14ac:dyDescent="0.25">
      <c r="A11" s="4">
        <v>6</v>
      </c>
      <c r="B11" s="4" t="s">
        <v>15</v>
      </c>
      <c r="C11" s="4">
        <v>1</v>
      </c>
      <c r="D11" s="4" t="s">
        <v>7</v>
      </c>
      <c r="E11" s="5" t="s">
        <v>20</v>
      </c>
      <c r="F11" s="20" t="s">
        <v>29</v>
      </c>
      <c r="G11" s="6">
        <v>39184320</v>
      </c>
      <c r="H11" s="6">
        <v>39984000</v>
      </c>
      <c r="I11" s="6">
        <v>39984000</v>
      </c>
      <c r="J11" s="19">
        <f t="shared" si="0"/>
        <v>39717440</v>
      </c>
      <c r="K11" s="19">
        <f>+J11*C11</f>
        <v>39717440</v>
      </c>
      <c r="L11" s="18"/>
      <c r="M11" s="9"/>
      <c r="N11" s="9"/>
      <c r="O11" s="9"/>
      <c r="P11" s="17"/>
    </row>
    <row r="12" spans="1:16" ht="390.75" customHeight="1" x14ac:dyDescent="0.25">
      <c r="A12" s="4">
        <v>7</v>
      </c>
      <c r="B12" s="4" t="s">
        <v>15</v>
      </c>
      <c r="C12" s="4">
        <v>1</v>
      </c>
      <c r="D12" s="4" t="s">
        <v>7</v>
      </c>
      <c r="E12" s="5" t="s">
        <v>30</v>
      </c>
      <c r="F12" s="20" t="s">
        <v>31</v>
      </c>
      <c r="G12" s="6">
        <v>29738100</v>
      </c>
      <c r="H12" s="6">
        <v>30345000</v>
      </c>
      <c r="I12" s="6">
        <v>30345000</v>
      </c>
      <c r="J12" s="19">
        <f t="shared" si="0"/>
        <v>30142700</v>
      </c>
      <c r="K12" s="19">
        <f>+J12*C12</f>
        <v>30142700</v>
      </c>
      <c r="L12" s="18"/>
    </row>
    <row r="13" spans="1:16" ht="139.5" customHeight="1" x14ac:dyDescent="0.25">
      <c r="A13" s="8">
        <v>8</v>
      </c>
      <c r="B13" s="4" t="s">
        <v>15</v>
      </c>
      <c r="C13" s="4">
        <v>1</v>
      </c>
      <c r="D13" s="4" t="s">
        <v>7</v>
      </c>
      <c r="E13" s="10" t="s">
        <v>18</v>
      </c>
      <c r="F13" s="21" t="s">
        <v>32</v>
      </c>
      <c r="G13" s="6">
        <v>25423160</v>
      </c>
      <c r="H13" s="6">
        <v>25942000</v>
      </c>
      <c r="I13" s="6">
        <v>25942000</v>
      </c>
      <c r="J13" s="19">
        <f t="shared" si="0"/>
        <v>25769053.333333332</v>
      </c>
      <c r="K13" s="19">
        <f>+J13*C13</f>
        <v>25769053.333333332</v>
      </c>
      <c r="L13" s="18"/>
    </row>
    <row r="14" spans="1:16" ht="393.75" x14ac:dyDescent="0.2">
      <c r="A14" s="11">
        <v>9</v>
      </c>
      <c r="B14" s="4" t="s">
        <v>15</v>
      </c>
      <c r="C14" s="4">
        <v>1</v>
      </c>
      <c r="D14" s="4" t="s">
        <v>7</v>
      </c>
      <c r="E14" s="10" t="s">
        <v>18</v>
      </c>
      <c r="F14" s="22" t="s">
        <v>33</v>
      </c>
      <c r="G14" s="6">
        <v>97144460</v>
      </c>
      <c r="H14" s="6">
        <v>99127000</v>
      </c>
      <c r="I14" s="6">
        <v>99127000</v>
      </c>
      <c r="J14" s="19">
        <f t="shared" ref="J14:J17" si="1">(G14+H14+I14)/3</f>
        <v>98466153.333333328</v>
      </c>
      <c r="K14" s="19">
        <f>+J14*C14</f>
        <v>98466153.333333328</v>
      </c>
      <c r="L14" s="18"/>
    </row>
    <row r="15" spans="1:16" ht="168.75" x14ac:dyDescent="0.2">
      <c r="A15" s="11">
        <v>10</v>
      </c>
      <c r="B15" s="4" t="s">
        <v>15</v>
      </c>
      <c r="C15" s="4">
        <v>1</v>
      </c>
      <c r="D15" s="4" t="s">
        <v>7</v>
      </c>
      <c r="E15" s="10" t="s">
        <v>9</v>
      </c>
      <c r="F15" s="22" t="s">
        <v>34</v>
      </c>
      <c r="G15" s="6">
        <v>89797400</v>
      </c>
      <c r="H15" s="6">
        <v>91630000</v>
      </c>
      <c r="I15" s="6">
        <v>91630000</v>
      </c>
      <c r="J15" s="19">
        <f t="shared" si="1"/>
        <v>91019133.333333328</v>
      </c>
      <c r="K15" s="19">
        <f>+J15*C15</f>
        <v>91019133.333333328</v>
      </c>
      <c r="L15" s="18"/>
    </row>
    <row r="16" spans="1:16" ht="101.25" x14ac:dyDescent="0.2">
      <c r="A16" s="11">
        <v>11</v>
      </c>
      <c r="B16" s="4" t="s">
        <v>15</v>
      </c>
      <c r="C16" s="4">
        <v>1</v>
      </c>
      <c r="D16" s="4" t="s">
        <v>7</v>
      </c>
      <c r="E16" s="10" t="s">
        <v>35</v>
      </c>
      <c r="F16" s="22" t="s">
        <v>36</v>
      </c>
      <c r="G16" s="6">
        <v>42957485</v>
      </c>
      <c r="H16" s="6">
        <v>43834169</v>
      </c>
      <c r="I16" s="6">
        <v>43834168.840000004</v>
      </c>
      <c r="J16" s="19">
        <f t="shared" si="1"/>
        <v>43541940.946666665</v>
      </c>
      <c r="K16" s="19">
        <f>+J16*C16</f>
        <v>43541940.946666665</v>
      </c>
      <c r="L16" s="18"/>
    </row>
    <row r="17" spans="1:12" ht="12" thickBot="1" x14ac:dyDescent="0.25">
      <c r="A17" s="11">
        <v>12</v>
      </c>
      <c r="B17" s="4" t="s">
        <v>15</v>
      </c>
      <c r="C17" s="4">
        <v>1</v>
      </c>
      <c r="D17" s="4" t="s">
        <v>7</v>
      </c>
      <c r="E17" s="10" t="s">
        <v>37</v>
      </c>
      <c r="F17" s="22" t="s">
        <v>38</v>
      </c>
      <c r="G17" s="6">
        <v>10962280</v>
      </c>
      <c r="H17" s="6">
        <v>11186000</v>
      </c>
      <c r="I17" s="6">
        <v>11186000</v>
      </c>
      <c r="J17" s="19">
        <f t="shared" si="1"/>
        <v>11111426.666666666</v>
      </c>
      <c r="K17" s="19">
        <f>+J17*C17</f>
        <v>11111426.666666666</v>
      </c>
      <c r="L17" s="18"/>
    </row>
    <row r="18" spans="1:12" ht="12" x14ac:dyDescent="0.25">
      <c r="A18" s="26" t="s">
        <v>5</v>
      </c>
      <c r="B18" s="27"/>
      <c r="C18" s="27"/>
      <c r="D18" s="27"/>
      <c r="E18" s="27"/>
      <c r="F18" s="28"/>
      <c r="G18" s="12">
        <f>SUM(G6:G17)</f>
        <v>1107639775</v>
      </c>
      <c r="H18" s="12">
        <f>SUM(H6:H17)</f>
        <v>1130244669</v>
      </c>
      <c r="I18" s="12">
        <f>SUM(I6:I17)</f>
        <v>1130244668.8399999</v>
      </c>
      <c r="J18" s="13"/>
      <c r="K18" s="14">
        <f>SUM(K6:K17)</f>
        <v>1122709704.2800002</v>
      </c>
    </row>
    <row r="20" spans="1:12" ht="15.75" x14ac:dyDescent="0.25">
      <c r="A20" s="24" t="s">
        <v>14</v>
      </c>
      <c r="B20" s="24"/>
      <c r="C20" s="24"/>
      <c r="D20" s="24"/>
      <c r="E20" s="15">
        <f>+K18</f>
        <v>1122709704.2800002</v>
      </c>
      <c r="J20" s="1"/>
    </row>
    <row r="21" spans="1:12" ht="15.75" hidden="1" x14ac:dyDescent="0.25">
      <c r="A21" s="24" t="s">
        <v>12</v>
      </c>
      <c r="B21" s="24"/>
      <c r="C21" s="24"/>
      <c r="D21" s="24"/>
      <c r="E21" s="15">
        <v>1000000000</v>
      </c>
      <c r="J21" s="1"/>
    </row>
    <row r="22" spans="1:12" ht="15.75" hidden="1" x14ac:dyDescent="0.25">
      <c r="A22" s="24" t="s">
        <v>13</v>
      </c>
      <c r="B22" s="24"/>
      <c r="C22" s="24"/>
      <c r="D22" s="24"/>
      <c r="E22" s="16">
        <f>+E21-K18</f>
        <v>-122709704.28000021</v>
      </c>
      <c r="J22" s="1"/>
    </row>
  </sheetData>
  <mergeCells count="14">
    <mergeCell ref="A21:D21"/>
    <mergeCell ref="A22:D22"/>
    <mergeCell ref="A1:K1"/>
    <mergeCell ref="A18:F18"/>
    <mergeCell ref="A20:D20"/>
    <mergeCell ref="A2:K2"/>
    <mergeCell ref="A3:K3"/>
    <mergeCell ref="J4:K4"/>
    <mergeCell ref="A4:A5"/>
    <mergeCell ref="B4:B5"/>
    <mergeCell ref="E4:E5"/>
    <mergeCell ref="F4:F5"/>
    <mergeCell ref="C4:C5"/>
    <mergeCell ref="D4:D5"/>
  </mergeCells>
  <phoneticPr fontId="8" type="noConversion"/>
  <pageMargins left="0.19685039370078741" right="0.19685039370078741" top="0.98425196850393704" bottom="0.98425196850393704" header="0.31496062992125984" footer="0.19685039370078741"/>
  <pageSetup scale="70" orientation="landscape"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INICIAL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Auxiliar Contable Bisnext</dc:creator>
  <cp:lastModifiedBy>Marlys Maria Martinez Oliva</cp:lastModifiedBy>
  <cp:lastPrinted>2026-05-26T16:03:37Z</cp:lastPrinted>
  <dcterms:created xsi:type="dcterms:W3CDTF">2023-09-27T21:27:57Z</dcterms:created>
  <dcterms:modified xsi:type="dcterms:W3CDTF">2026-05-26T16:46:38Z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2025-05-20T21:18:25Z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cab8874c-6264-4b41-b563-377828f1083c</vt:lpwstr>
  </property>
  <property fmtid="{D5CDD505-2E9C-101B-9397-08002B2CF9AE}" pid="8" name="MSIP_Label_13dc41c4-3f95-4020-bedd-cbbd89182633_ContentBits">
    <vt:lpwstr>0</vt:lpwstr>
  </property>
  <property fmtid="{D5CDD505-2E9C-101B-9397-08002B2CF9AE}" pid="9" name="MSIP_Label_13dc41c4-3f95-4020-bedd-cbbd89182633_Tag">
    <vt:lpwstr>10, 0, 1, 1</vt:lpwstr>
  </property>
</Properties>
</file>