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MC-ANT-CFMA-018-2026 Agropecuaria y ambiental\"/>
    </mc:Choice>
  </mc:AlternateContent>
  <xr:revisionPtr revIDLastSave="0" documentId="13_ncr:1_{689BA548-5E0E-450C-AB44-2685C53DD2F8}"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r:id="rId2"/>
    <sheet name="Hoja1" sheetId="4" r:id="rId3"/>
  </sheets>
  <functionGroups builtInGroupCount="19"/>
  <externalReferences>
    <externalReference r:id="rId4"/>
  </externalReferences>
  <definedNames>
    <definedName name="_xlnm.Print_Area" localSheetId="0">MATRIZ!$A$4:$AF$39</definedName>
    <definedName name="lista_cualitativa">'[1]Tabla CONPES 3714'!$N$15:$N$18</definedName>
    <definedName name="Prob">MATRIZ!$G$1:$G$5</definedName>
    <definedName name="_xlnm.Print_Titles" localSheetId="0">MATRIZ!$11:$15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4" i="1" l="1"/>
  <c r="W24" i="1"/>
  <c r="X24" i="1" s="1"/>
  <c r="Y24" i="1" s="1"/>
  <c r="U25" i="1"/>
  <c r="W25" i="1"/>
  <c r="X25" i="1" s="1"/>
  <c r="Y25" i="1" s="1"/>
  <c r="U26" i="1"/>
  <c r="X26" i="1" s="1"/>
  <c r="Y26" i="1" s="1"/>
  <c r="W26" i="1"/>
  <c r="U19" i="1"/>
  <c r="W19" i="1"/>
  <c r="X19" i="1"/>
  <c r="Y19" i="1"/>
  <c r="U16" i="1"/>
  <c r="W16" i="1"/>
  <c r="X16" i="1" s="1"/>
  <c r="Y16" i="1" s="1"/>
  <c r="I24" i="1"/>
  <c r="K24" i="1"/>
  <c r="I25" i="1"/>
  <c r="K25" i="1"/>
  <c r="I26" i="1"/>
  <c r="K26" i="1"/>
  <c r="I16" i="1"/>
  <c r="K16" i="1"/>
  <c r="U31" i="1" l="1"/>
  <c r="W31" i="1"/>
  <c r="U20" i="1"/>
  <c r="W20" i="1"/>
  <c r="U21" i="1"/>
  <c r="W21" i="1"/>
  <c r="U22" i="1"/>
  <c r="W22" i="1"/>
  <c r="I31" i="1"/>
  <c r="K31" i="1"/>
  <c r="I20" i="1"/>
  <c r="K20" i="1"/>
  <c r="I21" i="1"/>
  <c r="K21" i="1"/>
  <c r="I22" i="1"/>
  <c r="K22" i="1"/>
  <c r="U18" i="1"/>
  <c r="W18" i="1"/>
  <c r="I18" i="1"/>
  <c r="K18" i="1"/>
  <c r="U29" i="1"/>
  <c r="W29" i="1"/>
  <c r="U30" i="1"/>
  <c r="W30" i="1"/>
  <c r="I29" i="1"/>
  <c r="K29" i="1"/>
  <c r="I30" i="1"/>
  <c r="K30" i="1"/>
  <c r="L29" i="1"/>
  <c r="L22" i="1"/>
  <c r="L31" i="1"/>
  <c r="L18" i="1"/>
  <c r="L30" i="1"/>
  <c r="X31" i="1" l="1"/>
  <c r="Y31" i="1" s="1"/>
  <c r="X21" i="1"/>
  <c r="Y21" i="1" s="1"/>
  <c r="X20" i="1"/>
  <c r="Y20" i="1" s="1"/>
  <c r="X22" i="1"/>
  <c r="Y22" i="1" s="1"/>
  <c r="N31" i="1"/>
  <c r="O31" i="1" s="1"/>
  <c r="P31" i="1" s="1"/>
  <c r="Q31" i="1" s="1"/>
  <c r="M31" i="1"/>
  <c r="N22" i="1"/>
  <c r="O22" i="1" s="1"/>
  <c r="P22" i="1" s="1"/>
  <c r="Q22" i="1" s="1"/>
  <c r="M22" i="1"/>
  <c r="X18" i="1"/>
  <c r="Y18" i="1" s="1"/>
  <c r="N18" i="1"/>
  <c r="O18" i="1" s="1"/>
  <c r="P18" i="1" s="1"/>
  <c r="Q18" i="1" s="1"/>
  <c r="M18" i="1"/>
  <c r="X30" i="1"/>
  <c r="Y30" i="1" s="1"/>
  <c r="X29" i="1"/>
  <c r="Y29" i="1" s="1"/>
  <c r="M30" i="1"/>
  <c r="N30" i="1"/>
  <c r="O30" i="1" s="1"/>
  <c r="P30" i="1" s="1"/>
  <c r="Q30" i="1" s="1"/>
  <c r="N29" i="1"/>
  <c r="O29" i="1" s="1"/>
  <c r="P29" i="1" s="1"/>
  <c r="Q29" i="1" s="1"/>
  <c r="M29" i="1"/>
  <c r="I19" i="1"/>
  <c r="Q25" i="1"/>
  <c r="O25" i="1"/>
  <c r="O26" i="1"/>
  <c r="Q26" i="1" s="1"/>
  <c r="L24" i="1"/>
  <c r="L20" i="1"/>
  <c r="L26" i="1"/>
  <c r="L21" i="1"/>
  <c r="L16" i="1"/>
  <c r="L25" i="1"/>
  <c r="M21" i="1" l="1"/>
  <c r="N21" i="1"/>
  <c r="O21" i="1" s="1"/>
  <c r="P21" i="1" s="1"/>
  <c r="Q21" i="1" s="1"/>
  <c r="N20" i="1"/>
  <c r="O20" i="1" s="1"/>
  <c r="P20" i="1" s="1"/>
  <c r="Q20" i="1" s="1"/>
  <c r="M20" i="1"/>
  <c r="M25" i="1"/>
  <c r="M26" i="1"/>
  <c r="O24" i="1"/>
  <c r="P24" i="1" s="1"/>
  <c r="Q24" i="1" s="1"/>
  <c r="M24" i="1"/>
  <c r="M16" i="1"/>
  <c r="N16" i="1"/>
  <c r="O16" i="1" s="1"/>
  <c r="P16" i="1" s="1"/>
  <c r="Q16" i="1" s="1"/>
  <c r="I17" i="1"/>
  <c r="I23" i="1"/>
  <c r="I28" i="1"/>
  <c r="I27" i="1"/>
  <c r="K17" i="1"/>
  <c r="K23" i="1"/>
  <c r="K28" i="1"/>
  <c r="K27" i="1"/>
  <c r="U17" i="1"/>
  <c r="W17" i="1"/>
  <c r="U23" i="1"/>
  <c r="W23" i="1"/>
  <c r="U28" i="1"/>
  <c r="U27" i="1"/>
  <c r="W28" i="1"/>
  <c r="W27" i="1"/>
  <c r="I14" i="4"/>
  <c r="K14" i="4"/>
  <c r="I15" i="4"/>
  <c r="K15" i="4"/>
  <c r="I16" i="4"/>
  <c r="K16" i="4"/>
  <c r="I17" i="4"/>
  <c r="K17" i="4"/>
  <c r="I18" i="4"/>
  <c r="K18" i="4"/>
  <c r="I19" i="4"/>
  <c r="K19" i="4"/>
  <c r="L27" i="1"/>
  <c r="L17" i="4"/>
  <c r="L18" i="4"/>
  <c r="L17" i="1"/>
  <c r="L19" i="4"/>
  <c r="L14" i="4"/>
  <c r="L28" i="1"/>
  <c r="L23" i="1"/>
  <c r="L15" i="4"/>
  <c r="L16" i="4"/>
  <c r="L19" i="1"/>
  <c r="M17" i="1" l="1"/>
  <c r="X23" i="1"/>
  <c r="Y23" i="1" s="1"/>
  <c r="X28" i="1"/>
  <c r="Y28" i="1" s="1"/>
  <c r="X17" i="1"/>
  <c r="Y17" i="1" s="1"/>
  <c r="X27" i="1"/>
  <c r="Y27" i="1" s="1"/>
  <c r="N17" i="4"/>
  <c r="O17" i="4" s="1"/>
  <c r="P17" i="4" s="1"/>
  <c r="Q17" i="4" s="1"/>
  <c r="M17" i="4"/>
  <c r="N16" i="4"/>
  <c r="O16" i="4" s="1"/>
  <c r="P16" i="4" s="1"/>
  <c r="Q16" i="4" s="1"/>
  <c r="M16" i="4"/>
  <c r="M27" i="1"/>
  <c r="N27" i="1"/>
  <c r="O27" i="1" s="1"/>
  <c r="P27" i="1" s="1"/>
  <c r="Q27" i="1" s="1"/>
  <c r="N14" i="4"/>
  <c r="O14" i="4" s="1"/>
  <c r="P14" i="4" s="1"/>
  <c r="Q14" i="4" s="1"/>
  <c r="M14" i="4"/>
  <c r="M28" i="1"/>
  <c r="M19" i="4"/>
  <c r="N19" i="4"/>
  <c r="O19" i="4" s="1"/>
  <c r="P19" i="4" s="1"/>
  <c r="Q19" i="4" s="1"/>
  <c r="M19" i="1"/>
  <c r="M15" i="4"/>
  <c r="N15" i="4"/>
  <c r="O15" i="4" s="1"/>
  <c r="P15" i="4" s="1"/>
  <c r="Q15" i="4" s="1"/>
  <c r="N23" i="1"/>
  <c r="O23" i="1" s="1"/>
  <c r="P23" i="1" s="1"/>
  <c r="Q23" i="1" s="1"/>
  <c r="M23" i="1"/>
  <c r="M18" i="4"/>
  <c r="N18" i="4"/>
  <c r="O18" i="4" s="1"/>
  <c r="P18" i="4" s="1"/>
  <c r="Q18" i="4" s="1"/>
  <c r="N17" i="1"/>
  <c r="O17" i="1" s="1"/>
  <c r="P17" i="1" s="1"/>
  <c r="Q17" i="1" s="1"/>
  <c r="N28" i="1"/>
  <c r="O28" i="1" s="1"/>
  <c r="P28" i="1" s="1"/>
  <c r="Q28"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<sst xmlns="http://schemas.openxmlformats.org/spreadsheetml/2006/main" count="494" uniqueCount="202">
  <si>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</si>
  <si>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</si>
  <si>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</si>
  <si>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</si>
  <si>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</si>
  <si>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</si>
  <si>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</si>
  <si>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</si>
  <si>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</si>
  <si>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</si>
  <si>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</si>
  <si>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</si>
  <si>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</si>
  <si>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</si>
  <si>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</si>
  <si>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</si>
  <si>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</si>
  <si>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</si>
  <si>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</si>
  <si>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</si>
  <si>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</si>
  <si>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</si>
  <si>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</si>
  <si>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</si>
  <si>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</si>
  <si>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</si>
  <si>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</si>
  <si>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</si>
  <si>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</si>
  <si>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</si>
  <si>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</si>
  <si>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</si>
  <si>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</si>
  <si>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</si>
  <si>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</si>
  <si>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</si>
  <si>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</si>
  <si>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</si>
  <si>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</si>
  <si>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</si>
  <si>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</si>
  <si>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</si>
  <si>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</si>
  <si>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</si>
  <si>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</si>
  <si>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</si>
  <si>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</si>
  <si>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</si>
  <si>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</si>
  <si>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</si>
  <si>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</si>
  <si>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</si>
  <si>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</si>
  <si>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</si>
  <si>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</si>
  <si>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</si>
  <si>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</si>
  <si>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</si>
  <si>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</si>
  <si>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</si>
  <si>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</si>
  <si>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</si>
  <si>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</si>
  <si>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Reviso: Victor Villadiego/ Líder de Gestión Contractual y Apoyo Jurídico</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</si>
  <si>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</si>
  <si>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</si>
  <si>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</si>
  <si>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</si>
  <si>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</si>
  <si>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</si>
  <si>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</si>
  <si>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</si>
  <si>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</si>
  <si>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</si>
  <si>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</si>
  <si>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</si>
  <si>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</si>
  <si>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</si>
  <si>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</si>
  <si>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</si>
  <si>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</si>
  <si>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</si>
  <si>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</si>
  <si>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</si>
  <si>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</si>
  <si>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</si>
  <si>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</si>
  <si>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</si>
  <si>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</si>
  <si>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</si>
  <si>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</si>
  <si>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</si>
  <si>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</si>
  <si>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</si>
  <si>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</si>
  <si>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</si>
  <si>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</si>
  <si>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</si>
  <si>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</si>
  <si>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</si>
  <si>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</si>
  <si>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</si>
  <si>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</si>
  <si>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</si>
  <si>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</si>
  <si>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</si>
  <si>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</si>
  <si>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</si>
  <si>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</si>
  <si>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</si>
  <si>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</si>
  <si>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</si>
  <si>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</si>
  <si>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</si>
  <si>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</si>
  <si>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</si>
  <si>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</si>
  <si>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</si>
  <si>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</si>
  <si>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</si>
  <si>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</si>
  <si>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Posibles debilidades en la claridad, precisión o nivel de detalle de la descripción técnica de los materiales de formación requeridos para los programas de la especialidad pecuaria, agrícola y ambiental, tales como ausencia o insuficiencia de referencias normativas, especificaciones funcionales, condiciones de calidad, compatibilidad, unidades de medida o características técnicas esenciales para su uso pedagógico y práctico en los ambientes de formación.</t>
  </si>
  <si>
    <t>Establecer de manera detallada y estandarizada las especificaciones técnicas de los materiales de formación, incluyendo condiciones de calidad, referencias normativas aplicables, funcionalidades, compatibilidad, unidades de medida y cantidades requeridas, asegurando que los documentos del proceso contractual reflejen las características mínimas necesarias para el adecuado desarrollo de los procesos formativos. Realizar revisión y validación técnica de las fichas y descripciones de los materiales con el equipo de instructores expertos de las especialidades pecuaria, agrícola y ambiental, previo a la consolidación de los estudios previos y documentos del proceso de contratación.</t>
  </si>
  <si>
    <t>Revisión técnica y documental de las especificaciones incluidas en los estudios previos, anexos técnicos y pliegos de condiciones del proceso de contratación. Validación conjunta por parte del equipo técnico, administrativo y de instructores de las áreas formativas, verificando coherencia técnica, pertinencia pedagógica y cumplimiento de referencias normativas aplicables a los materiales requeridos.</t>
  </si>
  <si>
    <t>Durante la etapa de estructuración de los estudios previos y antes de la publicación del proceso de contratación en SECOP.</t>
  </si>
  <si>
    <t>Posible declaratoria de desierto del proceso de contratación, generando afectaciones en el cronograma de ejecución contractual, retrasos en el suministro oportuno de materiales de formación y en el desarrollo de las actividades pedagógicas programadas. Asimismo, implica la necesidad de reiniciar el proceso contractual, con posibles impactos en el cumplimiento de metas institucionales y en la oportunidad de la gestión administrativa.</t>
  </si>
  <si>
    <t>Formular requisitos habilitantes, técnicos y financieros claros, proporcionales y acordes con la realidad del mercado proveedor de materiales para la formación agropecuaria. Realizar revisión jurídica, técnica y administrativa de los documentos del proceso previo a la publicación del pliego definitivo en SECOP. Fortalecer el estudio del sector mediante la identificación de potenciales oferentes y condiciones de mercado. Promover la divulgación oportuna del proceso contractual en los canales institucionales y en los mecanismos previstos en la normativa de contratación pública, incentivando la participación de posibles proveedores durante la etapa de observaciones al proyecto de pliegos.</t>
  </si>
  <si>
    <t>Seguimiento y análisis de las observaciones recibidas al proyecto de pliegos de condiciones, verificación de consultas o manifestaciones de interés por parte de posibles proponentes durante la etapa precontractual, y revisión de la participación registrada en procesos contractuales similares adelantados por la entidad. Asimismo, análisis del estudio de mercado y validación de la pertinencia de los requisitos habilitantes definidos en el proceso.</t>
  </si>
  <si>
    <t>Durante la etapa precontractual del proceso de contratación, particularmente durante la elaboración de estudios previos, publicación del proyecto de pliegos y hasta la fecha límite de presentación de ofertas.</t>
  </si>
  <si>
    <t>Establecer y verificar previamente el cronograma detallado del proceso de contratación, incorporando los tiempos de publicación obligatoria en SECOP para cada etapa del proceso. Implementar alertas internas y mecanismos de control que permitan garantizar el cargue oportuno de los documentos. Coordinar con el equipo de apoyo a la gestión contractual la asignación clara de responsabilidades frente a la elaboración, revisión y publicación de cada documento del proceso, asegurando el cumplimiento de los lineamientos institucionales y normativos aplicables.</t>
  </si>
  <si>
    <t>Seguimiento y verificación periódica de las publicaciones efectuadas en el SECOP en cada una de las etapas del proceso contractual, mediante revisión del historial de cargue de documentos en la plataforma. Supervisión directa por parte del responsable del proceso y del equipo jurídico o de apoyo a la gestión contractual, validando que cada documento requerido se encuentre publicado dentro de los plazos establecidos en el cronograma del proceso.</t>
  </si>
  <si>
    <t>Durante toda la etapa precontractual, contractual y de legalización del contrato, mediante revisiones periódicas conforme a los hitos definidos en el cronograma del proceso de contratación.</t>
  </si>
  <si>
    <t>Posibles dificultades para adelantar el proceso de evaluación y selección objetiva de las ofertas; riesgo de no contar con propuestas que cumplan plenamente los requisitos habilitantes y técnicos establecidos; eventual declaratoria de desierto del proceso o necesidad de reiniciar la contratación. Asimismo, pueden generarse retrasos en la adjudicación, en la expedición de garantías y en la legalización del contrato, afectando el inicio oportuno de las entregas de materiales de formación y, en consecuencia, el desarrollo normal de las actividades formativas y el cumplimiento de metas institucionales.</t>
  </si>
  <si>
    <t>Elaborar pliegos de condiciones con requisitos habilitantes, técnicos y documentales claramente definidos, coherentes con la naturaleza del proceso y proporcionales a las condiciones del mercado. Facilitar la comprensión de los requisitos mediante la publicación del proyecto de pliegos y la atención de observaciones por parte de los interesados durante la etapa correspondiente. Definir criterios de evaluación objetivos y verificables, y conformar un equipo evaluador con competencias técnicas, jurídicas y administrativas que garantice un análisis integral de las propuestas presentadas.</t>
  </si>
  <si>
    <t>Revisión y validación previa de los pliegos de condiciones antes de su publicación definitiva, verificando la claridad y pertinencia de los requisitos exigidos. Seguimiento al desarrollo del proceso de selección y verificación técnica, jurídica y financiera de la documentación presentada en cada propuesta, mediante el trabajo del comité evaluador y la revisión de cumplimiento de requisitos habilitantes y criterios de evaluación establecidos.</t>
  </si>
  <si>
    <t>Durante la etapa de estructuración del proceso de contratación y en la fase de apertura y evaluación de ofertas, aplicando la verificación correspondiente a cada propuesta recibida dentro del proceso de selección.</t>
  </si>
  <si>
    <t>Riesgo de recibir productos, equipos, herramientas o materiales de formación con calidad inferior a la especificada en los documentos contractuales, o que presenten defectos visibles u ocultos que afecten su idoneidad, funcionalidad o condiciones de uso en los ambientes de formación.</t>
  </si>
  <si>
    <t>Afectación directa en el desarrollo de los procesos formativos por el uso de materiales, equipos o herramientas que no cumplen con las condiciones técnicas requeridas. Posible rechazo total o parcial de los bienes entregados, retrasos en la ejecución del contrato, generación de reprocesos administrativos y logísticos asociados a devoluciones o reposiciones, así como potencial afectación al cronograma de actividades de formación y al cumplimiento de los objetivos pedagógicos de los programas de las especialidades pecuaria, agrícola y ambiental.</t>
  </si>
  <si>
    <t>Definir en los estudios previos, anexos técnicos y pliegos de condiciones los criterios de calidad, especificaciones técnicas y estándares mínimos obligatorios que deben cumplir los bienes a suministrar. Establecer procedimientos de verificación técnica al momento de la entrega, incluyendo inspección física, revisión documental y, cuando aplique, pruebas funcionales o de conformidad. Incorporar en el contrato cláusulas relacionadas con el rechazo de bienes no conformes, reposición o sustitución de productos, y cumplimiento de garantías de calidad por parte del proveedor.</t>
  </si>
  <si>
    <t>Realización de inspección técnica y verificación de cumplimiento de especificaciones al momento de la recepción de los bienes por parte del supervisor del contrato o del equipo técnico designado. Registro de las verificaciones efectuadas y de cualquier novedad identificada en las actas de recibo o informes de supervisión, dejando evidencia del cumplimiento o no conformidad frente a las especificaciones contractuales.</t>
  </si>
  <si>
    <t>En cada entrega de productos, equipos o materiales de formación, de acuerdo con el cronograma de suministro establecido en el contrato y durante el proceso de supervisión contractual.</t>
  </si>
  <si>
    <t>Riesgo de no realizar la liquidación del contrato dentro de los plazos establecidos por la normatividad vigente, debido a retrasos en el cumplimiento de las obligaciones contractuales, demoras en la entrega final de los materiales de formación o dificultades en la consolidación de la información necesaria para el cierre contractual por parte del proveedor o de la supervisión.</t>
  </si>
  <si>
    <t>Posibles observaciones, requerimientos o hallazgos por parte de los entes de control por incumplimiento de los plazos legales de liquidación contractual. Dificultades para el cierre administrativo y financiero del contrato, imposibilidad de liberar garantías y recursos asociados, afectaciones en la gestión presupuestal y en la planeación de nuevos procesos contractuales. Asimismo, se puede generar pérdida de trazabilidad en la gestión contractual y riesgos administrativos para la entidad.</t>
  </si>
  <si>
    <t>Realizar seguimiento permanente al cumplimiento de las obligaciones contractuales y a los plazos establecidos en el cronograma del contrato desde la supervisión. Solicitar oportunamente al contratista los informes finales, soportes de cumplimiento y documentación requerida para el proceso de liquidación. Coordinar con el área jurídica o de contratación la programación del trámite de liquidación dentro de los términos legales, verificando previamente que se encuentren completos los documentos y actas de recibo final de los bienes suministrados.</t>
  </si>
  <si>
    <t>Seguimiento periódico por parte del supervisor del contrato al estado de ejecución y cumplimiento de las obligaciones contractuales, verificando la disponibilidad de los documentos requeridos para la liquidación. Revisión del cronograma contractual y validación del cumplimiento de los requisitos administrativos, técnicos y financieros necesarios para adelantar el proceso de liquidación dentro de los plazos establecidos.</t>
  </si>
  <si>
    <t>Durante la ejecución del contrato mediante seguimiento periódico, y de manera prioritaria en la fase de cierre contractual hasta la suscripción del acta de liquidación definitiva.</t>
  </si>
  <si>
    <t>Riesgo de retrasos en la ejecución del contrato derivados de una inadecuada planeación operativa o logística por parte del contratista para el cumplimiento de las obligaciones contractuales y de las fechas establecidas en el cronograma de suministro de materiales de formación, incluyendo posibles contingencias externas que puedan afectar la entrega oportuna de los bienes.</t>
  </si>
  <si>
    <t>Retrasos en la entrega de equipos, herramientas o materiales de formación requeridos para el desarrollo de las actividades pedagógicas. Afectación en la ejecución oportuna de los procesos de formación profesional en las especialidades pecuaria, agrícola y ambiental. Posibles incumplimientos contractuales, necesidad de aplicar medidas correctivas o sancionatorias, y alteraciones en el cronograma de ejecución del contrato.</t>
  </si>
  <si>
    <t>Verificar y aprobar el cronograma de ejecución y suministro presentado por el contratista como parte de la fase inicial del contrato. Solicitar un plan de trabajo detallado que incluya actividades, tiempos de entrega y responsables. Exigir al contratista la definición de medidas preventivas o planes de contingencia para mitigar posibles retrasos en la logística, producción o transporte de los bienes a suministrar. Realizar seguimiento continuo al cumplimiento de las obligaciones contractuales desde la supervisión del contrato.</t>
  </si>
  <si>
    <t>Revisión periódica de los avances de ejecución del contrato frente al cronograma aprobado, verificando el cumplimiento de las fechas de entrega y de las actividades programadas. Registro del seguimiento en informes de supervisión y actas de avance contractual, identificando oportunamente posibles desviaciones y definiendo acciones correctivas cuando sea necesario.</t>
  </si>
  <si>
    <t>Durante la ejecución del contrato, mediante seguimiento periódico al cronograma de suministro y revisión de avances contractuales, con una periodicidad quincenal o conforme a los hitos establecidos en el plan de trabajo del contratista.</t>
  </si>
  <si>
    <t>Riesgo de retrasos en la expedición o presentación de las garantías contractuales requeridas para la legalización del contrato, o radicación de pólizas que no cumplan con los requisitos establecidos en los pliegos de condiciones, tales como errores en su diligenciamiento, coberturas insuficientes, vigencias inadecuadas o incumplimiento de las condiciones formales exigidas.</t>
  </si>
  <si>
    <t>Aplazamiento en el proceso de legalización y en el inicio de la ejecución contractual. Posible afectación en la oportunidad de la ejecución presupuestal y en el cumplimiento del cronograma del proceso contractual. Asimismo, pueden generarse demoras en la suscripción del contrato, impactos en la continuidad de las actividades formativas que dependen del suministro de materiales, e incluso el riesgo de declaratoria de incumplimiento o de imposibilidad de perfeccionar el contrato dentro de los plazos establecidos.</t>
  </si>
  <si>
    <t>Establecer de manera clara en los pliegos de condiciones las características, coberturas, vigencias y requisitos formales de las garantías exigidas para la legalización del contrato. Brindar orientación al proveedor adjudicatario sobre los requisitos que deben cumplir las pólizas y realizar seguimiento oportuno posterior a la adjudicación para asegurar su expedición dentro del plazo establecido. Incluir en el cronograma del proceso un periodo adecuado para la gestión y radicación de las garantías contractuales.</t>
  </si>
  <si>
    <t>Verificación documental de las garantías presentadas por parte del supervisor del contrato y del equipo jurídico o de apoyo a la gestión contractual, validando que las pólizas cumplan con los requisitos establecidos en los pliegos de condiciones y en la normativa vigente. En caso de inconsistencias, se realiza la devolución o solicitud de ajustes al contratista, dejando registro de la revisión y conformidad antes de proceder con la legalización del contrato.</t>
  </si>
  <si>
    <t>Durante la etapa posterior a la adjudicación del proceso y dentro del periodo establecido para la radicación de garantías, realizando verificación inmediata al momento de su recepción y hasta la aprobación definitiva de las mismas para la legalización del contrato.</t>
  </si>
  <si>
    <t>Riesgo de no suscripción oportuna del contrato por parte del proponente adjudicatario dentro del plazo establecido para el perfeccionamiento del contrato correspondiente al suministro de materiales de formación para los programas de las especialidades pecuaria, agrícola y ambiental.</t>
  </si>
  <si>
    <t>Pérdida de tiempo administrativo e institucional, retrasos en el inicio de la ejecución contractual y en el suministro de los materiales requeridos para el desarrollo de las actividades formativas. Posible necesidad de declarar el incumplimiento del proponente adjudicatario y adelantar un nuevo proceso de selección, lo cual puede afectar la planeación académica, el cumplimiento de metas institucionales y la oportunidad en la ejecución presupuestal.</t>
  </si>
  <si>
    <t>Establecer de manera clara en los pliegos de condiciones los plazos, requisitos y procedimientos para la suscripción y perfeccionamiento del contrato. Informar oportunamente al proponente adjudicatario sobre las obligaciones y documentos requeridos para la firma del contrato, incluyendo los tiempos definidos para su cumplimiento. Realizar seguimiento desde la etapa posterior a la adjudicación para verificar la gestión del contratista frente a la radicación de documentos y firma del contrato, y prever acciones administrativas en caso de renuencia o retraso injustificado por parte del proveedor.</t>
  </si>
  <si>
    <t>Seguimiento administrativo y jurídico por parte del área de contratación y del supervisor designado, mediante verificación de las actuaciones registradas en la plataforma SECOP, revisión de la documentación presentada por el adjudicatario y comunicaciones formales con el proveedor para confirmar el cumplimiento de los requisitos previos a la firma del contrato. Registro de las actuaciones y controles realizados dentro del expediente contractual.</t>
  </si>
  <si>
    <t>Durante la etapa posterior a la adjudicación del proceso y hasta la suscripción y perfeccionamiento del contrato, mediante seguimiento continuo y verificación diaria del cumplimiento de los requisitos necesarios para la formalización contractual.</t>
  </si>
  <si>
    <t>Retraso en la aprobación de las garantías y en la expedición del acta de inicio del contrato, imposibilitando el avance en la ejecución contractual. Riesgo de incumplimiento del cronograma de suministro de materiales de formación y afectación en el desarrollo oportuno de las actividades formativas. Asimismo, se pueden generar riesgos en la protección de los intereses institucionales frente al cumplimiento de las obligaciones contractuales, así como la eventual necesidad de adelantar actuaciones administrativas o sancionatorias frente al contratista.</t>
  </si>
  <si>
    <t>Establecer en los pliegos de condiciones y en el contrato los requisitos claros y detallados de las garantías exigidas, incluyendo coberturas, vigencias, valores asegurados y condiciones de expedición. Brindar orientación al contratista sobre los requisitos que deben cumplir las pólizas y realizar verificación técnica y jurídica al momento de su radicación. Implementar acompañamiento desde el área jurídica o de contratación para validar previamente las condiciones de las garantías y asegurar su conformidad antes de su aprobación.</t>
  </si>
  <si>
    <t>Revisión técnica y jurídica de la póliza radicada por parte del área de contratación y del supervisor del contrato, verificando el cumplimiento de las condiciones establecidas en los pliegos de condiciones y en el contrato. En caso de inconsistencias, se realizan observaciones al contratista para su ajuste oportuno. El seguimiento se registra en la plataforma de contratación (SECOP II) y en los sistemas internos de gestión contractual, incluyendo la validación con la aseguradora cuando sea necesario.</t>
  </si>
  <si>
    <t>Desde la suscripción del contrato y durante el periodo establecido para la radicación de las garantías, realizando verificación continua hasta su validación y aprobación definitiva, con seguimiento diario hasta la aprobación de la póliza y la expedición del acta de inicio del contrato.</t>
  </si>
  <si>
    <t>Suspensión o imposibilidad temporal o definitiva de cumplir con las obligaciones contractuales, retrasos en la entrega de materiales de formación y afectación en el desarrollo normal de los programas formativos de las especialidades pecuaria, agrícola y ambiental. Estas situaciones pueden generar alteraciones en la programación académica, necesidad de adoptar medidas contractuales como suspensiones o prórrogas, así como eventuales impactos administrativos, logísticos o económicos tanto para la Entidad como para el contratista.</t>
  </si>
  <si>
    <t>Establecer canales de comunicación permanentes entre la Entidad y el contratista para la notificación oportuna de eventos imprevistos que puedan afectar la ejecución contractual. Realizar verificación previa de las rutas logísticas, condiciones de transporte y contextos territoriales donde se efectuarán las entregas. Evaluar anticipadamente posibles riesgos asociados a seguridad o condiciones externas en las zonas de entrega. En caso de presentarse eventos de caso fortuito o fuerza mayor debidamente comprobados, analizar y documentar la situación con el supervisor del contrato y el área jurídica, con el fin de adoptar las medidas contractuales pertinentes, tales como prórrogas, suspensiones, reprogramación de entregas o ajustes logísticos que permitan mitigar los impactos en la ejecución del contrato.</t>
  </si>
  <si>
    <t>Seguimiento permanente a la ejecución contractual a través de los informes de supervisión, actas de entrega, informes de avance del contratista y reportes relacionados con situaciones extraordinarias que puedan afectar el suministro de los materiales. Análisis conjunto entre el supervisor del contrato y el área jurídica cuando se presenten eventos que puedan configurarse como caso fortuito o fuerza mayor, dejando registro de las decisiones adoptadas dentro del expediente contractual.</t>
  </si>
  <si>
    <t>Durante toda la ejecución contractual, mediante seguimiento periódico al avance del contrato y monitoreo de las condiciones externas que puedan afectar la logística de entrega, con revisiones mensuales o de manera inmediata cuando se presenten incidentes o eventos extraordinarios reportados por el contratista o identificados por la supervisión.</t>
  </si>
  <si>
    <t>Verificación física y técnica de los materiales en el momento de la recepción por parte del supervisor del contrato o del equipo técnico designado, mediante actas de entrega o recepción en las que se registre el estado de los bienes suministrados para el proceso de suministro de materiales de formación para las especialidades pecuaria, agrícola y ambiental. En caso de identificarse novedades o afectaciones en la calidad o integridad de los productos, se dejarán las observaciones correspondientes en el acta y se solicitará al contratista la reposición o ajuste conforme a lo establecido en el contrato.</t>
  </si>
  <si>
    <t>En cada entrega de materiales, equipos o herramientas realizada en el marco del contrato, de acuerdo con el cronograma de suministro establecido.</t>
  </si>
  <si>
    <t>Riesgo de incumplimiento por parte del proveedor o contratista de las obligaciones relacionadas con el Sistema de Gestión de Seguridad y Salud en el Trabajo (SG-SST) y el pago de aportes al Sistema de Seguridad Social Integral del personal vinculado al proceso de suministro de materiales de formación para las especialidades pecuaria, agrícola y ambiental.</t>
  </si>
  <si>
    <t>Posibles sanciones administrativas para el contratista por incumplimiento de la normativa laboral y de seguridad social, así como riesgos legales y de corresponsabilidad para la Entidad contratante. Estas situaciones pueden generar suspensión de actividades, afectación en la ejecución del contrato, riesgos para la integridad y seguridad del personal vinculado a las actividades logísticas o de entrega, y eventuales incumplimientos contractuales que impacten el desarrollo oportuno del proceso de suministro de materiales de formación.</t>
  </si>
  <si>
    <t>Incluir en los pliegos de condiciones y en el contrato la obligación expresa del contratista de cumplir con las disposiciones del Sistema de Gestión de Seguridad y Salud en el Trabajo (SG-SST) y de acreditar la afiliación y el pago de aportes al Sistema de Seguridad Social Integral del personal asignado al contrato. Solicitar, cuando aplique, la presentación del plan de trabajo en SST, hojas de vida del personal asignado y certificaciones médicas ocupacionales correspondientes. Realizar verificación documental previa a la autorización de inicio del contrato y efectuar seguimiento periódico al cumplimiento de las obligaciones laborales y de seguridad social, conforme a lo establecido en la normativa vigente.</t>
  </si>
  <si>
    <t>Revisión documental previa al inicio del contrato y durante su ejecución, verificando planillas de pago de seguridad social, afiliaciones al sistema, certificaciones laborales y demás soportes requeridos del personal vinculado al contrato. Seguimiento mediante informes de supervisión, visitas de verificación cuando aplique y revisión periódica de la documentación presentada por el contratista para garantizar el cumplimiento de las obligaciones en materia de seguridad social y SST.</t>
  </si>
  <si>
    <t>Durante la ejecución del contrato, mediante seguimiento periódico conforme al cronograma de suministro y a los informes de supervisión, con verificación mensual o según los hitos establecidos para la ejecución de las actividades contractuales.</t>
  </si>
  <si>
    <t>Riesgo de incumplimiento por parte del contratista en las fechas de entrega pactadas o realización de entregas parciales no autorizadas o incompletas en el proceso de suministro de materiales de formación para las especialidades pecuaria, agrícola y ambiental.</t>
  </si>
  <si>
    <t>Retrasos en la disponibilidad de equipos, herramientas o materiales requeridos para el desarrollo de las actividades de formación. Afectación en la programación académica y operativa del centro de formación, posibles reprocesos administrativos para la gestión de reposiciones o ajustes en las entregas, y eventual aplicación de medidas contractuales o sanciones por incumplimiento de las obligaciones pactadas.</t>
  </si>
  <si>
    <t>Establecer en el contrato un cronograma claro de entregas con fechas específicas o, cuando aplique, una entrega única debidamente definida. Realizar seguimiento permanente al cumplimiento de dicho cronograma por parte del supervisor del contrato. Verificar el cumplimiento total del pedido antes de proceder con la recepción y firma del acta correspondiente. No aceptar entregas parciales sin autorización previa y expresa de la supervisión del contrato. Solicitar reportes periódicos al contratista sobre el avance en la preparación y despacho de los materiales, con el fin de anticipar posibles retrasos y adoptar medidas correctivas oportunas.</t>
  </si>
  <si>
    <t>Control mediante la revisión del cronograma contractual de entregas y su comparación con las guías de despacho, remisiones y actas de entrega o recepción suscritas por el supervisor del contrato y el área de almacén o dependencia responsable. Registro del seguimiento en informes de supervisión, verificando que las entregas realizadas correspondan a las cantidades, especificaciones y fechas establecidas en el contrato.</t>
  </si>
  <si>
    <t>En cada entrega programada durante la vigencia del contrato, conforme a los hitos definidos en el cronograma de suministro y mediante verificación puntual en cada entrega o recepción realizada.</t>
  </si>
  <si>
    <t>Riesgo de incumplimiento por parte del proveedor de la normatividad ambiental aplicable y de las regulaciones relacionadas con el transporte de sustancias, materiales peligrosos o residuos especiales, durante el proceso de suministro de materiales de formación para las especialidades pecuaria, agrícola y ambiental, conforme a lo establecido en la legislación vigente.</t>
  </si>
  <si>
    <t>Posibles sanciones administrativas, ambientales o de tránsito para el proveedor y eventuales afectaciones indirectas para la Entidad contratante. Riesgo de afectación a la imagen institucional del Centro de Formación, posibles impactos negativos al medio ambiente o a la salud y seguridad de las personas, dificultades para la recepción o legalización de los bienes suministrados y eventual suspensión o cancelación del contrato en caso de incumplimientos graves de la normatividad aplicable.</t>
  </si>
  <si>
    <t>Incluir en los pliegos de condiciones y en el contrato cláusulas que exijan el cumplimiento de la normatividad ambiental y de las disposiciones legales relacionadas con el transporte de sustancias o materiales peligrosos cuando aplique. Realizar verificación documental del cumplimiento de requisitos legales por parte del proveedor, tales como permisos, hojas de seguridad (MSDS), manifiestos de transporte, certificados o demás documentos exigidos por la normativa vigente. Garantizar supervisión técnica durante la recepción de los productos, verificando las condiciones de transporte, embalaje y manejo de los materiales suministrados.</t>
  </si>
  <si>
    <t>Inspección física de los productos y verificación de las condiciones de transporte al momento de la entrega, con apoyo del supervisor del contrato y, cuando sea necesario, del personal responsable de seguridad y salud en el trabajo, gestión ambiental, almacén o equipo técnico del Centro. Revisión de la documentación exigida previo al despacho o entrega de los productos y validación del cumplimiento de los requisitos legales establecidos para el transporte y manejo de este tipo de materiales.</t>
  </si>
  <si>
    <t>En cada entrega realizada por el proveedor y durante toda la ejecución contractual, mediante verificación documental y física de los productos suministrados conforme al cronograma de entregas del contrato.</t>
  </si>
  <si>
    <t>Riesgo de cambios o actualizaciones en la normatividad aplicable a la contratación pública y en los procedimientos relacionados con el uso de la plataforma SECOP II, que puedan generar dificultades en la estructuración y gestión del proceso contractual para el proceso de suministro de materiales de formación para las especialidades pecuaria, agrícola y ambiental.</t>
  </si>
  <si>
    <t>Posibles retrasos en la estructuración, publicación o gestión del proceso contractual debido al desconocimiento o interpretación inadecuada de nuevas disposiciones normativas o actualizaciones en el funcionamiento de la plataforma SECOP II. Esto puede generar reprocesos administrativos, ajustes en los documentos del proceso, demoras en el cronograma de contratación y afectación en la oportunidad para iniciar el suministro de los materiales requeridos para la formación.</t>
  </si>
  <si>
    <t>Realizar seguimiento permanente a las actualizaciones normativas emitidas por las entidades rectoras de la contratación pública y a los lineamientos relacionados con el uso de la plataforma SECOP II. Fortalecer las competencias del equipo de gestión contractual mediante capacitación continua, revisión de circulares, guías y lineamientos oficiales. Promover la consulta periódica de los portales institucionales y canales oficiales de información sobre contratación pública para garantizar la correcta aplicación de la normativa vigente en la estructuración del proceso.</t>
  </si>
  <si>
    <t>Seguimiento por parte del equipo de gestión contractual mediante la revisión periódica de las actualizaciones normativas, lineamientos institucionales, circulares y guías relacionadas con contratación pública y con el funcionamiento de la plataforma SECOP II. Verificación de la correcta aplicación de dichas disposiciones durante la estructuración y gestión del proceso contractual.</t>
  </si>
  <si>
    <t>Durante la etapa de estructuración y formulación del proceso contractual, mediante revisión periódica de las actualizaciones normativas y lineamientos aplicables, con frecuencia semanal o cuando se emitan nuevas disposiciones relacionadas con la contratación pública o con el uso de SECOP II.</t>
  </si>
  <si>
    <t>5_9127_418 CONTRATAR EL SUMINISTRO DE MATERIALES NECESARIOS PARA ATENDER LOS PROGRAMAS DE FORMACIÓN DEL ÁREA AGROPECUARIA Y AMBIENTAL EN EL CENTRO DE FORMACIÓN MINERO AMBIENTAL, REGIONAL ANTIOQUIA</t>
  </si>
  <si>
    <t>Dificultades en la estructuración de estudios previos y pliegos de condiciones técnicamente robustos; generación de ambigüedad en la interpretación de los requerimientos por parte de los proponentes; presentación de ofertas que no cumplen plenamente con las necesidades formativas; inconsistencias durante la evaluación técnica; y eventual adquisición de bienes que no satisfacen los requerimientos pedagógicos, productivos o demostrativos de los programas de formación del centro de formación.</t>
  </si>
  <si>
    <t>Riesgo de ausencia de proponentes en el proceso de selección para el SUMINISTRO DE MATERIALES NECESARIOS PARA ATENDER LOS PROGRAMAS DE FORMACIÓN DEL ÁREA AGROPECUARIA Y AMBIENTAL EN EL CENTRO DE FORMACIÓN MINERO AMBIENTAL, REGIONAL ANTIOQUIA.</t>
  </si>
  <si>
    <t>Riesgo de no realizar la publicación oportuna de los documentos precontractuales, contractuales o de ejecución en el Sistema Electrónico para la Contratación Pública – SECOP, dentro de los plazos y condiciones establecidos por la normatividad vigente en materia de contratación estatal, para el proceso de contratación de SUMINISTRO DE MATERIALES NECESARIOS PARA ATENDER LOS PROGRAMAS DE FORMACIÓN DEL ÁREA AGROPECUARIA Y AMBIENTAL EN EL CENTRO DE FORMACIÓN MINERO AMBIENTAL, REGIONAL ANTIOQUIA.</t>
  </si>
  <si>
    <t>Posibles observaciones o requerimientos por parte de los entes de control; afectación al principio de publicidad y transparencia del proceso contractual; pérdida de trazabilidad en las actuaciones administrativas; retrasos en el cronograma del proceso de selección o en la legalización del contrato; así como el riesgo de incurrir en sanciones disciplinarias o administrativas derivadas del incumplimiento de las obligaciones legales asociadas a la gestión contractual. Estas situaciones pueden impactar la oportunidad en el SUMINISTRO DE MATERIALES NECESARIOS PARA ATENDER LOS PROGRAMAS DE FORMACIÓN DEL ÁREA AGROPECUARIA Y AMBIENTAL EN EL CENTRO DE FORMACIÓN MINERO AMBIENTAL, REGIONAL ANTIOQUIA.</t>
  </si>
  <si>
    <t>Riesgo de recibir propuestas por parte de proponentes que no cumplan con los requisitos habilitantes establecidos en los pliegos de condiciones, o que presenten inconsistencias técnicas, errores en la documentación exigida o información incompleta dentro del proceso de selección para el SUMINISTRO DE MATERIALES NECESARIOS PARA ATENDER LOS PROGRAMAS DE FORMACIÓN DEL ÁREA AGROPECUARIA Y AMBIENTAL EN EL CENTRO DE FORMACIÓN MINERO AMBIENTAL, REGIONAL ANTIOQUIA.</t>
  </si>
  <si>
    <t>Riesgo de que, una vez suscrito el contrato, el contratista no radique la garantía única de cumplimiento dentro del plazo establecido o la presente con inconsistencias, errores de forma o fondo, coberturas insuficientes, vigencias inadecuadas o condiciones que no se ajusten a lo exigido en los documentos contractuales del proceso de SUMINISTRO DE MATERIALES NECESARIOS PARA ATENDER LOS PROGRAMAS DE FORMACIÓN DEL ÁREA AGROPECUARIA Y AMBIENTAL EN EL CENTRO DE FORMACIÓN MINERO AMBIENTAL, REGIONAL ANTIOQUIA.</t>
  </si>
  <si>
    <t>Riesgo de afectación en la ejecución del contrato como consecuencia de alteraciones del orden público, situaciones de caso fortuito o fuerza mayor, u otros eventos externos que impidan al contratista cumplir con la entrega de los materiales de formación en las condiciones, tiempos y lugares establecidos contractualmente para el  proceso de SUMINISTRO DE MATERIALES NECESARIOS PARA ATENDER LOS PROGRAMAS DE FORMACIÓN DEL ÁREA AGROPECUARIA Y AMBIENTAL EN EL CENTRO DE FORMACIÓN MINERO AMBIENTAL, REGIONAL ANTIOQUIA.</t>
  </si>
  <si>
    <t>Riesgo de afectación en la calidad, integridad o condiciones de los materiales, equipos o herramientas durante su transporte hacia la Entidad, como consecuencia de debilidades logísticas, inadecuadas condiciones de embalaje, manipulación o almacenamiento durante el traslado de los bienes suministrados para el proceso de SUMINISTRO DE MATERIALES NECESARIOS PARA ATENDER LOS PROGRAMAS DE FORMACIÓN DEL ÁREA AGROPECUARIA Y AMBIENTAL EN EL CENTRO DE FORMACIÓN MINERO AMBIENTAL, REGIONAL ANTIOQUIA.</t>
  </si>
  <si>
    <t>Deterioro, daño o alteración de las condiciones de calidad garantizadas por el fabricante en los materiales suministrados para el proceso de SUMINISTRO DE MATERIALES NECESARIOS PARA ATENDER LOS PROGRAMAS DE FORMACIÓN DEL ÁREA AGROPECUARIA Y AMBIENTAL EN EL CENTRO DE FORMACIÓN MINERO AMBIENTAL, REGIONAL ANTIOQUIA, lo cual puede derivar en rechazo parcial o total de los bienes, retrasos en la recepción de los productos, reprocesos administrativos asociados a devoluciones o reposiciones, y afectación en la disponibilidad oportuna de los insumos requeridos para el desarrollo de las actividades de formación profesional.</t>
  </si>
  <si>
    <t>Establecer en los documentos contractuales las condiciones mínimas de transporte, embalaje, manipulación y protección de los bienes según su naturaleza, aplicables al proceso de SUMINISTRO DE MATERIALES NECESARIOS PARA ATENDER LOS PROGRAMAS DE FORMACIÓN DEL ÁREA AGROPECUARIA Y AMBIENTAL EN EL CENTRO DE FORMACIÓN MINERO AMBIENTAL, REGIONAL ANTIOQUIA. Exigir al contratista el uso de empaques adecuados y condiciones logísticas que garanticen la integridad de los productos hasta su entrega final. Solicitar evidencias del despacho, tales como registros fotográficos, guías de transporte o documentación logística. Incluir cláusulas contractuales que establezcan la responsabilidad del contratista sobre la integridad de los bienes durante el transporte. Realizar inspección visual y técnica de los materiales al momento de la recepción, verificando el estado del empaque, las condiciones del producto y la correspondencia con las especificaciones contractuales.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</si>
</sst>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5"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sz val="8"/>
      <color rgb="FF000000"/>
      <name val="Arial Narrow"/>
      <family val="2"/>
    </font>
    <font>
      <sz val="9"/>
      <name val="Arial Narrow"/>
      <family val="2"/>
    </font>
    <font>
      <sz val="7"/>
      <name val="Arial Narrow"/>
      <family val="2"/>
    </font>
    <font>
      <sz val="7"/>
      <color theme="1"/>
      <name val="Arial Narrow"/>
      <family val="2"/>
    </font>
    <font>
      <sz val="14"/>
      <color theme="1"/>
      <name val="Arial Narrow"/>
      <family val="2"/>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99">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xf numFmtId="166" fontId="12" fillId="0" borderId="3" xfId="1" applyNumberFormat="1" applyFont="1" applyBorder="1" applyAlignment="1">
      <alignment horizontal="center" vertical="center"/>
    </xf>
    <xf numFmtId="0" fontId="11" fillId="3" borderId="0" xfId="0" applyFont="1" applyFill="1"/>
    <xf numFmtId="166" fontId="12" fillId="3" borderId="0" xfId="1" applyNumberFormat="1" applyFont="1" applyFill="1" applyAlignment="1">
      <alignment horizontal="center" vertical="center"/>
    </xf>
    <xf numFmtId="0" fontId="13" fillId="3" borderId="0" xfId="0" applyFont="1" applyFill="1" applyAlignment="1">
      <alignment horizontal="center" vertical="center"/>
    </xf>
    <xf numFmtId="165" fontId="13" fillId="3" borderId="0" xfId="0" applyNumberFormat="1" applyFont="1" applyFill="1" applyAlignment="1">
      <alignment horizontal="center" vertical="center"/>
    </xf>
    <xf numFmtId="0" fontId="13" fillId="3" borderId="0" xfId="0" applyFont="1" applyFill="1" applyAlignment="1">
      <alignment horizontal="left"/>
    </xf>
    <xf numFmtId="165" fontId="11" fillId="3" borderId="0" xfId="0" applyNumberFormat="1" applyFont="1" applyFill="1" applyAlignment="1">
      <alignment vertical="center"/>
    </xf>
    <xf numFmtId="0" fontId="16" fillId="0" borderId="0" xfId="0" applyFont="1" applyAlignment="1">
      <alignment vertical="center" wrapText="1"/>
    </xf>
    <xf numFmtId="0" fontId="19" fillId="0" borderId="9" xfId="0" applyFont="1" applyBorder="1" applyAlignment="1">
      <alignment horizontal="center" vertical="center" textRotation="90" wrapText="1"/>
    </xf>
    <xf numFmtId="0" fontId="19" fillId="0" borderId="11" xfId="0" applyFont="1" applyBorder="1" applyAlignment="1">
      <alignment horizontal="center" vertical="center" textRotation="90" wrapText="1"/>
    </xf>
    <xf numFmtId="0" fontId="19" fillId="0" borderId="11" xfId="0" applyFont="1" applyBorder="1" applyAlignment="1">
      <alignment horizontal="center" vertical="center" wrapText="1"/>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21" fillId="5" borderId="1" xfId="0" applyFont="1" applyFill="1" applyBorder="1" applyAlignment="1">
      <alignment horizontal="center" vertical="center" wrapText="1"/>
    </xf>
    <xf numFmtId="0" fontId="21" fillId="0" borderId="0" xfId="0"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3" fillId="0" borderId="0" xfId="0" applyFont="1"/>
    <xf numFmtId="0" fontId="15" fillId="3" borderId="0" xfId="0" applyFont="1" applyFill="1"/>
    <xf numFmtId="6" fontId="13" fillId="3" borderId="1" xfId="2"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center" vertical="center" wrapText="1"/>
      <protection locked="0"/>
    </xf>
    <xf numFmtId="0" fontId="21" fillId="3" borderId="4"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justify" vertical="center" wrapText="1"/>
      <protection locked="0"/>
    </xf>
    <xf numFmtId="0" fontId="21" fillId="3" borderId="1" xfId="0" applyFont="1" applyFill="1" applyBorder="1" applyAlignment="1">
      <alignment horizontal="center" vertical="center" wrapText="1"/>
    </xf>
    <xf numFmtId="4" fontId="21" fillId="3" borderId="1" xfId="0" applyNumberFormat="1" applyFont="1" applyFill="1" applyBorder="1" applyAlignment="1">
      <alignment horizontal="center" vertical="center" wrapText="1"/>
    </xf>
    <xf numFmtId="10" fontId="21" fillId="3" borderId="1" xfId="0" applyNumberFormat="1" applyFont="1" applyFill="1" applyBorder="1" applyAlignment="1">
      <alignment horizontal="center" vertical="center" wrapText="1"/>
    </xf>
    <xf numFmtId="0" fontId="21" fillId="3" borderId="1" xfId="0" applyFont="1" applyFill="1" applyBorder="1" applyAlignment="1">
      <alignment horizontal="center" vertical="center" textRotation="90" wrapText="1"/>
    </xf>
    <xf numFmtId="167" fontId="21" fillId="3" borderId="1" xfId="0" applyNumberFormat="1" applyFont="1" applyFill="1" applyBorder="1" applyAlignment="1" applyProtection="1">
      <alignment horizontal="center" vertical="center" textRotation="90" wrapText="1"/>
      <protection locked="0"/>
    </xf>
    <xf numFmtId="0" fontId="21" fillId="3" borderId="14"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left" vertical="center" wrapText="1"/>
      <protection locked="0"/>
    </xf>
    <xf numFmtId="0" fontId="21" fillId="3" borderId="1" xfId="0" applyFont="1" applyFill="1" applyBorder="1" applyAlignment="1" applyProtection="1">
      <alignment horizontal="justify" vertical="center"/>
      <protection locked="0"/>
    </xf>
    <xf numFmtId="0" fontId="21" fillId="3" borderId="0" xfId="0" applyFont="1" applyFill="1" applyAlignment="1" applyProtection="1">
      <alignment horizontal="center" vertical="center" wrapText="1"/>
      <protection locked="0"/>
    </xf>
    <xf numFmtId="0" fontId="21" fillId="3" borderId="0" xfId="0" applyFont="1" applyFill="1" applyAlignment="1" applyProtection="1">
      <alignment horizontal="center" vertical="center" textRotation="90" wrapText="1"/>
      <protection locked="0"/>
    </xf>
    <xf numFmtId="0" fontId="21" fillId="3" borderId="0" xfId="0" applyFont="1" applyFill="1" applyAlignment="1">
      <alignment horizontal="center" vertical="center" wrapText="1"/>
    </xf>
    <xf numFmtId="4" fontId="21" fillId="3" borderId="0" xfId="0" applyNumberFormat="1" applyFont="1" applyFill="1" applyAlignment="1">
      <alignment horizontal="center" vertical="center" wrapText="1"/>
    </xf>
    <xf numFmtId="10" fontId="21" fillId="3" borderId="0" xfId="0" applyNumberFormat="1" applyFont="1" applyFill="1" applyAlignment="1">
      <alignment horizontal="center" vertical="center" wrapText="1"/>
    </xf>
    <xf numFmtId="0" fontId="21" fillId="3" borderId="0" xfId="0" applyFont="1" applyFill="1" applyAlignment="1">
      <alignment horizontal="center" vertical="center" textRotation="90" wrapText="1"/>
    </xf>
    <xf numFmtId="0" fontId="21" fillId="3" borderId="0" xfId="0" applyFont="1" applyFill="1" applyAlignment="1" applyProtection="1">
      <alignment horizontal="justify" vertical="center" wrapText="1"/>
      <protection locked="0"/>
    </xf>
    <xf numFmtId="167" fontId="21" fillId="3" borderId="0" xfId="0" applyNumberFormat="1" applyFont="1" applyFill="1" applyAlignment="1" applyProtection="1">
      <alignment horizontal="center" vertical="center" textRotation="90" wrapText="1"/>
      <protection locked="0"/>
    </xf>
    <xf numFmtId="0" fontId="21" fillId="3" borderId="2" xfId="0" applyFont="1" applyFill="1" applyBorder="1" applyAlignment="1" applyProtection="1">
      <alignment horizontal="center" vertical="center" wrapText="1"/>
      <protection locked="0"/>
    </xf>
    <xf numFmtId="0" fontId="21" fillId="3" borderId="15" xfId="0" applyFont="1" applyFill="1" applyBorder="1" applyAlignment="1" applyProtection="1">
      <alignment horizontal="center" vertical="center" textRotation="90" wrapText="1"/>
      <protection locked="0"/>
    </xf>
    <xf numFmtId="0" fontId="21" fillId="3" borderId="2" xfId="0" applyFont="1" applyFill="1" applyBorder="1" applyAlignment="1" applyProtection="1">
      <alignment horizontal="center" vertical="center" textRotation="90" wrapText="1"/>
      <protection locked="0"/>
    </xf>
    <xf numFmtId="0" fontId="21" fillId="3" borderId="2" xfId="0" applyFont="1" applyFill="1" applyBorder="1" applyAlignment="1" applyProtection="1">
      <alignment horizontal="justify" vertical="center"/>
      <protection locked="0"/>
    </xf>
    <xf numFmtId="0" fontId="21" fillId="3" borderId="2" xfId="0" applyFont="1" applyFill="1" applyBorder="1" applyAlignment="1">
      <alignment horizontal="center" vertical="center" wrapText="1"/>
    </xf>
    <xf numFmtId="4" fontId="21" fillId="3" borderId="2" xfId="0" applyNumberFormat="1" applyFont="1" applyFill="1" applyBorder="1" applyAlignment="1">
      <alignment horizontal="center" vertical="center" wrapText="1"/>
    </xf>
    <xf numFmtId="10" fontId="21" fillId="3" borderId="2" xfId="0" applyNumberFormat="1" applyFont="1" applyFill="1" applyBorder="1" applyAlignment="1">
      <alignment horizontal="center" vertical="center" wrapText="1"/>
    </xf>
    <xf numFmtId="0" fontId="21" fillId="3" borderId="2" xfId="0" applyFont="1" applyFill="1" applyBorder="1" applyAlignment="1">
      <alignment horizontal="center" vertical="center" textRotation="90" wrapText="1"/>
    </xf>
    <xf numFmtId="0" fontId="21" fillId="3" borderId="2" xfId="0" applyFont="1" applyFill="1" applyBorder="1" applyAlignment="1" applyProtection="1">
      <alignment horizontal="justify" vertical="center" wrapText="1"/>
      <protection locked="0"/>
    </xf>
    <xf numFmtId="0" fontId="21" fillId="3" borderId="16" xfId="0" applyFont="1" applyFill="1" applyBorder="1" applyAlignment="1" applyProtection="1">
      <alignment horizontal="justify" vertical="center" wrapText="1"/>
      <protection locked="0"/>
    </xf>
    <xf numFmtId="0" fontId="23" fillId="0" borderId="0" xfId="0" applyFont="1" applyAlignment="1">
      <alignment horizontal="left"/>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5" fillId="4" borderId="1" xfId="0" applyFont="1" applyFill="1" applyBorder="1" applyAlignment="1">
      <alignment horizontal="center" vertical="center" wrapText="1"/>
    </xf>
    <xf numFmtId="0" fontId="24" fillId="3" borderId="1" xfId="0" applyFont="1" applyFill="1" applyBorder="1" applyAlignment="1">
      <alignment horizontal="left" vertical="center" wrapText="1"/>
    </xf>
    <xf numFmtId="0" fontId="21"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15" fillId="4" borderId="14"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18" fillId="7" borderId="7" xfId="0" applyFont="1" applyFill="1" applyBorder="1" applyAlignment="1">
      <alignment horizontal="center" vertical="center" textRotation="90" wrapText="1"/>
    </xf>
    <xf numFmtId="0" fontId="18" fillId="7" borderId="9" xfId="0" applyFont="1" applyFill="1" applyBorder="1" applyAlignment="1">
      <alignment horizontal="center" vertical="center" textRotation="90" wrapText="1"/>
    </xf>
    <xf numFmtId="0" fontId="18" fillId="7" borderId="13"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8" xfId="0" applyFont="1" applyFill="1" applyBorder="1" applyAlignment="1">
      <alignment horizontal="center" vertical="center" textRotation="90" wrapText="1"/>
    </xf>
    <xf numFmtId="0" fontId="17" fillId="6" borderId="7" xfId="0" applyFont="1" applyFill="1" applyBorder="1" applyAlignment="1">
      <alignment horizontal="center" vertical="center" textRotation="90" wrapText="1"/>
    </xf>
    <xf numFmtId="0" fontId="17" fillId="6" borderId="8" xfId="0" applyFont="1" applyFill="1" applyBorder="1" applyAlignment="1">
      <alignment horizontal="center" vertical="center" textRotation="90" wrapText="1"/>
    </xf>
    <xf numFmtId="0" fontId="17" fillId="6" borderId="9" xfId="0" applyFont="1" applyFill="1" applyBorder="1" applyAlignment="1">
      <alignment horizontal="center" vertical="center" textRotation="90" wrapText="1"/>
    </xf>
    <xf numFmtId="0" fontId="18" fillId="7" borderId="7"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7" fillId="0" borderId="1" xfId="0" applyFont="1" applyBorder="1" applyAlignment="1">
      <alignment horizontal="left"/>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34</xdr:row>
      <xdr:rowOff>0</xdr:rowOff>
    </xdr:from>
    <xdr:to>
      <xdr:col>6</xdr:col>
      <xdr:colOff>695325</xdr:colOff>
      <xdr:row>34</xdr:row>
      <xdr:rowOff>142875</xdr:rowOff>
    </xdr:to>
    <xdr:pic>
      <xdr:nvPicPr>
        <xdr:cNvPr id="2" name="image2.jpeg" descr="Dibujo en blanco y negro&#10;&#10;Descripción generada automáticamente con confianza media">
          <a:extLst>
            <a:ext uri="{FF2B5EF4-FFF2-40B4-BE49-F238E27FC236}">
              <a16:creationId xmlns:a16="http://schemas.microsoft.com/office/drawing/2014/main" id="{FA423ABD-42E6-27BC-E8D7-9204CAFF1A9C}"/>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16000" contrast="100000"/>
                  </a14:imgEffect>
                </a14:imgLayer>
              </a14:imgProps>
            </a:ext>
          </a:extLst>
        </a:blip>
        <a:stretch>
          <a:fillRect/>
        </a:stretch>
      </xdr:blipFill>
      <xdr:spPr>
        <a:xfrm>
          <a:off x="3014382" y="38940441"/>
          <a:ext cx="695325" cy="142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39"/>
  <sheetViews>
    <sheetView showGridLines="0" tabSelected="1" topLeftCell="A11" zoomScale="85" zoomScaleNormal="85" zoomScaleSheetLayoutView="85" zoomScalePageLayoutView="120" workbookViewId="0">
      <pane xSplit="5" ySplit="5" topLeftCell="F31" activePane="bottomRight" state="frozen"/>
      <selection pane="topRight" activeCell="F11" sqref="F11"/>
      <selection pane="bottomLeft" activeCell="A16" sqref="A16"/>
      <selection pane="bottomRight" activeCell="J38" sqref="J38"/>
    </sheetView>
  </sheetViews>
  <sheetFormatPr baseColWidth="10" defaultColWidth="11.42578125" defaultRowHeight="13.5" x14ac:dyDescent="0.25"/>
  <cols>
    <col min="1" max="1" width="2.7109375" style="18" customWidth="1"/>
    <col min="2" max="3" width="2.140625" style="18" customWidth="1"/>
    <col min="4" max="4" width="2.28515625" style="18" customWidth="1"/>
    <col min="5" max="5" width="2.42578125" style="18" customWidth="1"/>
    <col min="6" max="6" width="33.42578125" style="18" customWidth="1"/>
    <col min="7" max="7" width="37.28515625" style="18" customWidth="1"/>
    <col min="8" max="8" width="3" style="18" customWidth="1"/>
    <col min="9" max="9" width="2.5703125" style="18" customWidth="1"/>
    <col min="10" max="10" width="3.28515625" style="18" customWidth="1"/>
    <col min="11" max="11" width="2.85546875" style="18" customWidth="1"/>
    <col min="12" max="12" width="14.85546875" style="18" bestFit="1" customWidth="1"/>
    <col min="13" max="13" width="9.5703125" style="18" customWidth="1"/>
    <col min="14" max="14" width="2.85546875" style="18" customWidth="1"/>
    <col min="15" max="15" width="3.42578125" style="18" customWidth="1"/>
    <col min="16" max="16" width="2.85546875" style="18" customWidth="1"/>
    <col min="17" max="18" width="3" style="18" customWidth="1"/>
    <col min="19" max="19" width="48.140625" style="18" customWidth="1"/>
    <col min="20" max="25" width="2.7109375" style="18" customWidth="1"/>
    <col min="26" max="26" width="3.7109375" style="18" customWidth="1"/>
    <col min="27" max="27" width="3.28515625" style="18" customWidth="1"/>
    <col min="28" max="28" width="4.140625" style="18" customWidth="1"/>
    <col min="29" max="29" width="4.28515625" style="18" customWidth="1"/>
    <col min="30" max="30" width="38" style="18" customWidth="1"/>
    <col min="31" max="31" width="26.5703125" style="18" customWidth="1"/>
    <col min="32" max="16384" width="11.42578125" style="20"/>
  </cols>
  <sheetData>
    <row r="1" spans="1:31" s="18" customFormat="1" ht="13.5" hidden="1" customHeight="1" x14ac:dyDescent="0.25">
      <c r="A1" s="18" t="s">
        <v>0</v>
      </c>
      <c r="D1" s="18" t="s">
        <v>1</v>
      </c>
      <c r="F1" s="18" t="s">
        <v>2</v>
      </c>
      <c r="G1" s="18" t="s">
        <v>3</v>
      </c>
      <c r="H1" s="18" t="s">
        <v>4</v>
      </c>
      <c r="J1" s="18" t="s">
        <v>5</v>
      </c>
      <c r="K1" s="18">
        <v>5</v>
      </c>
      <c r="L1" s="18" t="s">
        <v>6</v>
      </c>
      <c r="M1" s="18" t="s">
        <v>7</v>
      </c>
    </row>
    <row r="2" spans="1:31" s="18" customFormat="1" ht="13.5" hidden="1" customHeight="1" x14ac:dyDescent="0.25">
      <c r="A2" s="18" t="s">
        <v>8</v>
      </c>
      <c r="D2" s="18" t="s">
        <v>9</v>
      </c>
      <c r="F2" s="18" t="s">
        <v>10</v>
      </c>
      <c r="G2" s="18" t="s">
        <v>11</v>
      </c>
      <c r="H2" s="18" t="s">
        <v>12</v>
      </c>
      <c r="J2" s="18" t="s">
        <v>13</v>
      </c>
      <c r="K2" s="18">
        <v>4</v>
      </c>
      <c r="L2" s="18" t="s">
        <v>14</v>
      </c>
      <c r="M2" s="18" t="s">
        <v>15</v>
      </c>
    </row>
    <row r="3" spans="1:31" s="18" customFormat="1" ht="13.5" hidden="1" customHeight="1" x14ac:dyDescent="0.25">
      <c r="A3" s="18" t="s">
        <v>16</v>
      </c>
      <c r="D3" s="18" t="s">
        <v>17</v>
      </c>
      <c r="F3" s="18" t="s">
        <v>18</v>
      </c>
      <c r="G3" s="18" t="s">
        <v>19</v>
      </c>
      <c r="H3" s="18" t="s">
        <v>20</v>
      </c>
      <c r="J3" s="18" t="s">
        <v>21</v>
      </c>
      <c r="K3" s="18">
        <v>3</v>
      </c>
      <c r="L3" s="18" t="s">
        <v>22</v>
      </c>
    </row>
    <row r="4" spans="1:31" s="18" customFormat="1" ht="13.5" hidden="1" customHeight="1" x14ac:dyDescent="0.25">
      <c r="A4" s="18" t="s">
        <v>23</v>
      </c>
      <c r="D4" s="18" t="s">
        <v>24</v>
      </c>
      <c r="F4" s="18" t="s">
        <v>25</v>
      </c>
      <c r="G4" s="18" t="s">
        <v>26</v>
      </c>
      <c r="H4" s="18" t="s">
        <v>27</v>
      </c>
      <c r="J4" s="18" t="s">
        <v>28</v>
      </c>
      <c r="K4" s="18">
        <v>2</v>
      </c>
    </row>
    <row r="5" spans="1:31" s="18" customFormat="1" ht="13.5" hidden="1" customHeight="1" x14ac:dyDescent="0.25">
      <c r="F5" s="18" t="s">
        <v>29</v>
      </c>
      <c r="G5" s="18" t="s">
        <v>30</v>
      </c>
      <c r="J5" s="18" t="s">
        <v>31</v>
      </c>
      <c r="K5" s="18">
        <v>1</v>
      </c>
    </row>
    <row r="6" spans="1:31" s="18" customFormat="1" ht="13.5" hidden="1" customHeight="1" x14ac:dyDescent="0.25">
      <c r="F6" s="18" t="s">
        <v>32</v>
      </c>
    </row>
    <row r="7" spans="1:31" s="18" customFormat="1" ht="13.5" hidden="1" customHeight="1" x14ac:dyDescent="0.25">
      <c r="F7" s="18" t="s">
        <v>33</v>
      </c>
    </row>
    <row r="8" spans="1:31" s="18" customFormat="1" ht="13.5" hidden="1" customHeight="1" x14ac:dyDescent="0.25">
      <c r="F8" s="18" t="s">
        <v>34</v>
      </c>
    </row>
    <row r="9" spans="1:31" s="18" customFormat="1" ht="13.5" hidden="1" customHeight="1" x14ac:dyDescent="0.25">
      <c r="L9" s="19"/>
    </row>
    <row r="10" spans="1:31" s="18" customFormat="1" ht="13.5" hidden="1" customHeight="1" x14ac:dyDescent="0.25">
      <c r="A10" s="20"/>
      <c r="B10" s="20"/>
      <c r="C10" s="20"/>
      <c r="D10" s="20"/>
      <c r="E10" s="20"/>
      <c r="F10" s="20"/>
      <c r="G10" s="20"/>
      <c r="H10" s="20"/>
      <c r="I10" s="20"/>
      <c r="J10" s="20"/>
      <c r="K10" s="20"/>
      <c r="L10" s="21"/>
      <c r="M10" s="20"/>
      <c r="N10" s="20"/>
      <c r="O10" s="20"/>
      <c r="P10" s="20"/>
      <c r="Q10" s="20"/>
      <c r="R10" s="20"/>
      <c r="S10" s="20"/>
      <c r="T10" s="20"/>
      <c r="U10" s="20"/>
      <c r="V10" s="20"/>
      <c r="W10" s="20"/>
      <c r="X10" s="20"/>
      <c r="Y10" s="20"/>
      <c r="Z10" s="20"/>
      <c r="AA10" s="20"/>
      <c r="AB10" s="20"/>
      <c r="AC10" s="20"/>
      <c r="AD10" s="20"/>
      <c r="AE10" s="20"/>
    </row>
    <row r="11" spans="1:31" s="18" customFormat="1" ht="33.75" customHeight="1" x14ac:dyDescent="0.25">
      <c r="A11" s="70"/>
      <c r="B11" s="71"/>
      <c r="C11" s="71"/>
      <c r="D11" s="71"/>
      <c r="E11" s="72"/>
      <c r="F11" s="38">
        <v>151415000</v>
      </c>
      <c r="G11" s="75" t="s">
        <v>191</v>
      </c>
      <c r="H11" s="75"/>
      <c r="I11" s="75"/>
      <c r="J11" s="75"/>
      <c r="K11" s="75"/>
      <c r="L11" s="75"/>
      <c r="M11" s="75"/>
      <c r="N11" s="75"/>
      <c r="O11" s="75"/>
      <c r="P11" s="75"/>
      <c r="Q11" s="75"/>
      <c r="R11" s="75"/>
      <c r="S11" s="75"/>
      <c r="T11" s="75"/>
      <c r="U11" s="75"/>
      <c r="V11" s="75"/>
      <c r="W11" s="75"/>
      <c r="X11" s="75"/>
      <c r="Y11" s="75"/>
      <c r="Z11" s="75"/>
      <c r="AA11" s="75"/>
      <c r="AB11" s="75"/>
      <c r="AC11" s="75"/>
      <c r="AD11" s="75"/>
      <c r="AE11" s="75"/>
    </row>
    <row r="12" spans="1:31" s="18" customFormat="1" ht="21.75" hidden="1" customHeight="1" x14ac:dyDescent="0.25">
      <c r="A12" s="22"/>
      <c r="B12" s="22"/>
      <c r="C12" s="22"/>
      <c r="D12" s="22"/>
      <c r="E12" s="22"/>
      <c r="F12" s="23"/>
      <c r="G12" s="20"/>
      <c r="H12" s="20"/>
      <c r="I12" s="20"/>
      <c r="J12" s="20"/>
      <c r="K12" s="20"/>
      <c r="L12" s="20"/>
      <c r="M12" s="20"/>
      <c r="N12" s="20"/>
      <c r="O12" s="20"/>
      <c r="P12" s="20"/>
      <c r="Q12" s="20"/>
      <c r="R12" s="20"/>
      <c r="S12" s="20"/>
      <c r="T12" s="20"/>
      <c r="U12" s="20"/>
      <c r="V12" s="20"/>
      <c r="W12" s="20"/>
      <c r="X12" s="20"/>
      <c r="Y12" s="20"/>
      <c r="Z12" s="20"/>
      <c r="AA12" s="20"/>
      <c r="AB12" s="20"/>
      <c r="AC12" s="20"/>
      <c r="AD12" s="37"/>
      <c r="AE12" s="37"/>
    </row>
    <row r="13" spans="1:31" s="18" customFormat="1" ht="8.25" customHeight="1" x14ac:dyDescent="0.25">
      <c r="A13" s="24"/>
      <c r="B13" s="24"/>
      <c r="C13" s="24"/>
      <c r="D13" s="24"/>
      <c r="E13" s="24"/>
      <c r="F13" s="25"/>
      <c r="G13" s="20"/>
      <c r="H13" s="20"/>
      <c r="I13" s="20"/>
      <c r="J13" s="20"/>
      <c r="K13" s="20"/>
      <c r="L13" s="20"/>
      <c r="M13" s="20"/>
      <c r="N13" s="20"/>
      <c r="O13" s="20"/>
      <c r="P13" s="20"/>
      <c r="Q13" s="20"/>
      <c r="R13" s="20"/>
      <c r="S13" s="20"/>
      <c r="T13" s="20"/>
      <c r="U13" s="20"/>
      <c r="V13" s="20"/>
      <c r="W13" s="20"/>
      <c r="X13" s="20"/>
      <c r="Y13" s="20"/>
      <c r="Z13" s="20"/>
      <c r="AA13" s="20"/>
      <c r="AB13" s="20"/>
      <c r="AC13" s="20"/>
      <c r="AD13" s="37"/>
      <c r="AE13" s="37"/>
    </row>
    <row r="14" spans="1:31" s="18" customFormat="1" ht="37.5" customHeight="1" x14ac:dyDescent="0.25">
      <c r="A14" s="73" t="s">
        <v>35</v>
      </c>
      <c r="B14" s="79" t="s">
        <v>36</v>
      </c>
      <c r="C14" s="73" t="s">
        <v>37</v>
      </c>
      <c r="D14" s="73" t="s">
        <v>38</v>
      </c>
      <c r="E14" s="73" t="s">
        <v>39</v>
      </c>
      <c r="F14" s="74" t="s">
        <v>40</v>
      </c>
      <c r="G14" s="74" t="s">
        <v>41</v>
      </c>
      <c r="H14" s="73" t="s">
        <v>42</v>
      </c>
      <c r="I14" s="30"/>
      <c r="J14" s="74" t="s">
        <v>43</v>
      </c>
      <c r="K14" s="74"/>
      <c r="L14" s="74"/>
      <c r="M14" s="74"/>
      <c r="N14" s="74"/>
      <c r="O14" s="74"/>
      <c r="P14" s="73" t="s">
        <v>44</v>
      </c>
      <c r="Q14" s="73" t="s">
        <v>45</v>
      </c>
      <c r="R14" s="80" t="s">
        <v>46</v>
      </c>
      <c r="S14" s="76" t="s">
        <v>47</v>
      </c>
      <c r="T14" s="77" t="s">
        <v>48</v>
      </c>
      <c r="U14" s="77"/>
      <c r="V14" s="77"/>
      <c r="W14" s="77"/>
      <c r="X14" s="77"/>
      <c r="Y14" s="77"/>
      <c r="Z14" s="78" t="s">
        <v>49</v>
      </c>
      <c r="AA14" s="78" t="s">
        <v>50</v>
      </c>
      <c r="AB14" s="78" t="s">
        <v>51</v>
      </c>
      <c r="AC14" s="78" t="s">
        <v>52</v>
      </c>
      <c r="AD14" s="76" t="s">
        <v>53</v>
      </c>
      <c r="AE14" s="76"/>
    </row>
    <row r="15" spans="1:31" s="18" customFormat="1" ht="54" customHeight="1" x14ac:dyDescent="0.25">
      <c r="A15" s="73"/>
      <c r="B15" s="79"/>
      <c r="C15" s="73"/>
      <c r="D15" s="73"/>
      <c r="E15" s="73"/>
      <c r="F15" s="74"/>
      <c r="G15" s="74"/>
      <c r="H15" s="73"/>
      <c r="I15" s="30"/>
      <c r="J15" s="31" t="s">
        <v>54</v>
      </c>
      <c r="K15" s="30"/>
      <c r="L15" s="30" t="s">
        <v>55</v>
      </c>
      <c r="M15" s="30"/>
      <c r="N15" s="30"/>
      <c r="O15" s="31" t="s">
        <v>56</v>
      </c>
      <c r="P15" s="73"/>
      <c r="Q15" s="73"/>
      <c r="R15" s="80"/>
      <c r="S15" s="76"/>
      <c r="T15" s="32" t="s">
        <v>42</v>
      </c>
      <c r="U15" s="32"/>
      <c r="V15" s="32" t="s">
        <v>43</v>
      </c>
      <c r="W15" s="32"/>
      <c r="X15" s="32" t="s">
        <v>44</v>
      </c>
      <c r="Y15" s="32" t="s">
        <v>45</v>
      </c>
      <c r="Z15" s="78"/>
      <c r="AA15" s="78"/>
      <c r="AB15" s="78"/>
      <c r="AC15" s="78"/>
      <c r="AD15" s="33" t="s">
        <v>57</v>
      </c>
      <c r="AE15" s="33" t="s">
        <v>58</v>
      </c>
    </row>
    <row r="16" spans="1:31" ht="187.5" customHeight="1" x14ac:dyDescent="0.25">
      <c r="A16" s="39">
        <v>1</v>
      </c>
      <c r="B16" s="40" t="s">
        <v>0</v>
      </c>
      <c r="C16" s="41" t="s">
        <v>16</v>
      </c>
      <c r="D16" s="41" t="s">
        <v>1</v>
      </c>
      <c r="E16" s="41" t="s">
        <v>29</v>
      </c>
      <c r="F16" s="42" t="s">
        <v>121</v>
      </c>
      <c r="G16" s="42" t="s">
        <v>192</v>
      </c>
      <c r="H16" s="41" t="s">
        <v>19</v>
      </c>
      <c r="I16" s="39">
        <f t="shared" ref="I16" si="0">IF(H16=$G$1,$K$1,IF(H16=$G$2,$K$2,IF(H16=$G$3,$K$3,IF(H16=$G$4,$K$4,IF(H16=$G$5,$K$5,"0")))))</f>
        <v>3</v>
      </c>
      <c r="J16" s="41" t="s">
        <v>13</v>
      </c>
      <c r="K16" s="43">
        <f t="shared" ref="K16" si="1">IF(J16=$J$1,$K$1,IF(J16=$J$2,$K$2,IF(J16=$J$3,$K$3,IF(J16=$J$4,$K$4,IF(J16=$J$5,$K$5,"-")))))</f>
        <v>4</v>
      </c>
      <c r="L16" s="44">
        <f t="shared" ref="L16" si="2">compes($F$11,E16,H16,J16)</f>
        <v>9454307.2799999993</v>
      </c>
      <c r="M16" s="45">
        <f t="shared" ref="M16" si="3">+L16/$F$11</f>
        <v>6.243970069015619E-2</v>
      </c>
      <c r="N16" s="43">
        <f t="shared" ref="N16" si="4">IF(L16&lt;&gt;"",IF((L16/$F$11)*100&gt;30,$K$1,IF((L16/$F$11)*100&gt;15,$K$2,IF((L16/$F$11)*100&gt;5,$K$3,IF((L16/$F$11)*100&gt;=1,$K$4,$K$5)))),"0")</f>
        <v>3</v>
      </c>
      <c r="O16" s="43">
        <f t="shared" ref="O16" si="5">IF(K16&gt;N16,K16,N16)</f>
        <v>4</v>
      </c>
      <c r="P16" s="43">
        <f t="shared" ref="P16" si="6">IF(O16="-","-",O16+I16)</f>
        <v>7</v>
      </c>
      <c r="Q16" s="46" t="str">
        <f t="shared" ref="Q16" si="7">IF(P16="-","-",IF(P16&gt;=8,"Extremo",IF(P16&gt;=6,"Alto",IF(P16=5,"Medio",IF(P16&lt;5,"Bajo")))))</f>
        <v>Alto</v>
      </c>
      <c r="R16" s="46" t="s">
        <v>62</v>
      </c>
      <c r="S16" s="42" t="s">
        <v>122</v>
      </c>
      <c r="T16" s="41" t="s">
        <v>19</v>
      </c>
      <c r="U16" s="39">
        <f t="shared" ref="U16:U22" si="8">IF(T16=$G$1,$K$1,IF(T16=$G$2,$K$2,IF(T16=$G$3,$K$3,IF(T16=$G$4,$K$4,IF(T16=$G$5,$K$5,"0")))))</f>
        <v>3</v>
      </c>
      <c r="V16" s="41" t="s">
        <v>21</v>
      </c>
      <c r="W16" s="43">
        <f t="shared" ref="W16:W22" si="9">IF(V16=$J$1,$K$1,IF(V16=$J$2,$K$2,IF(V16=$J$3,$K$3,IF(V16=$J$4,$K$4,IF(V16=$J$5,$K$5,"-")))))</f>
        <v>3</v>
      </c>
      <c r="X16" s="43">
        <f t="shared" ref="X16" si="10">IF(W16="-","-",W16+U16)</f>
        <v>6</v>
      </c>
      <c r="Y16" s="46" t="str">
        <f t="shared" ref="Y16" si="11">IF(X16="-","-",IF(X16&gt;=8,"Extremo",IF(X16&gt;=6,"Alto",IF(X16=5,"Medio",IF(X16&lt;5,"Bajo")))))</f>
        <v>Alto</v>
      </c>
      <c r="Z16" s="43" t="s">
        <v>7</v>
      </c>
      <c r="AA16" s="46" t="s">
        <v>59</v>
      </c>
      <c r="AB16" s="47">
        <v>46093</v>
      </c>
      <c r="AC16" s="47">
        <v>46386</v>
      </c>
      <c r="AD16" s="42" t="s">
        <v>123</v>
      </c>
      <c r="AE16" s="42" t="s">
        <v>124</v>
      </c>
    </row>
    <row r="17" spans="1:32" ht="192.75" customHeight="1" x14ac:dyDescent="0.25">
      <c r="A17" s="39">
        <v>2</v>
      </c>
      <c r="B17" s="48" t="s">
        <v>0</v>
      </c>
      <c r="C17" s="41" t="s">
        <v>23</v>
      </c>
      <c r="D17" s="41" t="s">
        <v>9</v>
      </c>
      <c r="E17" s="41" t="s">
        <v>18</v>
      </c>
      <c r="F17" s="49" t="s">
        <v>193</v>
      </c>
      <c r="G17" s="42" t="s">
        <v>125</v>
      </c>
      <c r="H17" s="41" t="s">
        <v>19</v>
      </c>
      <c r="I17" s="39">
        <f t="shared" ref="I17:I23" si="12">IF(H17=$G$1,$K$1,IF(H17=$G$2,$K$2,IF(H17=$G$3,$K$3,IF(H17=$G$4,$K$4,IF(H17=$G$5,$K$5,"0")))))</f>
        <v>3</v>
      </c>
      <c r="J17" s="41" t="s">
        <v>13</v>
      </c>
      <c r="K17" s="43">
        <f t="shared" ref="K17:K23" si="13">IF(J17=$J$1,$K$1,IF(J17=$J$2,$K$2,IF(J17=$J$3,$K$3,IF(J17=$J$4,$K$4,IF(J17=$J$5,$K$5,"-")))))</f>
        <v>4</v>
      </c>
      <c r="L17" s="44">
        <f>compes($F$11,E17,H17,J17)</f>
        <v>9454307.2799999993</v>
      </c>
      <c r="M17" s="45">
        <f>+L17/$F$11</f>
        <v>6.243970069015619E-2</v>
      </c>
      <c r="N17" s="43">
        <f t="shared" ref="N17:N23" si="14">IF(L17&lt;&gt;"",IF((L17/$F$11)*100&gt;30,$K$1,IF((L17/$F$11)*100&gt;15,$K$2,IF((L17/$F$11)*100&gt;5,$K$3,IF((L17/$F$11)*100&gt;=1,$K$4,$K$5)))),"0")</f>
        <v>3</v>
      </c>
      <c r="O17" s="43">
        <f t="shared" ref="O17:O23" si="15">IF(K17&gt;N17,K17,N17)</f>
        <v>4</v>
      </c>
      <c r="P17" s="43">
        <f t="shared" ref="P17:P23" si="16">IF(O17="-","-",O17+I17)</f>
        <v>7</v>
      </c>
      <c r="Q17" s="46" t="str">
        <f t="shared" ref="Q17:Q23" si="17">IF(P17="-","-",IF(P17&gt;=8,"Extremo",IF(P17&gt;=6,"Alto",IF(P17=5,"Medio",IF(P17&lt;5,"Bajo")))))</f>
        <v>Alto</v>
      </c>
      <c r="R17" s="46" t="s">
        <v>59</v>
      </c>
      <c r="S17" s="42" t="s">
        <v>126</v>
      </c>
      <c r="T17" s="41" t="s">
        <v>26</v>
      </c>
      <c r="U17" s="39">
        <f t="shared" si="8"/>
        <v>2</v>
      </c>
      <c r="V17" s="41" t="s">
        <v>21</v>
      </c>
      <c r="W17" s="43">
        <f t="shared" si="9"/>
        <v>3</v>
      </c>
      <c r="X17" s="43">
        <f t="shared" ref="X17:X23" si="18">IF(W17="-","-",W17+U17)</f>
        <v>5</v>
      </c>
      <c r="Y17" s="46" t="str">
        <f t="shared" ref="Y17:Y23" si="19">IF(X17="-","-",IF(X17&gt;=8,"Extremo",IF(X17&gt;=6,"Alto",IF(X17=5,"Medio",IF(X17&lt;5,"Bajo")))))</f>
        <v>Medio</v>
      </c>
      <c r="Z17" s="43" t="s">
        <v>7</v>
      </c>
      <c r="AA17" s="46" t="s">
        <v>59</v>
      </c>
      <c r="AB17" s="47">
        <v>46093</v>
      </c>
      <c r="AC17" s="47">
        <v>46386</v>
      </c>
      <c r="AD17" s="42" t="s">
        <v>127</v>
      </c>
      <c r="AE17" s="42" t="s">
        <v>128</v>
      </c>
    </row>
    <row r="18" spans="1:32" ht="227.25" customHeight="1" x14ac:dyDescent="0.25">
      <c r="A18" s="39">
        <v>3</v>
      </c>
      <c r="B18" s="48" t="s">
        <v>0</v>
      </c>
      <c r="C18" s="41" t="s">
        <v>16</v>
      </c>
      <c r="D18" s="41" t="s">
        <v>1</v>
      </c>
      <c r="E18" s="41" t="s">
        <v>18</v>
      </c>
      <c r="F18" s="49" t="s">
        <v>194</v>
      </c>
      <c r="G18" s="42" t="s">
        <v>195</v>
      </c>
      <c r="H18" s="41" t="s">
        <v>19</v>
      </c>
      <c r="I18" s="39">
        <f t="shared" ref="I18" si="20">IF(H18=$G$1,$K$1,IF(H18=$G$2,$K$2,IF(H18=$G$3,$K$3,IF(H18=$G$4,$K$4,IF(H18=$G$5,$K$5,"0")))))</f>
        <v>3</v>
      </c>
      <c r="J18" s="41" t="s">
        <v>13</v>
      </c>
      <c r="K18" s="43">
        <f t="shared" ref="K18" si="21">IF(J18=$J$1,$K$1,IF(J18=$J$2,$K$2,IF(J18=$J$3,$K$3,IF(J18=$J$4,$K$4,IF(J18=$J$5,$K$5,"-")))))</f>
        <v>4</v>
      </c>
      <c r="L18" s="44">
        <f>compes($F$11,E18,H18,J18)</f>
        <v>9454307.2799999993</v>
      </c>
      <c r="M18" s="45">
        <f>+L18/$F$11</f>
        <v>6.243970069015619E-2</v>
      </c>
      <c r="N18" s="43">
        <f t="shared" ref="N18" si="22">IF(L18&lt;&gt;"",IF((L18/$F$11)*100&gt;30,$K$1,IF((L18/$F$11)*100&gt;15,$K$2,IF((L18/$F$11)*100&gt;5,$K$3,IF((L18/$F$11)*100&gt;=1,$K$4,$K$5)))),"0")</f>
        <v>3</v>
      </c>
      <c r="O18" s="43">
        <f t="shared" ref="O18" si="23">IF(K18&gt;N18,K18,N18)</f>
        <v>4</v>
      </c>
      <c r="P18" s="43">
        <f t="shared" ref="P18" si="24">IF(O18="-","-",O18+I18)</f>
        <v>7</v>
      </c>
      <c r="Q18" s="46" t="str">
        <f t="shared" ref="Q18" si="25">IF(P18="-","-",IF(P18&gt;=8,"Extremo",IF(P18&gt;=6,"Alto",IF(P18=5,"Medio",IF(P18&lt;5,"Bajo")))))</f>
        <v>Alto</v>
      </c>
      <c r="R18" s="46" t="s">
        <v>59</v>
      </c>
      <c r="S18" s="42" t="s">
        <v>129</v>
      </c>
      <c r="T18" s="41" t="s">
        <v>19</v>
      </c>
      <c r="U18" s="39">
        <f t="shared" si="8"/>
        <v>3</v>
      </c>
      <c r="V18" s="41" t="s">
        <v>21</v>
      </c>
      <c r="W18" s="43">
        <f t="shared" si="9"/>
        <v>3</v>
      </c>
      <c r="X18" s="43">
        <f t="shared" ref="X18" si="26">IF(W18="-","-",W18+U18)</f>
        <v>6</v>
      </c>
      <c r="Y18" s="46" t="str">
        <f t="shared" ref="Y18" si="27">IF(X18="-","-",IF(X18&gt;=8,"Extremo",IF(X18&gt;=6,"Alto",IF(X18=5,"Medio",IF(X18&lt;5,"Bajo")))))</f>
        <v>Alto</v>
      </c>
      <c r="Z18" s="43" t="s">
        <v>7</v>
      </c>
      <c r="AA18" s="46" t="s">
        <v>59</v>
      </c>
      <c r="AB18" s="47">
        <v>46093</v>
      </c>
      <c r="AC18" s="47">
        <v>46386</v>
      </c>
      <c r="AD18" s="42" t="s">
        <v>130</v>
      </c>
      <c r="AE18" s="42" t="s">
        <v>131</v>
      </c>
    </row>
    <row r="19" spans="1:32" ht="193.5" customHeight="1" x14ac:dyDescent="0.25">
      <c r="A19" s="39">
        <v>4</v>
      </c>
      <c r="B19" s="48" t="s">
        <v>8</v>
      </c>
      <c r="C19" s="41" t="s">
        <v>23</v>
      </c>
      <c r="D19" s="41" t="s">
        <v>9</v>
      </c>
      <c r="E19" s="41" t="s">
        <v>18</v>
      </c>
      <c r="F19" s="42" t="s">
        <v>196</v>
      </c>
      <c r="G19" s="42" t="s">
        <v>132</v>
      </c>
      <c r="H19" s="41" t="s">
        <v>19</v>
      </c>
      <c r="I19" s="39">
        <f t="shared" si="12"/>
        <v>3</v>
      </c>
      <c r="J19" s="41" t="s">
        <v>13</v>
      </c>
      <c r="K19" s="43"/>
      <c r="L19" s="44">
        <f t="shared" ref="L19:L23" si="28">compes($F$11,E19,H19,J19)</f>
        <v>9454307.2799999993</v>
      </c>
      <c r="M19" s="45">
        <f t="shared" ref="M19:M23" si="29">+L19/$F$11</f>
        <v>6.243970069015619E-2</v>
      </c>
      <c r="N19" s="43">
        <f t="shared" si="14"/>
        <v>3</v>
      </c>
      <c r="O19" s="43">
        <f t="shared" si="15"/>
        <v>3</v>
      </c>
      <c r="P19" s="43">
        <f t="shared" si="16"/>
        <v>6</v>
      </c>
      <c r="Q19" s="46" t="str">
        <f t="shared" si="17"/>
        <v>Alto</v>
      </c>
      <c r="R19" s="46" t="s">
        <v>59</v>
      </c>
      <c r="S19" s="42" t="s">
        <v>133</v>
      </c>
      <c r="T19" s="41" t="s">
        <v>11</v>
      </c>
      <c r="U19" s="39">
        <f t="shared" si="8"/>
        <v>4</v>
      </c>
      <c r="V19" s="41" t="s">
        <v>21</v>
      </c>
      <c r="W19" s="43">
        <f t="shared" si="9"/>
        <v>3</v>
      </c>
      <c r="X19" s="43">
        <f t="shared" ref="X19" si="30">IF(W19="-","-",W19+U19)</f>
        <v>7</v>
      </c>
      <c r="Y19" s="46" t="str">
        <f t="shared" ref="Y19" si="31">IF(X19="-","-",IF(X19&gt;=8,"Extremo",IF(X19&gt;=6,"Alto",IF(X19=5,"Medio",IF(X19&lt;5,"Bajo")))))</f>
        <v>Alto</v>
      </c>
      <c r="Z19" s="43" t="s">
        <v>7</v>
      </c>
      <c r="AA19" s="46" t="s">
        <v>59</v>
      </c>
      <c r="AB19" s="47">
        <v>46093</v>
      </c>
      <c r="AC19" s="47">
        <v>46386</v>
      </c>
      <c r="AD19" s="42" t="s">
        <v>134</v>
      </c>
      <c r="AE19" s="49" t="s">
        <v>135</v>
      </c>
    </row>
    <row r="20" spans="1:32" ht="132.75" customHeight="1" x14ac:dyDescent="0.25">
      <c r="A20" s="39">
        <v>5</v>
      </c>
      <c r="B20" s="60" t="s">
        <v>8</v>
      </c>
      <c r="C20" s="61" t="s">
        <v>23</v>
      </c>
      <c r="D20" s="61" t="s">
        <v>24</v>
      </c>
      <c r="E20" s="61" t="s">
        <v>18</v>
      </c>
      <c r="F20" s="50" t="s">
        <v>136</v>
      </c>
      <c r="G20" s="50" t="s">
        <v>137</v>
      </c>
      <c r="H20" s="61" t="s">
        <v>11</v>
      </c>
      <c r="I20" s="59">
        <f>IF(H20=$G$1,$K$1,IF(H20=$G$2,$K$2,IF(H20=$G$3,$K$3,IF(H20=$G$4,$K$4,IF(H20=$G$5,$K$5,"0")))))</f>
        <v>4</v>
      </c>
      <c r="J20" s="61" t="s">
        <v>13</v>
      </c>
      <c r="K20" s="63">
        <f>IF(J20=$J$1,$K$1,IF(J20=$J$2,$K$2,IF(J20=$J$3,$K$3,IF(J20=$J$4,$K$4,IF(J20=$J$5,$K$5,"-")))))</f>
        <v>4</v>
      </c>
      <c r="L20" s="64">
        <f>compes($F$11,E20,H20,J20)</f>
        <v>17190573.289999999</v>
      </c>
      <c r="M20" s="65">
        <f>+L20/$F$11</f>
        <v>0.11353282891391209</v>
      </c>
      <c r="N20" s="63">
        <f>IF(L20&lt;&gt;"",IF((L20/$F$11)*100&gt;30,$K$1,IF((L20/$F$11)*100&gt;15,$K$2,IF((L20/$F$11)*100&gt;5,$K$3,IF((L20/$F$11)*100&gt;=1,$K$4,$K$5)))),"0")</f>
        <v>3</v>
      </c>
      <c r="O20" s="63">
        <f>IF(K20&gt;N20,K20,N20)</f>
        <v>4</v>
      </c>
      <c r="P20" s="63">
        <f>IF(O20="-","-",O20+I20)</f>
        <v>8</v>
      </c>
      <c r="Q20" s="66" t="str">
        <f>IF(P20="-","-",IF(P20&gt;=8,"Extremo",IF(P20&gt;=6,"Alto",IF(P20=5,"Medio",IF(P20&lt;5,"Bajo")))))</f>
        <v>Extremo</v>
      </c>
      <c r="R20" s="66" t="s">
        <v>61</v>
      </c>
      <c r="S20" s="57" t="s">
        <v>138</v>
      </c>
      <c r="T20" s="61" t="s">
        <v>26</v>
      </c>
      <c r="U20" s="59">
        <f t="shared" si="8"/>
        <v>2</v>
      </c>
      <c r="V20" s="61" t="s">
        <v>28</v>
      </c>
      <c r="W20" s="63">
        <f t="shared" si="9"/>
        <v>2</v>
      </c>
      <c r="X20" s="63">
        <f>IF(W20="-","-",W20+U20)</f>
        <v>4</v>
      </c>
      <c r="Y20" s="66" t="str">
        <f>IF(X20="-","-",IF(X20&gt;=8,"Extremo",IF(X20&gt;=6,"Alto",IF(X20=5,"Medio",IF(X20&lt;5,"Bajo")))))</f>
        <v>Bajo</v>
      </c>
      <c r="Z20" s="63" t="s">
        <v>7</v>
      </c>
      <c r="AA20" s="61" t="s">
        <v>22</v>
      </c>
      <c r="AB20" s="47">
        <v>46093</v>
      </c>
      <c r="AC20" s="47">
        <v>46386</v>
      </c>
      <c r="AD20" s="57" t="s">
        <v>139</v>
      </c>
      <c r="AE20" s="42" t="s">
        <v>140</v>
      </c>
    </row>
    <row r="21" spans="1:32" ht="191.25" customHeight="1" x14ac:dyDescent="0.25">
      <c r="A21" s="39">
        <v>6</v>
      </c>
      <c r="B21" s="60" t="s">
        <v>8</v>
      </c>
      <c r="C21" s="61" t="s">
        <v>23</v>
      </c>
      <c r="D21" s="61" t="s">
        <v>24</v>
      </c>
      <c r="E21" s="61" t="s">
        <v>18</v>
      </c>
      <c r="F21" s="67" t="s">
        <v>141</v>
      </c>
      <c r="G21" s="67" t="s">
        <v>142</v>
      </c>
      <c r="H21" s="61" t="s">
        <v>19</v>
      </c>
      <c r="I21" s="59">
        <f>IF(H21=$G$1,$K$1,IF(H21=$G$2,$K$2,IF(H21=$G$3,$K$3,IF(H21=$G$4,$K$4,IF(H21=$G$5,$K$5,"0")))))</f>
        <v>3</v>
      </c>
      <c r="J21" s="61" t="s">
        <v>13</v>
      </c>
      <c r="K21" s="63">
        <f>IF(J21=$J$1,$K$1,IF(J21=$J$2,$K$2,IF(J21=$J$3,$K$3,IF(J21=$J$4,$K$4,IF(J21=$J$5,$K$5,"-")))))</f>
        <v>4</v>
      </c>
      <c r="L21" s="64">
        <f>compes($F$11,E21,H21,J21)</f>
        <v>9454307.2799999993</v>
      </c>
      <c r="M21" s="65">
        <f>+L21/$F$11</f>
        <v>6.243970069015619E-2</v>
      </c>
      <c r="N21" s="63">
        <f>IF(L21&lt;&gt;"",IF((L21/$F$11)*100&gt;30,$K$1,IF((L21/$F$11)*100&gt;15,$K$2,IF((L21/$F$11)*100&gt;5,$K$3,IF((L21/$F$11)*100&gt;=1,$K$4,$K$5)))),"0")</f>
        <v>3</v>
      </c>
      <c r="O21" s="63">
        <f>IF(K21&gt;N21,K21,N21)</f>
        <v>4</v>
      </c>
      <c r="P21" s="63">
        <f>IF(O21="-","-",O21+I21)</f>
        <v>7</v>
      </c>
      <c r="Q21" s="66" t="str">
        <f>IF(P21="-","-",IF(P21&gt;=8,"Extremo",IF(P21&gt;=6,"Alto",IF(P21=5,"Medio",IF(P21&lt;5,"Bajo")))))</f>
        <v>Alto</v>
      </c>
      <c r="R21" s="66" t="s">
        <v>61</v>
      </c>
      <c r="S21" s="67" t="s">
        <v>143</v>
      </c>
      <c r="T21" s="61" t="s">
        <v>19</v>
      </c>
      <c r="U21" s="59">
        <f t="shared" si="8"/>
        <v>3</v>
      </c>
      <c r="V21" s="61" t="s">
        <v>28</v>
      </c>
      <c r="W21" s="63">
        <f t="shared" si="9"/>
        <v>2</v>
      </c>
      <c r="X21" s="63">
        <f>IF(W21="-","-",W21+U21)</f>
        <v>5</v>
      </c>
      <c r="Y21" s="66" t="str">
        <f>IF(X21="-","-",IF(X21&gt;=8,"Extremo",IF(X21&gt;=6,"Alto",IF(X21=5,"Medio",IF(X21&lt;5,"Bajo")))))</f>
        <v>Medio</v>
      </c>
      <c r="Z21" s="63" t="s">
        <v>7</v>
      </c>
      <c r="AA21" s="61" t="s">
        <v>22</v>
      </c>
      <c r="AB21" s="47">
        <v>46093</v>
      </c>
      <c r="AC21" s="47">
        <v>46386</v>
      </c>
      <c r="AD21" s="67" t="s">
        <v>144</v>
      </c>
      <c r="AE21" s="67" t="s">
        <v>145</v>
      </c>
      <c r="AF21" s="68"/>
    </row>
    <row r="22" spans="1:32" ht="144.75" customHeight="1" x14ac:dyDescent="0.25">
      <c r="A22" s="39">
        <v>7</v>
      </c>
      <c r="B22" s="41" t="s">
        <v>8</v>
      </c>
      <c r="C22" s="41" t="s">
        <v>23</v>
      </c>
      <c r="D22" s="41" t="s">
        <v>24</v>
      </c>
      <c r="E22" s="41" t="s">
        <v>18</v>
      </c>
      <c r="F22" s="42" t="s">
        <v>146</v>
      </c>
      <c r="G22" s="42" t="s">
        <v>147</v>
      </c>
      <c r="H22" s="41" t="s">
        <v>19</v>
      </c>
      <c r="I22" s="39">
        <f>IF(H22=$G$1,$K$1,IF(H22=$G$2,$K$2,IF(H22=$G$3,$K$3,IF(H22=$G$4,$K$4,IF(H22=$G$5,$K$5,"0")))))</f>
        <v>3</v>
      </c>
      <c r="J22" s="41" t="s">
        <v>13</v>
      </c>
      <c r="K22" s="43">
        <f>IF(J22=$J$1,$K$1,IF(J22=$J$2,$K$2,IF(J22=$J$3,$K$3,IF(J22=$J$4,$K$4,IF(J22=$J$5,$K$5,"-")))))</f>
        <v>4</v>
      </c>
      <c r="L22" s="44">
        <f>compes($F$11,E22,H22,J22)</f>
        <v>9454307.2799999993</v>
      </c>
      <c r="M22" s="45">
        <f>+L22/$F$11</f>
        <v>6.243970069015619E-2</v>
      </c>
      <c r="N22" s="43">
        <f>IF(L22&lt;&gt;"",IF((L22/$F$11)*100&gt;30,$K$1,IF((L22/$F$11)*100&gt;15,$K$2,IF((L22/$F$11)*100&gt;5,$K$3,IF((L22/$F$11)*100&gt;=1,$K$4,$K$5)))),"0")</f>
        <v>3</v>
      </c>
      <c r="O22" s="43">
        <f>IF(K22&gt;N22,K22,N22)</f>
        <v>4</v>
      </c>
      <c r="P22" s="43">
        <f>IF(O22="-","-",O22+I22)</f>
        <v>7</v>
      </c>
      <c r="Q22" s="46" t="str">
        <f>IF(P22="-","-",IF(P22&gt;=8,"Extremo",IF(P22&gt;=6,"Alto",IF(P22=5,"Medio",IF(P22&lt;5,"Bajo")))))</f>
        <v>Alto</v>
      </c>
      <c r="R22" s="46" t="s">
        <v>61</v>
      </c>
      <c r="S22" s="42" t="s">
        <v>148</v>
      </c>
      <c r="T22" s="41" t="s">
        <v>19</v>
      </c>
      <c r="U22" s="39">
        <f t="shared" si="8"/>
        <v>3</v>
      </c>
      <c r="V22" s="41" t="s">
        <v>28</v>
      </c>
      <c r="W22" s="43">
        <f t="shared" si="9"/>
        <v>2</v>
      </c>
      <c r="X22" s="43">
        <f>IF(W22="-","-",W22+U22)</f>
        <v>5</v>
      </c>
      <c r="Y22" s="46" t="str">
        <f>IF(X22="-","-",IF(X22&gt;=8,"Extremo",IF(X22&gt;=6,"Alto",IF(X22=5,"Medio",IF(X22&lt;5,"Bajo")))))</f>
        <v>Medio</v>
      </c>
      <c r="Z22" s="43" t="s">
        <v>7</v>
      </c>
      <c r="AA22" s="41" t="s">
        <v>22</v>
      </c>
      <c r="AB22" s="47">
        <v>46093</v>
      </c>
      <c r="AC22" s="47">
        <v>46386</v>
      </c>
      <c r="AD22" s="42" t="s">
        <v>149</v>
      </c>
      <c r="AE22" s="42" t="s">
        <v>150</v>
      </c>
    </row>
    <row r="23" spans="1:32" ht="197.25" customHeight="1" x14ac:dyDescent="0.25">
      <c r="A23" s="39">
        <v>8</v>
      </c>
      <c r="B23" s="48" t="s">
        <v>8</v>
      </c>
      <c r="C23" s="41" t="s">
        <v>23</v>
      </c>
      <c r="D23" s="41" t="s">
        <v>17</v>
      </c>
      <c r="E23" s="41" t="s">
        <v>18</v>
      </c>
      <c r="F23" s="42" t="s">
        <v>151</v>
      </c>
      <c r="G23" s="42" t="s">
        <v>152</v>
      </c>
      <c r="H23" s="41" t="s">
        <v>19</v>
      </c>
      <c r="I23" s="39">
        <f t="shared" si="12"/>
        <v>3</v>
      </c>
      <c r="J23" s="41" t="s">
        <v>13</v>
      </c>
      <c r="K23" s="43">
        <f t="shared" si="13"/>
        <v>4</v>
      </c>
      <c r="L23" s="44">
        <f t="shared" si="28"/>
        <v>9454307.2799999993</v>
      </c>
      <c r="M23" s="45">
        <f t="shared" si="29"/>
        <v>6.243970069015619E-2</v>
      </c>
      <c r="N23" s="43">
        <f t="shared" si="14"/>
        <v>3</v>
      </c>
      <c r="O23" s="43">
        <f t="shared" si="15"/>
        <v>4</v>
      </c>
      <c r="P23" s="43">
        <f t="shared" si="16"/>
        <v>7</v>
      </c>
      <c r="Q23" s="46" t="str">
        <f t="shared" si="17"/>
        <v>Alto</v>
      </c>
      <c r="R23" s="46" t="s">
        <v>60</v>
      </c>
      <c r="S23" s="42" t="s">
        <v>153</v>
      </c>
      <c r="T23" s="41" t="s">
        <v>19</v>
      </c>
      <c r="U23" s="39">
        <f t="shared" ref="U23" si="32">IF(T23=$G$1,$K$1,IF(T23=$G$2,$K$2,IF(T23=$G$3,$K$3,IF(T23=$G$4,$K$4,IF(T23=$G$5,$K$5,"0")))))</f>
        <v>3</v>
      </c>
      <c r="V23" s="41" t="s">
        <v>28</v>
      </c>
      <c r="W23" s="43">
        <f t="shared" ref="W23" si="33">IF(V23=$J$1,$K$1,IF(V23=$J$2,$K$2,IF(V23=$J$3,$K$3,IF(V23=$J$4,$K$4,IF(V23=$J$5,$K$5,"-")))))</f>
        <v>2</v>
      </c>
      <c r="X23" s="43">
        <f t="shared" si="18"/>
        <v>5</v>
      </c>
      <c r="Y23" s="46" t="str">
        <f t="shared" si="19"/>
        <v>Medio</v>
      </c>
      <c r="Z23" s="43" t="s">
        <v>7</v>
      </c>
      <c r="AA23" s="46" t="s">
        <v>59</v>
      </c>
      <c r="AB23" s="47">
        <v>46093</v>
      </c>
      <c r="AC23" s="47">
        <v>46386</v>
      </c>
      <c r="AD23" s="42" t="s">
        <v>154</v>
      </c>
      <c r="AE23" s="42" t="s">
        <v>155</v>
      </c>
    </row>
    <row r="24" spans="1:32" ht="140.25" customHeight="1" x14ac:dyDescent="0.25">
      <c r="A24" s="39">
        <v>9</v>
      </c>
      <c r="B24" s="40" t="s">
        <v>0</v>
      </c>
      <c r="C24" s="41" t="s">
        <v>23</v>
      </c>
      <c r="D24" s="41" t="s">
        <v>17</v>
      </c>
      <c r="E24" s="41" t="s">
        <v>18</v>
      </c>
      <c r="F24" s="50" t="s">
        <v>156</v>
      </c>
      <c r="G24" s="50" t="s">
        <v>157</v>
      </c>
      <c r="H24" s="41" t="s">
        <v>11</v>
      </c>
      <c r="I24" s="39">
        <f t="shared" ref="I24:I26" si="34">IF(H24=$G$1,$K$1,IF(H24=$G$2,$K$2,IF(H24=$G$3,$K$3,IF(H24=$G$4,$K$4,IF(H24=$G$5,$K$5,"0")))))</f>
        <v>4</v>
      </c>
      <c r="J24" s="41" t="s">
        <v>13</v>
      </c>
      <c r="K24" s="43">
        <f t="shared" ref="K24:K26" si="35">IF(J24=$J$1,$K$1,IF(J24=$J$2,$K$2,IF(J24=$J$3,$K$3,IF(J24=$J$4,$K$4,IF(J24=$J$5,$K$5,"-")))))</f>
        <v>4</v>
      </c>
      <c r="L24" s="44">
        <f t="shared" ref="L24:L25" si="36">compes($F$11,E24,H24,J24)</f>
        <v>17190573.289999999</v>
      </c>
      <c r="M24" s="45">
        <f t="shared" ref="M24" si="37">+L24/$F$11</f>
        <v>0.11353282891391209</v>
      </c>
      <c r="N24" s="43">
        <v>1</v>
      </c>
      <c r="O24" s="43">
        <f t="shared" ref="O24:O25" si="38">IF(K24&gt;N24,K24,N24)</f>
        <v>4</v>
      </c>
      <c r="P24" s="43">
        <f t="shared" ref="P24" si="39">IF(O24="-","-",O24+I24)</f>
        <v>8</v>
      </c>
      <c r="Q24" s="46" t="str">
        <f t="shared" ref="Q24:Q25" si="40">IF(P24="-","-",IF(P24&gt;=8,"Extremo",IF(P24&gt;=6,"Alto",IF(P24=5,"Medio",IF(P24&lt;5,"Bajo")))))</f>
        <v>Extremo</v>
      </c>
      <c r="R24" s="46" t="s">
        <v>61</v>
      </c>
      <c r="S24" s="42" t="s">
        <v>158</v>
      </c>
      <c r="T24" s="41" t="s">
        <v>19</v>
      </c>
      <c r="U24" s="39">
        <f t="shared" ref="U24:U26" si="41">IF(T24=$G$1,$K$1,IF(T24=$G$2,$K$2,IF(T24=$G$3,$K$3,IF(T24=$G$4,$K$4,IF(T24=$G$5,$K$5,"0")))))</f>
        <v>3</v>
      </c>
      <c r="V24" s="41" t="s">
        <v>28</v>
      </c>
      <c r="W24" s="43">
        <f t="shared" ref="W24:W26" si="42">IF(V24=$J$1,$K$1,IF(V24=$J$2,$K$2,IF(V24=$J$3,$K$3,IF(V24=$J$4,$K$4,IF(V24=$J$5,$K$5,"-")))))</f>
        <v>2</v>
      </c>
      <c r="X24" s="43">
        <f t="shared" ref="X24:X26" si="43">IF(W24="-","-",W24+U24)</f>
        <v>5</v>
      </c>
      <c r="Y24" s="46" t="str">
        <f t="shared" ref="Y24:Y26" si="44">IF(X24="-","-",IF(X24&gt;=8,"Extremo",IF(X24&gt;=6,"Alto",IF(X24=5,"Medio",IF(X24&lt;5,"Bajo")))))</f>
        <v>Medio</v>
      </c>
      <c r="Z24" s="43" t="s">
        <v>7</v>
      </c>
      <c r="AA24" s="41" t="s">
        <v>61</v>
      </c>
      <c r="AB24" s="47">
        <v>46093</v>
      </c>
      <c r="AC24" s="47">
        <v>46386</v>
      </c>
      <c r="AD24" s="42" t="s">
        <v>159</v>
      </c>
      <c r="AE24" s="42" t="s">
        <v>160</v>
      </c>
    </row>
    <row r="25" spans="1:32" ht="184.5" customHeight="1" x14ac:dyDescent="0.25">
      <c r="A25" s="39">
        <v>10</v>
      </c>
      <c r="B25" s="40" t="s">
        <v>0</v>
      </c>
      <c r="C25" s="41" t="s">
        <v>23</v>
      </c>
      <c r="D25" s="41" t="s">
        <v>17</v>
      </c>
      <c r="E25" s="41" t="s">
        <v>18</v>
      </c>
      <c r="F25" s="50" t="s">
        <v>197</v>
      </c>
      <c r="G25" s="42" t="s">
        <v>161</v>
      </c>
      <c r="H25" s="41" t="s">
        <v>11</v>
      </c>
      <c r="I25" s="39">
        <f t="shared" si="34"/>
        <v>4</v>
      </c>
      <c r="J25" s="41" t="s">
        <v>13</v>
      </c>
      <c r="K25" s="43">
        <f t="shared" si="35"/>
        <v>4</v>
      </c>
      <c r="L25" s="44">
        <f t="shared" si="36"/>
        <v>17190573.289999999</v>
      </c>
      <c r="M25" s="45">
        <f>+L25/$F$11</f>
        <v>0.11353282891391209</v>
      </c>
      <c r="N25" s="43">
        <v>1</v>
      </c>
      <c r="O25" s="43">
        <f t="shared" si="38"/>
        <v>4</v>
      </c>
      <c r="P25" s="43">
        <v>1</v>
      </c>
      <c r="Q25" s="46" t="str">
        <f t="shared" si="40"/>
        <v>Bajo</v>
      </c>
      <c r="R25" s="46" t="s">
        <v>22</v>
      </c>
      <c r="S25" s="42" t="s">
        <v>162</v>
      </c>
      <c r="T25" s="41" t="s">
        <v>19</v>
      </c>
      <c r="U25" s="39">
        <f t="shared" si="41"/>
        <v>3</v>
      </c>
      <c r="V25" s="41" t="s">
        <v>28</v>
      </c>
      <c r="W25" s="43">
        <f t="shared" si="42"/>
        <v>2</v>
      </c>
      <c r="X25" s="43">
        <f t="shared" si="43"/>
        <v>5</v>
      </c>
      <c r="Y25" s="46" t="str">
        <f t="shared" si="44"/>
        <v>Medio</v>
      </c>
      <c r="Z25" s="43" t="s">
        <v>7</v>
      </c>
      <c r="AA25" s="41" t="s">
        <v>61</v>
      </c>
      <c r="AB25" s="47">
        <v>46093</v>
      </c>
      <c r="AC25" s="47">
        <v>46386</v>
      </c>
      <c r="AD25" s="42" t="s">
        <v>163</v>
      </c>
      <c r="AE25" s="42" t="s">
        <v>164</v>
      </c>
    </row>
    <row r="26" spans="1:32" ht="198" customHeight="1" x14ac:dyDescent="0.25">
      <c r="A26" s="39">
        <v>11</v>
      </c>
      <c r="B26" s="40" t="s">
        <v>0</v>
      </c>
      <c r="C26" s="41" t="s">
        <v>23</v>
      </c>
      <c r="D26" s="41" t="s">
        <v>24</v>
      </c>
      <c r="E26" s="41" t="s">
        <v>10</v>
      </c>
      <c r="F26" s="50" t="s">
        <v>198</v>
      </c>
      <c r="G26" s="50" t="s">
        <v>165</v>
      </c>
      <c r="H26" s="41" t="s">
        <v>11</v>
      </c>
      <c r="I26" s="39">
        <f t="shared" si="34"/>
        <v>4</v>
      </c>
      <c r="J26" s="41" t="s">
        <v>13</v>
      </c>
      <c r="K26" s="43">
        <f t="shared" si="35"/>
        <v>4</v>
      </c>
      <c r="L26" s="44">
        <f t="shared" ref="L26" si="45">compes($F$11,E26,H26,J26)</f>
        <v>17190573.289999999</v>
      </c>
      <c r="M26" s="45">
        <f>+L26/$F$11</f>
        <v>0.11353282891391209</v>
      </c>
      <c r="N26" s="43">
        <v>1</v>
      </c>
      <c r="O26" s="43">
        <f t="shared" ref="O26" si="46">IF(K26&gt;N26,K26,N26)</f>
        <v>4</v>
      </c>
      <c r="P26" s="43">
        <v>1</v>
      </c>
      <c r="Q26" s="46" t="str">
        <f t="shared" ref="Q26" si="47">IF(P26="-","-",IF(P26&gt;=8,"Extremo",IF(P26&gt;=6,"Alto",IF(P26=5,"Medio",IF(P26&lt;5,"Bajo")))))</f>
        <v>Bajo</v>
      </c>
      <c r="R26" s="46" t="s">
        <v>22</v>
      </c>
      <c r="S26" s="42" t="s">
        <v>166</v>
      </c>
      <c r="T26" s="41" t="s">
        <v>19</v>
      </c>
      <c r="U26" s="39">
        <f t="shared" si="41"/>
        <v>3</v>
      </c>
      <c r="V26" s="41" t="s">
        <v>28</v>
      </c>
      <c r="W26" s="43">
        <f t="shared" si="42"/>
        <v>2</v>
      </c>
      <c r="X26" s="43">
        <f t="shared" si="43"/>
        <v>5</v>
      </c>
      <c r="Y26" s="46" t="str">
        <f t="shared" si="44"/>
        <v>Medio</v>
      </c>
      <c r="Z26" s="43" t="s">
        <v>7</v>
      </c>
      <c r="AA26" s="41" t="s">
        <v>61</v>
      </c>
      <c r="AB26" s="47">
        <v>46093</v>
      </c>
      <c r="AC26" s="47">
        <v>46386</v>
      </c>
      <c r="AD26" s="42" t="s">
        <v>167</v>
      </c>
      <c r="AE26" s="42" t="s">
        <v>168</v>
      </c>
    </row>
    <row r="27" spans="1:32" ht="215.25" customHeight="1" x14ac:dyDescent="0.25">
      <c r="A27" s="39">
        <v>12</v>
      </c>
      <c r="B27" s="40" t="s">
        <v>8</v>
      </c>
      <c r="C27" s="41" t="s">
        <v>23</v>
      </c>
      <c r="D27" s="41" t="s">
        <v>24</v>
      </c>
      <c r="E27" s="41" t="s">
        <v>2</v>
      </c>
      <c r="F27" s="50" t="s">
        <v>199</v>
      </c>
      <c r="G27" s="50" t="s">
        <v>200</v>
      </c>
      <c r="H27" s="41" t="s">
        <v>11</v>
      </c>
      <c r="I27" s="39">
        <f>IF(H27=$G$1,$K$1,IF(H27=$G$2,$K$2,IF(H27=$G$3,$K$3,IF(H27=$G$4,$K$4,IF(H27=$G$5,$K$5,"0")))))</f>
        <v>4</v>
      </c>
      <c r="J27" s="41" t="s">
        <v>13</v>
      </c>
      <c r="K27" s="43">
        <f t="shared" ref="K27" si="48">IF(J27=$J$1,$K$1,IF(J27=$J$2,$K$2,IF(J27=$J$3,$K$3,IF(J27=$J$4,$K$4,IF(J27=$J$5,$K$5,"-")))))</f>
        <v>4</v>
      </c>
      <c r="L27" s="44">
        <f>compes($F$11,E27,H27,J27)</f>
        <v>17190573.289999999</v>
      </c>
      <c r="M27" s="45">
        <f t="shared" ref="M27" si="49">+L27/$F$11</f>
        <v>0.11353282891391209</v>
      </c>
      <c r="N27" s="43">
        <f>IF(L27&lt;&gt;"",IF((L27/$F$11)*100&gt;30,$K$1,IF((L27/$F$11)*100&gt;15,$K$2,IF((L27/$F$11)*100&gt;5,$K$3,IF((L27/$F$11)*100&gt;=1,$K$4,$K$5)))),"0")</f>
        <v>3</v>
      </c>
      <c r="O27" s="43">
        <f>IF(K27&gt;N27,K27,N27)</f>
        <v>4</v>
      </c>
      <c r="P27" s="43">
        <f>IF(O27="-","-",O27+I27)</f>
        <v>8</v>
      </c>
      <c r="Q27" s="46" t="str">
        <f t="shared" ref="Q27" si="50">IF(P27="-","-",IF(P27&gt;=8,"Extremo",IF(P27&gt;=6,"Alto",IF(P27=5,"Medio",IF(P27&lt;5,"Bajo")))))</f>
        <v>Extremo</v>
      </c>
      <c r="R27" s="46" t="s">
        <v>61</v>
      </c>
      <c r="S27" s="42" t="s">
        <v>201</v>
      </c>
      <c r="T27" s="41" t="s">
        <v>19</v>
      </c>
      <c r="U27" s="39">
        <f>IF(T27=$G$1,$K$1,IF(T27=$G$2,$K$2,IF(T27=$G$3,$K$3,IF(T27=$G$4,$K$4,IF(T27=$G$5,$K$5,"0")))))</f>
        <v>3</v>
      </c>
      <c r="V27" s="41" t="s">
        <v>28</v>
      </c>
      <c r="W27" s="43">
        <f>IF(V27=$J$1,$K$1,IF(V27=$J$2,$K$2,IF(V27=$J$3,$K$3,IF(V27=$J$4,$K$4,IF(V27=$J$5,$K$5,"-")))))</f>
        <v>2</v>
      </c>
      <c r="X27" s="43">
        <f t="shared" ref="X27" si="51">IF(W27="-","-",W27+U27)</f>
        <v>5</v>
      </c>
      <c r="Y27" s="46" t="str">
        <f t="shared" ref="Y27" si="52">IF(X27="-","-",IF(X27&gt;=8,"Extremo",IF(X27&gt;=6,"Alto",IF(X27=5,"Medio",IF(X27&lt;5,"Bajo")))))</f>
        <v>Medio</v>
      </c>
      <c r="Z27" s="43" t="s">
        <v>7</v>
      </c>
      <c r="AA27" s="41" t="s">
        <v>22</v>
      </c>
      <c r="AB27" s="47">
        <v>46093</v>
      </c>
      <c r="AC27" s="47">
        <v>46386</v>
      </c>
      <c r="AD27" s="42" t="s">
        <v>169</v>
      </c>
      <c r="AE27" s="42" t="s">
        <v>170</v>
      </c>
    </row>
    <row r="28" spans="1:32" ht="172.5" customHeight="1" x14ac:dyDescent="0.25">
      <c r="A28" s="39">
        <v>13</v>
      </c>
      <c r="B28" s="40" t="s">
        <v>8</v>
      </c>
      <c r="C28" s="41" t="s">
        <v>23</v>
      </c>
      <c r="D28" s="41" t="s">
        <v>24</v>
      </c>
      <c r="E28" s="41" t="s">
        <v>2</v>
      </c>
      <c r="F28" s="50" t="s">
        <v>171</v>
      </c>
      <c r="G28" s="50" t="s">
        <v>172</v>
      </c>
      <c r="H28" s="41" t="s">
        <v>19</v>
      </c>
      <c r="I28" s="39">
        <f t="shared" ref="I28" si="53">IF(H28=$G$1,$K$1,IF(H28=$G$2,$K$2,IF(H28=$G$3,$K$3,IF(H28=$G$4,$K$4,IF(H28=$G$5,$K$5,"0")))))</f>
        <v>3</v>
      </c>
      <c r="J28" s="41" t="s">
        <v>13</v>
      </c>
      <c r="K28" s="43">
        <f t="shared" ref="K28" si="54">IF(J28=$J$1,$K$1,IF(J28=$J$2,$K$2,IF(J28=$J$3,$K$3,IF(J28=$J$4,$K$4,IF(J28=$J$5,$K$5,"-")))))</f>
        <v>4</v>
      </c>
      <c r="L28" s="44">
        <f>compes($F$11,E28,H28,J28)</f>
        <v>9454307.2799999993</v>
      </c>
      <c r="M28" s="45">
        <f t="shared" ref="M28" si="55">+L28/$F$11</f>
        <v>6.243970069015619E-2</v>
      </c>
      <c r="N28" s="43">
        <f>IF(L28&lt;&gt;"",IF((L28/$F$11)*100&gt;30,$K$1,IF((L28/$F$11)*100&gt;15,$K$2,IF((L28/$F$11)*100&gt;5,$K$3,IF((L28/$F$11)*100&gt;=1,$K$4,$K$5)))),"0")</f>
        <v>3</v>
      </c>
      <c r="O28" s="43">
        <f>IF(K28&gt;N28,K28,N28)</f>
        <v>4</v>
      </c>
      <c r="P28" s="43">
        <f>IF(O28="-","-",O28+I28)</f>
        <v>7</v>
      </c>
      <c r="Q28" s="46" t="str">
        <f t="shared" ref="Q28" si="56">IF(P28="-","-",IF(P28&gt;=8,"Extremo",IF(P28&gt;=6,"Alto",IF(P28=5,"Medio",IF(P28&lt;5,"Bajo")))))</f>
        <v>Alto</v>
      </c>
      <c r="R28" s="46" t="s">
        <v>61</v>
      </c>
      <c r="S28" s="42" t="s">
        <v>173</v>
      </c>
      <c r="T28" s="41" t="s">
        <v>30</v>
      </c>
      <c r="U28" s="39">
        <f>IF(T28=$G$1,$K$1,IF(T28=$G$2,$K$2,IF(T28=$G$3,$K$3,IF(T28=$G$4,$K$4,IF(T28=$G$5,$K$5,"0")))))</f>
        <v>1</v>
      </c>
      <c r="V28" s="41" t="s">
        <v>13</v>
      </c>
      <c r="W28" s="43">
        <f>IF(V28=$J$1,$K$1,IF(V28=$J$2,$K$2,IF(V28=$J$3,$K$3,IF(V28=$J$4,$K$4,IF(V28=$J$5,$K$5,"-")))))</f>
        <v>4</v>
      </c>
      <c r="X28" s="43">
        <f t="shared" ref="X28" si="57">IF(W28="-","-",W28+U28)</f>
        <v>5</v>
      </c>
      <c r="Y28" s="46" t="str">
        <f t="shared" ref="Y28" si="58">IF(X28="-","-",IF(X28&gt;=8,"Extremo",IF(X28&gt;=6,"Alto",IF(X28=5,"Medio",IF(X28&lt;5,"Bajo")))))</f>
        <v>Medio</v>
      </c>
      <c r="Z28" s="43" t="s">
        <v>7</v>
      </c>
      <c r="AA28" s="41" t="s">
        <v>22</v>
      </c>
      <c r="AB28" s="47">
        <v>46093</v>
      </c>
      <c r="AC28" s="47">
        <v>46386</v>
      </c>
      <c r="AD28" s="42" t="s">
        <v>174</v>
      </c>
      <c r="AE28" s="42" t="s">
        <v>175</v>
      </c>
    </row>
    <row r="29" spans="1:32" ht="179.25" customHeight="1" x14ac:dyDescent="0.25">
      <c r="A29" s="39">
        <v>14</v>
      </c>
      <c r="B29" s="40" t="s">
        <v>8</v>
      </c>
      <c r="C29" s="41" t="s">
        <v>23</v>
      </c>
      <c r="D29" s="41" t="s">
        <v>24</v>
      </c>
      <c r="E29" s="41" t="s">
        <v>18</v>
      </c>
      <c r="F29" s="50" t="s">
        <v>176</v>
      </c>
      <c r="G29" s="50" t="s">
        <v>177</v>
      </c>
      <c r="H29" s="41" t="s">
        <v>19</v>
      </c>
      <c r="I29" s="39">
        <f t="shared" ref="I29:I30" si="59">IF(H29=$G$1,$K$1,IF(H29=$G$2,$K$2,IF(H29=$G$3,$K$3,IF(H29=$G$4,$K$4,IF(H29=$G$5,$K$5,"0")))))</f>
        <v>3</v>
      </c>
      <c r="J29" s="41" t="s">
        <v>13</v>
      </c>
      <c r="K29" s="43">
        <f t="shared" ref="K29:K30" si="60">IF(J29=$J$1,$K$1,IF(J29=$J$2,$K$2,IF(J29=$J$3,$K$3,IF(J29=$J$4,$K$4,IF(J29=$J$5,$K$5,"-")))))</f>
        <v>4</v>
      </c>
      <c r="L29" s="44">
        <f t="shared" ref="L29:L30" si="61">compes($F$11,E29,H29,J29)</f>
        <v>9454307.2799999993</v>
      </c>
      <c r="M29" s="45">
        <f t="shared" ref="M29:M30" si="62">+L29/$F$11</f>
        <v>6.243970069015619E-2</v>
      </c>
      <c r="N29" s="43">
        <f t="shared" ref="N29:N30" si="63">IF(L29&lt;&gt;"",IF((L29/$F$11)*100&gt;30,$K$1,IF((L29/$F$11)*100&gt;15,$K$2,IF((L29/$F$11)*100&gt;5,$K$3,IF((L29/$F$11)*100&gt;=1,$K$4,$K$5)))),"0")</f>
        <v>3</v>
      </c>
      <c r="O29" s="43">
        <f t="shared" ref="O29:O30" si="64">IF(K29&gt;N29,K29,N29)</f>
        <v>4</v>
      </c>
      <c r="P29" s="43">
        <f t="shared" ref="P29:P30" si="65">IF(O29="-","-",O29+I29)</f>
        <v>7</v>
      </c>
      <c r="Q29" s="46" t="str">
        <f t="shared" ref="Q29:Q30" si="66">IF(P29="-","-",IF(P29&gt;=8,"Extremo",IF(P29&gt;=6,"Alto",IF(P29=5,"Medio",IF(P29&lt;5,"Bajo")))))</f>
        <v>Alto</v>
      </c>
      <c r="R29" s="46" t="s">
        <v>61</v>
      </c>
      <c r="S29" s="42" t="s">
        <v>178</v>
      </c>
      <c r="T29" s="41" t="s">
        <v>19</v>
      </c>
      <c r="U29" s="39">
        <f t="shared" ref="U29:U30" si="67">IF(T29=$G$1,$K$1,IF(T29=$G$2,$K$2,IF(T29=$G$3,$K$3,IF(T29=$G$4,$K$4,IF(T29=$G$5,$K$5,"0")))))</f>
        <v>3</v>
      </c>
      <c r="V29" s="41" t="s">
        <v>28</v>
      </c>
      <c r="W29" s="43">
        <f t="shared" ref="W29:W30" si="68">IF(V29=$J$1,$K$1,IF(V29=$J$2,$K$2,IF(V29=$J$3,$K$3,IF(V29=$J$4,$K$4,IF(V29=$J$5,$K$5,"-")))))</f>
        <v>2</v>
      </c>
      <c r="X29" s="43">
        <f t="shared" ref="X29:X30" si="69">IF(W29="-","-",W29+U29)</f>
        <v>5</v>
      </c>
      <c r="Y29" s="46" t="str">
        <f t="shared" ref="Y29:Y30" si="70">IF(X29="-","-",IF(X29&gt;=8,"Extremo",IF(X29&gt;=6,"Alto",IF(X29=5,"Medio",IF(X29&lt;5,"Bajo")))))</f>
        <v>Medio</v>
      </c>
      <c r="Z29" s="43" t="s">
        <v>7</v>
      </c>
      <c r="AA29" s="41" t="s">
        <v>22</v>
      </c>
      <c r="AB29" s="47">
        <v>46093</v>
      </c>
      <c r="AC29" s="47">
        <v>46386</v>
      </c>
      <c r="AD29" s="42" t="s">
        <v>179</v>
      </c>
      <c r="AE29" s="42" t="s">
        <v>180</v>
      </c>
    </row>
    <row r="30" spans="1:32" ht="158.25" customHeight="1" x14ac:dyDescent="0.25">
      <c r="A30" s="39">
        <v>15</v>
      </c>
      <c r="B30" s="60" t="s">
        <v>8</v>
      </c>
      <c r="C30" s="61" t="s">
        <v>23</v>
      </c>
      <c r="D30" s="61" t="s">
        <v>24</v>
      </c>
      <c r="E30" s="61" t="s">
        <v>18</v>
      </c>
      <c r="F30" s="62" t="s">
        <v>181</v>
      </c>
      <c r="G30" s="62" t="s">
        <v>182</v>
      </c>
      <c r="H30" s="61" t="s">
        <v>19</v>
      </c>
      <c r="I30" s="59">
        <f t="shared" si="59"/>
        <v>3</v>
      </c>
      <c r="J30" s="61" t="s">
        <v>13</v>
      </c>
      <c r="K30" s="63">
        <f t="shared" si="60"/>
        <v>4</v>
      </c>
      <c r="L30" s="64">
        <f t="shared" si="61"/>
        <v>9454307.2799999993</v>
      </c>
      <c r="M30" s="65">
        <f t="shared" si="62"/>
        <v>6.243970069015619E-2</v>
      </c>
      <c r="N30" s="63">
        <f t="shared" si="63"/>
        <v>3</v>
      </c>
      <c r="O30" s="63">
        <f t="shared" si="64"/>
        <v>4</v>
      </c>
      <c r="P30" s="63">
        <f t="shared" si="65"/>
        <v>7</v>
      </c>
      <c r="Q30" s="66" t="str">
        <f t="shared" si="66"/>
        <v>Alto</v>
      </c>
      <c r="R30" s="66" t="s">
        <v>61</v>
      </c>
      <c r="S30" s="67" t="s">
        <v>183</v>
      </c>
      <c r="T30" s="61" t="s">
        <v>19</v>
      </c>
      <c r="U30" s="59">
        <f t="shared" si="67"/>
        <v>3</v>
      </c>
      <c r="V30" s="61" t="s">
        <v>28</v>
      </c>
      <c r="W30" s="63">
        <f t="shared" si="68"/>
        <v>2</v>
      </c>
      <c r="X30" s="63">
        <f t="shared" si="69"/>
        <v>5</v>
      </c>
      <c r="Y30" s="66" t="str">
        <f t="shared" si="70"/>
        <v>Medio</v>
      </c>
      <c r="Z30" s="63" t="s">
        <v>7</v>
      </c>
      <c r="AA30" s="61" t="s">
        <v>22</v>
      </c>
      <c r="AB30" s="47">
        <v>46093</v>
      </c>
      <c r="AC30" s="47">
        <v>46386</v>
      </c>
      <c r="AD30" s="67" t="s">
        <v>184</v>
      </c>
      <c r="AE30" s="67" t="s">
        <v>185</v>
      </c>
    </row>
    <row r="31" spans="1:32" ht="157.5" customHeight="1" x14ac:dyDescent="0.25">
      <c r="A31" s="39">
        <v>16</v>
      </c>
      <c r="B31" s="41" t="s">
        <v>0</v>
      </c>
      <c r="C31" s="41" t="s">
        <v>16</v>
      </c>
      <c r="D31" s="41" t="s">
        <v>1</v>
      </c>
      <c r="E31" s="41" t="s">
        <v>29</v>
      </c>
      <c r="F31" s="42" t="s">
        <v>186</v>
      </c>
      <c r="G31" s="50" t="s">
        <v>187</v>
      </c>
      <c r="H31" s="41" t="s">
        <v>19</v>
      </c>
      <c r="I31" s="39">
        <f t="shared" ref="I31" si="71">IF(H31=$G$1,$K$1,IF(H31=$G$2,$K$2,IF(H31=$G$3,$K$3,IF(H31=$G$4,$K$4,IF(H31=$G$5,$K$5,"0")))))</f>
        <v>3</v>
      </c>
      <c r="J31" s="41" t="s">
        <v>13</v>
      </c>
      <c r="K31" s="43">
        <f t="shared" ref="K31" si="72">IF(J31=$J$1,$K$1,IF(J31=$J$2,$K$2,IF(J31=$J$3,$K$3,IF(J31=$J$4,$K$4,IF(J31=$J$5,$K$5,"-")))))</f>
        <v>4</v>
      </c>
      <c r="L31" s="44">
        <f t="shared" ref="L31" si="73">compes($F$11,E31,H31,J31)</f>
        <v>9454307.2799999993</v>
      </c>
      <c r="M31" s="45">
        <f t="shared" ref="M31" si="74">+L31/$F$11</f>
        <v>6.243970069015619E-2</v>
      </c>
      <c r="N31" s="43">
        <f t="shared" ref="N31" si="75">IF(L31&lt;&gt;"",IF((L31/$F$11)*100&gt;30,$K$1,IF((L31/$F$11)*100&gt;15,$K$2,IF((L31/$F$11)*100&gt;5,$K$3,IF((L31/$F$11)*100&gt;=1,$K$4,$K$5)))),"0")</f>
        <v>3</v>
      </c>
      <c r="O31" s="43">
        <f t="shared" ref="O31" si="76">IF(K31&gt;N31,K31,N31)</f>
        <v>4</v>
      </c>
      <c r="P31" s="43">
        <f t="shared" ref="P31" si="77">IF(O31="-","-",O31+I31)</f>
        <v>7</v>
      </c>
      <c r="Q31" s="46" t="str">
        <f t="shared" ref="Q31" si="78">IF(P31="-","-",IF(P31&gt;=8,"Extremo",IF(P31&gt;=6,"Alto",IF(P31=5,"Medio",IF(P31&lt;5,"Bajo")))))</f>
        <v>Alto</v>
      </c>
      <c r="R31" s="46" t="s">
        <v>61</v>
      </c>
      <c r="S31" s="42" t="s">
        <v>188</v>
      </c>
      <c r="T31" s="41" t="s">
        <v>19</v>
      </c>
      <c r="U31" s="39">
        <f t="shared" ref="U31" si="79">IF(T31=$G$1,$K$1,IF(T31=$G$2,$K$2,IF(T31=$G$3,$K$3,IF(T31=$G$4,$K$4,IF(T31=$G$5,$K$5,"0")))))</f>
        <v>3</v>
      </c>
      <c r="V31" s="41" t="s">
        <v>28</v>
      </c>
      <c r="W31" s="43">
        <f t="shared" ref="W31" si="80">IF(V31=$J$1,$K$1,IF(V31=$J$2,$K$2,IF(V31=$J$3,$K$3,IF(V31=$J$4,$K$4,IF(V31=$J$5,$K$5,"-")))))</f>
        <v>2</v>
      </c>
      <c r="X31" s="43">
        <f t="shared" ref="X31" si="81">IF(W31="-","-",W31+U31)</f>
        <v>5</v>
      </c>
      <c r="Y31" s="46" t="str">
        <f t="shared" ref="Y31" si="82">IF(X31="-","-",IF(X31&gt;=8,"Extremo",IF(X31&gt;=6,"Alto",IF(X31=5,"Medio",IF(X31&lt;5,"Bajo")))))</f>
        <v>Medio</v>
      </c>
      <c r="Z31" s="43" t="s">
        <v>7</v>
      </c>
      <c r="AA31" s="41" t="s">
        <v>22</v>
      </c>
      <c r="AB31" s="47">
        <v>46093</v>
      </c>
      <c r="AC31" s="47">
        <v>46386</v>
      </c>
      <c r="AD31" s="42" t="s">
        <v>189</v>
      </c>
      <c r="AE31" s="42" t="s">
        <v>190</v>
      </c>
    </row>
    <row r="33" spans="1:31" ht="25.15" customHeight="1" x14ac:dyDescent="0.25">
      <c r="A33" s="51"/>
      <c r="B33" s="52"/>
      <c r="C33" s="52"/>
      <c r="D33" s="52"/>
      <c r="E33" s="52"/>
      <c r="F33" s="57"/>
      <c r="G33" s="57"/>
      <c r="H33" s="52"/>
      <c r="I33" s="51"/>
      <c r="J33" s="52"/>
      <c r="K33" s="53"/>
      <c r="L33" s="54"/>
      <c r="M33" s="55"/>
      <c r="N33" s="53"/>
      <c r="O33" s="53"/>
      <c r="P33" s="53"/>
      <c r="Q33" s="56"/>
      <c r="R33" s="56"/>
      <c r="S33" s="57"/>
      <c r="T33" s="52"/>
      <c r="U33" s="51"/>
      <c r="V33" s="52"/>
      <c r="W33" s="53"/>
      <c r="X33" s="53"/>
      <c r="Y33" s="56"/>
      <c r="Z33" s="53"/>
      <c r="AA33" s="52"/>
      <c r="AB33" s="58"/>
      <c r="AC33" s="58"/>
      <c r="AD33" s="57"/>
      <c r="AE33" s="57"/>
    </row>
    <row r="34" spans="1:31" ht="21.75" customHeight="1" x14ac:dyDescent="0.25">
      <c r="A34" s="35"/>
      <c r="B34" s="36"/>
      <c r="C34" s="36"/>
      <c r="D34" s="36"/>
      <c r="E34" s="36"/>
      <c r="F34" s="36"/>
      <c r="G34" s="36"/>
      <c r="H34" s="36"/>
      <c r="I34" s="36"/>
      <c r="J34" s="36"/>
      <c r="K34" s="36"/>
      <c r="L34" s="36"/>
      <c r="M34" s="36"/>
      <c r="N34" s="36"/>
      <c r="O34" s="36"/>
      <c r="P34" s="36"/>
      <c r="Q34" s="36"/>
      <c r="R34" s="36"/>
      <c r="S34" s="36"/>
    </row>
    <row r="35" spans="1:31" ht="21.75" customHeight="1" x14ac:dyDescent="0.25">
      <c r="A35" s="35"/>
      <c r="B35" s="36"/>
      <c r="C35" s="36"/>
      <c r="D35" s="36"/>
      <c r="E35" s="36"/>
      <c r="F35" s="36" t="s">
        <v>63</v>
      </c>
      <c r="G35" s="36"/>
      <c r="H35" s="36"/>
      <c r="I35" s="36"/>
      <c r="J35" s="36"/>
      <c r="K35" s="36"/>
      <c r="L35" s="36"/>
      <c r="M35" s="36"/>
      <c r="N35" s="36"/>
      <c r="O35" s="36"/>
      <c r="P35" s="36"/>
      <c r="Q35" s="36"/>
      <c r="R35" s="36"/>
      <c r="S35" s="36"/>
    </row>
    <row r="36" spans="1:31" ht="21.75" customHeight="1" x14ac:dyDescent="0.25">
      <c r="A36" s="35"/>
      <c r="B36" s="36"/>
      <c r="C36" s="36"/>
      <c r="D36" s="36"/>
      <c r="E36" s="36"/>
      <c r="F36" s="69"/>
      <c r="G36" s="36"/>
      <c r="H36" s="36"/>
      <c r="I36" s="36"/>
      <c r="J36" s="36"/>
      <c r="K36" s="36"/>
      <c r="L36" s="36"/>
      <c r="M36" s="36"/>
      <c r="N36" s="36"/>
      <c r="O36" s="36"/>
      <c r="P36" s="36"/>
      <c r="Q36" s="36"/>
      <c r="R36" s="36"/>
      <c r="S36" s="36"/>
    </row>
    <row r="37" spans="1:31" ht="21.75" customHeight="1" x14ac:dyDescent="0.25">
      <c r="A37" s="34"/>
      <c r="F37" s="36"/>
    </row>
    <row r="38" spans="1:31" ht="21.75" customHeight="1" x14ac:dyDescent="0.25">
      <c r="F38" s="20"/>
    </row>
    <row r="39" spans="1:31" ht="45" customHeight="1" x14ac:dyDescent="0.25">
      <c r="L39"/>
    </row>
  </sheetData>
  <sheetProtection formatColumns="0" formatRows="0" deleteRows="0"/>
  <dataConsolidate/>
  <mergeCells count="21">
    <mergeCell ref="C14:C15"/>
    <mergeCell ref="D14:D15"/>
    <mergeCell ref="E14:E15"/>
    <mergeCell ref="F14:F15"/>
    <mergeCell ref="R14:R15"/>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s>
  <dataValidations count="7">
    <dataValidation type="list" allowBlank="1" showInputMessage="1" showErrorMessage="1" sqref="T33 H16:H31 H33 T16:T31" xr:uid="{00000000-0002-0000-0000-000000000000}">
      <formula1>Prob</formula1>
    </dataValidation>
    <dataValidation type="list" allowBlank="1" showInputMessage="1" showErrorMessage="1" sqref="B33 B16:B31" xr:uid="{00000000-0002-0000-0000-000001000000}">
      <formula1>$A$1:$A$2</formula1>
    </dataValidation>
    <dataValidation type="list" allowBlank="1" showInputMessage="1" showErrorMessage="1" sqref="C33 C16:C31" xr:uid="{00000000-0002-0000-0000-000002000000}">
      <formula1>$A$3:$A$4</formula1>
    </dataValidation>
    <dataValidation type="list" allowBlank="1" showInputMessage="1" showErrorMessage="1" sqref="D33 D16:D31" xr:uid="{00000000-0002-0000-0000-000003000000}">
      <formula1>$D$1:$D$4</formula1>
    </dataValidation>
    <dataValidation type="list" allowBlank="1" showInputMessage="1" showErrorMessage="1" sqref="E33 E16:E31" xr:uid="{00000000-0002-0000-0000-000004000000}">
      <formula1>$F$1:$F$8</formula1>
    </dataValidation>
    <dataValidation type="list" allowBlank="1" showInputMessage="1" showErrorMessage="1" sqref="V33 J16:J31 J33 V16:V31" xr:uid="{00000000-0002-0000-0000-000005000000}">
      <formula1>$J$1:$J$5</formula1>
    </dataValidation>
    <dataValidation type="list" allowBlank="1" showInputMessage="1" showErrorMessage="1" sqref="Z33 Z16:Z31"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47" fitToHeight="0" orientation="landscape" r:id="rId1"/>
  <headerFooter>
    <oddHeader xml:space="preserve">&amp;C&amp;P
</oddHeader>
  </headerFooter>
  <ignoredErrors>
    <ignoredError sqref="U23 I23 I29:I30 U29:U30 I17 U17 I19 I27 U27"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N20" sqref="N20"/>
    </sheetView>
  </sheetViews>
  <sheetFormatPr baseColWidth="10" defaultColWidth="11.42578125" defaultRowHeight="15" x14ac:dyDescent="0.25"/>
  <sheetData>
    <row r="1" spans="1:24" ht="15.75" thickBot="1" x14ac:dyDescent="0.3"/>
    <row r="2" spans="1:24" ht="25.5" customHeight="1" thickBot="1" x14ac:dyDescent="0.3">
      <c r="A2" s="93" t="s">
        <v>64</v>
      </c>
      <c r="B2" s="87" t="s">
        <v>36</v>
      </c>
      <c r="C2" s="87" t="s">
        <v>65</v>
      </c>
      <c r="D2" s="87" t="s">
        <v>38</v>
      </c>
      <c r="E2" s="87" t="s">
        <v>39</v>
      </c>
      <c r="F2" s="93" t="s">
        <v>66</v>
      </c>
      <c r="G2" s="93" t="s">
        <v>67</v>
      </c>
      <c r="H2" s="87" t="s">
        <v>42</v>
      </c>
      <c r="I2" s="87" t="s">
        <v>43</v>
      </c>
      <c r="J2" s="87" t="s">
        <v>44</v>
      </c>
      <c r="K2" s="87" t="s">
        <v>45</v>
      </c>
      <c r="L2" s="81" t="s">
        <v>68</v>
      </c>
      <c r="M2" s="90" t="s">
        <v>69</v>
      </c>
      <c r="N2" s="83" t="s">
        <v>48</v>
      </c>
      <c r="O2" s="84"/>
      <c r="P2" s="84"/>
      <c r="Q2" s="85"/>
      <c r="R2" s="81" t="s">
        <v>49</v>
      </c>
      <c r="S2" s="81" t="s">
        <v>70</v>
      </c>
      <c r="T2" s="81" t="s">
        <v>71</v>
      </c>
      <c r="U2" s="81" t="s">
        <v>72</v>
      </c>
      <c r="V2" s="83" t="s">
        <v>73</v>
      </c>
      <c r="W2" s="85"/>
      <c r="X2" s="26"/>
    </row>
    <row r="3" spans="1:24" ht="18" customHeight="1" x14ac:dyDescent="0.25">
      <c r="A3" s="94"/>
      <c r="B3" s="88"/>
      <c r="C3" s="88"/>
      <c r="D3" s="88"/>
      <c r="E3" s="88"/>
      <c r="F3" s="94"/>
      <c r="G3" s="94"/>
      <c r="H3" s="88"/>
      <c r="I3" s="88"/>
      <c r="J3" s="88"/>
      <c r="K3" s="88"/>
      <c r="L3" s="86"/>
      <c r="M3" s="91"/>
      <c r="N3" s="81" t="s">
        <v>42</v>
      </c>
      <c r="O3" s="81" t="s">
        <v>43</v>
      </c>
      <c r="P3" s="81" t="s">
        <v>74</v>
      </c>
      <c r="Q3" s="81" t="s">
        <v>45</v>
      </c>
      <c r="R3" s="86"/>
      <c r="S3" s="86"/>
      <c r="T3" s="86"/>
      <c r="U3" s="86"/>
      <c r="V3" s="81" t="s">
        <v>75</v>
      </c>
      <c r="W3" s="81" t="s">
        <v>76</v>
      </c>
      <c r="X3" s="26"/>
    </row>
    <row r="4" spans="1:24" ht="15.75" thickBot="1" x14ac:dyDescent="0.3">
      <c r="A4" s="95"/>
      <c r="B4" s="89"/>
      <c r="C4" s="89"/>
      <c r="D4" s="89"/>
      <c r="E4" s="89"/>
      <c r="F4" s="95"/>
      <c r="G4" s="95"/>
      <c r="H4" s="89"/>
      <c r="I4" s="89"/>
      <c r="J4" s="89"/>
      <c r="K4" s="89"/>
      <c r="L4" s="82"/>
      <c r="M4" s="92"/>
      <c r="N4" s="82"/>
      <c r="O4" s="82"/>
      <c r="P4" s="82"/>
      <c r="Q4" s="82"/>
      <c r="R4" s="82"/>
      <c r="S4" s="82"/>
      <c r="T4" s="82"/>
      <c r="U4" s="82"/>
      <c r="V4" s="82"/>
      <c r="W4" s="82"/>
      <c r="X4" s="26"/>
    </row>
    <row r="5" spans="1:24" ht="93" thickBot="1" x14ac:dyDescent="0.3">
      <c r="A5" s="27" t="s">
        <v>77</v>
      </c>
      <c r="B5" s="28" t="s">
        <v>78</v>
      </c>
      <c r="C5" s="28" t="s">
        <v>79</v>
      </c>
      <c r="D5" s="28" t="s">
        <v>80</v>
      </c>
      <c r="E5" s="28" t="s">
        <v>81</v>
      </c>
      <c r="F5" s="29" t="s">
        <v>82</v>
      </c>
      <c r="G5" s="29" t="s">
        <v>83</v>
      </c>
      <c r="H5" s="28" t="s">
        <v>84</v>
      </c>
      <c r="I5" s="28" t="s">
        <v>84</v>
      </c>
      <c r="J5" s="28" t="s">
        <v>85</v>
      </c>
      <c r="K5" s="28" t="s">
        <v>86</v>
      </c>
      <c r="L5" s="28" t="s">
        <v>87</v>
      </c>
      <c r="M5" s="29" t="s">
        <v>88</v>
      </c>
      <c r="N5" s="28" t="s">
        <v>84</v>
      </c>
      <c r="O5" s="28" t="s">
        <v>84</v>
      </c>
      <c r="P5" s="28" t="s">
        <v>85</v>
      </c>
      <c r="Q5" s="28" t="s">
        <v>86</v>
      </c>
      <c r="R5" s="28" t="s">
        <v>89</v>
      </c>
      <c r="S5" s="28" t="s">
        <v>87</v>
      </c>
      <c r="T5" s="29" t="s">
        <v>90</v>
      </c>
      <c r="U5" s="29" t="s">
        <v>90</v>
      </c>
      <c r="V5" s="29" t="s">
        <v>91</v>
      </c>
      <c r="W5" s="29" t="s">
        <v>92</v>
      </c>
      <c r="X5" s="26"/>
    </row>
  </sheetData>
  <mergeCells count="25">
    <mergeCell ref="A2:A4"/>
    <mergeCell ref="B2:B4"/>
    <mergeCell ref="C2:C4"/>
    <mergeCell ref="D2:D4"/>
    <mergeCell ref="E2:E4"/>
    <mergeCell ref="F2:F4"/>
    <mergeCell ref="G2:G4"/>
    <mergeCell ref="H2:H4"/>
    <mergeCell ref="I2:I4"/>
    <mergeCell ref="J2:J4"/>
    <mergeCell ref="K2:K4"/>
    <mergeCell ref="L2:L4"/>
    <mergeCell ref="M2:M4"/>
    <mergeCell ref="N3:N4"/>
    <mergeCell ref="O3:O4"/>
    <mergeCell ref="V3:V4"/>
    <mergeCell ref="W3:W4"/>
    <mergeCell ref="N2:Q2"/>
    <mergeCell ref="R2:R4"/>
    <mergeCell ref="S2:S4"/>
    <mergeCell ref="T2:T4"/>
    <mergeCell ref="U2:U4"/>
    <mergeCell ref="V2:W2"/>
    <mergeCell ref="P3:P4"/>
    <mergeCell ref="Q3:Q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workbookViewId="0">
      <selection activeCell="L14" sqref="L14"/>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96" t="s">
        <v>93</v>
      </c>
      <c r="B11" s="96"/>
      <c r="C11" s="96"/>
      <c r="D11" s="96"/>
      <c r="E11" s="96"/>
      <c r="F11" s="12">
        <v>500925333</v>
      </c>
      <c r="R11" s="11"/>
    </row>
    <row r="12" spans="1:21" ht="41.25" customHeight="1" x14ac:dyDescent="0.3">
      <c r="A12" s="97" t="s">
        <v>35</v>
      </c>
      <c r="B12" s="97" t="s">
        <v>36</v>
      </c>
      <c r="C12" s="97" t="s">
        <v>37</v>
      </c>
      <c r="D12" s="97" t="s">
        <v>38</v>
      </c>
      <c r="E12" s="97" t="s">
        <v>39</v>
      </c>
      <c r="F12" s="98" t="s">
        <v>66</v>
      </c>
      <c r="G12" s="98" t="s">
        <v>41</v>
      </c>
      <c r="H12" s="98" t="s">
        <v>42</v>
      </c>
      <c r="I12" s="17"/>
      <c r="J12" s="98" t="s">
        <v>43</v>
      </c>
      <c r="K12" s="98"/>
      <c r="L12" s="98"/>
      <c r="M12" s="98"/>
      <c r="N12" s="98"/>
      <c r="O12" s="98"/>
      <c r="P12" s="97" t="s">
        <v>44</v>
      </c>
      <c r="Q12" s="97" t="s">
        <v>45</v>
      </c>
      <c r="R12" s="97" t="s">
        <v>46</v>
      </c>
      <c r="S12" s="98" t="s">
        <v>47</v>
      </c>
      <c r="T12" s="98" t="s">
        <v>53</v>
      </c>
      <c r="U12" s="98"/>
    </row>
    <row r="13" spans="1:21" ht="55.5" customHeight="1" x14ac:dyDescent="0.3">
      <c r="A13" s="97"/>
      <c r="B13" s="97"/>
      <c r="C13" s="97"/>
      <c r="D13" s="97"/>
      <c r="E13" s="97"/>
      <c r="F13" s="98"/>
      <c r="G13" s="98"/>
      <c r="H13" s="98"/>
      <c r="I13" s="17"/>
      <c r="J13" s="17" t="s">
        <v>54</v>
      </c>
      <c r="K13" s="17"/>
      <c r="L13" s="17" t="s">
        <v>55</v>
      </c>
      <c r="M13" s="17"/>
      <c r="N13" s="17"/>
      <c r="O13" s="16" t="s">
        <v>56</v>
      </c>
      <c r="P13" s="97"/>
      <c r="Q13" s="97"/>
      <c r="R13" s="97"/>
      <c r="S13" s="98"/>
      <c r="T13" s="17" t="s">
        <v>57</v>
      </c>
      <c r="U13" s="17" t="s">
        <v>58</v>
      </c>
    </row>
    <row r="14" spans="1:21" ht="80.25" x14ac:dyDescent="0.3">
      <c r="A14" s="2">
        <v>1</v>
      </c>
      <c r="B14" s="5" t="s">
        <v>0</v>
      </c>
      <c r="C14" s="5" t="s">
        <v>16</v>
      </c>
      <c r="D14" s="5" t="s">
        <v>17</v>
      </c>
      <c r="E14" s="5" t="s">
        <v>34</v>
      </c>
      <c r="F14" s="2" t="s">
        <v>94</v>
      </c>
      <c r="G14" s="2" t="s">
        <v>95</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96</v>
      </c>
      <c r="T14" s="2" t="s">
        <v>97</v>
      </c>
      <c r="U14" s="2" t="s">
        <v>98</v>
      </c>
    </row>
    <row r="15" spans="1:21" ht="80.25" x14ac:dyDescent="0.3">
      <c r="A15" s="2">
        <v>2</v>
      </c>
      <c r="B15" s="5" t="s">
        <v>0</v>
      </c>
      <c r="C15" s="5" t="s">
        <v>16</v>
      </c>
      <c r="D15" s="5" t="s">
        <v>17</v>
      </c>
      <c r="E15" s="5" t="s">
        <v>18</v>
      </c>
      <c r="F15" s="2" t="s">
        <v>99</v>
      </c>
      <c r="G15" s="2" t="s">
        <v>100</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101</v>
      </c>
      <c r="T15" s="2" t="s">
        <v>97</v>
      </c>
      <c r="U15" s="2" t="s">
        <v>98</v>
      </c>
    </row>
    <row r="16" spans="1:21" ht="96" customHeight="1" x14ac:dyDescent="0.3">
      <c r="A16" s="2">
        <v>3</v>
      </c>
      <c r="B16" s="5" t="s">
        <v>0</v>
      </c>
      <c r="C16" s="5" t="s">
        <v>16</v>
      </c>
      <c r="D16" s="5" t="s">
        <v>24</v>
      </c>
      <c r="E16" s="5" t="s">
        <v>18</v>
      </c>
      <c r="F16" s="2" t="s">
        <v>102</v>
      </c>
      <c r="G16" s="2" t="s">
        <v>103</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104</v>
      </c>
      <c r="T16" s="2" t="s">
        <v>105</v>
      </c>
      <c r="U16" s="2" t="s">
        <v>106</v>
      </c>
    </row>
    <row r="17" spans="1:21" ht="114.75" x14ac:dyDescent="0.3">
      <c r="A17" s="2">
        <v>4</v>
      </c>
      <c r="B17" s="5" t="s">
        <v>8</v>
      </c>
      <c r="C17" s="5" t="s">
        <v>23</v>
      </c>
      <c r="D17" s="5" t="s">
        <v>24</v>
      </c>
      <c r="E17" s="5" t="s">
        <v>2</v>
      </c>
      <c r="F17" s="3" t="s">
        <v>107</v>
      </c>
      <c r="G17" s="3" t="s">
        <v>108</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109</v>
      </c>
      <c r="T17" s="3" t="s">
        <v>110</v>
      </c>
      <c r="U17" s="3" t="s">
        <v>106</v>
      </c>
    </row>
    <row r="18" spans="1:21" ht="106.5" customHeight="1" x14ac:dyDescent="0.3">
      <c r="A18" s="2">
        <v>5</v>
      </c>
      <c r="B18" s="5" t="s">
        <v>8</v>
      </c>
      <c r="C18" s="5" t="s">
        <v>23</v>
      </c>
      <c r="D18" s="5" t="s">
        <v>24</v>
      </c>
      <c r="E18" s="5" t="s">
        <v>10</v>
      </c>
      <c r="F18" s="2" t="s">
        <v>111</v>
      </c>
      <c r="G18" s="2" t="s">
        <v>112</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113</v>
      </c>
      <c r="T18" s="2" t="s">
        <v>114</v>
      </c>
      <c r="U18" s="2" t="s">
        <v>115</v>
      </c>
    </row>
    <row r="19" spans="1:21" ht="108" customHeight="1" x14ac:dyDescent="0.3">
      <c r="A19" s="2">
        <v>6</v>
      </c>
      <c r="B19" s="5" t="s">
        <v>8</v>
      </c>
      <c r="C19" s="5" t="s">
        <v>23</v>
      </c>
      <c r="D19" s="5" t="s">
        <v>24</v>
      </c>
      <c r="E19" s="5" t="s">
        <v>32</v>
      </c>
      <c r="F19" s="2" t="s">
        <v>116</v>
      </c>
      <c r="G19" s="2" t="s">
        <v>117</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118</v>
      </c>
      <c r="T19" s="2" t="s">
        <v>119</v>
      </c>
      <c r="U19" s="2" t="s">
        <v>120</v>
      </c>
    </row>
  </sheetData>
  <mergeCells count="15">
    <mergeCell ref="R12:R13"/>
    <mergeCell ref="S12:S13"/>
    <mergeCell ref="T12:U12"/>
    <mergeCell ref="F12:F13"/>
    <mergeCell ref="G12:G13"/>
    <mergeCell ref="H12:H13"/>
    <mergeCell ref="J12:O12"/>
    <mergeCell ref="P12:P13"/>
    <mergeCell ref="Q12:Q13"/>
    <mergeCell ref="A11:E11"/>
    <mergeCell ref="A12:A13"/>
    <mergeCell ref="B12:B13"/>
    <mergeCell ref="C12:C13"/>
    <mergeCell ref="D12:D13"/>
    <mergeCell ref="E12:E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dcterms:created xsi:type="dcterms:W3CDTF">2014-05-29T19:32:37Z</dcterms:created>
  <dcterms:modified xsi:type="dcterms:W3CDTF">2026-05-19T19:12:23Z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