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ERSONAL\OneDrive\ALIADOS INTEGRALES EN SEGUROS LTDA\SEGUROS\CLIENTES\I\IDER\2026\LICITACION MENOR CUANTIA\"/>
    </mc:Choice>
  </mc:AlternateContent>
  <bookViews>
    <workbookView xWindow="0" yWindow="0" windowWidth="20490" windowHeight="6930" tabRatio="637"/>
  </bookViews>
  <sheets>
    <sheet name="ESTUDIO DE MERCADO" sheetId="1" r:id="rId1"/>
    <sheet name="TASAS PROMEDIO" sheetId="16" r:id="rId2"/>
    <sheet name="RELACION TRDM" sheetId="4" r:id="rId3"/>
    <sheet name="DISTRIBUCION DEL RIESGO" sheetId="20" r:id="rId4"/>
    <sheet name="PROPUESTA REFERENCIA" sheetId="21" r:id="rId5"/>
    <sheet name="SINIESTRALIDAD" sheetId="1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Toc140149825_1" localSheetId="2">[1]JURIDICA!#REF!</definedName>
    <definedName name="_Toc140149825_1">[1]JURIDICA!#REF!</definedName>
    <definedName name="_Toc140149825_59" localSheetId="2">#REF!</definedName>
    <definedName name="_Toc140149825_59">#REF!</definedName>
    <definedName name="_Toc142149825_60" localSheetId="2">#REF!</definedName>
    <definedName name="_Toc142149825_60">#REF!</definedName>
    <definedName name="AMOR" localSheetId="2">[1]JURIDICA!#REF!</definedName>
    <definedName name="AMOR">[1]JURIDICA!#REF!</definedName>
    <definedName name="_xlnm.Print_Area" localSheetId="0">'ESTUDIO DE MERCADO'!$B$2:$H$24</definedName>
    <definedName name="_xlnm.Print_Area" localSheetId="2">'RELACION TRDM'!$B$7:$E$22</definedName>
    <definedName name="bg">#REF!</definedName>
    <definedName name="cvehiculo">[2]!Tabla3[CLASE DE VEHICULO]</definedName>
    <definedName name="estadof">[3]Hoja4!$B$2:$B$15</definedName>
    <definedName name="FFFFFFF" localSheetId="2">#REF!</definedName>
    <definedName name="FFFFFFF">#REF!</definedName>
    <definedName name="g">[1]JURIDICA!#REF!</definedName>
    <definedName name="GENERAL">[1]JURIDICA!#REF!</definedName>
    <definedName name="GG" localSheetId="2">[1]JURIDICA!#REF!</definedName>
    <definedName name="GG">[1]JURIDICA!#REF!</definedName>
    <definedName name="GGGGGG" localSheetId="2">#REF!</definedName>
    <definedName name="GGGGGG">#REF!</definedName>
    <definedName name="Grupo">[4]Listas!$B$2:$B$3</definedName>
    <definedName name="opcion2">'[5]CUADRO RESUMEN'!$L$21</definedName>
    <definedName name="opcion3">'[5]CUADRO RESUMEN'!$L$22</definedName>
    <definedName name="opcion4">'[5]CUADRO RESUMEN'!$L$23</definedName>
    <definedName name="opcion5">'[5]CUADRO RESUMEN'!$L$24</definedName>
    <definedName name="opcion6">'[5]CUADRO RESUMEN'!$L$25</definedName>
    <definedName name="RamoAmparo">[3]Hoja4!$A$2:$A$57</definedName>
    <definedName name="Servicio">[4]Listas!$G$2:$G$17</definedName>
    <definedName name="tadquisicion">[4]Listas!$A$2:$A$8</definedName>
    <definedName name="TipodeVehiculo">[4]Listas!$C$2:$C$10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6" l="1"/>
  <c r="I12" i="16" s="1"/>
  <c r="D19" i="1" s="1"/>
  <c r="H19" i="20"/>
  <c r="G19" i="20"/>
  <c r="E19" i="20"/>
  <c r="D19" i="20"/>
  <c r="I18" i="20"/>
  <c r="I17" i="20"/>
  <c r="I16" i="20"/>
  <c r="I15" i="20"/>
  <c r="I14" i="20"/>
  <c r="I13" i="20"/>
  <c r="I12" i="20"/>
  <c r="I11" i="20"/>
  <c r="I10" i="20"/>
  <c r="I9" i="20"/>
  <c r="I19" i="20" s="1"/>
  <c r="F29" i="4" l="1"/>
  <c r="F30" i="4"/>
  <c r="F31" i="4"/>
  <c r="D32" i="4"/>
  <c r="C10" i="1" l="1"/>
  <c r="F28" i="4" l="1"/>
  <c r="G16" i="16"/>
  <c r="H17" i="16" s="1"/>
  <c r="I16" i="16" s="1"/>
  <c r="D20" i="1" l="1"/>
  <c r="E14" i="4"/>
  <c r="F14" i="4" s="1"/>
  <c r="E13" i="4"/>
  <c r="E12" i="4"/>
  <c r="F32" i="4"/>
  <c r="D11" i="4" s="1"/>
  <c r="E11" i="4" s="1"/>
  <c r="D16" i="4" l="1"/>
  <c r="D15" i="4"/>
  <c r="E17" i="4"/>
  <c r="G12" i="16" l="1"/>
  <c r="G8" i="16"/>
  <c r="H9" i="16" l="1"/>
  <c r="I8" i="16" s="1"/>
  <c r="D16" i="1" l="1"/>
  <c r="D17" i="1" s="1"/>
  <c r="D17" i="4" l="1"/>
  <c r="F20" i="1"/>
  <c r="I20" i="1" s="1"/>
  <c r="J20" i="1" s="1"/>
  <c r="K20" i="1" s="1"/>
  <c r="F19" i="1"/>
  <c r="I19" i="1" s="1"/>
  <c r="J19" i="1" s="1"/>
  <c r="K19" i="1" s="1"/>
  <c r="E20" i="4"/>
  <c r="D20" i="4"/>
  <c r="E30" i="1" l="1"/>
  <c r="D21" i="4"/>
  <c r="G19" i="1"/>
  <c r="H19" i="1" s="1"/>
  <c r="G20" i="1"/>
  <c r="H20" i="1" s="1"/>
  <c r="C16" i="1" l="1"/>
  <c r="F16" i="1" s="1"/>
  <c r="G16" i="1" l="1"/>
  <c r="H16" i="1" s="1"/>
  <c r="I16" i="1"/>
  <c r="J16" i="1" s="1"/>
  <c r="K16" i="1" s="1"/>
  <c r="F19" i="4"/>
  <c r="F12" i="4"/>
  <c r="F15" i="4"/>
  <c r="F13" i="4"/>
  <c r="F16" i="4"/>
  <c r="F20" i="4" l="1"/>
  <c r="F11" i="4"/>
  <c r="F17" i="4" s="1"/>
  <c r="E21" i="4"/>
  <c r="C17" i="1" s="1"/>
  <c r="F17" i="1" l="1"/>
  <c r="C18" i="1"/>
  <c r="F21" i="4"/>
  <c r="G17" i="1" l="1"/>
  <c r="H17" i="1" s="1"/>
  <c r="H18" i="1" s="1"/>
  <c r="H23" i="1" s="1"/>
  <c r="I17" i="1"/>
  <c r="J17" i="1" s="1"/>
  <c r="K17" i="1" s="1"/>
  <c r="K18" i="1" s="1"/>
  <c r="K23" i="1" l="1"/>
  <c r="H9" i="1" s="1"/>
  <c r="E28" i="1"/>
  <c r="E32" i="1" s="1"/>
</calcChain>
</file>

<file path=xl/sharedStrings.xml><?xml version="1.0" encoding="utf-8"?>
<sst xmlns="http://schemas.openxmlformats.org/spreadsheetml/2006/main" count="147" uniqueCount="107">
  <si>
    <t>RAMO</t>
  </si>
  <si>
    <t>VALOR ASEGURADO</t>
  </si>
  <si>
    <t>TODO RIESGO DAÑOS MATERIALES</t>
  </si>
  <si>
    <t>ENTIDAD</t>
  </si>
  <si>
    <t>TASAS</t>
  </si>
  <si>
    <t>%</t>
  </si>
  <si>
    <t>%o</t>
  </si>
  <si>
    <t>TIPO DE TASA % - %o</t>
  </si>
  <si>
    <t>DETALLE</t>
  </si>
  <si>
    <t>CONTENIDOS EN GENERAL (muebles y enseres, equipo  de Oficina, bienes y utilies de cafetería y aseo, libros)</t>
  </si>
  <si>
    <t xml:space="preserve">TOTAL TRDM (TASA %o) </t>
  </si>
  <si>
    <t>EQUIPO ELÉCTRICO, ELECTRÓNICO Y DE COMUNICACIÓN (incluidos equipos móviles y portátiles, licencias y software)</t>
  </si>
  <si>
    <t>PROCESO DE CONTRATACION</t>
  </si>
  <si>
    <t>LIMITE ASEGURADO</t>
  </si>
  <si>
    <t>VIGENCIA DESDE 00:00 HORAS</t>
  </si>
  <si>
    <t>SUBLIMITES</t>
  </si>
  <si>
    <t>TOTAL VALOR ASEGURADO</t>
  </si>
  <si>
    <t>DINERO Y TÍTULOS VALORES DENTRO Y FUERA DE CAJA FUERTE.</t>
  </si>
  <si>
    <t>MANEJO GLOBAL ENTIDADES OFICIALES</t>
  </si>
  <si>
    <t>RESP. CIVIL EXTRACTUAL</t>
  </si>
  <si>
    <t>IVA 19%</t>
  </si>
  <si>
    <t>TASA ANUAL ESTUDIO MERCADO</t>
  </si>
  <si>
    <t>DIAS DE COBERTURA PROYECTADOS</t>
  </si>
  <si>
    <t>SUBTOTAL DE VALORES ASEGURADOS</t>
  </si>
  <si>
    <t>SUBTOTAL DE SUBLÍMITES</t>
  </si>
  <si>
    <t>RELACIÓN BIENES Y VALORES ASEGURADOS</t>
  </si>
  <si>
    <r>
      <rPr>
        <b/>
        <sz val="10"/>
        <rFont val="Arial Narrow"/>
        <family val="2"/>
      </rPr>
      <t xml:space="preserve">NOTA 1: </t>
    </r>
    <r>
      <rPr>
        <sz val="10"/>
        <rFont val="Arial Narrow"/>
        <family val="2"/>
      </rPr>
      <t>EL OFERENTE DEBERÁ OFRECER UNA TASA ÚNICA PARA ESTE SEGURO, LA CUAL SE APLICARÁ PARA TODOS LOS MOVIMIENTOS QUE SE REALICEN DURANTE LA VIGENCIA DE LA PÓLIZA.</t>
    </r>
  </si>
  <si>
    <r>
      <rPr>
        <b/>
        <sz val="10"/>
        <rFont val="Arial Narrow"/>
        <family val="2"/>
      </rPr>
      <t xml:space="preserve">NOTA 2: </t>
    </r>
    <r>
      <rPr>
        <sz val="10"/>
        <rFont val="Arial Narrow"/>
        <family val="2"/>
      </rPr>
      <t>EL OFERENTE EN SU OFERTA, DEBERÁ CALCULAR EL ÍNDICE VARIABLE DE ACUERDO A LA TOTALIDAD DE LA VIGENCIA OFRECIDA.</t>
    </r>
  </si>
  <si>
    <t>VIGENCIA HASTA 00:00 HORAS</t>
  </si>
  <si>
    <t>TOTAL TODO RIESGO DAÑOS MATERIALES</t>
  </si>
  <si>
    <t>PRIMA NETA ANUAL</t>
  </si>
  <si>
    <t xml:space="preserve">PRESUPUESTO PROYECTADO </t>
  </si>
  <si>
    <t xml:space="preserve">PRESUPUESTO DE LA ENTIDAD PARA EL PROCESO </t>
  </si>
  <si>
    <t>TOTAL PRESUPUESTO ESTIMADO</t>
  </si>
  <si>
    <t>PRIMA ANUAL</t>
  </si>
  <si>
    <t>DETERMINACIÓN TASAS PROMEDIOS</t>
  </si>
  <si>
    <t>CALCULO DE TASA PROMEDIO</t>
  </si>
  <si>
    <t>PROMEDIO TASA MERCADO (A)</t>
  </si>
  <si>
    <t>AJUSTE POR SINIESTRALIDAD</t>
  </si>
  <si>
    <t>TASA FINAL PROMEDIO</t>
  </si>
  <si>
    <t>RESPONSABILIDAD CIVIL EXTRACONTRACTUAL</t>
  </si>
  <si>
    <t xml:space="preserve">MANEJO GLOBAL </t>
  </si>
  <si>
    <t>ESTUDIO DE MERCADO</t>
  </si>
  <si>
    <t>TIPO DE PROCESO</t>
  </si>
  <si>
    <t>INSTITUTO DISTRITAL DE DEPORTE Y RECREACION - IDER</t>
  </si>
  <si>
    <t>PROCESO DE CONTRATACION PROGRAMA DE SEGUROS</t>
  </si>
  <si>
    <t xml:space="preserve"> </t>
  </si>
  <si>
    <t>VIGENCIA PROYECTADA</t>
  </si>
  <si>
    <t>GRUPO UNICO</t>
  </si>
  <si>
    <t>EDIFICIOS - ESCENARIOS DEPORTIVOS</t>
  </si>
  <si>
    <t>INDICE VARIABLE ANUAL 5%</t>
  </si>
  <si>
    <t>MAQUINARIA Y EQUIPO</t>
  </si>
  <si>
    <t>INSTITUTO DISTRITAL DE DEPORTE Y RECREACIÓN DE CARTAGENA - IDER</t>
  </si>
  <si>
    <t>PROCESO DE CONTRATACIÓN PROGRAMA DE SEGUROS</t>
  </si>
  <si>
    <t>CONTENIDOS</t>
  </si>
  <si>
    <t>EQUIPO ELECTRICO Y ELECTRÓNICO</t>
  </si>
  <si>
    <t>TOTALES</t>
  </si>
  <si>
    <t>COMPLEJO ACUÁTICO</t>
  </si>
  <si>
    <t>COMPLEJO RAQUETAS</t>
  </si>
  <si>
    <t>ESTADIO JAIME MORÓN</t>
  </si>
  <si>
    <t>SEDE CHICO DE HIERRO</t>
  </si>
  <si>
    <t>COLISEO DE COMBATE</t>
  </si>
  <si>
    <t>COLISEO NORTHON MADRID</t>
  </si>
  <si>
    <t>ESTADIO DE CHIQUINQUIRÁ</t>
  </si>
  <si>
    <t>PISTA ATLÉTICA</t>
  </si>
  <si>
    <t>PATINODROMO</t>
  </si>
  <si>
    <t>ESCENARIOS DEPORTIVOS ASEGURADOS</t>
  </si>
  <si>
    <t>ESTADIO DE BEISBOL 11 DE NOVIEMBRE " JAIME LEAL DIAZ</t>
  </si>
  <si>
    <t>ESTADIO DE FUTBOL JAIME MORON LEON</t>
  </si>
  <si>
    <t>TOTAL ESCENARIOS DEPORTIVOS</t>
  </si>
  <si>
    <r>
      <t>INDICE VARIABLE TODO RIESGO DAÑOS MATERIALES</t>
    </r>
    <r>
      <rPr>
        <b/>
        <sz val="10"/>
        <color rgb="FFFF0000"/>
        <rFont val="Arial Narrow"/>
        <family val="2"/>
      </rPr>
      <t xml:space="preserve"> (5%)</t>
    </r>
  </si>
  <si>
    <t>TOTAL PRIMA ANUAL INCLUIDO IVA</t>
  </si>
  <si>
    <t>TOTAL GRUPO ÚNICO</t>
  </si>
  <si>
    <t>GRUPO ÚNICO</t>
  </si>
  <si>
    <t>PRIMA PERIODO PROYECTADO</t>
  </si>
  <si>
    <t>ADECUACIÓN DE CONSTRUCCIONES A LAS NORMAS DE SISMORESISTENCIA (5% del valor asegurado de Edificios)</t>
  </si>
  <si>
    <t>ADECUACIÓN DE SUELOS Y TERRENOS (5% del valor asegurado de Edificios)</t>
  </si>
  <si>
    <t>NOMBRE RUBRO</t>
  </si>
  <si>
    <t>TOTAL PRESUPUESTO GRUPO ÚNICO</t>
  </si>
  <si>
    <t>Funcionamiento</t>
  </si>
  <si>
    <t>Proyecto Inversion</t>
  </si>
  <si>
    <t>RAMOS QUE CONFORMAN CADA RUBRO</t>
  </si>
  <si>
    <t>Manejo Global</t>
  </si>
  <si>
    <t xml:space="preserve">Responsabilidad civil Extracontractual </t>
  </si>
  <si>
    <t>Todo Riesgo Daño Material</t>
  </si>
  <si>
    <t>PROYECCIÓN OFICIAL INICIAL POR RUBRO</t>
  </si>
  <si>
    <t xml:space="preserve">TOTAL PRIMA PROYECTADA </t>
  </si>
  <si>
    <t>PRIMA NETA PROYECTADA</t>
  </si>
  <si>
    <t>ESCENARIOS DEPORTIVOS</t>
  </si>
  <si>
    <t>Fecha de elaboración: 12 de mayo 2026</t>
  </si>
  <si>
    <r>
      <rPr>
        <b/>
        <sz val="10"/>
        <rFont val="Arial Narrow"/>
        <family val="2"/>
      </rPr>
      <t xml:space="preserve">NOTA 3: </t>
    </r>
    <r>
      <rPr>
        <sz val="10"/>
        <rFont val="Arial Narrow"/>
        <family val="2"/>
      </rPr>
      <t>EL VALOR ASEGURADO CON EL QUE SE REALIZO ESTE ESTUDIO DE MERCADO CORRESPONDE AL VALOR ACTUALIZADO HASTA MAYO 2026 ENTREGADO POR LA ENTIDAD</t>
    </r>
  </si>
  <si>
    <t xml:space="preserve">COMPLEJO ACUATICO </t>
  </si>
  <si>
    <t>SA-MC-05-2026</t>
  </si>
  <si>
    <t>PROCESO MENOR CUANTIA No. SA-MC-05-2026</t>
  </si>
  <si>
    <t>INSTITUCION UNIVERSITARIA MAYOR DE CARTAGENA</t>
  </si>
  <si>
    <t>MC-IDER-002-2026</t>
  </si>
  <si>
    <t>SAMC-IPCC-002-2026</t>
  </si>
  <si>
    <t>INSTITUTO DE PATRIMONIO Y CULTURA DE CARTAGENA- IPCC</t>
  </si>
  <si>
    <t>INSTITUTO MUNICIPAL DE DEPORTE Y RECREACION DE CUCUTA IMRD-SAMC-007-2025</t>
  </si>
  <si>
    <t>IMRD-SAMC-007-2025</t>
  </si>
  <si>
    <t>INSTITUTO MUNICIPAL DE DEPORTE Y RECREACION DE CUCUTA</t>
  </si>
  <si>
    <t>EDIFICIOS</t>
  </si>
  <si>
    <t>ESTADIO BEISBOL 11 DE NOVIEMBRE</t>
  </si>
  <si>
    <t>SELECCIÓN ABREVIADA MENOR CUANTIA</t>
  </si>
  <si>
    <t xml:space="preserve">                           SELECCIÓN ABREVIADA MENOR CUANTIA</t>
  </si>
  <si>
    <t>PROYECCIÓN SELECCIÓN ABREVIADA MENOR CUANTIA</t>
  </si>
  <si>
    <t>SE ANEXA SINIESTRALIDAD ENTREGADA POR AXA COLPATRIA SEGUROS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</si>
</sst>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1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#,##0.00;[Red]\-&quot;$&quot;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-* #,##0.00\ &quot;€&quot;_-;\-* #,##0.00\ &quot;€&quot;_-;_-* &quot;-&quot;??\ &quot;€&quot;_-;_-@_-"/>
    <numFmt numFmtId="173" formatCode="_-* #,##0\ _€_-;\-* #,##0\ _€_-;_-* &quot;-&quot;\ _€_-;_-@_-"/>
    <numFmt numFmtId="174" formatCode="_-* #,##0.00\ _€_-;\-* #,##0.00\ _€_-;_-* &quot;-&quot;??\ _€_-;_-@_-"/>
    <numFmt numFmtId="175" formatCode="d/mm/yyyy;@"/>
    <numFmt numFmtId="176" formatCode="[$$-240A]\ #,##0;\-[$$-240A]\ #,##0"/>
    <numFmt numFmtId="177" formatCode="&quot;$&quot;#,##0"/>
    <numFmt numFmtId="178" formatCode="_ &quot;$&quot;\ * #,##0.00_ ;_ &quot;$&quot;\ * \-#,##0.00_ ;_ &quot;$&quot;\ * &quot;-&quot;??_ ;_ @_ "/>
    <numFmt numFmtId="179" formatCode="_ * #,##0.00_ ;_ * \-#,##0.00_ ;_ * &quot;-&quot;??_ ;_ @_ "/>
    <numFmt numFmtId="180" formatCode="_-* #,##0.00_-;\-* #,##0.00_-;_-* \-??_-;_-@_-"/>
    <numFmt numFmtId="181" formatCode="[$$-240A]\ #,##0"/>
    <numFmt numFmtId="182" formatCode="0.0000"/>
    <numFmt numFmtId="183" formatCode="&quot;$&quot;#,##0_);[Red]\(&quot;$&quot;#,##0\)"/>
    <numFmt numFmtId="184" formatCode="_ [$€-2]\ * #,##0.00_ ;_ [$€-2]\ * \-#,##0.00_ ;_ [$€-2]\ * &quot;-&quot;??_ "/>
    <numFmt numFmtId="185" formatCode="_-* #,##0.00\ _F_-;\-* #,##0.00\ _F_-;_-* &quot;-&quot;??\ _F_-;_-@_-"/>
    <numFmt numFmtId="186" formatCode="_-[$€-2]* #,##0.00_-;\-[$€-2]* #,##0.00_-;_-[$€-2]* &quot;-&quot;??_-"/>
    <numFmt numFmtId="187" formatCode="_-[$€-2]* #,##0.00_-;\-[$€-2]* #,##0.00_-;_-[$€-2]* \-??_-"/>
    <numFmt numFmtId="188" formatCode="_ * #,##0.00_ ;_ * \-#,##0.00_ ;_ * \-??_ ;_ @_ "/>
    <numFmt numFmtId="189" formatCode="_ &quot;$ &quot;* #,##0.00_ ;_ &quot;$ &quot;* \-#,##0.00_ ;_ &quot;$ &quot;* \-??_ ;_ @_ "/>
    <numFmt numFmtId="190" formatCode="_-\$* #,##0.00_-;&quot;-$&quot;* #,##0.00_-;_-\$* \-??_-;_-@_-"/>
    <numFmt numFmtId="191" formatCode="_-&quot;$&quot;\ * #,##0_-;\-&quot;$&quot;\ * #,##0_-;_-&quot;$&quot;\ * &quot;-&quot;??_-;_-@_-"/>
    <numFmt numFmtId="192" formatCode="_-* #,##0_-;\-* #,##0_-;_-* &quot;-&quot;??_-;_-@_-"/>
    <numFmt numFmtId="193" formatCode="_(&quot;$&quot;\ * #,##0_);_(&quot;$&quot;\ * \(#,##0\);_(&quot;$&quot;\ * &quot;-&quot;??_);_(@_)"/>
    <numFmt numFmtId="194" formatCode="_-* #,##0.000_-;\-* #,##0.000_-;_-* &quot;-&quot;_-;_-@_-"/>
    <numFmt numFmtId="195" formatCode="_-[$$-240A]\ * #,##0_-;\-[$$-240A]\ * #,##0_-;_-[$$-240A]\ * &quot;-&quot;??_-;_-@_-"/>
    <numFmt numFmtId="196" formatCode="_-[$$-240A]\ * #,##0.00_-;\-[$$-240A]\ * #,##0.00_-;_-[$$-240A]\ * &quot;-&quot;??_-;_-@_-"/>
    <numFmt numFmtId="197" formatCode="&quot;$&quot;\ #,##0"/>
    <numFmt numFmtId="198" formatCode="0.000"/>
    <numFmt numFmtId="199" formatCode="_(* #,##0.000_);_(* \(#,##0.000\);_(* &quot;-&quot;??_);_(@_)"/>
  </numFmts>
  <fonts count="8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b/>
      <sz val="16"/>
      <color theme="6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sz val="14"/>
      <color theme="1"/>
      <name val="Arial Narrow"/>
      <family val="2"/>
    </font>
    <font>
      <b/>
      <sz val="14"/>
      <color rgb="FFFF000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0"/>
      <name val="Arial Narrow"/>
      <family val="2"/>
    </font>
    <font>
      <b/>
      <sz val="14"/>
      <color theme="3"/>
      <name val="Arial Narrow"/>
      <family val="2"/>
    </font>
    <font>
      <b/>
      <sz val="12"/>
      <color rgb="FFFF0000"/>
      <name val="Arial Narrow"/>
      <family val="2"/>
    </font>
    <font>
      <sz val="10"/>
      <color rgb="FFFF0000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2"/>
      <color indexed="8"/>
      <name val="Arial Narrow"/>
      <family val="2"/>
    </font>
    <font>
      <sz val="9"/>
      <color indexed="8"/>
      <name val="Arial Narrow"/>
      <family val="2"/>
    </font>
    <font>
      <b/>
      <sz val="20"/>
      <color rgb="FF7030A0"/>
      <name val="Arial Narrow"/>
      <family val="2"/>
    </font>
    <font>
      <sz val="10"/>
      <color theme="1"/>
      <name val="Calibri"/>
      <family val="2"/>
      <scheme val="minor"/>
    </font>
    <font>
      <sz val="12"/>
      <color theme="5"/>
      <name val="Arial Narrow"/>
      <family val="2"/>
    </font>
    <font>
      <b/>
      <sz val="10"/>
      <color rgb="FFFF0000"/>
      <name val="Arial Narrow"/>
      <family val="2"/>
    </font>
    <font>
      <b/>
      <sz val="16"/>
      <name val="Arial Narrow"/>
      <family val="2"/>
    </font>
    <font>
      <b/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3"/>
      <name val="Arial Narrow"/>
      <family val="2"/>
    </font>
    <font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20"/>
      <name val="Arial Narrow"/>
      <family val="2"/>
    </font>
    <font>
      <sz val="11"/>
      <name val="Arial Narrow"/>
      <family val="2"/>
    </font>
    <font>
      <sz val="8"/>
      <color rgb="FF000000"/>
      <name val="Arial"/>
      <family val="2"/>
    </font>
    <font>
      <b/>
      <sz val="9"/>
      <color indexed="8"/>
      <name val="Arial Narrow"/>
      <family val="2"/>
    </font>
    <font>
      <b/>
      <sz val="13"/>
      <color rgb="FFFF0000"/>
      <name val="Arial Narrow"/>
      <family val="2"/>
    </font>
    <font>
      <b/>
      <sz val="9"/>
      <color rgb="FFFF0000"/>
      <name val="Arial Narrow"/>
      <family val="2"/>
    </font>
    <font>
      <sz val="11"/>
      <color rgb="FFFF0000"/>
      <name val="Arial Narrow"/>
      <family val="2"/>
    </font>
    <font>
      <b/>
      <sz val="11"/>
      <color rgb="FF3D3D3D"/>
      <name val="Arial"/>
      <family val="2"/>
    </font>
    <font>
      <sz val="10"/>
      <name val="Segoe UI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99FF"/>
        <bgColor rgb="FF000000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242">
    <xf numFmtId="0" fontId="0" fillId="0" borderId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" fillId="0" borderId="0"/>
    <xf numFmtId="168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0" fontId="23" fillId="0" borderId="0"/>
    <xf numFmtId="0" fontId="11" fillId="0" borderId="0"/>
    <xf numFmtId="172" fontId="11" fillId="0" borderId="0" applyFont="0" applyFill="0" applyBorder="0" applyAlignment="0" applyProtection="0"/>
    <xf numFmtId="0" fontId="23" fillId="0" borderId="0"/>
    <xf numFmtId="180" fontId="23" fillId="0" borderId="0" applyFill="0" applyBorder="0" applyAlignment="0" applyProtection="0"/>
    <xf numFmtId="0" fontId="23" fillId="0" borderId="0"/>
    <xf numFmtId="0" fontId="23" fillId="0" borderId="0"/>
    <xf numFmtId="179" fontId="23" fillId="0" borderId="0" applyFont="0" applyFill="0" applyBorder="0" applyAlignment="0" applyProtection="0"/>
    <xf numFmtId="0" fontId="23" fillId="0" borderId="0"/>
    <xf numFmtId="0" fontId="10" fillId="0" borderId="0"/>
    <xf numFmtId="0" fontId="9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20" borderId="0" applyNumberFormat="0" applyBorder="0" applyAlignment="0" applyProtection="0"/>
    <xf numFmtId="0" fontId="37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2" fillId="21" borderId="6" applyNumberFormat="0" applyAlignment="0" applyProtection="0"/>
    <xf numFmtId="0" fontId="32" fillId="21" borderId="6" applyNumberFormat="0" applyAlignment="0" applyProtection="0"/>
    <xf numFmtId="0" fontId="32" fillId="21" borderId="6" applyNumberFormat="0" applyAlignment="0" applyProtection="0"/>
    <xf numFmtId="0" fontId="32" fillId="21" borderId="6" applyNumberFormat="0" applyAlignment="0" applyProtection="0"/>
    <xf numFmtId="0" fontId="32" fillId="21" borderId="6" applyNumberFormat="0" applyAlignment="0" applyProtection="0"/>
    <xf numFmtId="0" fontId="33" fillId="22" borderId="7" applyNumberFormat="0" applyAlignment="0" applyProtection="0"/>
    <xf numFmtId="0" fontId="33" fillId="22" borderId="7" applyNumberFormat="0" applyAlignment="0" applyProtection="0"/>
    <xf numFmtId="0" fontId="33" fillId="22" borderId="7" applyNumberFormat="0" applyAlignment="0" applyProtection="0"/>
    <xf numFmtId="0" fontId="33" fillId="22" borderId="7" applyNumberFormat="0" applyAlignment="0" applyProtection="0"/>
    <xf numFmtId="0" fontId="34" fillId="0" borderId="8" applyNumberFormat="0" applyFill="0" applyAlignment="0" applyProtection="0"/>
    <xf numFmtId="0" fontId="34" fillId="0" borderId="8" applyNumberFormat="0" applyFill="0" applyAlignment="0" applyProtection="0"/>
    <xf numFmtId="0" fontId="34" fillId="0" borderId="8" applyNumberFormat="0" applyFill="0" applyAlignment="0" applyProtection="0"/>
    <xf numFmtId="0" fontId="34" fillId="0" borderId="8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6" fillId="8" borderId="6" applyNumberFormat="0" applyAlignment="0" applyProtection="0"/>
    <xf numFmtId="0" fontId="36" fillId="8" borderId="6" applyNumberFormat="0" applyAlignment="0" applyProtection="0"/>
    <xf numFmtId="0" fontId="36" fillId="8" borderId="6" applyNumberFormat="0" applyAlignment="0" applyProtection="0"/>
    <xf numFmtId="0" fontId="36" fillId="8" borderId="6" applyNumberFormat="0" applyAlignment="0" applyProtection="0"/>
    <xf numFmtId="181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179" fontId="2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179" fontId="2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79" fontId="2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4" fontId="23" fillId="0" borderId="0" applyFont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1" fontId="23" fillId="0" borderId="0" applyFont="0" applyFill="0" applyBorder="0" applyAlignment="0" applyProtection="0"/>
    <xf numFmtId="187" fontId="23" fillId="0" borderId="0" applyFill="0" applyBorder="0" applyAlignment="0" applyProtection="0"/>
    <xf numFmtId="184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187" fontId="23" fillId="0" borderId="0" applyFill="0" applyBorder="0" applyAlignment="0" applyProtection="0"/>
    <xf numFmtId="0" fontId="41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10" applyNumberFormat="0" applyFill="0" applyAlignment="0" applyProtection="0"/>
    <xf numFmtId="0" fontId="35" fillId="0" borderId="11" applyNumberFormat="0" applyFill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174" fontId="22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3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43" fontId="23" fillId="0" borderId="0" applyFont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43" fontId="23" fillId="0" borderId="0" applyFont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43" fontId="23" fillId="0" borderId="0" applyFont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43" fontId="23" fillId="0" borderId="0" applyFont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43" fontId="23" fillId="0" borderId="0" applyFont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43" fontId="23" fillId="0" borderId="0" applyFont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80" fontId="23" fillId="0" borderId="0" applyFill="0" applyBorder="0" applyAlignment="0" applyProtection="0"/>
    <xf numFmtId="173" fontId="23" fillId="0" borderId="0" applyFont="0" applyFill="0" applyBorder="0" applyAlignment="0" applyProtection="0"/>
    <xf numFmtId="180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ill="0" applyBorder="0" applyAlignment="0" applyProtection="0"/>
    <xf numFmtId="174" fontId="9" fillId="0" borderId="0" applyFont="0" applyFill="0" applyBorder="0" applyAlignment="0" applyProtection="0"/>
    <xf numFmtId="169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9" fontId="23" fillId="0" borderId="0" applyFont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79" fontId="23" fillId="0" borderId="0" applyFont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8" fontId="23" fillId="0" borderId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65" fontId="47" fillId="0" borderId="0"/>
    <xf numFmtId="174" fontId="23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9" fillId="0" borderId="0" applyFont="0" applyFill="0" applyBorder="0" applyAlignment="0" applyProtection="0"/>
    <xf numFmtId="174" fontId="2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22" fillId="0" borderId="0" applyFont="0" applyFill="0" applyBorder="0" applyAlignment="0" applyProtection="0"/>
    <xf numFmtId="170" fontId="9" fillId="0" borderId="0" applyFont="0" applyFill="0" applyBorder="0" applyAlignment="0" applyProtection="0"/>
    <xf numFmtId="167" fontId="22" fillId="0" borderId="0" applyFont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7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7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6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6" fontId="22" fillId="0" borderId="0" applyFont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5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5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5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89" fontId="23" fillId="0" borderId="0" applyFill="0" applyBorder="0" applyAlignment="0" applyProtection="0"/>
    <xf numFmtId="167" fontId="23" fillId="0" borderId="0" applyFont="0" applyFill="0" applyBorder="0" applyAlignment="0" applyProtection="0"/>
    <xf numFmtId="189" fontId="23" fillId="0" borderId="0" applyFill="0" applyBorder="0" applyAlignment="0" applyProtection="0"/>
    <xf numFmtId="167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90" fontId="23" fillId="0" borderId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67" fontId="47" fillId="0" borderId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181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 applyNumberFormat="0" applyFill="0" applyBorder="0" applyAlignment="0" applyProtection="0"/>
    <xf numFmtId="0" fontId="9" fillId="0" borderId="0"/>
    <xf numFmtId="181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23" fillId="0" borderId="0"/>
    <xf numFmtId="0" fontId="9" fillId="0" borderId="0"/>
    <xf numFmtId="181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181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1" fontId="23" fillId="0" borderId="0"/>
    <xf numFmtId="0" fontId="23" fillId="0" borderId="0"/>
    <xf numFmtId="181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1" fontId="25" fillId="0" borderId="0"/>
    <xf numFmtId="0" fontId="23" fillId="0" borderId="0"/>
    <xf numFmtId="0" fontId="23" fillId="0" borderId="0"/>
    <xf numFmtId="0" fontId="25" fillId="0" borderId="0"/>
    <xf numFmtId="0" fontId="23" fillId="0" borderId="0"/>
    <xf numFmtId="0" fontId="23" fillId="0" borderId="0"/>
    <xf numFmtId="0" fontId="25" fillId="0" borderId="0"/>
    <xf numFmtId="0" fontId="9" fillId="0" borderId="0"/>
    <xf numFmtId="0" fontId="9" fillId="0" borderId="0"/>
    <xf numFmtId="0" fontId="2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181" fontId="9" fillId="0" borderId="0"/>
    <xf numFmtId="0" fontId="23" fillId="0" borderId="0"/>
    <xf numFmtId="0" fontId="23" fillId="0" borderId="0" applyNumberFormat="0" applyFill="0" applyBorder="0" applyAlignment="0" applyProtection="0"/>
    <xf numFmtId="0" fontId="47" fillId="0" borderId="0"/>
    <xf numFmtId="0" fontId="23" fillId="0" borderId="0"/>
    <xf numFmtId="0" fontId="23" fillId="0" borderId="0"/>
    <xf numFmtId="0" fontId="48" fillId="0" borderId="0"/>
    <xf numFmtId="181" fontId="48" fillId="0" borderId="0"/>
    <xf numFmtId="0" fontId="23" fillId="0" borderId="0"/>
    <xf numFmtId="0" fontId="23" fillId="0" borderId="0"/>
    <xf numFmtId="0" fontId="47" fillId="0" borderId="0"/>
    <xf numFmtId="0" fontId="23" fillId="0" borderId="0"/>
    <xf numFmtId="181" fontId="23" fillId="0" borderId="0"/>
    <xf numFmtId="0" fontId="47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47" fillId="0" borderId="0"/>
    <xf numFmtId="0" fontId="23" fillId="24" borderId="12" applyNumberFormat="0" applyFont="0" applyAlignment="0" applyProtection="0"/>
    <xf numFmtId="0" fontId="23" fillId="24" borderId="12" applyNumberFormat="0" applyFont="0" applyAlignment="0" applyProtection="0"/>
    <xf numFmtId="0" fontId="23" fillId="24" borderId="12" applyNumberFormat="0" applyFont="0" applyAlignment="0" applyProtection="0"/>
    <xf numFmtId="0" fontId="23" fillId="24" borderId="12" applyNumberFormat="0" applyFont="0" applyAlignment="0" applyProtection="0"/>
    <xf numFmtId="0" fontId="39" fillId="21" borderId="13" applyNumberFormat="0" applyAlignment="0" applyProtection="0"/>
    <xf numFmtId="9" fontId="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9" fillId="21" borderId="13" applyNumberFormat="0" applyAlignment="0" applyProtection="0"/>
    <xf numFmtId="0" fontId="39" fillId="21" borderId="13" applyNumberFormat="0" applyAlignment="0" applyProtection="0"/>
    <xf numFmtId="0" fontId="39" fillId="21" borderId="13" applyNumberFormat="0" applyAlignment="0" applyProtection="0"/>
    <xf numFmtId="0" fontId="39" fillId="21" borderId="13" applyNumberFormat="0" applyAlignment="0" applyProtection="0"/>
    <xf numFmtId="0" fontId="46" fillId="0" borderId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3" fillId="0" borderId="9" applyNumberFormat="0" applyFill="0" applyAlignment="0" applyProtection="0"/>
    <xf numFmtId="0" fontId="43" fillId="0" borderId="9" applyNumberFormat="0" applyFill="0" applyAlignment="0" applyProtection="0"/>
    <xf numFmtId="0" fontId="43" fillId="0" borderId="9" applyNumberFormat="0" applyFill="0" applyAlignment="0" applyProtection="0"/>
    <xf numFmtId="0" fontId="44" fillId="0" borderId="10" applyNumberFormat="0" applyFill="0" applyAlignment="0" applyProtection="0"/>
    <xf numFmtId="0" fontId="44" fillId="0" borderId="10" applyNumberFormat="0" applyFill="0" applyAlignment="0" applyProtection="0"/>
    <xf numFmtId="0" fontId="44" fillId="0" borderId="10" applyNumberFormat="0" applyFill="0" applyAlignment="0" applyProtection="0"/>
    <xf numFmtId="0" fontId="44" fillId="0" borderId="10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45" fillId="0" borderId="14" applyNumberFormat="0" applyFill="0" applyAlignment="0" applyProtection="0"/>
    <xf numFmtId="0" fontId="45" fillId="0" borderId="14" applyNumberFormat="0" applyFill="0" applyAlignment="0" applyProtection="0"/>
    <xf numFmtId="0" fontId="45" fillId="0" borderId="14" applyNumberFormat="0" applyFill="0" applyAlignment="0" applyProtection="0"/>
    <xf numFmtId="167" fontId="13" fillId="0" borderId="0" applyFont="0" applyFill="0" applyBorder="0" applyAlignment="0" applyProtection="0"/>
    <xf numFmtId="0" fontId="8" fillId="0" borderId="0"/>
    <xf numFmtId="0" fontId="7" fillId="0" borderId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65" fillId="0" borderId="0"/>
    <xf numFmtId="0" fontId="6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1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7" fillId="0" borderId="0"/>
    <xf numFmtId="43" fontId="67" fillId="0" borderId="0" applyFont="0" applyFill="0" applyBorder="0" applyAlignment="0" applyProtection="0"/>
    <xf numFmtId="0" fontId="39" fillId="21" borderId="19" applyNumberFormat="0" applyAlignment="0" applyProtection="0"/>
    <xf numFmtId="0" fontId="39" fillId="21" borderId="19" applyNumberFormat="0" applyAlignment="0" applyProtection="0"/>
    <xf numFmtId="0" fontId="39" fillId="21" borderId="19" applyNumberFormat="0" applyAlignment="0" applyProtection="0"/>
    <xf numFmtId="0" fontId="39" fillId="21" borderId="19" applyNumberFormat="0" applyAlignment="0" applyProtection="0"/>
    <xf numFmtId="0" fontId="39" fillId="21" borderId="19" applyNumberFormat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5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" fillId="0" borderId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218">
    <xf numFmtId="0" fontId="0" fillId="0" borderId="0" xfId="0"/>
    <xf numFmtId="0" fontId="20" fillId="0" borderId="0" xfId="161" applyFont="1"/>
    <xf numFmtId="0" fontId="20" fillId="0" borderId="0" xfId="161" applyFont="1" applyAlignment="1">
      <alignment vertical="center"/>
    </xf>
    <xf numFmtId="0" fontId="21" fillId="0" borderId="0" xfId="161" applyFont="1" applyAlignment="1">
      <alignment vertical="center"/>
    </xf>
    <xf numFmtId="0" fontId="24" fillId="0" borderId="0" xfId="161" applyFont="1" applyAlignment="1">
      <alignment horizontal="center"/>
    </xf>
    <xf numFmtId="0" fontId="17" fillId="0" borderId="0" xfId="0" applyFont="1" applyAlignment="1">
      <alignment vertical="center"/>
    </xf>
    <xf numFmtId="0" fontId="28" fillId="0" borderId="0" xfId="161" applyFont="1" applyAlignment="1">
      <alignment vertical="center"/>
    </xf>
    <xf numFmtId="168" fontId="19" fillId="2" borderId="1" xfId="1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76" fontId="17" fillId="2" borderId="1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1" fillId="2" borderId="4" xfId="169" applyFont="1" applyFill="1" applyBorder="1" applyAlignment="1">
      <alignment vertical="center"/>
    </xf>
    <xf numFmtId="41" fontId="17" fillId="0" borderId="0" xfId="2" applyFont="1" applyAlignment="1">
      <alignment vertical="center"/>
    </xf>
    <xf numFmtId="0" fontId="52" fillId="2" borderId="0" xfId="169" applyFont="1" applyFill="1" applyAlignment="1">
      <alignment vertical="center"/>
    </xf>
    <xf numFmtId="167" fontId="28" fillId="0" borderId="16" xfId="2171" applyFont="1" applyFill="1" applyBorder="1" applyAlignment="1">
      <alignment horizontal="center" vertical="center"/>
    </xf>
    <xf numFmtId="0" fontId="55" fillId="2" borderId="0" xfId="161" applyFont="1" applyFill="1"/>
    <xf numFmtId="0" fontId="17" fillId="2" borderId="1" xfId="0" applyFont="1" applyFill="1" applyBorder="1" applyAlignment="1">
      <alignment horizontal="left" vertical="center"/>
    </xf>
    <xf numFmtId="181" fontId="17" fillId="2" borderId="1" xfId="0" applyNumberFormat="1" applyFont="1" applyFill="1" applyBorder="1" applyAlignment="1">
      <alignment horizontal="center" vertical="center"/>
    </xf>
    <xf numFmtId="0" fontId="60" fillId="0" borderId="0" xfId="0" applyFont="1" applyAlignment="1">
      <alignment horizontal="center" vertical="center"/>
    </xf>
    <xf numFmtId="195" fontId="28" fillId="2" borderId="1" xfId="161" applyNumberFormat="1" applyFont="1" applyFill="1" applyBorder="1" applyAlignment="1">
      <alignment vertical="center"/>
    </xf>
    <xf numFmtId="191" fontId="28" fillId="0" borderId="16" xfId="161" applyNumberFormat="1" applyFont="1" applyBorder="1" applyAlignment="1">
      <alignment horizontal="center" vertical="center"/>
    </xf>
    <xf numFmtId="0" fontId="20" fillId="0" borderId="0" xfId="161" applyFont="1" applyAlignment="1">
      <alignment horizontal="left" vertical="center"/>
    </xf>
    <xf numFmtId="195" fontId="28" fillId="0" borderId="1" xfId="161" applyNumberFormat="1" applyFont="1" applyBorder="1" applyAlignment="1">
      <alignment vertical="center"/>
    </xf>
    <xf numFmtId="1" fontId="17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95" fontId="28" fillId="2" borderId="16" xfId="161" applyNumberFormat="1" applyFont="1" applyFill="1" applyBorder="1" applyAlignment="1">
      <alignment vertical="center"/>
    </xf>
    <xf numFmtId="181" fontId="17" fillId="2" borderId="1" xfId="2" applyNumberFormat="1" applyFont="1" applyFill="1" applyBorder="1" applyAlignment="1">
      <alignment horizontal="center" vertical="center"/>
    </xf>
    <xf numFmtId="1" fontId="50" fillId="0" borderId="0" xfId="0" applyNumberFormat="1" applyFont="1" applyAlignment="1">
      <alignment horizontal="center" vertical="center"/>
    </xf>
    <xf numFmtId="0" fontId="53" fillId="2" borderId="0" xfId="169" applyFont="1" applyFill="1" applyAlignment="1">
      <alignment horizontal="center" vertical="center"/>
    </xf>
    <xf numFmtId="0" fontId="57" fillId="0" borderId="0" xfId="169" applyFont="1" applyAlignment="1">
      <alignment vertical="center" wrapText="1"/>
    </xf>
    <xf numFmtId="0" fontId="17" fillId="2" borderId="21" xfId="0" applyFont="1" applyFill="1" applyBorder="1" applyAlignment="1">
      <alignment horizontal="left" vertical="center"/>
    </xf>
    <xf numFmtId="181" fontId="17" fillId="2" borderId="21" xfId="0" applyNumberFormat="1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left" vertical="center"/>
    </xf>
    <xf numFmtId="181" fontId="18" fillId="2" borderId="21" xfId="0" applyNumberFormat="1" applyFont="1" applyFill="1" applyBorder="1" applyAlignment="1">
      <alignment horizontal="center" vertical="center"/>
    </xf>
    <xf numFmtId="168" fontId="18" fillId="2" borderId="21" xfId="1" applyNumberFormat="1" applyFont="1" applyFill="1" applyBorder="1" applyAlignment="1">
      <alignment horizontal="center" vertical="center"/>
    </xf>
    <xf numFmtId="181" fontId="18" fillId="2" borderId="21" xfId="2" applyNumberFormat="1" applyFont="1" applyFill="1" applyBorder="1" applyAlignment="1">
      <alignment horizontal="center" vertical="center"/>
    </xf>
    <xf numFmtId="176" fontId="18" fillId="2" borderId="3" xfId="2" applyNumberFormat="1" applyFont="1" applyFill="1" applyBorder="1" applyAlignment="1">
      <alignment horizontal="center" vertical="center"/>
    </xf>
    <xf numFmtId="176" fontId="17" fillId="2" borderId="5" xfId="2" applyNumberFormat="1" applyFont="1" applyFill="1" applyBorder="1" applyAlignment="1">
      <alignment horizontal="center" vertical="center"/>
    </xf>
    <xf numFmtId="197" fontId="68" fillId="2" borderId="0" xfId="2237" applyNumberFormat="1" applyFont="1" applyFill="1" applyAlignment="1">
      <alignment horizontal="right" vertical="center"/>
    </xf>
    <xf numFmtId="167" fontId="27" fillId="0" borderId="0" xfId="2171" applyFont="1" applyAlignment="1">
      <alignment vertical="center"/>
    </xf>
    <xf numFmtId="167" fontId="25" fillId="0" borderId="0" xfId="2171" applyFont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69" fillId="0" borderId="0" xfId="161" applyFont="1" applyAlignment="1">
      <alignment horizontal="left"/>
    </xf>
    <xf numFmtId="0" fontId="59" fillId="0" borderId="0" xfId="0" applyFont="1" applyAlignment="1">
      <alignment vertical="center"/>
    </xf>
    <xf numFmtId="0" fontId="17" fillId="0" borderId="21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193" fontId="17" fillId="2" borderId="1" xfId="2171" applyNumberFormat="1" applyFont="1" applyFill="1" applyBorder="1" applyAlignment="1">
      <alignment horizontal="center" vertical="center"/>
    </xf>
    <xf numFmtId="0" fontId="1" fillId="0" borderId="0" xfId="2239"/>
    <xf numFmtId="0" fontId="17" fillId="0" borderId="0" xfId="2239" applyFont="1"/>
    <xf numFmtId="0" fontId="71" fillId="0" borderId="0" xfId="2239" applyFont="1"/>
    <xf numFmtId="9" fontId="27" fillId="0" borderId="3" xfId="2240" applyFont="1" applyFill="1" applyBorder="1" applyAlignment="1">
      <alignment horizontal="center" vertical="center"/>
    </xf>
    <xf numFmtId="0" fontId="57" fillId="0" borderId="16" xfId="2239" applyFont="1" applyBorder="1" applyAlignment="1">
      <alignment horizontal="left" vertical="center" wrapText="1"/>
    </xf>
    <xf numFmtId="9" fontId="27" fillId="0" borderId="16" xfId="2240" applyFont="1" applyFill="1" applyBorder="1" applyAlignment="1">
      <alignment horizontal="center" vertical="center" wrapText="1"/>
    </xf>
    <xf numFmtId="0" fontId="27" fillId="0" borderId="16" xfId="2239" applyFont="1" applyBorder="1" applyAlignment="1">
      <alignment vertical="center" wrapText="1"/>
    </xf>
    <xf numFmtId="4" fontId="17" fillId="0" borderId="16" xfId="2239" applyNumberFormat="1" applyFont="1" applyBorder="1" applyAlignment="1">
      <alignment horizontal="center" vertical="center" wrapText="1"/>
    </xf>
    <xf numFmtId="4" fontId="27" fillId="0" borderId="16" xfId="2239" applyNumberFormat="1" applyFont="1" applyBorder="1" applyAlignment="1">
      <alignment horizontal="center" vertical="center" wrapText="1"/>
    </xf>
    <xf numFmtId="41" fontId="61" fillId="0" borderId="0" xfId="2" applyFont="1" applyAlignment="1">
      <alignment horizontal="center" vertical="center"/>
    </xf>
    <xf numFmtId="49" fontId="17" fillId="0" borderId="0" xfId="0" applyNumberFormat="1" applyFont="1" applyAlignment="1">
      <alignment horizontal="center"/>
    </xf>
    <xf numFmtId="175" fontId="64" fillId="0" borderId="16" xfId="0" applyNumberFormat="1" applyFont="1" applyBorder="1" applyAlignment="1">
      <alignment horizontal="center" vertical="center"/>
    </xf>
    <xf numFmtId="192" fontId="18" fillId="0" borderId="0" xfId="1" applyNumberFormat="1" applyFont="1" applyFill="1" applyBorder="1" applyAlignment="1">
      <alignment vertical="center" wrapText="1"/>
    </xf>
    <xf numFmtId="0" fontId="17" fillId="0" borderId="0" xfId="0" applyFont="1"/>
    <xf numFmtId="0" fontId="27" fillId="0" borderId="16" xfId="0" applyFont="1" applyBorder="1" applyAlignment="1">
      <alignment horizontal="left"/>
    </xf>
    <xf numFmtId="191" fontId="78" fillId="0" borderId="16" xfId="0" applyNumberFormat="1" applyFont="1" applyBorder="1"/>
    <xf numFmtId="191" fontId="78" fillId="0" borderId="16" xfId="2171" applyNumberFormat="1" applyFont="1" applyFill="1" applyBorder="1"/>
    <xf numFmtId="191" fontId="17" fillId="0" borderId="16" xfId="0" applyNumberFormat="1" applyFont="1" applyBorder="1"/>
    <xf numFmtId="191" fontId="0" fillId="0" borderId="0" xfId="0" applyNumberFormat="1"/>
    <xf numFmtId="0" fontId="78" fillId="0" borderId="16" xfId="0" applyFont="1" applyBorder="1" applyAlignment="1">
      <alignment horizontal="left"/>
    </xf>
    <xf numFmtId="0" fontId="79" fillId="26" borderId="16" xfId="0" applyFont="1" applyFill="1" applyBorder="1"/>
    <xf numFmtId="191" fontId="79" fillId="26" borderId="16" xfId="0" applyNumberFormat="1" applyFont="1" applyFill="1" applyBorder="1"/>
    <xf numFmtId="191" fontId="17" fillId="0" borderId="0" xfId="0" applyNumberFormat="1" applyFont="1"/>
    <xf numFmtId="191" fontId="75" fillId="0" borderId="0" xfId="0" applyNumberFormat="1" applyFont="1"/>
    <xf numFmtId="42" fontId="81" fillId="0" borderId="16" xfId="2218" applyNumberFormat="1" applyFont="1" applyBorder="1"/>
    <xf numFmtId="42" fontId="54" fillId="0" borderId="16" xfId="161" applyNumberFormat="1" applyFont="1" applyBorder="1"/>
    <xf numFmtId="42" fontId="20" fillId="0" borderId="0" xfId="161" applyNumberFormat="1" applyFont="1"/>
    <xf numFmtId="193" fontId="0" fillId="0" borderId="0" xfId="2171" applyNumberFormat="1" applyFont="1"/>
    <xf numFmtId="0" fontId="82" fillId="0" borderId="0" xfId="0" applyFont="1"/>
    <xf numFmtId="167" fontId="16" fillId="0" borderId="16" xfId="2171" applyFont="1" applyFill="1" applyBorder="1" applyAlignment="1">
      <alignment vertical="center" wrapText="1"/>
    </xf>
    <xf numFmtId="167" fontId="17" fillId="0" borderId="16" xfId="2171" applyFont="1" applyBorder="1" applyAlignment="1">
      <alignment vertical="center" wrapText="1"/>
    </xf>
    <xf numFmtId="167" fontId="27" fillId="0" borderId="16" xfId="2171" applyFont="1" applyBorder="1" applyAlignment="1">
      <alignment vertical="center" wrapText="1"/>
    </xf>
    <xf numFmtId="199" fontId="19" fillId="2" borderId="1" xfId="1" applyNumberFormat="1" applyFont="1" applyFill="1" applyBorder="1" applyAlignment="1">
      <alignment horizontal="center" vertical="center"/>
    </xf>
    <xf numFmtId="196" fontId="27" fillId="0" borderId="16" xfId="2239" applyNumberFormat="1" applyFont="1" applyBorder="1" applyAlignment="1">
      <alignment vertical="center" wrapText="1"/>
    </xf>
    <xf numFmtId="0" fontId="27" fillId="0" borderId="16" xfId="2239" applyFont="1" applyBorder="1" applyAlignment="1">
      <alignment horizontal="left" vertical="center" wrapText="1"/>
    </xf>
    <xf numFmtId="191" fontId="78" fillId="0" borderId="0" xfId="2171" applyNumberFormat="1" applyFont="1" applyFill="1" applyBorder="1"/>
    <xf numFmtId="43" fontId="20" fillId="0" borderId="16" xfId="161" applyNumberFormat="1" applyFont="1" applyBorder="1"/>
    <xf numFmtId="42" fontId="20" fillId="0" borderId="16" xfId="161" applyNumberFormat="1" applyFont="1" applyBorder="1"/>
    <xf numFmtId="43" fontId="21" fillId="0" borderId="16" xfId="161" applyNumberFormat="1" applyFont="1" applyBorder="1"/>
    <xf numFmtId="0" fontId="83" fillId="27" borderId="16" xfId="0" applyFont="1" applyFill="1" applyBorder="1" applyAlignment="1">
      <alignment horizontal="center" vertical="center" wrapText="1"/>
    </xf>
    <xf numFmtId="0" fontId="85" fillId="28" borderId="16" xfId="0" applyFont="1" applyFill="1" applyBorder="1" applyAlignment="1">
      <alignment horizontal="center" vertical="center"/>
    </xf>
    <xf numFmtId="0" fontId="64" fillId="28" borderId="0" xfId="0" applyFont="1" applyFill="1" applyAlignment="1">
      <alignment vertical="center"/>
    </xf>
    <xf numFmtId="196" fontId="85" fillId="28" borderId="16" xfId="0" applyNumberFormat="1" applyFont="1" applyFill="1" applyBorder="1" applyAlignment="1">
      <alignment horizontal="center" vertical="center"/>
    </xf>
    <xf numFmtId="0" fontId="18" fillId="28" borderId="21" xfId="0" applyFont="1" applyFill="1" applyBorder="1" applyAlignment="1">
      <alignment horizontal="center" vertical="center"/>
    </xf>
    <xf numFmtId="0" fontId="60" fillId="28" borderId="16" xfId="0" applyFont="1" applyFill="1" applyBorder="1" applyAlignment="1">
      <alignment horizontal="center" vertical="center" wrapText="1"/>
    </xf>
    <xf numFmtId="0" fontId="18" fillId="28" borderId="21" xfId="0" applyFont="1" applyFill="1" applyBorder="1" applyAlignment="1">
      <alignment horizontal="left" vertical="center"/>
    </xf>
    <xf numFmtId="192" fontId="18" fillId="28" borderId="16" xfId="1" applyNumberFormat="1" applyFont="1" applyFill="1" applyBorder="1" applyAlignment="1">
      <alignment vertical="center" wrapText="1"/>
    </xf>
    <xf numFmtId="0" fontId="18" fillId="28" borderId="16" xfId="0" applyFont="1" applyFill="1" applyBorder="1" applyAlignment="1">
      <alignment horizontal="left" vertical="center"/>
    </xf>
    <xf numFmtId="41" fontId="17" fillId="28" borderId="16" xfId="2" applyFont="1" applyFill="1" applyBorder="1" applyAlignment="1">
      <alignment vertical="center"/>
    </xf>
    <xf numFmtId="41" fontId="17" fillId="28" borderId="0" xfId="2" applyFont="1" applyFill="1" applyAlignment="1">
      <alignment vertical="center"/>
    </xf>
    <xf numFmtId="176" fontId="73" fillId="28" borderId="21" xfId="0" applyNumberFormat="1" applyFont="1" applyFill="1" applyBorder="1" applyAlignment="1">
      <alignment horizontal="center" vertical="center"/>
    </xf>
    <xf numFmtId="0" fontId="49" fillId="28" borderId="16" xfId="0" applyFont="1" applyFill="1" applyBorder="1" applyAlignment="1">
      <alignment vertical="center"/>
    </xf>
    <xf numFmtId="41" fontId="60" fillId="28" borderId="1" xfId="2" applyFont="1" applyFill="1" applyBorder="1" applyAlignment="1">
      <alignment horizontal="center" vertical="center" wrapText="1"/>
    </xf>
    <xf numFmtId="181" fontId="17" fillId="28" borderId="1" xfId="2" applyNumberFormat="1" applyFont="1" applyFill="1" applyBorder="1" applyAlignment="1">
      <alignment horizontal="center" vertical="center"/>
    </xf>
    <xf numFmtId="193" fontId="17" fillId="28" borderId="1" xfId="2171" applyNumberFormat="1" applyFont="1" applyFill="1" applyBorder="1" applyAlignment="1">
      <alignment horizontal="center" vertical="center"/>
    </xf>
    <xf numFmtId="176" fontId="17" fillId="28" borderId="1" xfId="2" applyNumberFormat="1" applyFont="1" applyFill="1" applyBorder="1" applyAlignment="1">
      <alignment horizontal="center" vertical="center"/>
    </xf>
    <xf numFmtId="176" fontId="49" fillId="28" borderId="16" xfId="0" applyNumberFormat="1" applyFont="1" applyFill="1" applyBorder="1" applyAlignment="1">
      <alignment horizontal="center" vertical="center"/>
    </xf>
    <xf numFmtId="2" fontId="16" fillId="28" borderId="3" xfId="2239" applyNumberFormat="1" applyFont="1" applyFill="1" applyBorder="1" applyAlignment="1">
      <alignment horizontal="center" vertical="center" wrapText="1"/>
    </xf>
    <xf numFmtId="0" fontId="16" fillId="28" borderId="16" xfId="2239" applyFont="1" applyFill="1" applyBorder="1" applyAlignment="1">
      <alignment vertical="center" wrapText="1"/>
    </xf>
    <xf numFmtId="167" fontId="16" fillId="28" borderId="16" xfId="2171" applyFont="1" applyFill="1" applyBorder="1" applyAlignment="1">
      <alignment vertical="center" wrapText="1"/>
    </xf>
    <xf numFmtId="3" fontId="16" fillId="28" borderId="16" xfId="2239" applyNumberFormat="1" applyFont="1" applyFill="1" applyBorder="1" applyAlignment="1">
      <alignment vertical="center" wrapText="1"/>
    </xf>
    <xf numFmtId="4" fontId="16" fillId="28" borderId="16" xfId="2239" applyNumberFormat="1" applyFont="1" applyFill="1" applyBorder="1" applyAlignment="1">
      <alignment horizontal="center" vertical="center" wrapText="1"/>
    </xf>
    <xf numFmtId="0" fontId="58" fillId="28" borderId="21" xfId="161" applyFont="1" applyFill="1" applyBorder="1" applyAlignment="1">
      <alignment horizontal="center" vertical="center" wrapText="1"/>
    </xf>
    <xf numFmtId="0" fontId="58" fillId="28" borderId="21" xfId="169" applyFont="1" applyFill="1" applyBorder="1" applyAlignment="1">
      <alignment horizontal="center" vertical="center" wrapText="1"/>
    </xf>
    <xf numFmtId="195" fontId="16" fillId="28" borderId="16" xfId="0" quotePrefix="1" applyNumberFormat="1" applyFont="1" applyFill="1" applyBorder="1" applyAlignment="1">
      <alignment vertical="center" wrapText="1"/>
    </xf>
    <xf numFmtId="177" fontId="61" fillId="28" borderId="1" xfId="161" applyNumberFormat="1" applyFont="1" applyFill="1" applyBorder="1" applyAlignment="1">
      <alignment vertical="center"/>
    </xf>
    <xf numFmtId="9" fontId="86" fillId="28" borderId="16" xfId="161" applyNumberFormat="1" applyFont="1" applyFill="1" applyBorder="1" applyAlignment="1">
      <alignment horizontal="center" vertical="center"/>
    </xf>
    <xf numFmtId="0" fontId="86" fillId="28" borderId="16" xfId="161" applyFont="1" applyFill="1" applyBorder="1"/>
    <xf numFmtId="0" fontId="17" fillId="0" borderId="0" xfId="2239" applyFont="1" applyAlignment="1">
      <alignment vertical="center"/>
    </xf>
    <xf numFmtId="2" fontId="16" fillId="28" borderId="16" xfId="2239" applyNumberFormat="1" applyFont="1" applyFill="1" applyBorder="1" applyAlignment="1">
      <alignment horizontal="center" vertical="center" wrapText="1"/>
    </xf>
    <xf numFmtId="0" fontId="16" fillId="28" borderId="16" xfId="2239" applyFont="1" applyFill="1" applyBorder="1" applyAlignment="1">
      <alignment horizontal="center" vertical="center" wrapText="1"/>
    </xf>
    <xf numFmtId="0" fontId="82" fillId="0" borderId="0" xfId="0" applyFont="1" applyAlignment="1">
      <alignment horizontal="left" vertical="center"/>
    </xf>
    <xf numFmtId="197" fontId="0" fillId="0" borderId="0" xfId="0" applyNumberFormat="1" applyAlignment="1">
      <alignment horizontal="right"/>
    </xf>
    <xf numFmtId="6" fontId="88" fillId="30" borderId="16" xfId="0" applyNumberFormat="1" applyFont="1" applyFill="1" applyBorder="1" applyAlignment="1">
      <alignment horizontal="right" vertical="center" wrapText="1"/>
    </xf>
    <xf numFmtId="197" fontId="27" fillId="0" borderId="16" xfId="0" applyNumberFormat="1" applyFont="1" applyBorder="1" applyAlignment="1">
      <alignment horizontal="right"/>
    </xf>
    <xf numFmtId="6" fontId="27" fillId="30" borderId="0" xfId="0" applyNumberFormat="1" applyFont="1" applyFill="1" applyAlignment="1">
      <alignment horizontal="right" vertical="center" wrapText="1"/>
    </xf>
    <xf numFmtId="197" fontId="79" fillId="26" borderId="22" xfId="0" applyNumberFormat="1" applyFont="1" applyFill="1" applyBorder="1" applyAlignment="1">
      <alignment horizontal="right"/>
    </xf>
    <xf numFmtId="9" fontId="27" fillId="0" borderId="16" xfId="2241" applyFont="1" applyBorder="1" applyAlignment="1">
      <alignment horizontal="center" vertical="center" wrapText="1"/>
    </xf>
    <xf numFmtId="0" fontId="69" fillId="2" borderId="3" xfId="0" applyFont="1" applyFill="1" applyBorder="1" applyAlignment="1">
      <alignment horizontal="left" vertical="center" wrapText="1"/>
    </xf>
    <xf numFmtId="0" fontId="69" fillId="2" borderId="2" xfId="0" applyFont="1" applyFill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/>
    </xf>
    <xf numFmtId="196" fontId="17" fillId="0" borderId="16" xfId="0" applyNumberFormat="1" applyFont="1" applyBorder="1" applyAlignment="1">
      <alignment horizontal="center" vertical="center"/>
    </xf>
    <xf numFmtId="0" fontId="69" fillId="2" borderId="16" xfId="0" applyFont="1" applyFill="1" applyBorder="1" applyAlignment="1">
      <alignment horizontal="left" vertical="center" wrapText="1"/>
    </xf>
    <xf numFmtId="0" fontId="83" fillId="27" borderId="16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left" vertical="center"/>
    </xf>
    <xf numFmtId="0" fontId="17" fillId="0" borderId="25" xfId="0" applyFont="1" applyBorder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0" fontId="17" fillId="0" borderId="27" xfId="0" applyFont="1" applyBorder="1" applyAlignment="1">
      <alignment horizontal="left" vertical="center"/>
    </xf>
    <xf numFmtId="0" fontId="52" fillId="0" borderId="0" xfId="0" applyFont="1" applyAlignment="1">
      <alignment horizontal="center" vertical="center"/>
    </xf>
    <xf numFmtId="0" fontId="49" fillId="28" borderId="22" xfId="0" applyFont="1" applyFill="1" applyBorder="1" applyAlignment="1">
      <alignment horizontal="center" vertical="center"/>
    </xf>
    <xf numFmtId="0" fontId="49" fillId="28" borderId="17" xfId="0" applyFont="1" applyFill="1" applyBorder="1" applyAlignment="1">
      <alignment horizontal="center" vertical="center"/>
    </xf>
    <xf numFmtId="0" fontId="49" fillId="28" borderId="5" xfId="0" applyFont="1" applyFill="1" applyBorder="1" applyAlignment="1">
      <alignment horizontal="center" vertical="center"/>
    </xf>
    <xf numFmtId="0" fontId="26" fillId="28" borderId="15" xfId="0" applyFont="1" applyFill="1" applyBorder="1" applyAlignment="1">
      <alignment horizontal="center" vertical="center"/>
    </xf>
    <xf numFmtId="0" fontId="26" fillId="28" borderId="17" xfId="0" applyFont="1" applyFill="1" applyBorder="1" applyAlignment="1">
      <alignment horizontal="center" vertical="center"/>
    </xf>
    <xf numFmtId="0" fontId="26" fillId="28" borderId="23" xfId="0" applyFont="1" applyFill="1" applyBorder="1" applyAlignment="1">
      <alignment horizontal="center" vertical="center"/>
    </xf>
    <xf numFmtId="41" fontId="18" fillId="25" borderId="1" xfId="2" applyFont="1" applyFill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194" fontId="60" fillId="28" borderId="15" xfId="2" applyNumberFormat="1" applyFont="1" applyFill="1" applyBorder="1" applyAlignment="1">
      <alignment horizontal="center" vertical="center" wrapText="1"/>
    </xf>
    <xf numFmtId="194" fontId="60" fillId="28" borderId="18" xfId="2" applyNumberFormat="1" applyFont="1" applyFill="1" applyBorder="1" applyAlignment="1">
      <alignment horizontal="center" vertical="center" wrapText="1"/>
    </xf>
    <xf numFmtId="41" fontId="18" fillId="28" borderId="1" xfId="2" applyFont="1" applyFill="1" applyBorder="1" applyAlignment="1">
      <alignment horizontal="center" vertical="center"/>
    </xf>
    <xf numFmtId="175" fontId="17" fillId="0" borderId="0" xfId="0" applyNumberFormat="1" applyFont="1" applyAlignment="1">
      <alignment horizontal="center" vertical="center"/>
    </xf>
    <xf numFmtId="175" fontId="64" fillId="0" borderId="0" xfId="0" applyNumberFormat="1" applyFont="1" applyAlignment="1">
      <alignment horizontal="center" vertical="center"/>
    </xf>
    <xf numFmtId="192" fontId="18" fillId="0" borderId="0" xfId="1" applyNumberFormat="1" applyFont="1" applyFill="1" applyBorder="1" applyAlignment="1">
      <alignment vertical="center" wrapText="1"/>
    </xf>
    <xf numFmtId="0" fontId="60" fillId="0" borderId="0" xfId="0" applyFont="1" applyAlignment="1">
      <alignment horizontal="center" vertical="center" wrapText="1"/>
    </xf>
    <xf numFmtId="0" fontId="27" fillId="0" borderId="16" xfId="2239" applyFont="1" applyBorder="1" applyAlignment="1">
      <alignment horizontal="center" vertical="center" wrapText="1"/>
    </xf>
    <xf numFmtId="198" fontId="27" fillId="0" borderId="16" xfId="2239" applyNumberFormat="1" applyFont="1" applyBorder="1" applyAlignment="1">
      <alignment horizontal="center" vertical="center" wrapText="1"/>
    </xf>
    <xf numFmtId="198" fontId="27" fillId="28" borderId="16" xfId="2239" applyNumberFormat="1" applyFont="1" applyFill="1" applyBorder="1" applyAlignment="1">
      <alignment horizontal="center" vertical="center" wrapText="1"/>
    </xf>
    <xf numFmtId="9" fontId="17" fillId="0" borderId="16" xfId="2239" applyNumberFormat="1" applyFont="1" applyBorder="1" applyAlignment="1">
      <alignment horizontal="center" vertical="center" wrapText="1"/>
    </xf>
    <xf numFmtId="0" fontId="17" fillId="0" borderId="16" xfId="2239" applyFont="1" applyBorder="1" applyAlignment="1">
      <alignment horizontal="center" vertical="center" wrapText="1"/>
    </xf>
    <xf numFmtId="2" fontId="27" fillId="0" borderId="3" xfId="2239" applyNumberFormat="1" applyFont="1" applyBorder="1" applyAlignment="1">
      <alignment horizontal="center" vertical="center" wrapText="1"/>
    </xf>
    <xf numFmtId="2" fontId="27" fillId="0" borderId="29" xfId="2239" applyNumberFormat="1" applyFont="1" applyBorder="1" applyAlignment="1">
      <alignment horizontal="center" vertical="center" wrapText="1"/>
    </xf>
    <xf numFmtId="2" fontId="27" fillId="0" borderId="2" xfId="2239" applyNumberFormat="1" applyFont="1" applyBorder="1" applyAlignment="1">
      <alignment horizontal="center" vertical="center" wrapText="1"/>
    </xf>
    <xf numFmtId="198" fontId="27" fillId="0" borderId="22" xfId="2239" applyNumberFormat="1" applyFont="1" applyBorder="1" applyAlignment="1">
      <alignment horizontal="center" vertical="center" wrapText="1"/>
    </xf>
    <xf numFmtId="0" fontId="72" fillId="0" borderId="16" xfId="2239" applyFont="1" applyBorder="1" applyAlignment="1">
      <alignment horizontal="center" vertical="center" wrapText="1"/>
    </xf>
    <xf numFmtId="0" fontId="80" fillId="0" borderId="0" xfId="2239" applyFont="1" applyAlignment="1">
      <alignment horizontal="center" vertical="center"/>
    </xf>
    <xf numFmtId="0" fontId="74" fillId="0" borderId="0" xfId="2239" applyFont="1" applyAlignment="1">
      <alignment horizontal="center" vertical="center"/>
    </xf>
    <xf numFmtId="0" fontId="70" fillId="0" borderId="0" xfId="2239" applyFont="1" applyAlignment="1">
      <alignment horizontal="center"/>
    </xf>
    <xf numFmtId="0" fontId="16" fillId="28" borderId="16" xfId="2239" applyFont="1" applyFill="1" applyBorder="1" applyAlignment="1">
      <alignment horizontal="center" vertical="center" wrapText="1"/>
    </xf>
    <xf numFmtId="168" fontId="16" fillId="28" borderId="16" xfId="2180" applyFont="1" applyFill="1" applyBorder="1" applyAlignment="1">
      <alignment horizontal="center" vertical="center" wrapText="1"/>
    </xf>
    <xf numFmtId="2" fontId="16" fillId="28" borderId="16" xfId="2239" applyNumberFormat="1" applyFont="1" applyFill="1" applyBorder="1" applyAlignment="1">
      <alignment horizontal="center" vertical="center" wrapText="1"/>
    </xf>
    <xf numFmtId="0" fontId="27" fillId="0" borderId="15" xfId="166" quotePrefix="1" applyFont="1" applyBorder="1" applyAlignment="1">
      <alignment horizontal="left" vertical="center" wrapText="1"/>
    </xf>
    <xf numFmtId="0" fontId="27" fillId="0" borderId="18" xfId="166" quotePrefix="1" applyFont="1" applyBorder="1" applyAlignment="1">
      <alignment horizontal="left" vertical="center" wrapText="1"/>
    </xf>
    <xf numFmtId="0" fontId="27" fillId="2" borderId="15" xfId="166" quotePrefix="1" applyFont="1" applyFill="1" applyBorder="1" applyAlignment="1">
      <alignment horizontal="left" vertical="center" wrapText="1"/>
    </xf>
    <xf numFmtId="0" fontId="27" fillId="2" borderId="18" xfId="166" quotePrefix="1" applyFont="1" applyFill="1" applyBorder="1" applyAlignment="1">
      <alignment horizontal="left" vertical="center" wrapText="1"/>
    </xf>
    <xf numFmtId="0" fontId="52" fillId="2" borderId="0" xfId="169" applyFont="1" applyFill="1" applyAlignment="1">
      <alignment horizontal="center" vertical="center"/>
    </xf>
    <xf numFmtId="0" fontId="56" fillId="2" borderId="0" xfId="169" applyFont="1" applyFill="1" applyAlignment="1">
      <alignment horizontal="center" vertical="center"/>
    </xf>
    <xf numFmtId="0" fontId="53" fillId="2" borderId="0" xfId="169" applyFont="1" applyFill="1" applyAlignment="1">
      <alignment horizontal="center" vertical="center"/>
    </xf>
    <xf numFmtId="0" fontId="62" fillId="2" borderId="0" xfId="169" applyFont="1" applyFill="1" applyAlignment="1">
      <alignment horizontal="center" vertical="center"/>
    </xf>
    <xf numFmtId="0" fontId="21" fillId="0" borderId="0" xfId="161" applyFont="1" applyAlignment="1">
      <alignment horizontal="center"/>
    </xf>
    <xf numFmtId="0" fontId="58" fillId="28" borderId="15" xfId="161" applyFont="1" applyFill="1" applyBorder="1" applyAlignment="1">
      <alignment horizontal="left" vertical="center"/>
    </xf>
    <xf numFmtId="0" fontId="58" fillId="28" borderId="18" xfId="161" applyFont="1" applyFill="1" applyBorder="1" applyAlignment="1">
      <alignment horizontal="left" vertical="center"/>
    </xf>
    <xf numFmtId="0" fontId="27" fillId="2" borderId="22" xfId="166" quotePrefix="1" applyFont="1" applyFill="1" applyBorder="1" applyAlignment="1">
      <alignment horizontal="left" vertical="center" wrapText="1"/>
    </xf>
    <xf numFmtId="0" fontId="27" fillId="2" borderId="5" xfId="166" quotePrefix="1" applyFont="1" applyFill="1" applyBorder="1" applyAlignment="1">
      <alignment horizontal="left" vertical="center" wrapText="1"/>
    </xf>
    <xf numFmtId="0" fontId="16" fillId="28" borderId="16" xfId="0" quotePrefix="1" applyFont="1" applyFill="1" applyBorder="1" applyAlignment="1">
      <alignment horizontal="left" vertical="center" wrapText="1"/>
    </xf>
    <xf numFmtId="0" fontId="16" fillId="28" borderId="15" xfId="0" quotePrefix="1" applyFont="1" applyFill="1" applyBorder="1" applyAlignment="1">
      <alignment horizontal="center" vertical="center" wrapText="1"/>
    </xf>
    <xf numFmtId="0" fontId="16" fillId="28" borderId="17" xfId="0" quotePrefix="1" applyFont="1" applyFill="1" applyBorder="1" applyAlignment="1">
      <alignment horizontal="center" vertical="center" wrapText="1"/>
    </xf>
    <xf numFmtId="0" fontId="16" fillId="28" borderId="18" xfId="0" quotePrefix="1" applyFont="1" applyFill="1" applyBorder="1" applyAlignment="1">
      <alignment horizontal="center" vertical="center" wrapText="1"/>
    </xf>
    <xf numFmtId="0" fontId="81" fillId="0" borderId="16" xfId="2218" applyFont="1" applyBorder="1" applyAlignment="1">
      <alignment horizontal="left"/>
    </xf>
    <xf numFmtId="0" fontId="54" fillId="0" borderId="16" xfId="2218" applyFont="1" applyBorder="1" applyAlignment="1">
      <alignment horizontal="left"/>
    </xf>
    <xf numFmtId="0" fontId="27" fillId="0" borderId="0" xfId="169" applyFont="1" applyAlignment="1">
      <alignment horizontal="left" vertical="center" wrapText="1"/>
    </xf>
    <xf numFmtId="0" fontId="27" fillId="0" borderId="0" xfId="169" applyFont="1" applyAlignment="1">
      <alignment horizontal="justify" vertical="center" wrapText="1"/>
    </xf>
    <xf numFmtId="0" fontId="61" fillId="28" borderId="15" xfId="161" applyFont="1" applyFill="1" applyBorder="1" applyAlignment="1">
      <alignment horizontal="left" vertical="center" wrapText="1"/>
    </xf>
    <xf numFmtId="0" fontId="61" fillId="28" borderId="18" xfId="161" applyFont="1" applyFill="1" applyBorder="1" applyAlignment="1">
      <alignment horizontal="left" vertical="center" wrapText="1"/>
    </xf>
    <xf numFmtId="0" fontId="63" fillId="28" borderId="16" xfId="2218" applyFont="1" applyFill="1" applyBorder="1" applyAlignment="1">
      <alignment horizontal="center"/>
    </xf>
    <xf numFmtId="0" fontId="81" fillId="0" borderId="22" xfId="2218" applyFont="1" applyBorder="1" applyAlignment="1">
      <alignment horizontal="left"/>
    </xf>
    <xf numFmtId="0" fontId="81" fillId="0" borderId="5" xfId="2218" applyFont="1" applyBorder="1" applyAlignment="1">
      <alignment horizontal="left"/>
    </xf>
    <xf numFmtId="0" fontId="76" fillId="2" borderId="0" xfId="169" applyFont="1" applyFill="1" applyAlignment="1">
      <alignment horizontal="center" vertical="center"/>
    </xf>
    <xf numFmtId="0" fontId="77" fillId="2" borderId="0" xfId="169" applyFont="1" applyFill="1" applyAlignment="1">
      <alignment horizontal="center" vertical="center"/>
    </xf>
    <xf numFmtId="191" fontId="78" fillId="0" borderId="22" xfId="2171" applyNumberFormat="1" applyFont="1" applyFill="1" applyBorder="1" applyAlignment="1">
      <alignment horizontal="center"/>
    </xf>
    <xf numFmtId="191" fontId="78" fillId="0" borderId="5" xfId="2171" applyNumberFormat="1" applyFont="1" applyFill="1" applyBorder="1" applyAlignment="1">
      <alignment horizontal="center"/>
    </xf>
    <xf numFmtId="191" fontId="79" fillId="26" borderId="22" xfId="0" applyNumberFormat="1" applyFont="1" applyFill="1" applyBorder="1" applyAlignment="1">
      <alignment horizontal="center"/>
    </xf>
    <xf numFmtId="191" fontId="79" fillId="26" borderId="5" xfId="0" applyNumberFormat="1" applyFont="1" applyFill="1" applyBorder="1" applyAlignment="1">
      <alignment horizontal="center"/>
    </xf>
    <xf numFmtId="0" fontId="84" fillId="2" borderId="0" xfId="169" applyFont="1" applyFill="1" applyAlignment="1">
      <alignment horizontal="center" vertical="center"/>
    </xf>
    <xf numFmtId="197" fontId="73" fillId="28" borderId="29" xfId="0" applyNumberFormat="1" applyFont="1" applyFill="1" applyBorder="1" applyAlignment="1">
      <alignment horizontal="right" vertical="center"/>
    </xf>
    <xf numFmtId="197" fontId="73" fillId="28" borderId="2" xfId="0" applyNumberFormat="1" applyFont="1" applyFill="1" applyBorder="1" applyAlignment="1">
      <alignment horizontal="right" vertical="center"/>
    </xf>
    <xf numFmtId="191" fontId="73" fillId="29" borderId="24" xfId="2171" applyNumberFormat="1" applyFont="1" applyFill="1" applyBorder="1" applyAlignment="1">
      <alignment horizontal="center" vertical="center" wrapText="1"/>
    </xf>
    <xf numFmtId="191" fontId="73" fillId="29" borderId="25" xfId="2171" applyNumberFormat="1" applyFont="1" applyFill="1" applyBorder="1" applyAlignment="1">
      <alignment horizontal="center" vertical="center" wrapText="1"/>
    </xf>
    <xf numFmtId="191" fontId="73" fillId="29" borderId="26" xfId="2171" applyNumberFormat="1" applyFont="1" applyFill="1" applyBorder="1" applyAlignment="1">
      <alignment horizontal="center" vertical="center" wrapText="1"/>
    </xf>
    <xf numFmtId="191" fontId="73" fillId="29" borderId="27" xfId="2171" applyNumberFormat="1" applyFont="1" applyFill="1" applyBorder="1" applyAlignment="1">
      <alignment horizontal="center" vertical="center" wrapText="1"/>
    </xf>
    <xf numFmtId="191" fontId="73" fillId="29" borderId="3" xfId="2171" applyNumberFormat="1" applyFont="1" applyFill="1" applyBorder="1" applyAlignment="1">
      <alignment horizontal="center" vertical="center"/>
    </xf>
    <xf numFmtId="191" fontId="73" fillId="29" borderId="2" xfId="2171" applyNumberFormat="1" applyFont="1" applyFill="1" applyBorder="1" applyAlignment="1">
      <alignment horizontal="center" vertical="center"/>
    </xf>
    <xf numFmtId="0" fontId="73" fillId="29" borderId="3" xfId="0" applyFont="1" applyFill="1" applyBorder="1" applyAlignment="1">
      <alignment horizontal="center" vertical="center" wrapText="1"/>
    </xf>
    <xf numFmtId="0" fontId="73" fillId="29" borderId="2" xfId="0" applyFont="1" applyFill="1" applyBorder="1" applyAlignment="1">
      <alignment horizontal="center" vertical="center" wrapText="1"/>
    </xf>
    <xf numFmtId="0" fontId="73" fillId="28" borderId="28" xfId="0" applyFont="1" applyFill="1" applyBorder="1" applyAlignment="1">
      <alignment horizontal="center" vertical="center"/>
    </xf>
    <xf numFmtId="0" fontId="73" fillId="28" borderId="2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7" fillId="0" borderId="0" xfId="0" applyFont="1" applyAlignment="1">
      <alignment horizontal="center"/>
    </xf>
  </cellXfs>
  <cellStyles count="2242">
    <cellStyle name="_Anexo __  RCSP Condiciones Obligatorias" xfId="177"/>
    <cellStyle name="_Anexo __ Autos Condiciones Obligatorias" xfId="178"/>
    <cellStyle name="_Anexo __ Manejo Condiciones Obligatorias" xfId="179"/>
    <cellStyle name="_Anexo 1 Habilitantes" xfId="180"/>
    <cellStyle name="_Anexo 2 Condiciones Obligatorias" xfId="181"/>
    <cellStyle name="_EVALUACION TECNICA METROVIVIENDA 2010" xfId="182"/>
    <cellStyle name="_EVALUACION TECNICA METROVIVIENDA 2010 2" xfId="183"/>
    <cellStyle name="_EVALUACION TECNICA METROVIVIENDA 2010_INFORME DE EVALUACION TECNICO PRELIMINAR AJUSTADO" xfId="184"/>
    <cellStyle name="_Formato slips estándar" xfId="185"/>
    <cellStyle name="_Formato slips estándar_Adenda Grupo 2 COMP MC" xfId="186"/>
    <cellStyle name="_Formato slips estándar_Adenda Grupo 2 COMP MCano" xfId="187"/>
    <cellStyle name="_Formato slips estándar_Condiciones Complementarias TRDM" xfId="188"/>
    <cellStyle name="_Formato slips estándar_Condiciones Complementarias V7-1-10" xfId="189"/>
    <cellStyle name="_Formato slips estándar_SlipTecnico Grupo EEB - D&amp;O 6ene10" xfId="190"/>
    <cellStyle name="_Grupo 1 COMPL. V Adenda F" xfId="191"/>
    <cellStyle name="_Slip habilitantes DM (Secretaría)" xfId="192"/>
    <cellStyle name="_Slip habilitantes DM (Secretaría)_Adenda Grupo 2 COMP MC" xfId="193"/>
    <cellStyle name="_Slip habilitantes DM (Secretaría)_Adenda Grupo 2 COMP MCano" xfId="194"/>
    <cellStyle name="_Slip habilitantes DM (Secretaría)_Condiciones Complementarias TRDM" xfId="195"/>
    <cellStyle name="_Slip habilitantes DM (Secretaría)_Condiciones Complementarias V7-1-10" xfId="196"/>
    <cellStyle name="_Slip habilitantes DM (Secretaría)_SlipTecnico Grupo EEB - D&amp;O 6ene10" xfId="197"/>
    <cellStyle name="_SLIP RCSP NUEVAS CONDICIONES" xfId="198"/>
    <cellStyle name="_SLIP RCSP NUEVAS CONDICIONES_Adenda Grupo 2 COMP MC" xfId="199"/>
    <cellStyle name="_SLIP RCSP NUEVAS CONDICIONES_Adenda Grupo 2 COMP MCano" xfId="200"/>
    <cellStyle name="_SLIP RCSP NUEVAS CONDICIONES_Condiciones Complementarias TRDM" xfId="201"/>
    <cellStyle name="_SLIP RCSP NUEVAS CONDICIONES_Condiciones Complementarias V7-1-10" xfId="202"/>
    <cellStyle name="_SLIP RCSP NUEVAS CONDICIONES_SlipTecnico Grupo EEB - D&amp;O 6ene10" xfId="203"/>
    <cellStyle name="_Slips RCSP (habilitantes) Secretaría" xfId="204"/>
    <cellStyle name="_Slips RCSP (habilitantes) Secretaría_Adenda Grupo 2 COMP MC" xfId="205"/>
    <cellStyle name="_Slips RCSP (habilitantes) Secretaría_Adenda Grupo 2 COMP MCano" xfId="206"/>
    <cellStyle name="_Slips RCSP (habilitantes) Secretaría_Condiciones Complementarias TRDM" xfId="207"/>
    <cellStyle name="_Slips RCSP (habilitantes) Secretaría_Condiciones Complementarias V7-1-10" xfId="208"/>
    <cellStyle name="_Slips RCSP (habilitantes) Secretaría_SlipTecnico Grupo EEB - D&amp;O 6ene10" xfId="209"/>
    <cellStyle name="_Terminos Solicitados." xfId="210"/>
    <cellStyle name="20% - Accent1" xfId="211"/>
    <cellStyle name="20% - Accent2" xfId="212"/>
    <cellStyle name="20% - Accent3" xfId="213"/>
    <cellStyle name="20% - Accent4" xfId="214"/>
    <cellStyle name="20% - Accent5" xfId="215"/>
    <cellStyle name="20% - Accent6" xfId="216"/>
    <cellStyle name="20% - Énfasis1 2" xfId="217"/>
    <cellStyle name="20% - Énfasis1 2 2" xfId="218"/>
    <cellStyle name="20% - Énfasis1 3" xfId="219"/>
    <cellStyle name="20% - Énfasis1 4" xfId="220"/>
    <cellStyle name="20% - Énfasis2 2" xfId="221"/>
    <cellStyle name="20% - Énfasis2 2 2" xfId="222"/>
    <cellStyle name="20% - Énfasis2 3" xfId="223"/>
    <cellStyle name="20% - Énfasis2 4" xfId="224"/>
    <cellStyle name="20% - Énfasis3 2" xfId="225"/>
    <cellStyle name="20% - Énfasis3 2 2" xfId="226"/>
    <cellStyle name="20% - Énfasis3 3" xfId="227"/>
    <cellStyle name="20% - Énfasis3 4" xfId="228"/>
    <cellStyle name="20% - Énfasis4 2" xfId="229"/>
    <cellStyle name="20% - Énfasis4 2 2" xfId="230"/>
    <cellStyle name="20% - Énfasis4 3" xfId="231"/>
    <cellStyle name="20% - Énfasis4 4" xfId="232"/>
    <cellStyle name="20% - Énfasis5 2" xfId="233"/>
    <cellStyle name="20% - Énfasis5 2 2" xfId="234"/>
    <cellStyle name="20% - Énfasis5 3" xfId="235"/>
    <cellStyle name="20% - Énfasis5 4" xfId="236"/>
    <cellStyle name="20% - Énfasis6 2" xfId="237"/>
    <cellStyle name="20% - Énfasis6 2 2" xfId="238"/>
    <cellStyle name="20% - Énfasis6 3" xfId="239"/>
    <cellStyle name="20% - Énfasis6 4" xfId="240"/>
    <cellStyle name="40% - Accent1" xfId="241"/>
    <cellStyle name="40% - Accent2" xfId="242"/>
    <cellStyle name="40% - Accent3" xfId="243"/>
    <cellStyle name="40% - Accent4" xfId="244"/>
    <cellStyle name="40% - Accent5" xfId="245"/>
    <cellStyle name="40% - Accent6" xfId="246"/>
    <cellStyle name="40% - Énfasis1 2" xfId="247"/>
    <cellStyle name="40% - Énfasis1 2 2" xfId="248"/>
    <cellStyle name="40% - Énfasis1 3" xfId="249"/>
    <cellStyle name="40% - Énfasis1 4" xfId="250"/>
    <cellStyle name="40% - Énfasis2 2" xfId="251"/>
    <cellStyle name="40% - Énfasis2 2 2" xfId="252"/>
    <cellStyle name="40% - Énfasis2 3" xfId="253"/>
    <cellStyle name="40% - Énfasis2 4" xfId="254"/>
    <cellStyle name="40% - Énfasis3 2" xfId="255"/>
    <cellStyle name="40% - Énfasis3 2 2" xfId="256"/>
    <cellStyle name="40% - Énfasis3 3" xfId="257"/>
    <cellStyle name="40% - Énfasis3 4" xfId="258"/>
    <cellStyle name="40% - Énfasis4 2" xfId="259"/>
    <cellStyle name="40% - Énfasis4 2 2" xfId="260"/>
    <cellStyle name="40% - Énfasis4 3" xfId="261"/>
    <cellStyle name="40% - Énfasis4 4" xfId="262"/>
    <cellStyle name="40% - Énfasis5 2" xfId="263"/>
    <cellStyle name="40% - Énfasis5 2 2" xfId="264"/>
    <cellStyle name="40% - Énfasis5 3" xfId="265"/>
    <cellStyle name="40% - Énfasis5 4" xfId="266"/>
    <cellStyle name="40% - Énfasis6 2" xfId="267"/>
    <cellStyle name="40% - Énfasis6 2 2" xfId="268"/>
    <cellStyle name="40% - Énfasis6 3" xfId="269"/>
    <cellStyle name="40% - Énfasis6 4" xfId="270"/>
    <cellStyle name="60% - Accent1" xfId="271"/>
    <cellStyle name="60% - Accent2" xfId="272"/>
    <cellStyle name="60% - Accent3" xfId="273"/>
    <cellStyle name="60% - Accent4" xfId="274"/>
    <cellStyle name="60% - Accent5" xfId="275"/>
    <cellStyle name="60% - Accent6" xfId="276"/>
    <cellStyle name="60% - Énfasis1 2" xfId="277"/>
    <cellStyle name="60% - Énfasis1 2 2" xfId="278"/>
    <cellStyle name="60% - Énfasis1 3" xfId="279"/>
    <cellStyle name="60% - Énfasis1 4" xfId="280"/>
    <cellStyle name="60% - Énfasis2 2" xfId="281"/>
    <cellStyle name="60% - Énfasis2 2 2" xfId="282"/>
    <cellStyle name="60% - Énfasis2 3" xfId="283"/>
    <cellStyle name="60% - Énfasis2 4" xfId="284"/>
    <cellStyle name="60% - Énfasis3 2" xfId="285"/>
    <cellStyle name="60% - Énfasis3 2 2" xfId="286"/>
    <cellStyle name="60% - Énfasis3 3" xfId="287"/>
    <cellStyle name="60% - Énfasis3 4" xfId="288"/>
    <cellStyle name="60% - Énfasis4 2" xfId="289"/>
    <cellStyle name="60% - Énfasis4 2 2" xfId="290"/>
    <cellStyle name="60% - Énfasis4 3" xfId="291"/>
    <cellStyle name="60% - Énfasis4 4" xfId="292"/>
    <cellStyle name="60% - Énfasis5 2" xfId="293"/>
    <cellStyle name="60% - Énfasis5 2 2" xfId="294"/>
    <cellStyle name="60% - Énfasis5 3" xfId="295"/>
    <cellStyle name="60% - Énfasis5 4" xfId="296"/>
    <cellStyle name="60% - Énfasis6 2" xfId="297"/>
    <cellStyle name="60% - Énfasis6 2 2" xfId="298"/>
    <cellStyle name="60% - Énfasis6 3" xfId="299"/>
    <cellStyle name="60% - Énfasis6 4" xfId="300"/>
    <cellStyle name="Accent1" xfId="301"/>
    <cellStyle name="Accent2" xfId="302"/>
    <cellStyle name="Accent3" xfId="303"/>
    <cellStyle name="Accent4" xfId="304"/>
    <cellStyle name="Accent5" xfId="305"/>
    <cellStyle name="Accent6" xfId="306"/>
    <cellStyle name="Bad" xfId="307"/>
    <cellStyle name="Buena 2" xfId="308"/>
    <cellStyle name="Buena 2 2" xfId="309"/>
    <cellStyle name="Buena 3" xfId="310"/>
    <cellStyle name="Buena 4" xfId="311"/>
    <cellStyle name="Calculation" xfId="312"/>
    <cellStyle name="Cálculo 2" xfId="313"/>
    <cellStyle name="Cálculo 2 2" xfId="314"/>
    <cellStyle name="Cálculo 3" xfId="315"/>
    <cellStyle name="Cálculo 4" xfId="316"/>
    <cellStyle name="Celda de comprobación 2" xfId="317"/>
    <cellStyle name="Celda de comprobación 2 2" xfId="318"/>
    <cellStyle name="Celda de comprobación 3" xfId="319"/>
    <cellStyle name="Celda de comprobación 4" xfId="320"/>
    <cellStyle name="Celda vinculada 2" xfId="321"/>
    <cellStyle name="Celda vinculada 2 2" xfId="322"/>
    <cellStyle name="Celda vinculada 3" xfId="323"/>
    <cellStyle name="Celda vinculada 4" xfId="324"/>
    <cellStyle name="Encabezado 4 2" xfId="325"/>
    <cellStyle name="Encabezado 4 2 2" xfId="326"/>
    <cellStyle name="Encabezado 4 3" xfId="327"/>
    <cellStyle name="Encabezado 4 4" xfId="328"/>
    <cellStyle name="Énfasis1 2" xfId="329"/>
    <cellStyle name="Énfasis1 2 2" xfId="330"/>
    <cellStyle name="Énfasis1 3" xfId="331"/>
    <cellStyle name="Énfasis1 4" xfId="332"/>
    <cellStyle name="Énfasis2 2" xfId="333"/>
    <cellStyle name="Énfasis2 2 2" xfId="334"/>
    <cellStyle name="Énfasis2 3" xfId="335"/>
    <cellStyle name="Énfasis2 4" xfId="336"/>
    <cellStyle name="Énfasis3 2" xfId="337"/>
    <cellStyle name="Énfasis3 2 2" xfId="338"/>
    <cellStyle name="Énfasis3 3" xfId="339"/>
    <cellStyle name="Énfasis3 4" xfId="340"/>
    <cellStyle name="Énfasis4 2" xfId="341"/>
    <cellStyle name="Énfasis4 2 2" xfId="342"/>
    <cellStyle name="Énfasis4 3" xfId="343"/>
    <cellStyle name="Énfasis4 4" xfId="344"/>
    <cellStyle name="Énfasis5 2" xfId="345"/>
    <cellStyle name="Énfasis5 2 2" xfId="346"/>
    <cellStyle name="Énfasis5 3" xfId="347"/>
    <cellStyle name="Énfasis5 4" xfId="348"/>
    <cellStyle name="Énfasis6 2" xfId="349"/>
    <cellStyle name="Énfasis6 2 2" xfId="350"/>
    <cellStyle name="Énfasis6 3" xfId="351"/>
    <cellStyle name="Énfasis6 4" xfId="352"/>
    <cellStyle name="Entrada 2" xfId="353"/>
    <cellStyle name="Entrada 2 2" xfId="354"/>
    <cellStyle name="Entrada 3" xfId="355"/>
    <cellStyle name="Entrada 4" xfId="356"/>
    <cellStyle name="Estilo 1" xfId="357"/>
    <cellStyle name="Estilo 1 10" xfId="358"/>
    <cellStyle name="Estilo 1 10 2" xfId="359"/>
    <cellStyle name="Estilo 1 100" xfId="360"/>
    <cellStyle name="Estilo 1 101" xfId="361"/>
    <cellStyle name="Estilo 1 102" xfId="362"/>
    <cellStyle name="Estilo 1 103" xfId="363"/>
    <cellStyle name="Estilo 1 11" xfId="364"/>
    <cellStyle name="Estilo 1 11 2" xfId="365"/>
    <cellStyle name="Estilo 1 12" xfId="366"/>
    <cellStyle name="Estilo 1 12 2" xfId="367"/>
    <cellStyle name="Estilo 1 13" xfId="368"/>
    <cellStyle name="Estilo 1 13 2" xfId="369"/>
    <cellStyle name="Estilo 1 14" xfId="370"/>
    <cellStyle name="Estilo 1 14 2" xfId="371"/>
    <cellStyle name="Estilo 1 15" xfId="372"/>
    <cellStyle name="Estilo 1 15 2" xfId="373"/>
    <cellStyle name="Estilo 1 16" xfId="374"/>
    <cellStyle name="Estilo 1 16 2" xfId="375"/>
    <cellStyle name="Estilo 1 17" xfId="376"/>
    <cellStyle name="Estilo 1 17 2" xfId="377"/>
    <cellStyle name="Estilo 1 18" xfId="378"/>
    <cellStyle name="Estilo 1 18 2" xfId="379"/>
    <cellStyle name="Estilo 1 19" xfId="380"/>
    <cellStyle name="Estilo 1 19 2" xfId="381"/>
    <cellStyle name="Estilo 1 2" xfId="382"/>
    <cellStyle name="Estilo 1 2 2" xfId="383"/>
    <cellStyle name="Estilo 1 2 3" xfId="384"/>
    <cellStyle name="Estilo 1 20" xfId="385"/>
    <cellStyle name="Estilo 1 20 2" xfId="386"/>
    <cellStyle name="Estilo 1 21" xfId="387"/>
    <cellStyle name="Estilo 1 21 2" xfId="388"/>
    <cellStyle name="Estilo 1 22" xfId="389"/>
    <cellStyle name="Estilo 1 22 2" xfId="390"/>
    <cellStyle name="Estilo 1 23" xfId="391"/>
    <cellStyle name="Estilo 1 23 2" xfId="392"/>
    <cellStyle name="Estilo 1 24" xfId="393"/>
    <cellStyle name="Estilo 1 24 2" xfId="394"/>
    <cellStyle name="Estilo 1 25" xfId="395"/>
    <cellStyle name="Estilo 1 25 2" xfId="396"/>
    <cellStyle name="Estilo 1 26" xfId="397"/>
    <cellStyle name="Estilo 1 26 2" xfId="398"/>
    <cellStyle name="Estilo 1 27" xfId="399"/>
    <cellStyle name="Estilo 1 27 2" xfId="400"/>
    <cellStyle name="Estilo 1 28" xfId="401"/>
    <cellStyle name="Estilo 1 28 2" xfId="402"/>
    <cellStyle name="Estilo 1 29" xfId="403"/>
    <cellStyle name="Estilo 1 29 2" xfId="404"/>
    <cellStyle name="Estilo 1 3" xfId="405"/>
    <cellStyle name="Estilo 1 3 2" xfId="406"/>
    <cellStyle name="Estilo 1 3 3" xfId="407"/>
    <cellStyle name="Estilo 1 30" xfId="408"/>
    <cellStyle name="Estilo 1 30 2" xfId="409"/>
    <cellStyle name="Estilo 1 31" xfId="410"/>
    <cellStyle name="Estilo 1 31 2" xfId="411"/>
    <cellStyle name="Estilo 1 32" xfId="412"/>
    <cellStyle name="Estilo 1 32 2" xfId="413"/>
    <cellStyle name="Estilo 1 33" xfId="414"/>
    <cellStyle name="Estilo 1 33 2" xfId="415"/>
    <cellStyle name="Estilo 1 34" xfId="416"/>
    <cellStyle name="Estilo 1 34 2" xfId="417"/>
    <cellStyle name="Estilo 1 35" xfId="418"/>
    <cellStyle name="Estilo 1 35 2" xfId="419"/>
    <cellStyle name="Estilo 1 36" xfId="420"/>
    <cellStyle name="Estilo 1 36 2" xfId="421"/>
    <cellStyle name="Estilo 1 37" xfId="422"/>
    <cellStyle name="Estilo 1 37 2" xfId="423"/>
    <cellStyle name="Estilo 1 38" xfId="424"/>
    <cellStyle name="Estilo 1 38 2" xfId="425"/>
    <cellStyle name="Estilo 1 39" xfId="426"/>
    <cellStyle name="Estilo 1 39 2" xfId="427"/>
    <cellStyle name="Estilo 1 4" xfId="428"/>
    <cellStyle name="Estilo 1 4 2" xfId="429"/>
    <cellStyle name="Estilo 1 40" xfId="430"/>
    <cellStyle name="Estilo 1 40 2" xfId="431"/>
    <cellStyle name="Estilo 1 41" xfId="432"/>
    <cellStyle name="Estilo 1 41 2" xfId="433"/>
    <cellStyle name="Estilo 1 41 3" xfId="434"/>
    <cellStyle name="Estilo 1 42" xfId="435"/>
    <cellStyle name="Estilo 1 43" xfId="436"/>
    <cellStyle name="Estilo 1 44" xfId="437"/>
    <cellStyle name="Estilo 1 45" xfId="438"/>
    <cellStyle name="Estilo 1 46" xfId="439"/>
    <cellStyle name="Estilo 1 47" xfId="440"/>
    <cellStyle name="Estilo 1 48" xfId="441"/>
    <cellStyle name="Estilo 1 49" xfId="442"/>
    <cellStyle name="Estilo 1 5" xfId="443"/>
    <cellStyle name="Estilo 1 5 2" xfId="444"/>
    <cellStyle name="Estilo 1 50" xfId="445"/>
    <cellStyle name="Estilo 1 51" xfId="446"/>
    <cellStyle name="Estilo 1 52" xfId="447"/>
    <cellStyle name="Estilo 1 53" xfId="448"/>
    <cellStyle name="Estilo 1 54" xfId="449"/>
    <cellStyle name="Estilo 1 55" xfId="450"/>
    <cellStyle name="Estilo 1 56" xfId="451"/>
    <cellStyle name="Estilo 1 57" xfId="452"/>
    <cellStyle name="Estilo 1 58" xfId="453"/>
    <cellStyle name="Estilo 1 59" xfId="454"/>
    <cellStyle name="Estilo 1 6" xfId="455"/>
    <cellStyle name="Estilo 1 6 2" xfId="456"/>
    <cellStyle name="Estilo 1 60" xfId="457"/>
    <cellStyle name="Estilo 1 61" xfId="458"/>
    <cellStyle name="Estilo 1 62" xfId="459"/>
    <cellStyle name="Estilo 1 63" xfId="460"/>
    <cellStyle name="Estilo 1 64" xfId="461"/>
    <cellStyle name="Estilo 1 65" xfId="462"/>
    <cellStyle name="Estilo 1 66" xfId="463"/>
    <cellStyle name="Estilo 1 67" xfId="464"/>
    <cellStyle name="Estilo 1 68" xfId="465"/>
    <cellStyle name="Estilo 1 69" xfId="466"/>
    <cellStyle name="Estilo 1 7" xfId="467"/>
    <cellStyle name="Estilo 1 7 2" xfId="468"/>
    <cellStyle name="Estilo 1 70" xfId="469"/>
    <cellStyle name="Estilo 1 71" xfId="470"/>
    <cellStyle name="Estilo 1 72" xfId="471"/>
    <cellStyle name="Estilo 1 73" xfId="472"/>
    <cellStyle name="Estilo 1 74" xfId="473"/>
    <cellStyle name="Estilo 1 75" xfId="474"/>
    <cellStyle name="Estilo 1 76" xfId="475"/>
    <cellStyle name="Estilo 1 77" xfId="476"/>
    <cellStyle name="Estilo 1 78" xfId="477"/>
    <cellStyle name="Estilo 1 79" xfId="478"/>
    <cellStyle name="Estilo 1 8" xfId="479"/>
    <cellStyle name="Estilo 1 8 2" xfId="480"/>
    <cellStyle name="Estilo 1 80" xfId="481"/>
    <cellStyle name="Estilo 1 81" xfId="482"/>
    <cellStyle name="Estilo 1 82" xfId="483"/>
    <cellStyle name="Estilo 1 83" xfId="484"/>
    <cellStyle name="Estilo 1 84" xfId="485"/>
    <cellStyle name="Estilo 1 85" xfId="486"/>
    <cellStyle name="Estilo 1 86" xfId="487"/>
    <cellStyle name="Estilo 1 87" xfId="488"/>
    <cellStyle name="Estilo 1 88" xfId="489"/>
    <cellStyle name="Estilo 1 89" xfId="490"/>
    <cellStyle name="Estilo 1 9" xfId="491"/>
    <cellStyle name="Estilo 1 9 2" xfId="492"/>
    <cellStyle name="Estilo 1 90" xfId="493"/>
    <cellStyle name="Estilo 1 91" xfId="494"/>
    <cellStyle name="Estilo 1 92" xfId="495"/>
    <cellStyle name="Estilo 1 93" xfId="496"/>
    <cellStyle name="Estilo 1 94" xfId="497"/>
    <cellStyle name="Estilo 1 95" xfId="498"/>
    <cellStyle name="Estilo 1 96" xfId="499"/>
    <cellStyle name="Estilo 1 97" xfId="500"/>
    <cellStyle name="Estilo 1 98" xfId="501"/>
    <cellStyle name="Estilo 1 99" xfId="502"/>
    <cellStyle name="Euro" xfId="503"/>
    <cellStyle name="Euro 10" xfId="504"/>
    <cellStyle name="Euro 11" xfId="505"/>
    <cellStyle name="Euro 12" xfId="506"/>
    <cellStyle name="Euro 13" xfId="507"/>
    <cellStyle name="Euro 14" xfId="508"/>
    <cellStyle name="Euro 15" xfId="509"/>
    <cellStyle name="Euro 16" xfId="510"/>
    <cellStyle name="Euro 17" xfId="511"/>
    <cellStyle name="Euro 18" xfId="512"/>
    <cellStyle name="Euro 19" xfId="513"/>
    <cellStyle name="Euro 2" xfId="514"/>
    <cellStyle name="Euro 2 10" xfId="515"/>
    <cellStyle name="Euro 2 11" xfId="516"/>
    <cellStyle name="Euro 2 12" xfId="517"/>
    <cellStyle name="Euro 2 13" xfId="518"/>
    <cellStyle name="Euro 2 14" xfId="519"/>
    <cellStyle name="Euro 2 15" xfId="520"/>
    <cellStyle name="Euro 2 16" xfId="521"/>
    <cellStyle name="Euro 2 17" xfId="522"/>
    <cellStyle name="Euro 2 18" xfId="523"/>
    <cellStyle name="Euro 2 19" xfId="524"/>
    <cellStyle name="Euro 2 2" xfId="525"/>
    <cellStyle name="Euro 2 20" xfId="526"/>
    <cellStyle name="Euro 2 21" xfId="527"/>
    <cellStyle name="Euro 2 22" xfId="528"/>
    <cellStyle name="Euro 2 23" xfId="529"/>
    <cellStyle name="Euro 2 24" xfId="530"/>
    <cellStyle name="Euro 2 25" xfId="531"/>
    <cellStyle name="Euro 2 26" xfId="532"/>
    <cellStyle name="Euro 2 27" xfId="533"/>
    <cellStyle name="Euro 2 28" xfId="534"/>
    <cellStyle name="Euro 2 29" xfId="535"/>
    <cellStyle name="Euro 2 3" xfId="536"/>
    <cellStyle name="Euro 2 30" xfId="537"/>
    <cellStyle name="Euro 2 31" xfId="538"/>
    <cellStyle name="Euro 2 32" xfId="539"/>
    <cellStyle name="Euro 2 33" xfId="540"/>
    <cellStyle name="Euro 2 34" xfId="541"/>
    <cellStyle name="Euro 2 35" xfId="542"/>
    <cellStyle name="Euro 2 36" xfId="543"/>
    <cellStyle name="Euro 2 37" xfId="544"/>
    <cellStyle name="Euro 2 38" xfId="545"/>
    <cellStyle name="Euro 2 39" xfId="546"/>
    <cellStyle name="Euro 2 4" xfId="547"/>
    <cellStyle name="Euro 2 40" xfId="548"/>
    <cellStyle name="Euro 2 41" xfId="549"/>
    <cellStyle name="Euro 2 42" xfId="550"/>
    <cellStyle name="Euro 2 43" xfId="551"/>
    <cellStyle name="Euro 2 44" xfId="552"/>
    <cellStyle name="Euro 2 45" xfId="553"/>
    <cellStyle name="Euro 2 46" xfId="554"/>
    <cellStyle name="Euro 2 47" xfId="555"/>
    <cellStyle name="Euro 2 48" xfId="556"/>
    <cellStyle name="Euro 2 49" xfId="557"/>
    <cellStyle name="Euro 2 5" xfId="558"/>
    <cellStyle name="Euro 2 50" xfId="559"/>
    <cellStyle name="Euro 2 51" xfId="560"/>
    <cellStyle name="Euro 2 52" xfId="561"/>
    <cellStyle name="Euro 2 53" xfId="562"/>
    <cellStyle name="Euro 2 54" xfId="563"/>
    <cellStyle name="Euro 2 55" xfId="564"/>
    <cellStyle name="Euro 2 56" xfId="565"/>
    <cellStyle name="Euro 2 57" xfId="566"/>
    <cellStyle name="Euro 2 58" xfId="567"/>
    <cellStyle name="Euro 2 59" xfId="568"/>
    <cellStyle name="Euro 2 6" xfId="569"/>
    <cellStyle name="Euro 2 60" xfId="570"/>
    <cellStyle name="Euro 2 61" xfId="571"/>
    <cellStyle name="Euro 2 62" xfId="572"/>
    <cellStyle name="Euro 2 63" xfId="573"/>
    <cellStyle name="Euro 2 64" xfId="574"/>
    <cellStyle name="Euro 2 65" xfId="575"/>
    <cellStyle name="Euro 2 7" xfId="576"/>
    <cellStyle name="Euro 2 8" xfId="577"/>
    <cellStyle name="Euro 2 9" xfId="578"/>
    <cellStyle name="Euro 20" xfId="579"/>
    <cellStyle name="Euro 21" xfId="580"/>
    <cellStyle name="Euro 22" xfId="581"/>
    <cellStyle name="Euro 23" xfId="582"/>
    <cellStyle name="Euro 24" xfId="583"/>
    <cellStyle name="Euro 25" xfId="584"/>
    <cellStyle name="Euro 26" xfId="585"/>
    <cellStyle name="Euro 27" xfId="586"/>
    <cellStyle name="Euro 28" xfId="587"/>
    <cellStyle name="Euro 29" xfId="588"/>
    <cellStyle name="Euro 3" xfId="589"/>
    <cellStyle name="Euro 3 2" xfId="590"/>
    <cellStyle name="Euro 3 3" xfId="591"/>
    <cellStyle name="Euro 3 4" xfId="592"/>
    <cellStyle name="Euro 30" xfId="593"/>
    <cellStyle name="Euro 31" xfId="594"/>
    <cellStyle name="Euro 32" xfId="595"/>
    <cellStyle name="Euro 33" xfId="596"/>
    <cellStyle name="Euro 34" xfId="597"/>
    <cellStyle name="Euro 35" xfId="598"/>
    <cellStyle name="Euro 4" xfId="599"/>
    <cellStyle name="Euro 5" xfId="600"/>
    <cellStyle name="Euro 6" xfId="601"/>
    <cellStyle name="Euro 7" xfId="602"/>
    <cellStyle name="Euro 8" xfId="603"/>
    <cellStyle name="Euro 9" xfId="604"/>
    <cellStyle name="Explanatory Text" xfId="605"/>
    <cellStyle name="Heading 1" xfId="606"/>
    <cellStyle name="Heading 2" xfId="607"/>
    <cellStyle name="Heading 3" xfId="608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Incorrecto 2" xfId="609"/>
    <cellStyle name="Incorrecto 2 2" xfId="610"/>
    <cellStyle name="Incorrecto 3" xfId="611"/>
    <cellStyle name="Incorrecto 4" xfId="612"/>
    <cellStyle name="Millares" xfId="1" builtinId="3"/>
    <cellStyle name="Millares [0]" xfId="2" builtinId="6"/>
    <cellStyle name="Millares [0] 2" xfId="615"/>
    <cellStyle name="Millares [0] 3" xfId="616"/>
    <cellStyle name="Millares [0] 4" xfId="614"/>
    <cellStyle name="Millares [0] 4 2" xfId="2187"/>
    <cellStyle name="Millares [0] 5" xfId="2175"/>
    <cellStyle name="Millares 10" xfId="617"/>
    <cellStyle name="Millares 10 2" xfId="618"/>
    <cellStyle name="Millares 10 3" xfId="619"/>
    <cellStyle name="Millares 10 3 2" xfId="2180"/>
    <cellStyle name="Millares 11" xfId="620"/>
    <cellStyle name="Millares 11 2" xfId="621"/>
    <cellStyle name="Millares 12" xfId="622"/>
    <cellStyle name="Millares 12 2" xfId="623"/>
    <cellStyle name="Millares 13" xfId="624"/>
    <cellStyle name="Millares 13 2" xfId="625"/>
    <cellStyle name="Millares 13 3" xfId="626"/>
    <cellStyle name="Millares 14" xfId="627"/>
    <cellStyle name="Millares 14 2" xfId="628"/>
    <cellStyle name="Millares 14 3" xfId="629"/>
    <cellStyle name="Millares 15" xfId="630"/>
    <cellStyle name="Millares 15 2" xfId="631"/>
    <cellStyle name="Millares 16" xfId="632"/>
    <cellStyle name="Millares 16 2" xfId="633"/>
    <cellStyle name="Millares 17" xfId="634"/>
    <cellStyle name="Millares 17 2" xfId="635"/>
    <cellStyle name="Millares 18" xfId="636"/>
    <cellStyle name="Millares 18 2" xfId="637"/>
    <cellStyle name="Millares 19" xfId="638"/>
    <cellStyle name="Millares 19 2" xfId="639"/>
    <cellStyle name="Millares 2" xfId="162"/>
    <cellStyle name="Millares 2 10" xfId="641"/>
    <cellStyle name="Millares 2 11" xfId="642"/>
    <cellStyle name="Millares 2 12" xfId="643"/>
    <cellStyle name="Millares 2 12 2" xfId="644"/>
    <cellStyle name="Millares 2 13" xfId="645"/>
    <cellStyle name="Millares 2 14" xfId="646"/>
    <cellStyle name="Millares 2 15" xfId="647"/>
    <cellStyle name="Millares 2 16" xfId="648"/>
    <cellStyle name="Millares 2 17" xfId="649"/>
    <cellStyle name="Millares 2 18" xfId="650"/>
    <cellStyle name="Millares 2 19" xfId="651"/>
    <cellStyle name="Millares 2 2" xfId="652"/>
    <cellStyle name="Millares 2 2 2" xfId="653"/>
    <cellStyle name="Millares 2 2 2 2" xfId="654"/>
    <cellStyle name="Millares 2 2 3" xfId="655"/>
    <cellStyle name="Millares 2 20" xfId="656"/>
    <cellStyle name="Millares 2 21" xfId="657"/>
    <cellStyle name="Millares 2 22" xfId="658"/>
    <cellStyle name="Millares 2 23" xfId="659"/>
    <cellStyle name="Millares 2 24" xfId="660"/>
    <cellStyle name="Millares 2 25" xfId="661"/>
    <cellStyle name="Millares 2 26" xfId="662"/>
    <cellStyle name="Millares 2 27" xfId="663"/>
    <cellStyle name="Millares 2 28" xfId="664"/>
    <cellStyle name="Millares 2 29" xfId="665"/>
    <cellStyle name="Millares 2 3" xfId="666"/>
    <cellStyle name="Millares 2 30" xfId="667"/>
    <cellStyle name="Millares 2 31" xfId="668"/>
    <cellStyle name="Millares 2 32" xfId="669"/>
    <cellStyle name="Millares 2 33" xfId="670"/>
    <cellStyle name="Millares 2 34" xfId="671"/>
    <cellStyle name="Millares 2 35" xfId="672"/>
    <cellStyle name="Millares 2 36" xfId="673"/>
    <cellStyle name="Millares 2 37" xfId="674"/>
    <cellStyle name="Millares 2 38" xfId="675"/>
    <cellStyle name="Millares 2 39" xfId="676"/>
    <cellStyle name="Millares 2 4" xfId="677"/>
    <cellStyle name="Millares 2 40" xfId="678"/>
    <cellStyle name="Millares 2 41" xfId="679"/>
    <cellStyle name="Millares 2 42" xfId="680"/>
    <cellStyle name="Millares 2 43" xfId="681"/>
    <cellStyle name="Millares 2 44" xfId="170"/>
    <cellStyle name="Millares 2 45" xfId="682"/>
    <cellStyle name="Millares 2 46" xfId="683"/>
    <cellStyle name="Millares 2 47" xfId="684"/>
    <cellStyle name="Millares 2 48" xfId="685"/>
    <cellStyle name="Millares 2 49" xfId="686"/>
    <cellStyle name="Millares 2 5" xfId="687"/>
    <cellStyle name="Millares 2 50" xfId="688"/>
    <cellStyle name="Millares 2 51" xfId="689"/>
    <cellStyle name="Millares 2 52" xfId="690"/>
    <cellStyle name="Millares 2 53" xfId="691"/>
    <cellStyle name="Millares 2 54" xfId="692"/>
    <cellStyle name="Millares 2 55" xfId="693"/>
    <cellStyle name="Millares 2 56" xfId="694"/>
    <cellStyle name="Millares 2 57" xfId="695"/>
    <cellStyle name="Millares 2 58" xfId="696"/>
    <cellStyle name="Millares 2 59" xfId="697"/>
    <cellStyle name="Millares 2 6" xfId="698"/>
    <cellStyle name="Millares 2 60" xfId="699"/>
    <cellStyle name="Millares 2 61" xfId="700"/>
    <cellStyle name="Millares 2 62" xfId="701"/>
    <cellStyle name="Millares 2 63" xfId="702"/>
    <cellStyle name="Millares 2 64" xfId="703"/>
    <cellStyle name="Millares 2 65" xfId="704"/>
    <cellStyle name="Millares 2 66" xfId="705"/>
    <cellStyle name="Millares 2 67" xfId="706"/>
    <cellStyle name="Millares 2 68" xfId="707"/>
    <cellStyle name="Millares 2 69" xfId="708"/>
    <cellStyle name="Millares 2 7" xfId="709"/>
    <cellStyle name="Millares 2 70" xfId="710"/>
    <cellStyle name="Millares 2 71" xfId="711"/>
    <cellStyle name="Millares 2 72" xfId="712"/>
    <cellStyle name="Millares 2 73" xfId="713"/>
    <cellStyle name="Millares 2 74" xfId="714"/>
    <cellStyle name="Millares 2 75" xfId="173"/>
    <cellStyle name="Millares 2 76" xfId="715"/>
    <cellStyle name="Millares 2 77" xfId="640"/>
    <cellStyle name="Millares 2 77 2" xfId="2188"/>
    <cellStyle name="Millares 2 8" xfId="716"/>
    <cellStyle name="Millares 2 9" xfId="717"/>
    <cellStyle name="Millares 20" xfId="718"/>
    <cellStyle name="Millares 20 2" xfId="719"/>
    <cellStyle name="Millares 21" xfId="720"/>
    <cellStyle name="Millares 21 2" xfId="721"/>
    <cellStyle name="Millares 22" xfId="722"/>
    <cellStyle name="Millares 22 2" xfId="723"/>
    <cellStyle name="Millares 23" xfId="724"/>
    <cellStyle name="Millares 24" xfId="725"/>
    <cellStyle name="Millares 25" xfId="726"/>
    <cellStyle name="Millares 26" xfId="727"/>
    <cellStyle name="Millares 27" xfId="728"/>
    <cellStyle name="Millares 28" xfId="729"/>
    <cellStyle name="Millares 29" xfId="730"/>
    <cellStyle name="Millares 3" xfId="165"/>
    <cellStyle name="Millares 3 10" xfId="732"/>
    <cellStyle name="Millares 3 11" xfId="733"/>
    <cellStyle name="Millares 3 12" xfId="734"/>
    <cellStyle name="Millares 3 13" xfId="735"/>
    <cellStyle name="Millares 3 14" xfId="736"/>
    <cellStyle name="Millares 3 15" xfId="737"/>
    <cellStyle name="Millares 3 16" xfId="738"/>
    <cellStyle name="Millares 3 17" xfId="739"/>
    <cellStyle name="Millares 3 18" xfId="740"/>
    <cellStyle name="Millares 3 19" xfId="741"/>
    <cellStyle name="Millares 3 2" xfId="742"/>
    <cellStyle name="Millares 3 20" xfId="743"/>
    <cellStyle name="Millares 3 21" xfId="744"/>
    <cellStyle name="Millares 3 22" xfId="745"/>
    <cellStyle name="Millares 3 23" xfId="746"/>
    <cellStyle name="Millares 3 24" xfId="747"/>
    <cellStyle name="Millares 3 25" xfId="748"/>
    <cellStyle name="Millares 3 26" xfId="749"/>
    <cellStyle name="Millares 3 27" xfId="750"/>
    <cellStyle name="Millares 3 28" xfId="751"/>
    <cellStyle name="Millares 3 29" xfId="752"/>
    <cellStyle name="Millares 3 3" xfId="753"/>
    <cellStyle name="Millares 3 30" xfId="754"/>
    <cellStyle name="Millares 3 31" xfId="755"/>
    <cellStyle name="Millares 3 32" xfId="756"/>
    <cellStyle name="Millares 3 33" xfId="757"/>
    <cellStyle name="Millares 3 33 2" xfId="758"/>
    <cellStyle name="Millares 3 34" xfId="759"/>
    <cellStyle name="Millares 3 35" xfId="760"/>
    <cellStyle name="Millares 3 36" xfId="761"/>
    <cellStyle name="Millares 3 37" xfId="762"/>
    <cellStyle name="Millares 3 38" xfId="763"/>
    <cellStyle name="Millares 3 39" xfId="764"/>
    <cellStyle name="Millares 3 4" xfId="765"/>
    <cellStyle name="Millares 3 40" xfId="766"/>
    <cellStyle name="Millares 3 41" xfId="767"/>
    <cellStyle name="Millares 3 42" xfId="768"/>
    <cellStyle name="Millares 3 43" xfId="769"/>
    <cellStyle name="Millares 3 44" xfId="770"/>
    <cellStyle name="Millares 3 45" xfId="771"/>
    <cellStyle name="Millares 3 46" xfId="772"/>
    <cellStyle name="Millares 3 47" xfId="773"/>
    <cellStyle name="Millares 3 48" xfId="774"/>
    <cellStyle name="Millares 3 49" xfId="775"/>
    <cellStyle name="Millares 3 5" xfId="776"/>
    <cellStyle name="Millares 3 50" xfId="777"/>
    <cellStyle name="Millares 3 51" xfId="778"/>
    <cellStyle name="Millares 3 52" xfId="779"/>
    <cellStyle name="Millares 3 53" xfId="780"/>
    <cellStyle name="Millares 3 54" xfId="781"/>
    <cellStyle name="Millares 3 55" xfId="782"/>
    <cellStyle name="Millares 3 56" xfId="783"/>
    <cellStyle name="Millares 3 57" xfId="784"/>
    <cellStyle name="Millares 3 58" xfId="785"/>
    <cellStyle name="Millares 3 59" xfId="786"/>
    <cellStyle name="Millares 3 6" xfId="787"/>
    <cellStyle name="Millares 3 60" xfId="788"/>
    <cellStyle name="Millares 3 61" xfId="789"/>
    <cellStyle name="Millares 3 62" xfId="790"/>
    <cellStyle name="Millares 3 63" xfId="791"/>
    <cellStyle name="Millares 3 64" xfId="792"/>
    <cellStyle name="Millares 3 65" xfId="793"/>
    <cellStyle name="Millares 3 66" xfId="794"/>
    <cellStyle name="Millares 3 67" xfId="731"/>
    <cellStyle name="Millares 3 7" xfId="795"/>
    <cellStyle name="Millares 3 8" xfId="796"/>
    <cellStyle name="Millares 3 9" xfId="797"/>
    <cellStyle name="Millares 30" xfId="798"/>
    <cellStyle name="Millares 31" xfId="799"/>
    <cellStyle name="Millares 32" xfId="800"/>
    <cellStyle name="Millares 33" xfId="801"/>
    <cellStyle name="Millares 34" xfId="802"/>
    <cellStyle name="Millares 35" xfId="803"/>
    <cellStyle name="Millares 36" xfId="804"/>
    <cellStyle name="Millares 37" xfId="805"/>
    <cellStyle name="Millares 38" xfId="806"/>
    <cellStyle name="Millares 39" xfId="807"/>
    <cellStyle name="Millares 39 2" xfId="2189"/>
    <cellStyle name="Millares 4" xfId="808"/>
    <cellStyle name="Millares 4 2" xfId="809"/>
    <cellStyle name="Millares 4 3" xfId="810"/>
    <cellStyle name="Millares 4 3 2" xfId="811"/>
    <cellStyle name="Millares 4 4" xfId="812"/>
    <cellStyle name="Millares 40" xfId="613"/>
    <cellStyle name="Millares 41" xfId="813"/>
    <cellStyle name="Millares 41 10" xfId="814"/>
    <cellStyle name="Millares 41 11" xfId="815"/>
    <cellStyle name="Millares 41 12" xfId="816"/>
    <cellStyle name="Millares 41 13" xfId="817"/>
    <cellStyle name="Millares 41 14" xfId="818"/>
    <cellStyle name="Millares 41 15" xfId="819"/>
    <cellStyle name="Millares 41 16" xfId="820"/>
    <cellStyle name="Millares 41 17" xfId="821"/>
    <cellStyle name="Millares 41 18" xfId="822"/>
    <cellStyle name="Millares 41 19" xfId="823"/>
    <cellStyle name="Millares 41 2" xfId="824"/>
    <cellStyle name="Millares 41 2 2" xfId="825"/>
    <cellStyle name="Millares 41 20" xfId="826"/>
    <cellStyle name="Millares 41 21" xfId="827"/>
    <cellStyle name="Millares 41 22" xfId="828"/>
    <cellStyle name="Millares 41 23" xfId="829"/>
    <cellStyle name="Millares 41 24" xfId="830"/>
    <cellStyle name="Millares 41 25" xfId="831"/>
    <cellStyle name="Millares 41 26" xfId="832"/>
    <cellStyle name="Millares 41 27" xfId="833"/>
    <cellStyle name="Millares 41 28" xfId="834"/>
    <cellStyle name="Millares 41 29" xfId="835"/>
    <cellStyle name="Millares 41 3" xfId="836"/>
    <cellStyle name="Millares 41 30" xfId="837"/>
    <cellStyle name="Millares 41 31" xfId="838"/>
    <cellStyle name="Millares 41 32" xfId="839"/>
    <cellStyle name="Millares 41 33" xfId="840"/>
    <cellStyle name="Millares 41 4" xfId="841"/>
    <cellStyle name="Millares 41 5" xfId="842"/>
    <cellStyle name="Millares 41 6" xfId="843"/>
    <cellStyle name="Millares 41 7" xfId="844"/>
    <cellStyle name="Millares 41 8" xfId="845"/>
    <cellStyle name="Millares 41 9" xfId="846"/>
    <cellStyle name="Millares 42" xfId="2174"/>
    <cellStyle name="Millares 42 2" xfId="2219"/>
    <cellStyle name="Millares 43" xfId="2231"/>
    <cellStyle name="Millares 5" xfId="847"/>
    <cellStyle name="Millares 5 2" xfId="848"/>
    <cellStyle name="Millares 5 3" xfId="849"/>
    <cellStyle name="Millares 5 4" xfId="850"/>
    <cellStyle name="Millares 5 5" xfId="851"/>
    <cellStyle name="Millares 5 5 2" xfId="2190"/>
    <cellStyle name="Millares 6" xfId="852"/>
    <cellStyle name="Millares 6 2" xfId="853"/>
    <cellStyle name="Millares 7" xfId="854"/>
    <cellStyle name="Millares 7 2" xfId="855"/>
    <cellStyle name="Millares 7 3" xfId="856"/>
    <cellStyle name="Millares 8" xfId="857"/>
    <cellStyle name="Millares 8 2" xfId="858"/>
    <cellStyle name="Millares 9" xfId="859"/>
    <cellStyle name="Millares 9 2" xfId="860"/>
    <cellStyle name="Millares 9 3" xfId="861"/>
    <cellStyle name="Moneda" xfId="2171" builtinId="4"/>
    <cellStyle name="Moneda [0] 2" xfId="862"/>
    <cellStyle name="Moneda [0] 2 2" xfId="2191"/>
    <cellStyle name="Moneda 10" xfId="863"/>
    <cellStyle name="Moneda 11" xfId="864"/>
    <cellStyle name="Moneda 12" xfId="865"/>
    <cellStyle name="Moneda 13" xfId="866"/>
    <cellStyle name="Moneda 13 2" xfId="2192"/>
    <cellStyle name="Moneda 14" xfId="867"/>
    <cellStyle name="Moneda 14 2" xfId="2193"/>
    <cellStyle name="Moneda 15" xfId="2230"/>
    <cellStyle name="Moneda 16" xfId="2234"/>
    <cellStyle name="Moneda 2" xfId="163"/>
    <cellStyle name="Moneda 2 10" xfId="869"/>
    <cellStyle name="Moneda 2 11" xfId="870"/>
    <cellStyle name="Moneda 2 12" xfId="871"/>
    <cellStyle name="Moneda 2 13" xfId="872"/>
    <cellStyle name="Moneda 2 14" xfId="873"/>
    <cellStyle name="Moneda 2 15" xfId="874"/>
    <cellStyle name="Moneda 2 16" xfId="875"/>
    <cellStyle name="Moneda 2 17" xfId="876"/>
    <cellStyle name="Moneda 2 18" xfId="877"/>
    <cellStyle name="Moneda 2 19" xfId="878"/>
    <cellStyle name="Moneda 2 2" xfId="879"/>
    <cellStyle name="Moneda 2 2 10" xfId="164"/>
    <cellStyle name="Moneda 2 2 11" xfId="880"/>
    <cellStyle name="Moneda 2 2 12" xfId="881"/>
    <cellStyle name="Moneda 2 2 13" xfId="882"/>
    <cellStyle name="Moneda 2 2 14" xfId="883"/>
    <cellStyle name="Moneda 2 2 15" xfId="884"/>
    <cellStyle name="Moneda 2 2 16" xfId="885"/>
    <cellStyle name="Moneda 2 2 17" xfId="886"/>
    <cellStyle name="Moneda 2 2 18" xfId="887"/>
    <cellStyle name="Moneda 2 2 19" xfId="888"/>
    <cellStyle name="Moneda 2 2 2" xfId="889"/>
    <cellStyle name="Moneda 2 2 2 2" xfId="890"/>
    <cellStyle name="Moneda 2 2 2 3" xfId="891"/>
    <cellStyle name="Moneda 2 2 20" xfId="892"/>
    <cellStyle name="Moneda 2 2 21" xfId="893"/>
    <cellStyle name="Moneda 2 2 22" xfId="894"/>
    <cellStyle name="Moneda 2 2 23" xfId="895"/>
    <cellStyle name="Moneda 2 2 24" xfId="896"/>
    <cellStyle name="Moneda 2 2 25" xfId="897"/>
    <cellStyle name="Moneda 2 2 26" xfId="898"/>
    <cellStyle name="Moneda 2 2 27" xfId="899"/>
    <cellStyle name="Moneda 2 2 28" xfId="900"/>
    <cellStyle name="Moneda 2 2 29" xfId="901"/>
    <cellStyle name="Moneda 2 2 3" xfId="902"/>
    <cellStyle name="Moneda 2 2 30" xfId="903"/>
    <cellStyle name="Moneda 2 2 31" xfId="904"/>
    <cellStyle name="Moneda 2 2 32" xfId="905"/>
    <cellStyle name="Moneda 2 2 33" xfId="906"/>
    <cellStyle name="Moneda 2 2 33 2" xfId="907"/>
    <cellStyle name="Moneda 2 2 34" xfId="908"/>
    <cellStyle name="Moneda 2 2 35" xfId="909"/>
    <cellStyle name="Moneda 2 2 36" xfId="910"/>
    <cellStyle name="Moneda 2 2 37" xfId="911"/>
    <cellStyle name="Moneda 2 2 38" xfId="912"/>
    <cellStyle name="Moneda 2 2 39" xfId="913"/>
    <cellStyle name="Moneda 2 2 4" xfId="914"/>
    <cellStyle name="Moneda 2 2 40" xfId="915"/>
    <cellStyle name="Moneda 2 2 41" xfId="916"/>
    <cellStyle name="Moneda 2 2 42" xfId="917"/>
    <cellStyle name="Moneda 2 2 43" xfId="918"/>
    <cellStyle name="Moneda 2 2 44" xfId="919"/>
    <cellStyle name="Moneda 2 2 45" xfId="920"/>
    <cellStyle name="Moneda 2 2 46" xfId="921"/>
    <cellStyle name="Moneda 2 2 47" xfId="922"/>
    <cellStyle name="Moneda 2 2 48" xfId="923"/>
    <cellStyle name="Moneda 2 2 49" xfId="924"/>
    <cellStyle name="Moneda 2 2 5" xfId="925"/>
    <cellStyle name="Moneda 2 2 50" xfId="926"/>
    <cellStyle name="Moneda 2 2 51" xfId="927"/>
    <cellStyle name="Moneda 2 2 52" xfId="928"/>
    <cellStyle name="Moneda 2 2 53" xfId="929"/>
    <cellStyle name="Moneda 2 2 54" xfId="930"/>
    <cellStyle name="Moneda 2 2 55" xfId="931"/>
    <cellStyle name="Moneda 2 2 56" xfId="932"/>
    <cellStyle name="Moneda 2 2 57" xfId="933"/>
    <cellStyle name="Moneda 2 2 58" xfId="934"/>
    <cellStyle name="Moneda 2 2 59" xfId="935"/>
    <cellStyle name="Moneda 2 2 6" xfId="936"/>
    <cellStyle name="Moneda 2 2 60" xfId="937"/>
    <cellStyle name="Moneda 2 2 61" xfId="938"/>
    <cellStyle name="Moneda 2 2 62" xfId="939"/>
    <cellStyle name="Moneda 2 2 63" xfId="940"/>
    <cellStyle name="Moneda 2 2 64" xfId="941"/>
    <cellStyle name="Moneda 2 2 65" xfId="942"/>
    <cellStyle name="Moneda 2 2 66" xfId="943"/>
    <cellStyle name="Moneda 2 2 7" xfId="944"/>
    <cellStyle name="Moneda 2 2 8" xfId="945"/>
    <cellStyle name="Moneda 2 2 9" xfId="946"/>
    <cellStyle name="Moneda 2 20" xfId="947"/>
    <cellStyle name="Moneda 2 21" xfId="948"/>
    <cellStyle name="Moneda 2 22" xfId="949"/>
    <cellStyle name="Moneda 2 23" xfId="950"/>
    <cellStyle name="Moneda 2 24" xfId="951"/>
    <cellStyle name="Moneda 2 25" xfId="952"/>
    <cellStyle name="Moneda 2 26" xfId="953"/>
    <cellStyle name="Moneda 2 27" xfId="954"/>
    <cellStyle name="Moneda 2 28" xfId="955"/>
    <cellStyle name="Moneda 2 29" xfId="956"/>
    <cellStyle name="Moneda 2 3" xfId="957"/>
    <cellStyle name="Moneda 2 3 10" xfId="958"/>
    <cellStyle name="Moneda 2 3 11" xfId="959"/>
    <cellStyle name="Moneda 2 3 12" xfId="960"/>
    <cellStyle name="Moneda 2 3 13" xfId="961"/>
    <cellStyle name="Moneda 2 3 14" xfId="962"/>
    <cellStyle name="Moneda 2 3 15" xfId="963"/>
    <cellStyle name="Moneda 2 3 16" xfId="964"/>
    <cellStyle name="Moneda 2 3 17" xfId="965"/>
    <cellStyle name="Moneda 2 3 18" xfId="966"/>
    <cellStyle name="Moneda 2 3 19" xfId="967"/>
    <cellStyle name="Moneda 2 3 2" xfId="968"/>
    <cellStyle name="Moneda 2 3 2 2" xfId="969"/>
    <cellStyle name="Moneda 2 3 20" xfId="970"/>
    <cellStyle name="Moneda 2 3 21" xfId="971"/>
    <cellStyle name="Moneda 2 3 22" xfId="972"/>
    <cellStyle name="Moneda 2 3 23" xfId="973"/>
    <cellStyle name="Moneda 2 3 24" xfId="974"/>
    <cellStyle name="Moneda 2 3 25" xfId="975"/>
    <cellStyle name="Moneda 2 3 26" xfId="976"/>
    <cellStyle name="Moneda 2 3 27" xfId="977"/>
    <cellStyle name="Moneda 2 3 28" xfId="978"/>
    <cellStyle name="Moneda 2 3 29" xfId="979"/>
    <cellStyle name="Moneda 2 3 3" xfId="980"/>
    <cellStyle name="Moneda 2 3 30" xfId="981"/>
    <cellStyle name="Moneda 2 3 31" xfId="982"/>
    <cellStyle name="Moneda 2 3 32" xfId="983"/>
    <cellStyle name="Moneda 2 3 33" xfId="984"/>
    <cellStyle name="Moneda 2 3 4" xfId="985"/>
    <cellStyle name="Moneda 2 3 5" xfId="986"/>
    <cellStyle name="Moneda 2 3 6" xfId="987"/>
    <cellStyle name="Moneda 2 3 7" xfId="988"/>
    <cellStyle name="Moneda 2 3 8" xfId="989"/>
    <cellStyle name="Moneda 2 3 9" xfId="990"/>
    <cellStyle name="Moneda 2 30" xfId="991"/>
    <cellStyle name="Moneda 2 31" xfId="992"/>
    <cellStyle name="Moneda 2 32" xfId="993"/>
    <cellStyle name="Moneda 2 33" xfId="994"/>
    <cellStyle name="Moneda 2 34" xfId="995"/>
    <cellStyle name="Moneda 2 35" xfId="996"/>
    <cellStyle name="Moneda 2 36" xfId="997"/>
    <cellStyle name="Moneda 2 37" xfId="998"/>
    <cellStyle name="Moneda 2 38" xfId="999"/>
    <cellStyle name="Moneda 2 39" xfId="1000"/>
    <cellStyle name="Moneda 2 4" xfId="1001"/>
    <cellStyle name="Moneda 2 4 10" xfId="1002"/>
    <cellStyle name="Moneda 2 4 11" xfId="1003"/>
    <cellStyle name="Moneda 2 4 12" xfId="1004"/>
    <cellStyle name="Moneda 2 4 13" xfId="1005"/>
    <cellStyle name="Moneda 2 4 14" xfId="1006"/>
    <cellStyle name="Moneda 2 4 15" xfId="1007"/>
    <cellStyle name="Moneda 2 4 16" xfId="1008"/>
    <cellStyle name="Moneda 2 4 17" xfId="1009"/>
    <cellStyle name="Moneda 2 4 18" xfId="1010"/>
    <cellStyle name="Moneda 2 4 19" xfId="1011"/>
    <cellStyle name="Moneda 2 4 2" xfId="1012"/>
    <cellStyle name="Moneda 2 4 2 2" xfId="1013"/>
    <cellStyle name="Moneda 2 4 20" xfId="1014"/>
    <cellStyle name="Moneda 2 4 21" xfId="1015"/>
    <cellStyle name="Moneda 2 4 22" xfId="1016"/>
    <cellStyle name="Moneda 2 4 23" xfId="1017"/>
    <cellStyle name="Moneda 2 4 24" xfId="1018"/>
    <cellStyle name="Moneda 2 4 25" xfId="1019"/>
    <cellStyle name="Moneda 2 4 26" xfId="1020"/>
    <cellStyle name="Moneda 2 4 27" xfId="1021"/>
    <cellStyle name="Moneda 2 4 28" xfId="1022"/>
    <cellStyle name="Moneda 2 4 29" xfId="1023"/>
    <cellStyle name="Moneda 2 4 3" xfId="1024"/>
    <cellStyle name="Moneda 2 4 30" xfId="1025"/>
    <cellStyle name="Moneda 2 4 31" xfId="1026"/>
    <cellStyle name="Moneda 2 4 32" xfId="1027"/>
    <cellStyle name="Moneda 2 4 33" xfId="1028"/>
    <cellStyle name="Moneda 2 4 4" xfId="1029"/>
    <cellStyle name="Moneda 2 4 5" xfId="1030"/>
    <cellStyle name="Moneda 2 4 6" xfId="1031"/>
    <cellStyle name="Moneda 2 4 7" xfId="1032"/>
    <cellStyle name="Moneda 2 4 8" xfId="1033"/>
    <cellStyle name="Moneda 2 4 9" xfId="1034"/>
    <cellStyle name="Moneda 2 40" xfId="1035"/>
    <cellStyle name="Moneda 2 41" xfId="1036"/>
    <cellStyle name="Moneda 2 42" xfId="1037"/>
    <cellStyle name="Moneda 2 43" xfId="1038"/>
    <cellStyle name="Moneda 2 44" xfId="1039"/>
    <cellStyle name="Moneda 2 45" xfId="1040"/>
    <cellStyle name="Moneda 2 46" xfId="1041"/>
    <cellStyle name="Moneda 2 47" xfId="1042"/>
    <cellStyle name="Moneda 2 48" xfId="1043"/>
    <cellStyle name="Moneda 2 49" xfId="1044"/>
    <cellStyle name="Moneda 2 5" xfId="1045"/>
    <cellStyle name="Moneda 2 5 10" xfId="1046"/>
    <cellStyle name="Moneda 2 5 11" xfId="1047"/>
    <cellStyle name="Moneda 2 5 12" xfId="1048"/>
    <cellStyle name="Moneda 2 5 13" xfId="1049"/>
    <cellStyle name="Moneda 2 5 14" xfId="1050"/>
    <cellStyle name="Moneda 2 5 15" xfId="1051"/>
    <cellStyle name="Moneda 2 5 16" xfId="1052"/>
    <cellStyle name="Moneda 2 5 17" xfId="1053"/>
    <cellStyle name="Moneda 2 5 18" xfId="1054"/>
    <cellStyle name="Moneda 2 5 19" xfId="1055"/>
    <cellStyle name="Moneda 2 5 2" xfId="1056"/>
    <cellStyle name="Moneda 2 5 2 2" xfId="1057"/>
    <cellStyle name="Moneda 2 5 20" xfId="1058"/>
    <cellStyle name="Moneda 2 5 21" xfId="1059"/>
    <cellStyle name="Moneda 2 5 22" xfId="1060"/>
    <cellStyle name="Moneda 2 5 23" xfId="1061"/>
    <cellStyle name="Moneda 2 5 24" xfId="1062"/>
    <cellStyle name="Moneda 2 5 25" xfId="1063"/>
    <cellStyle name="Moneda 2 5 26" xfId="1064"/>
    <cellStyle name="Moneda 2 5 27" xfId="1065"/>
    <cellStyle name="Moneda 2 5 28" xfId="1066"/>
    <cellStyle name="Moneda 2 5 29" xfId="1067"/>
    <cellStyle name="Moneda 2 5 3" xfId="1068"/>
    <cellStyle name="Moneda 2 5 30" xfId="1069"/>
    <cellStyle name="Moneda 2 5 31" xfId="1070"/>
    <cellStyle name="Moneda 2 5 32" xfId="1071"/>
    <cellStyle name="Moneda 2 5 33" xfId="1072"/>
    <cellStyle name="Moneda 2 5 4" xfId="1073"/>
    <cellStyle name="Moneda 2 5 5" xfId="1074"/>
    <cellStyle name="Moneda 2 5 6" xfId="1075"/>
    <cellStyle name="Moneda 2 5 7" xfId="1076"/>
    <cellStyle name="Moneda 2 5 8" xfId="1077"/>
    <cellStyle name="Moneda 2 5 9" xfId="1078"/>
    <cellStyle name="Moneda 2 50" xfId="1079"/>
    <cellStyle name="Moneda 2 51" xfId="1080"/>
    <cellStyle name="Moneda 2 52" xfId="1081"/>
    <cellStyle name="Moneda 2 53" xfId="1082"/>
    <cellStyle name="Moneda 2 54" xfId="1083"/>
    <cellStyle name="Moneda 2 55" xfId="1084"/>
    <cellStyle name="Moneda 2 56" xfId="1085"/>
    <cellStyle name="Moneda 2 57" xfId="1086"/>
    <cellStyle name="Moneda 2 58" xfId="1087"/>
    <cellStyle name="Moneda 2 59" xfId="1088"/>
    <cellStyle name="Moneda 2 6" xfId="1089"/>
    <cellStyle name="Moneda 2 6 2" xfId="1090"/>
    <cellStyle name="Moneda 2 6 2 2" xfId="1091"/>
    <cellStyle name="Moneda 2 60" xfId="1092"/>
    <cellStyle name="Moneda 2 61" xfId="1093"/>
    <cellStyle name="Moneda 2 62" xfId="1094"/>
    <cellStyle name="Moneda 2 63" xfId="1095"/>
    <cellStyle name="Moneda 2 64" xfId="1096"/>
    <cellStyle name="Moneda 2 65" xfId="1097"/>
    <cellStyle name="Moneda 2 66" xfId="1098"/>
    <cellStyle name="Moneda 2 67" xfId="1099"/>
    <cellStyle name="Moneda 2 68" xfId="1100"/>
    <cellStyle name="Moneda 2 69" xfId="868"/>
    <cellStyle name="Moneda 2 7" xfId="1101"/>
    <cellStyle name="Moneda 2 7 2" xfId="1102"/>
    <cellStyle name="Moneda 2 70" xfId="2177"/>
    <cellStyle name="Moneda 2 8" xfId="1103"/>
    <cellStyle name="Moneda 2 9" xfId="1104"/>
    <cellStyle name="Moneda 3" xfId="168"/>
    <cellStyle name="Moneda 3 10" xfId="1106"/>
    <cellStyle name="Moneda 3 11" xfId="1107"/>
    <cellStyle name="Moneda 3 12" xfId="1108"/>
    <cellStyle name="Moneda 3 13" xfId="1109"/>
    <cellStyle name="Moneda 3 14" xfId="1110"/>
    <cellStyle name="Moneda 3 15" xfId="1111"/>
    <cellStyle name="Moneda 3 16" xfId="1112"/>
    <cellStyle name="Moneda 3 17" xfId="1113"/>
    <cellStyle name="Moneda 3 18" xfId="1114"/>
    <cellStyle name="Moneda 3 19" xfId="1115"/>
    <cellStyle name="Moneda 3 2" xfId="1116"/>
    <cellStyle name="Moneda 3 2 10" xfId="1117"/>
    <cellStyle name="Moneda 3 2 11" xfId="1118"/>
    <cellStyle name="Moneda 3 2 12" xfId="1119"/>
    <cellStyle name="Moneda 3 2 13" xfId="1120"/>
    <cellStyle name="Moneda 3 2 14" xfId="1121"/>
    <cellStyle name="Moneda 3 2 15" xfId="1122"/>
    <cellStyle name="Moneda 3 2 16" xfId="1123"/>
    <cellStyle name="Moneda 3 2 17" xfId="1124"/>
    <cellStyle name="Moneda 3 2 18" xfId="1125"/>
    <cellStyle name="Moneda 3 2 19" xfId="1126"/>
    <cellStyle name="Moneda 3 2 2" xfId="1127"/>
    <cellStyle name="Moneda 3 2 2 2" xfId="1128"/>
    <cellStyle name="Moneda 3 2 2 3" xfId="1129"/>
    <cellStyle name="Moneda 3 2 20" xfId="1130"/>
    <cellStyle name="Moneda 3 2 21" xfId="1131"/>
    <cellStyle name="Moneda 3 2 22" xfId="1132"/>
    <cellStyle name="Moneda 3 2 23" xfId="1133"/>
    <cellStyle name="Moneda 3 2 24" xfId="1134"/>
    <cellStyle name="Moneda 3 2 25" xfId="1135"/>
    <cellStyle name="Moneda 3 2 26" xfId="1136"/>
    <cellStyle name="Moneda 3 2 27" xfId="1137"/>
    <cellStyle name="Moneda 3 2 28" xfId="1138"/>
    <cellStyle name="Moneda 3 2 29" xfId="1139"/>
    <cellStyle name="Moneda 3 2 3" xfId="1140"/>
    <cellStyle name="Moneda 3 2 3 2" xfId="1141"/>
    <cellStyle name="Moneda 3 2 3 3" xfId="1142"/>
    <cellStyle name="Moneda 3 2 30" xfId="1143"/>
    <cellStyle name="Moneda 3 2 31" xfId="1144"/>
    <cellStyle name="Moneda 3 2 32" xfId="1145"/>
    <cellStyle name="Moneda 3 2 33" xfId="1146"/>
    <cellStyle name="Moneda 3 2 34" xfId="1147"/>
    <cellStyle name="Moneda 3 2 35" xfId="1148"/>
    <cellStyle name="Moneda 3 2 36" xfId="1149"/>
    <cellStyle name="Moneda 3 2 37" xfId="1150"/>
    <cellStyle name="Moneda 3 2 38" xfId="1151"/>
    <cellStyle name="Moneda 3 2 39" xfId="1152"/>
    <cellStyle name="Moneda 3 2 4" xfId="1153"/>
    <cellStyle name="Moneda 3 2 4 2" xfId="1154"/>
    <cellStyle name="Moneda 3 2 4 3" xfId="1155"/>
    <cellStyle name="Moneda 3 2 40" xfId="1156"/>
    <cellStyle name="Moneda 3 2 41" xfId="1157"/>
    <cellStyle name="Moneda 3 2 42" xfId="1158"/>
    <cellStyle name="Moneda 3 2 43" xfId="1159"/>
    <cellStyle name="Moneda 3 2 44" xfId="1160"/>
    <cellStyle name="Moneda 3 2 45" xfId="1161"/>
    <cellStyle name="Moneda 3 2 46" xfId="1162"/>
    <cellStyle name="Moneda 3 2 47" xfId="1163"/>
    <cellStyle name="Moneda 3 2 48" xfId="1164"/>
    <cellStyle name="Moneda 3 2 49" xfId="1165"/>
    <cellStyle name="Moneda 3 2 5" xfId="1166"/>
    <cellStyle name="Moneda 3 2 50" xfId="1167"/>
    <cellStyle name="Moneda 3 2 51" xfId="1168"/>
    <cellStyle name="Moneda 3 2 52" xfId="1169"/>
    <cellStyle name="Moneda 3 2 53" xfId="1170"/>
    <cellStyle name="Moneda 3 2 54" xfId="1171"/>
    <cellStyle name="Moneda 3 2 55" xfId="1172"/>
    <cellStyle name="Moneda 3 2 56" xfId="1173"/>
    <cellStyle name="Moneda 3 2 57" xfId="1174"/>
    <cellStyle name="Moneda 3 2 58" xfId="1175"/>
    <cellStyle name="Moneda 3 2 59" xfId="1176"/>
    <cellStyle name="Moneda 3 2 6" xfId="1177"/>
    <cellStyle name="Moneda 3 2 60" xfId="1178"/>
    <cellStyle name="Moneda 3 2 61" xfId="1179"/>
    <cellStyle name="Moneda 3 2 62" xfId="1180"/>
    <cellStyle name="Moneda 3 2 63" xfId="1181"/>
    <cellStyle name="Moneda 3 2 64" xfId="1182"/>
    <cellStyle name="Moneda 3 2 65" xfId="1183"/>
    <cellStyle name="Moneda 3 2 7" xfId="1184"/>
    <cellStyle name="Moneda 3 2 8" xfId="1185"/>
    <cellStyle name="Moneda 3 2 9" xfId="1186"/>
    <cellStyle name="Moneda 3 20" xfId="1187"/>
    <cellStyle name="Moneda 3 21" xfId="1188"/>
    <cellStyle name="Moneda 3 22" xfId="1189"/>
    <cellStyle name="Moneda 3 23" xfId="1190"/>
    <cellStyle name="Moneda 3 24" xfId="1191"/>
    <cellStyle name="Moneda 3 25" xfId="1192"/>
    <cellStyle name="Moneda 3 26" xfId="1193"/>
    <cellStyle name="Moneda 3 27" xfId="1194"/>
    <cellStyle name="Moneda 3 28" xfId="1195"/>
    <cellStyle name="Moneda 3 29" xfId="1196"/>
    <cellStyle name="Moneda 3 3" xfId="1197"/>
    <cellStyle name="Moneda 3 3 10" xfId="1198"/>
    <cellStyle name="Moneda 3 3 11" xfId="1199"/>
    <cellStyle name="Moneda 3 3 12" xfId="1200"/>
    <cellStyle name="Moneda 3 3 13" xfId="1201"/>
    <cellStyle name="Moneda 3 3 14" xfId="1202"/>
    <cellStyle name="Moneda 3 3 15" xfId="1203"/>
    <cellStyle name="Moneda 3 3 16" xfId="1204"/>
    <cellStyle name="Moneda 3 3 17" xfId="1205"/>
    <cellStyle name="Moneda 3 3 18" xfId="1206"/>
    <cellStyle name="Moneda 3 3 19" xfId="1207"/>
    <cellStyle name="Moneda 3 3 2" xfId="1208"/>
    <cellStyle name="Moneda 3 3 2 2" xfId="1209"/>
    <cellStyle name="Moneda 3 3 2 3" xfId="1210"/>
    <cellStyle name="Moneda 3 3 20" xfId="1211"/>
    <cellStyle name="Moneda 3 3 21" xfId="1212"/>
    <cellStyle name="Moneda 3 3 22" xfId="1213"/>
    <cellStyle name="Moneda 3 3 23" xfId="1214"/>
    <cellStyle name="Moneda 3 3 24" xfId="1215"/>
    <cellStyle name="Moneda 3 3 25" xfId="1216"/>
    <cellStyle name="Moneda 3 3 26" xfId="1217"/>
    <cellStyle name="Moneda 3 3 27" xfId="1218"/>
    <cellStyle name="Moneda 3 3 28" xfId="1219"/>
    <cellStyle name="Moneda 3 3 29" xfId="1220"/>
    <cellStyle name="Moneda 3 3 3" xfId="1221"/>
    <cellStyle name="Moneda 3 3 30" xfId="1222"/>
    <cellStyle name="Moneda 3 3 31" xfId="1223"/>
    <cellStyle name="Moneda 3 3 32" xfId="1224"/>
    <cellStyle name="Moneda 3 3 33" xfId="1225"/>
    <cellStyle name="Moneda 3 3 34" xfId="1226"/>
    <cellStyle name="Moneda 3 3 35" xfId="1227"/>
    <cellStyle name="Moneda 3 3 36" xfId="1228"/>
    <cellStyle name="Moneda 3 3 37" xfId="1229"/>
    <cellStyle name="Moneda 3 3 38" xfId="1230"/>
    <cellStyle name="Moneda 3 3 39" xfId="1231"/>
    <cellStyle name="Moneda 3 3 4" xfId="1232"/>
    <cellStyle name="Moneda 3 3 40" xfId="1233"/>
    <cellStyle name="Moneda 3 3 41" xfId="1234"/>
    <cellStyle name="Moneda 3 3 42" xfId="1235"/>
    <cellStyle name="Moneda 3 3 43" xfId="1236"/>
    <cellStyle name="Moneda 3 3 44" xfId="1237"/>
    <cellStyle name="Moneda 3 3 45" xfId="1238"/>
    <cellStyle name="Moneda 3 3 46" xfId="1239"/>
    <cellStyle name="Moneda 3 3 47" xfId="1240"/>
    <cellStyle name="Moneda 3 3 48" xfId="1241"/>
    <cellStyle name="Moneda 3 3 49" xfId="1242"/>
    <cellStyle name="Moneda 3 3 5" xfId="1243"/>
    <cellStyle name="Moneda 3 3 50" xfId="1244"/>
    <cellStyle name="Moneda 3 3 51" xfId="1245"/>
    <cellStyle name="Moneda 3 3 52" xfId="1246"/>
    <cellStyle name="Moneda 3 3 53" xfId="1247"/>
    <cellStyle name="Moneda 3 3 54" xfId="1248"/>
    <cellStyle name="Moneda 3 3 55" xfId="1249"/>
    <cellStyle name="Moneda 3 3 56" xfId="1250"/>
    <cellStyle name="Moneda 3 3 57" xfId="1251"/>
    <cellStyle name="Moneda 3 3 58" xfId="1252"/>
    <cellStyle name="Moneda 3 3 59" xfId="1253"/>
    <cellStyle name="Moneda 3 3 6" xfId="1254"/>
    <cellStyle name="Moneda 3 3 60" xfId="1255"/>
    <cellStyle name="Moneda 3 3 61" xfId="1256"/>
    <cellStyle name="Moneda 3 3 62" xfId="1257"/>
    <cellStyle name="Moneda 3 3 63" xfId="1258"/>
    <cellStyle name="Moneda 3 3 64" xfId="1259"/>
    <cellStyle name="Moneda 3 3 65" xfId="1260"/>
    <cellStyle name="Moneda 3 3 7" xfId="1261"/>
    <cellStyle name="Moneda 3 3 8" xfId="1262"/>
    <cellStyle name="Moneda 3 3 9" xfId="1263"/>
    <cellStyle name="Moneda 3 30" xfId="1264"/>
    <cellStyle name="Moneda 3 31" xfId="1265"/>
    <cellStyle name="Moneda 3 32" xfId="1266"/>
    <cellStyle name="Moneda 3 33" xfId="1267"/>
    <cellStyle name="Moneda 3 34" xfId="1268"/>
    <cellStyle name="Moneda 3 35" xfId="1269"/>
    <cellStyle name="Moneda 3 36" xfId="1270"/>
    <cellStyle name="Moneda 3 36 2" xfId="1271"/>
    <cellStyle name="Moneda 3 37" xfId="1272"/>
    <cellStyle name="Moneda 3 38" xfId="1273"/>
    <cellStyle name="Moneda 3 39" xfId="1274"/>
    <cellStyle name="Moneda 3 4" xfId="1275"/>
    <cellStyle name="Moneda 3 4 10" xfId="1276"/>
    <cellStyle name="Moneda 3 4 11" xfId="1277"/>
    <cellStyle name="Moneda 3 4 12" xfId="1278"/>
    <cellStyle name="Moneda 3 4 13" xfId="1279"/>
    <cellStyle name="Moneda 3 4 14" xfId="1280"/>
    <cellStyle name="Moneda 3 4 15" xfId="1281"/>
    <cellStyle name="Moneda 3 4 16" xfId="1282"/>
    <cellStyle name="Moneda 3 4 17" xfId="1283"/>
    <cellStyle name="Moneda 3 4 18" xfId="1284"/>
    <cellStyle name="Moneda 3 4 19" xfId="1285"/>
    <cellStyle name="Moneda 3 4 2" xfId="1286"/>
    <cellStyle name="Moneda 3 4 20" xfId="1287"/>
    <cellStyle name="Moneda 3 4 21" xfId="1288"/>
    <cellStyle name="Moneda 3 4 22" xfId="1289"/>
    <cellStyle name="Moneda 3 4 23" xfId="1290"/>
    <cellStyle name="Moneda 3 4 24" xfId="1291"/>
    <cellStyle name="Moneda 3 4 25" xfId="1292"/>
    <cellStyle name="Moneda 3 4 26" xfId="1293"/>
    <cellStyle name="Moneda 3 4 27" xfId="1294"/>
    <cellStyle name="Moneda 3 4 28" xfId="1295"/>
    <cellStyle name="Moneda 3 4 29" xfId="1296"/>
    <cellStyle name="Moneda 3 4 3" xfId="1297"/>
    <cellStyle name="Moneda 3 4 30" xfId="1298"/>
    <cellStyle name="Moneda 3 4 31" xfId="1299"/>
    <cellStyle name="Moneda 3 4 32" xfId="1300"/>
    <cellStyle name="Moneda 3 4 33" xfId="1301"/>
    <cellStyle name="Moneda 3 4 34" xfId="1302"/>
    <cellStyle name="Moneda 3 4 35" xfId="1303"/>
    <cellStyle name="Moneda 3 4 36" xfId="1304"/>
    <cellStyle name="Moneda 3 4 37" xfId="1305"/>
    <cellStyle name="Moneda 3 4 38" xfId="1306"/>
    <cellStyle name="Moneda 3 4 39" xfId="1307"/>
    <cellStyle name="Moneda 3 4 4" xfId="1308"/>
    <cellStyle name="Moneda 3 4 40" xfId="1309"/>
    <cellStyle name="Moneda 3 4 41" xfId="1310"/>
    <cellStyle name="Moneda 3 4 42" xfId="1311"/>
    <cellStyle name="Moneda 3 4 43" xfId="1312"/>
    <cellStyle name="Moneda 3 4 44" xfId="1313"/>
    <cellStyle name="Moneda 3 4 45" xfId="1314"/>
    <cellStyle name="Moneda 3 4 46" xfId="1315"/>
    <cellStyle name="Moneda 3 4 47" xfId="1316"/>
    <cellStyle name="Moneda 3 4 48" xfId="1317"/>
    <cellStyle name="Moneda 3 4 49" xfId="1318"/>
    <cellStyle name="Moneda 3 4 5" xfId="1319"/>
    <cellStyle name="Moneda 3 4 50" xfId="1320"/>
    <cellStyle name="Moneda 3 4 51" xfId="1321"/>
    <cellStyle name="Moneda 3 4 52" xfId="1322"/>
    <cellStyle name="Moneda 3 4 53" xfId="1323"/>
    <cellStyle name="Moneda 3 4 54" xfId="1324"/>
    <cellStyle name="Moneda 3 4 55" xfId="1325"/>
    <cellStyle name="Moneda 3 4 56" xfId="1326"/>
    <cellStyle name="Moneda 3 4 57" xfId="1327"/>
    <cellStyle name="Moneda 3 4 58" xfId="1328"/>
    <cellStyle name="Moneda 3 4 59" xfId="1329"/>
    <cellStyle name="Moneda 3 4 6" xfId="1330"/>
    <cellStyle name="Moneda 3 4 60" xfId="1331"/>
    <cellStyle name="Moneda 3 4 61" xfId="1332"/>
    <cellStyle name="Moneda 3 4 62" xfId="1333"/>
    <cellStyle name="Moneda 3 4 63" xfId="1334"/>
    <cellStyle name="Moneda 3 4 64" xfId="1335"/>
    <cellStyle name="Moneda 3 4 65" xfId="1336"/>
    <cellStyle name="Moneda 3 4 7" xfId="1337"/>
    <cellStyle name="Moneda 3 4 8" xfId="1338"/>
    <cellStyle name="Moneda 3 4 9" xfId="1339"/>
    <cellStyle name="Moneda 3 40" xfId="1340"/>
    <cellStyle name="Moneda 3 41" xfId="1341"/>
    <cellStyle name="Moneda 3 42" xfId="1342"/>
    <cellStyle name="Moneda 3 43" xfId="1343"/>
    <cellStyle name="Moneda 3 44" xfId="1344"/>
    <cellStyle name="Moneda 3 45" xfId="1345"/>
    <cellStyle name="Moneda 3 46" xfId="1346"/>
    <cellStyle name="Moneda 3 47" xfId="1347"/>
    <cellStyle name="Moneda 3 48" xfId="1348"/>
    <cellStyle name="Moneda 3 49" xfId="1349"/>
    <cellStyle name="Moneda 3 5" xfId="1350"/>
    <cellStyle name="Moneda 3 5 10" xfId="1351"/>
    <cellStyle name="Moneda 3 5 11" xfId="1352"/>
    <cellStyle name="Moneda 3 5 12" xfId="1353"/>
    <cellStyle name="Moneda 3 5 13" xfId="1354"/>
    <cellStyle name="Moneda 3 5 14" xfId="1355"/>
    <cellStyle name="Moneda 3 5 15" xfId="1356"/>
    <cellStyle name="Moneda 3 5 16" xfId="1357"/>
    <cellStyle name="Moneda 3 5 17" xfId="1358"/>
    <cellStyle name="Moneda 3 5 18" xfId="1359"/>
    <cellStyle name="Moneda 3 5 19" xfId="1360"/>
    <cellStyle name="Moneda 3 5 2" xfId="1361"/>
    <cellStyle name="Moneda 3 5 2 2" xfId="1362"/>
    <cellStyle name="Moneda 3 5 20" xfId="1363"/>
    <cellStyle name="Moneda 3 5 21" xfId="1364"/>
    <cellStyle name="Moneda 3 5 22" xfId="1365"/>
    <cellStyle name="Moneda 3 5 23" xfId="1366"/>
    <cellStyle name="Moneda 3 5 24" xfId="1367"/>
    <cellStyle name="Moneda 3 5 25" xfId="1368"/>
    <cellStyle name="Moneda 3 5 26" xfId="1369"/>
    <cellStyle name="Moneda 3 5 27" xfId="1370"/>
    <cellStyle name="Moneda 3 5 28" xfId="1371"/>
    <cellStyle name="Moneda 3 5 29" xfId="1372"/>
    <cellStyle name="Moneda 3 5 3" xfId="1373"/>
    <cellStyle name="Moneda 3 5 30" xfId="1374"/>
    <cellStyle name="Moneda 3 5 31" xfId="1375"/>
    <cellStyle name="Moneda 3 5 32" xfId="1376"/>
    <cellStyle name="Moneda 3 5 33" xfId="1377"/>
    <cellStyle name="Moneda 3 5 4" xfId="1378"/>
    <cellStyle name="Moneda 3 5 5" xfId="1379"/>
    <cellStyle name="Moneda 3 5 6" xfId="1380"/>
    <cellStyle name="Moneda 3 5 7" xfId="1381"/>
    <cellStyle name="Moneda 3 5 8" xfId="1382"/>
    <cellStyle name="Moneda 3 5 9" xfId="1383"/>
    <cellStyle name="Moneda 3 50" xfId="1384"/>
    <cellStyle name="Moneda 3 51" xfId="1385"/>
    <cellStyle name="Moneda 3 52" xfId="1386"/>
    <cellStyle name="Moneda 3 53" xfId="1387"/>
    <cellStyle name="Moneda 3 54" xfId="1388"/>
    <cellStyle name="Moneda 3 55" xfId="1389"/>
    <cellStyle name="Moneda 3 56" xfId="1390"/>
    <cellStyle name="Moneda 3 57" xfId="1391"/>
    <cellStyle name="Moneda 3 58" xfId="1392"/>
    <cellStyle name="Moneda 3 59" xfId="1393"/>
    <cellStyle name="Moneda 3 6" xfId="1394"/>
    <cellStyle name="Moneda 3 6 2" xfId="1395"/>
    <cellStyle name="Moneda 3 6 3" xfId="1396"/>
    <cellStyle name="Moneda 3 6 4" xfId="1397"/>
    <cellStyle name="Moneda 3 60" xfId="1398"/>
    <cellStyle name="Moneda 3 61" xfId="1399"/>
    <cellStyle name="Moneda 3 62" xfId="1400"/>
    <cellStyle name="Moneda 3 63" xfId="1401"/>
    <cellStyle name="Moneda 3 64" xfId="1402"/>
    <cellStyle name="Moneda 3 65" xfId="1403"/>
    <cellStyle name="Moneda 3 66" xfId="1404"/>
    <cellStyle name="Moneda 3 67" xfId="1405"/>
    <cellStyle name="Moneda 3 68" xfId="1406"/>
    <cellStyle name="Moneda 3 69" xfId="1407"/>
    <cellStyle name="Moneda 3 7" xfId="1408"/>
    <cellStyle name="Moneda 3 7 2" xfId="1409"/>
    <cellStyle name="Moneda 3 70" xfId="1105"/>
    <cellStyle name="Moneda 3 71" xfId="2179"/>
    <cellStyle name="Moneda 3 72" xfId="2184"/>
    <cellStyle name="Moneda 3 73" xfId="2238"/>
    <cellStyle name="Moneda 3 8" xfId="1410"/>
    <cellStyle name="Moneda 3 9" xfId="1411"/>
    <cellStyle name="Moneda 4" xfId="1412"/>
    <cellStyle name="Moneda 4 10" xfId="1413"/>
    <cellStyle name="Moneda 4 11" xfId="1414"/>
    <cellStyle name="Moneda 4 12" xfId="1415"/>
    <cellStyle name="Moneda 4 13" xfId="1416"/>
    <cellStyle name="Moneda 4 14" xfId="1417"/>
    <cellStyle name="Moneda 4 15" xfId="1418"/>
    <cellStyle name="Moneda 4 16" xfId="1419"/>
    <cellStyle name="Moneda 4 17" xfId="1420"/>
    <cellStyle name="Moneda 4 18" xfId="1421"/>
    <cellStyle name="Moneda 4 19" xfId="1422"/>
    <cellStyle name="Moneda 4 2" xfId="1423"/>
    <cellStyle name="Moneda 4 2 10" xfId="1424"/>
    <cellStyle name="Moneda 4 2 11" xfId="1425"/>
    <cellStyle name="Moneda 4 2 12" xfId="1426"/>
    <cellStyle name="Moneda 4 2 13" xfId="1427"/>
    <cellStyle name="Moneda 4 2 14" xfId="1428"/>
    <cellStyle name="Moneda 4 2 15" xfId="1429"/>
    <cellStyle name="Moneda 4 2 16" xfId="1430"/>
    <cellStyle name="Moneda 4 2 17" xfId="1431"/>
    <cellStyle name="Moneda 4 2 18" xfId="1432"/>
    <cellStyle name="Moneda 4 2 19" xfId="1433"/>
    <cellStyle name="Moneda 4 2 2" xfId="1434"/>
    <cellStyle name="Moneda 4 2 20" xfId="1435"/>
    <cellStyle name="Moneda 4 2 21" xfId="1436"/>
    <cellStyle name="Moneda 4 2 22" xfId="1437"/>
    <cellStyle name="Moneda 4 2 23" xfId="1438"/>
    <cellStyle name="Moneda 4 2 24" xfId="1439"/>
    <cellStyle name="Moneda 4 2 25" xfId="1440"/>
    <cellStyle name="Moneda 4 2 26" xfId="1441"/>
    <cellStyle name="Moneda 4 2 27" xfId="1442"/>
    <cellStyle name="Moneda 4 2 28" xfId="1443"/>
    <cellStyle name="Moneda 4 2 29" xfId="1444"/>
    <cellStyle name="Moneda 4 2 3" xfId="1445"/>
    <cellStyle name="Moneda 4 2 30" xfId="1446"/>
    <cellStyle name="Moneda 4 2 31" xfId="1447"/>
    <cellStyle name="Moneda 4 2 32" xfId="1448"/>
    <cellStyle name="Moneda 4 2 33" xfId="1449"/>
    <cellStyle name="Moneda 4 2 34" xfId="1450"/>
    <cellStyle name="Moneda 4 2 35" xfId="1451"/>
    <cellStyle name="Moneda 4 2 36" xfId="1452"/>
    <cellStyle name="Moneda 4 2 37" xfId="1453"/>
    <cellStyle name="Moneda 4 2 38" xfId="1454"/>
    <cellStyle name="Moneda 4 2 39" xfId="1455"/>
    <cellStyle name="Moneda 4 2 4" xfId="1456"/>
    <cellStyle name="Moneda 4 2 40" xfId="1457"/>
    <cellStyle name="Moneda 4 2 41" xfId="1458"/>
    <cellStyle name="Moneda 4 2 42" xfId="1459"/>
    <cellStyle name="Moneda 4 2 43" xfId="1460"/>
    <cellStyle name="Moneda 4 2 44" xfId="1461"/>
    <cellStyle name="Moneda 4 2 45" xfId="1462"/>
    <cellStyle name="Moneda 4 2 46" xfId="1463"/>
    <cellStyle name="Moneda 4 2 47" xfId="1464"/>
    <cellStyle name="Moneda 4 2 48" xfId="1465"/>
    <cellStyle name="Moneda 4 2 49" xfId="1466"/>
    <cellStyle name="Moneda 4 2 5" xfId="1467"/>
    <cellStyle name="Moneda 4 2 50" xfId="1468"/>
    <cellStyle name="Moneda 4 2 51" xfId="1469"/>
    <cellStyle name="Moneda 4 2 52" xfId="1470"/>
    <cellStyle name="Moneda 4 2 53" xfId="1471"/>
    <cellStyle name="Moneda 4 2 54" xfId="1472"/>
    <cellStyle name="Moneda 4 2 55" xfId="1473"/>
    <cellStyle name="Moneda 4 2 56" xfId="1474"/>
    <cellStyle name="Moneda 4 2 57" xfId="1475"/>
    <cellStyle name="Moneda 4 2 58" xfId="1476"/>
    <cellStyle name="Moneda 4 2 59" xfId="1477"/>
    <cellStyle name="Moneda 4 2 6" xfId="1478"/>
    <cellStyle name="Moneda 4 2 60" xfId="1479"/>
    <cellStyle name="Moneda 4 2 61" xfId="1480"/>
    <cellStyle name="Moneda 4 2 62" xfId="1481"/>
    <cellStyle name="Moneda 4 2 63" xfId="1482"/>
    <cellStyle name="Moneda 4 2 64" xfId="1483"/>
    <cellStyle name="Moneda 4 2 65" xfId="1484"/>
    <cellStyle name="Moneda 4 2 7" xfId="1485"/>
    <cellStyle name="Moneda 4 2 8" xfId="1486"/>
    <cellStyle name="Moneda 4 2 9" xfId="1487"/>
    <cellStyle name="Moneda 4 20" xfId="1488"/>
    <cellStyle name="Moneda 4 21" xfId="1489"/>
    <cellStyle name="Moneda 4 22" xfId="1490"/>
    <cellStyle name="Moneda 4 23" xfId="1491"/>
    <cellStyle name="Moneda 4 24" xfId="1492"/>
    <cellStyle name="Moneda 4 25" xfId="1493"/>
    <cellStyle name="Moneda 4 26" xfId="1494"/>
    <cellStyle name="Moneda 4 27" xfId="1495"/>
    <cellStyle name="Moneda 4 28" xfId="1496"/>
    <cellStyle name="Moneda 4 29" xfId="1497"/>
    <cellStyle name="Moneda 4 3" xfId="1498"/>
    <cellStyle name="Moneda 4 3 10" xfId="1499"/>
    <cellStyle name="Moneda 4 3 11" xfId="1500"/>
    <cellStyle name="Moneda 4 3 12" xfId="1501"/>
    <cellStyle name="Moneda 4 3 13" xfId="1502"/>
    <cellStyle name="Moneda 4 3 14" xfId="1503"/>
    <cellStyle name="Moneda 4 3 15" xfId="1504"/>
    <cellStyle name="Moneda 4 3 16" xfId="1505"/>
    <cellStyle name="Moneda 4 3 17" xfId="1506"/>
    <cellStyle name="Moneda 4 3 18" xfId="1507"/>
    <cellStyle name="Moneda 4 3 19" xfId="1508"/>
    <cellStyle name="Moneda 4 3 2" xfId="1509"/>
    <cellStyle name="Moneda 4 3 20" xfId="1510"/>
    <cellStyle name="Moneda 4 3 21" xfId="1511"/>
    <cellStyle name="Moneda 4 3 22" xfId="1512"/>
    <cellStyle name="Moneda 4 3 23" xfId="1513"/>
    <cellStyle name="Moneda 4 3 24" xfId="1514"/>
    <cellStyle name="Moneda 4 3 25" xfId="1515"/>
    <cellStyle name="Moneda 4 3 26" xfId="1516"/>
    <cellStyle name="Moneda 4 3 27" xfId="1517"/>
    <cellStyle name="Moneda 4 3 28" xfId="1518"/>
    <cellStyle name="Moneda 4 3 29" xfId="1519"/>
    <cellStyle name="Moneda 4 3 3" xfId="1520"/>
    <cellStyle name="Moneda 4 3 30" xfId="1521"/>
    <cellStyle name="Moneda 4 3 31" xfId="1522"/>
    <cellStyle name="Moneda 4 3 32" xfId="1523"/>
    <cellStyle name="Moneda 4 3 33" xfId="1524"/>
    <cellStyle name="Moneda 4 3 34" xfId="1525"/>
    <cellStyle name="Moneda 4 3 35" xfId="1526"/>
    <cellStyle name="Moneda 4 3 36" xfId="1527"/>
    <cellStyle name="Moneda 4 3 37" xfId="1528"/>
    <cellStyle name="Moneda 4 3 38" xfId="1529"/>
    <cellStyle name="Moneda 4 3 39" xfId="1530"/>
    <cellStyle name="Moneda 4 3 4" xfId="1531"/>
    <cellStyle name="Moneda 4 3 40" xfId="1532"/>
    <cellStyle name="Moneda 4 3 41" xfId="1533"/>
    <cellStyle name="Moneda 4 3 42" xfId="1534"/>
    <cellStyle name="Moneda 4 3 43" xfId="1535"/>
    <cellStyle name="Moneda 4 3 44" xfId="1536"/>
    <cellStyle name="Moneda 4 3 45" xfId="1537"/>
    <cellStyle name="Moneda 4 3 46" xfId="1538"/>
    <cellStyle name="Moneda 4 3 47" xfId="1539"/>
    <cellStyle name="Moneda 4 3 48" xfId="1540"/>
    <cellStyle name="Moneda 4 3 49" xfId="1541"/>
    <cellStyle name="Moneda 4 3 5" xfId="1542"/>
    <cellStyle name="Moneda 4 3 50" xfId="1543"/>
    <cellStyle name="Moneda 4 3 51" xfId="1544"/>
    <cellStyle name="Moneda 4 3 52" xfId="1545"/>
    <cellStyle name="Moneda 4 3 53" xfId="1546"/>
    <cellStyle name="Moneda 4 3 54" xfId="1547"/>
    <cellStyle name="Moneda 4 3 55" xfId="1548"/>
    <cellStyle name="Moneda 4 3 56" xfId="1549"/>
    <cellStyle name="Moneda 4 3 57" xfId="1550"/>
    <cellStyle name="Moneda 4 3 58" xfId="1551"/>
    <cellStyle name="Moneda 4 3 59" xfId="1552"/>
    <cellStyle name="Moneda 4 3 6" xfId="1553"/>
    <cellStyle name="Moneda 4 3 60" xfId="1554"/>
    <cellStyle name="Moneda 4 3 61" xfId="1555"/>
    <cellStyle name="Moneda 4 3 62" xfId="1556"/>
    <cellStyle name="Moneda 4 3 63" xfId="1557"/>
    <cellStyle name="Moneda 4 3 64" xfId="1558"/>
    <cellStyle name="Moneda 4 3 65" xfId="1559"/>
    <cellStyle name="Moneda 4 3 7" xfId="1560"/>
    <cellStyle name="Moneda 4 3 8" xfId="1561"/>
    <cellStyle name="Moneda 4 3 9" xfId="1562"/>
    <cellStyle name="Moneda 4 30" xfId="1563"/>
    <cellStyle name="Moneda 4 31" xfId="1564"/>
    <cellStyle name="Moneda 4 32" xfId="1565"/>
    <cellStyle name="Moneda 4 33" xfId="1566"/>
    <cellStyle name="Moneda 4 34" xfId="1567"/>
    <cellStyle name="Moneda 4 35" xfId="1568"/>
    <cellStyle name="Moneda 4 36" xfId="1569"/>
    <cellStyle name="Moneda 4 37" xfId="1570"/>
    <cellStyle name="Moneda 4 38" xfId="1571"/>
    <cellStyle name="Moneda 4 39" xfId="1572"/>
    <cellStyle name="Moneda 4 4" xfId="1573"/>
    <cellStyle name="Moneda 4 4 10" xfId="1574"/>
    <cellStyle name="Moneda 4 4 11" xfId="1575"/>
    <cellStyle name="Moneda 4 4 12" xfId="1576"/>
    <cellStyle name="Moneda 4 4 13" xfId="1577"/>
    <cellStyle name="Moneda 4 4 14" xfId="1578"/>
    <cellStyle name="Moneda 4 4 15" xfId="1579"/>
    <cellStyle name="Moneda 4 4 16" xfId="1580"/>
    <cellStyle name="Moneda 4 4 17" xfId="1581"/>
    <cellStyle name="Moneda 4 4 18" xfId="1582"/>
    <cellStyle name="Moneda 4 4 19" xfId="1583"/>
    <cellStyle name="Moneda 4 4 2" xfId="1584"/>
    <cellStyle name="Moneda 4 4 20" xfId="1585"/>
    <cellStyle name="Moneda 4 4 21" xfId="1586"/>
    <cellStyle name="Moneda 4 4 22" xfId="1587"/>
    <cellStyle name="Moneda 4 4 23" xfId="1588"/>
    <cellStyle name="Moneda 4 4 24" xfId="1589"/>
    <cellStyle name="Moneda 4 4 25" xfId="1590"/>
    <cellStyle name="Moneda 4 4 26" xfId="1591"/>
    <cellStyle name="Moneda 4 4 27" xfId="1592"/>
    <cellStyle name="Moneda 4 4 28" xfId="1593"/>
    <cellStyle name="Moneda 4 4 29" xfId="1594"/>
    <cellStyle name="Moneda 4 4 3" xfId="1595"/>
    <cellStyle name="Moneda 4 4 30" xfId="1596"/>
    <cellStyle name="Moneda 4 4 31" xfId="1597"/>
    <cellStyle name="Moneda 4 4 32" xfId="1598"/>
    <cellStyle name="Moneda 4 4 33" xfId="1599"/>
    <cellStyle name="Moneda 4 4 34" xfId="1600"/>
    <cellStyle name="Moneda 4 4 35" xfId="1601"/>
    <cellStyle name="Moneda 4 4 36" xfId="1602"/>
    <cellStyle name="Moneda 4 4 37" xfId="1603"/>
    <cellStyle name="Moneda 4 4 38" xfId="1604"/>
    <cellStyle name="Moneda 4 4 39" xfId="1605"/>
    <cellStyle name="Moneda 4 4 4" xfId="1606"/>
    <cellStyle name="Moneda 4 4 40" xfId="1607"/>
    <cellStyle name="Moneda 4 4 41" xfId="1608"/>
    <cellStyle name="Moneda 4 4 42" xfId="1609"/>
    <cellStyle name="Moneda 4 4 43" xfId="1610"/>
    <cellStyle name="Moneda 4 4 44" xfId="1611"/>
    <cellStyle name="Moneda 4 4 45" xfId="1612"/>
    <cellStyle name="Moneda 4 4 46" xfId="1613"/>
    <cellStyle name="Moneda 4 4 47" xfId="1614"/>
    <cellStyle name="Moneda 4 4 48" xfId="1615"/>
    <cellStyle name="Moneda 4 4 49" xfId="1616"/>
    <cellStyle name="Moneda 4 4 5" xfId="1617"/>
    <cellStyle name="Moneda 4 4 50" xfId="1618"/>
    <cellStyle name="Moneda 4 4 51" xfId="1619"/>
    <cellStyle name="Moneda 4 4 52" xfId="1620"/>
    <cellStyle name="Moneda 4 4 53" xfId="1621"/>
    <cellStyle name="Moneda 4 4 54" xfId="1622"/>
    <cellStyle name="Moneda 4 4 55" xfId="1623"/>
    <cellStyle name="Moneda 4 4 56" xfId="1624"/>
    <cellStyle name="Moneda 4 4 57" xfId="1625"/>
    <cellStyle name="Moneda 4 4 58" xfId="1626"/>
    <cellStyle name="Moneda 4 4 59" xfId="1627"/>
    <cellStyle name="Moneda 4 4 6" xfId="1628"/>
    <cellStyle name="Moneda 4 4 60" xfId="1629"/>
    <cellStyle name="Moneda 4 4 61" xfId="1630"/>
    <cellStyle name="Moneda 4 4 62" xfId="1631"/>
    <cellStyle name="Moneda 4 4 63" xfId="1632"/>
    <cellStyle name="Moneda 4 4 64" xfId="1633"/>
    <cellStyle name="Moneda 4 4 65" xfId="1634"/>
    <cellStyle name="Moneda 4 4 7" xfId="1635"/>
    <cellStyle name="Moneda 4 4 8" xfId="1636"/>
    <cellStyle name="Moneda 4 4 9" xfId="1637"/>
    <cellStyle name="Moneda 4 40" xfId="1638"/>
    <cellStyle name="Moneda 4 41" xfId="1639"/>
    <cellStyle name="Moneda 4 42" xfId="1640"/>
    <cellStyle name="Moneda 4 43" xfId="1641"/>
    <cellStyle name="Moneda 4 44" xfId="1642"/>
    <cellStyle name="Moneda 4 45" xfId="1643"/>
    <cellStyle name="Moneda 4 46" xfId="1644"/>
    <cellStyle name="Moneda 4 47" xfId="1645"/>
    <cellStyle name="Moneda 4 48" xfId="1646"/>
    <cellStyle name="Moneda 4 49" xfId="1647"/>
    <cellStyle name="Moneda 4 5" xfId="1648"/>
    <cellStyle name="Moneda 4 5 10" xfId="1649"/>
    <cellStyle name="Moneda 4 5 11" xfId="1650"/>
    <cellStyle name="Moneda 4 5 12" xfId="1651"/>
    <cellStyle name="Moneda 4 5 13" xfId="1652"/>
    <cellStyle name="Moneda 4 5 14" xfId="1653"/>
    <cellStyle name="Moneda 4 5 15" xfId="1654"/>
    <cellStyle name="Moneda 4 5 16" xfId="1655"/>
    <cellStyle name="Moneda 4 5 17" xfId="1656"/>
    <cellStyle name="Moneda 4 5 18" xfId="1657"/>
    <cellStyle name="Moneda 4 5 19" xfId="1658"/>
    <cellStyle name="Moneda 4 5 2" xfId="1659"/>
    <cellStyle name="Moneda 4 5 2 2" xfId="1660"/>
    <cellStyle name="Moneda 4 5 20" xfId="1661"/>
    <cellStyle name="Moneda 4 5 21" xfId="1662"/>
    <cellStyle name="Moneda 4 5 22" xfId="1663"/>
    <cellStyle name="Moneda 4 5 23" xfId="1664"/>
    <cellStyle name="Moneda 4 5 24" xfId="1665"/>
    <cellStyle name="Moneda 4 5 25" xfId="1666"/>
    <cellStyle name="Moneda 4 5 26" xfId="1667"/>
    <cellStyle name="Moneda 4 5 27" xfId="1668"/>
    <cellStyle name="Moneda 4 5 28" xfId="1669"/>
    <cellStyle name="Moneda 4 5 29" xfId="1670"/>
    <cellStyle name="Moneda 4 5 3" xfId="1671"/>
    <cellStyle name="Moneda 4 5 30" xfId="1672"/>
    <cellStyle name="Moneda 4 5 31" xfId="1673"/>
    <cellStyle name="Moneda 4 5 32" xfId="1674"/>
    <cellStyle name="Moneda 4 5 33" xfId="1675"/>
    <cellStyle name="Moneda 4 5 4" xfId="1676"/>
    <cellStyle name="Moneda 4 5 5" xfId="1677"/>
    <cellStyle name="Moneda 4 5 6" xfId="1678"/>
    <cellStyle name="Moneda 4 5 7" xfId="1679"/>
    <cellStyle name="Moneda 4 5 8" xfId="1680"/>
    <cellStyle name="Moneda 4 5 9" xfId="1681"/>
    <cellStyle name="Moneda 4 50" xfId="1682"/>
    <cellStyle name="Moneda 4 51" xfId="1683"/>
    <cellStyle name="Moneda 4 52" xfId="1684"/>
    <cellStyle name="Moneda 4 53" xfId="1685"/>
    <cellStyle name="Moneda 4 54" xfId="1686"/>
    <cellStyle name="Moneda 4 55" xfId="1687"/>
    <cellStyle name="Moneda 4 56" xfId="1688"/>
    <cellStyle name="Moneda 4 57" xfId="1689"/>
    <cellStyle name="Moneda 4 58" xfId="1690"/>
    <cellStyle name="Moneda 4 59" xfId="1691"/>
    <cellStyle name="Moneda 4 6" xfId="1692"/>
    <cellStyle name="Moneda 4 6 2" xfId="1693"/>
    <cellStyle name="Moneda 4 6 3" xfId="1694"/>
    <cellStyle name="Moneda 4 60" xfId="1695"/>
    <cellStyle name="Moneda 4 61" xfId="1696"/>
    <cellStyle name="Moneda 4 62" xfId="1697"/>
    <cellStyle name="Moneda 4 63" xfId="1698"/>
    <cellStyle name="Moneda 4 64" xfId="1699"/>
    <cellStyle name="Moneda 4 65" xfId="1700"/>
    <cellStyle name="Moneda 4 66" xfId="1701"/>
    <cellStyle name="Moneda 4 67" xfId="1702"/>
    <cellStyle name="Moneda 4 68" xfId="1703"/>
    <cellStyle name="Moneda 4 7" xfId="1704"/>
    <cellStyle name="Moneda 4 8" xfId="1705"/>
    <cellStyle name="Moneda 4 9" xfId="1706"/>
    <cellStyle name="Moneda 5" xfId="1707"/>
    <cellStyle name="Moneda 5 2" xfId="1708"/>
    <cellStyle name="Moneda 5 2 2" xfId="1709"/>
    <cellStyle name="Moneda 5 3" xfId="1710"/>
    <cellStyle name="Moneda 5 4" xfId="1711"/>
    <cellStyle name="Moneda 6" xfId="1712"/>
    <cellStyle name="Moneda 6 2" xfId="1713"/>
    <cellStyle name="Moneda 6 3" xfId="1714"/>
    <cellStyle name="Moneda 6 4" xfId="1715"/>
    <cellStyle name="Moneda 7" xfId="1716"/>
    <cellStyle name="Moneda 7 2" xfId="1717"/>
    <cellStyle name="Moneda 8" xfId="1718"/>
    <cellStyle name="Moneda 8 2" xfId="1719"/>
    <cellStyle name="Moneda 9" xfId="1720"/>
    <cellStyle name="Moneda 9 2" xfId="1721"/>
    <cellStyle name="Neutral 2" xfId="1722"/>
    <cellStyle name="Neutral 2 2" xfId="1723"/>
    <cellStyle name="Neutral 3" xfId="1724"/>
    <cellStyle name="Neutral 4" xfId="1725"/>
    <cellStyle name="Normal" xfId="0" builtinId="0"/>
    <cellStyle name="Normal 10" xfId="169"/>
    <cellStyle name="Normal 10 2" xfId="1726"/>
    <cellStyle name="Normal 10 2 2" xfId="2194"/>
    <cellStyle name="Normal 11" xfId="1727"/>
    <cellStyle name="Normal 11 2" xfId="1728"/>
    <cellStyle name="Normal 12" xfId="1729"/>
    <cellStyle name="Normal 13" xfId="1730"/>
    <cellStyle name="Normal 14" xfId="1731"/>
    <cellStyle name="Normal 15" xfId="1732"/>
    <cellStyle name="Normal 16" xfId="1733"/>
    <cellStyle name="Normal 17" xfId="1734"/>
    <cellStyle name="Normal 18" xfId="1735"/>
    <cellStyle name="Normal 19" xfId="1736"/>
    <cellStyle name="Normal 2" xfId="161"/>
    <cellStyle name="Normal 2 10" xfId="172"/>
    <cellStyle name="Normal 2 10 2" xfId="1737"/>
    <cellStyle name="Normal 2 11" xfId="1738"/>
    <cellStyle name="Normal 2 12" xfId="1739"/>
    <cellStyle name="Normal 2 13" xfId="1740"/>
    <cellStyle name="Normal 2 14" xfId="1741"/>
    <cellStyle name="Normal 2 15" xfId="1742"/>
    <cellStyle name="Normal 2 16" xfId="1743"/>
    <cellStyle name="Normal 2 17" xfId="1744"/>
    <cellStyle name="Normal 2 18" xfId="1745"/>
    <cellStyle name="Normal 2 19" xfId="1746"/>
    <cellStyle name="Normal 2 2" xfId="167"/>
    <cellStyle name="Normal 2 2 10" xfId="1748"/>
    <cellStyle name="Normal 2 2 11" xfId="1749"/>
    <cellStyle name="Normal 2 2 12" xfId="1750"/>
    <cellStyle name="Normal 2 2 13" xfId="1751"/>
    <cellStyle name="Normal 2 2 14" xfId="1752"/>
    <cellStyle name="Normal 2 2 15" xfId="1753"/>
    <cellStyle name="Normal 2 2 16" xfId="1754"/>
    <cellStyle name="Normal 2 2 17" xfId="1755"/>
    <cellStyle name="Normal 2 2 18" xfId="1756"/>
    <cellStyle name="Normal 2 2 19" xfId="1757"/>
    <cellStyle name="Normal 2 2 2" xfId="1758"/>
    <cellStyle name="Normal 2 2 2 2" xfId="1759"/>
    <cellStyle name="Normal 2 2 20" xfId="1760"/>
    <cellStyle name="Normal 2 2 21" xfId="1761"/>
    <cellStyle name="Normal 2 2 22" xfId="1762"/>
    <cellStyle name="Normal 2 2 23" xfId="1763"/>
    <cellStyle name="Normal 2 2 24" xfId="1764"/>
    <cellStyle name="Normal 2 2 25" xfId="1765"/>
    <cellStyle name="Normal 2 2 26" xfId="1766"/>
    <cellStyle name="Normal 2 2 27" xfId="1767"/>
    <cellStyle name="Normal 2 2 28" xfId="1768"/>
    <cellStyle name="Normal 2 2 29" xfId="1769"/>
    <cellStyle name="Normal 2 2 3" xfId="1770"/>
    <cellStyle name="Normal 2 2 3 2" xfId="1771"/>
    <cellStyle name="Normal 2 2 30" xfId="1772"/>
    <cellStyle name="Normal 2 2 31" xfId="1773"/>
    <cellStyle name="Normal 2 2 32" xfId="1774"/>
    <cellStyle name="Normal 2 2 33" xfId="1775"/>
    <cellStyle name="Normal 2 2 34" xfId="1776"/>
    <cellStyle name="Normal 2 2 35" xfId="1777"/>
    <cellStyle name="Normal 2 2 36" xfId="1778"/>
    <cellStyle name="Normal 2 2 37" xfId="1779"/>
    <cellStyle name="Normal 2 2 38" xfId="1780"/>
    <cellStyle name="Normal 2 2 39" xfId="1781"/>
    <cellStyle name="Normal 2 2 4" xfId="1782"/>
    <cellStyle name="Normal 2 2 40" xfId="1783"/>
    <cellStyle name="Normal 2 2 41" xfId="1784"/>
    <cellStyle name="Normal 2 2 42" xfId="1785"/>
    <cellStyle name="Normal 2 2 43" xfId="1786"/>
    <cellStyle name="Normal 2 2 44" xfId="1787"/>
    <cellStyle name="Normal 2 2 45" xfId="1788"/>
    <cellStyle name="Normal 2 2 46" xfId="1789"/>
    <cellStyle name="Normal 2 2 47" xfId="1790"/>
    <cellStyle name="Normal 2 2 48" xfId="1791"/>
    <cellStyle name="Normal 2 2 49" xfId="1792"/>
    <cellStyle name="Normal 2 2 5" xfId="1793"/>
    <cellStyle name="Normal 2 2 50" xfId="1794"/>
    <cellStyle name="Normal 2 2 51" xfId="1795"/>
    <cellStyle name="Normal 2 2 52" xfId="1796"/>
    <cellStyle name="Normal 2 2 53" xfId="1797"/>
    <cellStyle name="Normal 2 2 54" xfId="1798"/>
    <cellStyle name="Normal 2 2 55" xfId="1799"/>
    <cellStyle name="Normal 2 2 56" xfId="1800"/>
    <cellStyle name="Normal 2 2 57" xfId="1801"/>
    <cellStyle name="Normal 2 2 58" xfId="1802"/>
    <cellStyle name="Normal 2 2 59" xfId="1803"/>
    <cellStyle name="Normal 2 2 6" xfId="1804"/>
    <cellStyle name="Normal 2 2 60" xfId="1805"/>
    <cellStyle name="Normal 2 2 61" xfId="1806"/>
    <cellStyle name="Normal 2 2 62" xfId="1807"/>
    <cellStyle name="Normal 2 2 63" xfId="1808"/>
    <cellStyle name="Normal 2 2 64" xfId="1809"/>
    <cellStyle name="Normal 2 2 65" xfId="1747"/>
    <cellStyle name="Normal 2 2 66" xfId="2183"/>
    <cellStyle name="Normal 2 2 67" xfId="2237"/>
    <cellStyle name="Normal 2 2 7" xfId="1810"/>
    <cellStyle name="Normal 2 2 8" xfId="1811"/>
    <cellStyle name="Normal 2 2 9" xfId="1812"/>
    <cellStyle name="Normal 2 20" xfId="1813"/>
    <cellStyle name="Normal 2 21" xfId="1814"/>
    <cellStyle name="Normal 2 22" xfId="1815"/>
    <cellStyle name="Normal 2 23" xfId="1816"/>
    <cellStyle name="Normal 2 24" xfId="1817"/>
    <cellStyle name="Normal 2 25" xfId="1818"/>
    <cellStyle name="Normal 2 26" xfId="1819"/>
    <cellStyle name="Normal 2 27" xfId="1820"/>
    <cellStyle name="Normal 2 28" xfId="171"/>
    <cellStyle name="Normal 2 29" xfId="1821"/>
    <cellStyle name="Normal 2 3" xfId="1822"/>
    <cellStyle name="Normal 2 3 2" xfId="1823"/>
    <cellStyle name="Normal 2 3 2 2" xfId="1824"/>
    <cellStyle name="Normal 2 3 3" xfId="1825"/>
    <cellStyle name="Normal 2 30" xfId="1826"/>
    <cellStyle name="Normal 2 31" xfId="1827"/>
    <cellStyle name="Normal 2 32" xfId="1828"/>
    <cellStyle name="Normal 2 33" xfId="1829"/>
    <cellStyle name="Normal 2 34" xfId="1830"/>
    <cellStyle name="Normal 2 35" xfId="1831"/>
    <cellStyle name="Normal 2 36" xfId="1832"/>
    <cellStyle name="Normal 2 37" xfId="1833"/>
    <cellStyle name="Normal 2 38" xfId="1834"/>
    <cellStyle name="Normal 2 39" xfId="1835"/>
    <cellStyle name="Normal 2 4" xfId="1836"/>
    <cellStyle name="Normal 2 4 2" xfId="1837"/>
    <cellStyle name="Normal 2 4 2 2" xfId="1838"/>
    <cellStyle name="Normal 2 40" xfId="1839"/>
    <cellStyle name="Normal 2 41" xfId="1840"/>
    <cellStyle name="Normal 2 42" xfId="1841"/>
    <cellStyle name="Normal 2 43" xfId="1842"/>
    <cellStyle name="Normal 2 44" xfId="1843"/>
    <cellStyle name="Normal 2 45" xfId="1844"/>
    <cellStyle name="Normal 2 46" xfId="1845"/>
    <cellStyle name="Normal 2 47" xfId="1846"/>
    <cellStyle name="Normal 2 48" xfId="1847"/>
    <cellStyle name="Normal 2 49" xfId="1848"/>
    <cellStyle name="Normal 2 5" xfId="1849"/>
    <cellStyle name="Normal 2 50" xfId="1850"/>
    <cellStyle name="Normal 2 51" xfId="1851"/>
    <cellStyle name="Normal 2 52" xfId="1852"/>
    <cellStyle name="Normal 2 53" xfId="1853"/>
    <cellStyle name="Normal 2 54" xfId="1854"/>
    <cellStyle name="Normal 2 55" xfId="1855"/>
    <cellStyle name="Normal 2 56" xfId="1856"/>
    <cellStyle name="Normal 2 57" xfId="1857"/>
    <cellStyle name="Normal 2 58" xfId="1858"/>
    <cellStyle name="Normal 2 59" xfId="1859"/>
    <cellStyle name="Normal 2 6" xfId="1860"/>
    <cellStyle name="Normal 2 60" xfId="1861"/>
    <cellStyle name="Normal 2 61" xfId="1862"/>
    <cellStyle name="Normal 2 62" xfId="1863"/>
    <cellStyle name="Normal 2 63" xfId="1864"/>
    <cellStyle name="Normal 2 64" xfId="1865"/>
    <cellStyle name="Normal 2 65" xfId="1866"/>
    <cellStyle name="Normal 2 66" xfId="1867"/>
    <cellStyle name="Normal 2 67" xfId="1868"/>
    <cellStyle name="Normal 2 68" xfId="1869"/>
    <cellStyle name="Normal 2 68 2" xfId="2195"/>
    <cellStyle name="Normal 2 69" xfId="2176"/>
    <cellStyle name="Normal 2 7" xfId="1870"/>
    <cellStyle name="Normal 2 7 2" xfId="1871"/>
    <cellStyle name="Normal 2 70" xfId="2236"/>
    <cellStyle name="Normal 2 8" xfId="1872"/>
    <cellStyle name="Normal 2 9" xfId="1873"/>
    <cellStyle name="Normal 2_4. ANEXOS TECNICOS" xfId="1874"/>
    <cellStyle name="Normal 20" xfId="1875"/>
    <cellStyle name="Normal 21" xfId="1876"/>
    <cellStyle name="Normal 22" xfId="1877"/>
    <cellStyle name="Normal 22 2" xfId="1878"/>
    <cellStyle name="Normal 23" xfId="1879"/>
    <cellStyle name="Normal 24" xfId="1880"/>
    <cellStyle name="Normal 25" xfId="1881"/>
    <cellStyle name="Normal 26" xfId="1882"/>
    <cellStyle name="Normal 27" xfId="1883"/>
    <cellStyle name="Normal 28" xfId="1884"/>
    <cellStyle name="Normal 29" xfId="1885"/>
    <cellStyle name="Normal 3" xfId="166"/>
    <cellStyle name="Normal 3 10" xfId="1886"/>
    <cellStyle name="Normal 3 10 2" xfId="1887"/>
    <cellStyle name="Normal 3 11" xfId="1888"/>
    <cellStyle name="Normal 3 11 2" xfId="1889"/>
    <cellStyle name="Normal 3 12" xfId="1890"/>
    <cellStyle name="Normal 3 12 2" xfId="1891"/>
    <cellStyle name="Normal 3 13" xfId="1892"/>
    <cellStyle name="Normal 3 14" xfId="1893"/>
    <cellStyle name="Normal 3 15" xfId="1894"/>
    <cellStyle name="Normal 3 16" xfId="1895"/>
    <cellStyle name="Normal 3 17" xfId="1896"/>
    <cellStyle name="Normal 3 18" xfId="1897"/>
    <cellStyle name="Normal 3 19" xfId="1898"/>
    <cellStyle name="Normal 3 2" xfId="1899"/>
    <cellStyle name="Normal 3 2 2" xfId="1900"/>
    <cellStyle name="Normal 3 20" xfId="1901"/>
    <cellStyle name="Normal 3 21" xfId="1902"/>
    <cellStyle name="Normal 3 22" xfId="1903"/>
    <cellStyle name="Normal 3 23" xfId="1904"/>
    <cellStyle name="Normal 3 24" xfId="1905"/>
    <cellStyle name="Normal 3 25" xfId="1906"/>
    <cellStyle name="Normal 3 26" xfId="1907"/>
    <cellStyle name="Normal 3 27" xfId="1908"/>
    <cellStyle name="Normal 3 28" xfId="1909"/>
    <cellStyle name="Normal 3 29" xfId="1910"/>
    <cellStyle name="Normal 3 3" xfId="1911"/>
    <cellStyle name="Normal 3 3 2" xfId="1912"/>
    <cellStyle name="Normal 3 30" xfId="1913"/>
    <cellStyle name="Normal 3 31" xfId="1914"/>
    <cellStyle name="Normal 3 32" xfId="1915"/>
    <cellStyle name="Normal 3 33" xfId="1916"/>
    <cellStyle name="Normal 3 34" xfId="1917"/>
    <cellStyle name="Normal 3 35" xfId="1918"/>
    <cellStyle name="Normal 3 36" xfId="1919"/>
    <cellStyle name="Normal 3 37" xfId="1920"/>
    <cellStyle name="Normal 3 38" xfId="1921"/>
    <cellStyle name="Normal 3 39" xfId="1922"/>
    <cellStyle name="Normal 3 4" xfId="1923"/>
    <cellStyle name="Normal 3 4 2" xfId="1924"/>
    <cellStyle name="Normal 3 40" xfId="1925"/>
    <cellStyle name="Normal 3 41" xfId="1926"/>
    <cellStyle name="Normal 3 42" xfId="1927"/>
    <cellStyle name="Normal 3 43" xfId="1928"/>
    <cellStyle name="Normal 3 44" xfId="1929"/>
    <cellStyle name="Normal 3 44 2" xfId="1930"/>
    <cellStyle name="Normal 3 45" xfId="1931"/>
    <cellStyle name="Normal 3 46" xfId="1932"/>
    <cellStyle name="Normal 3 47" xfId="1933"/>
    <cellStyle name="Normal 3 48" xfId="1934"/>
    <cellStyle name="Normal 3 49" xfId="1935"/>
    <cellStyle name="Normal 3 5" xfId="1936"/>
    <cellStyle name="Normal 3 5 2" xfId="1937"/>
    <cellStyle name="Normal 3 50" xfId="1938"/>
    <cellStyle name="Normal 3 51" xfId="1939"/>
    <cellStyle name="Normal 3 52" xfId="1940"/>
    <cellStyle name="Normal 3 53" xfId="1941"/>
    <cellStyle name="Normal 3 54" xfId="1942"/>
    <cellStyle name="Normal 3 55" xfId="1943"/>
    <cellStyle name="Normal 3 56" xfId="1944"/>
    <cellStyle name="Normal 3 57" xfId="1945"/>
    <cellStyle name="Normal 3 58" xfId="1946"/>
    <cellStyle name="Normal 3 59" xfId="1947"/>
    <cellStyle name="Normal 3 6" xfId="1948"/>
    <cellStyle name="Normal 3 6 2" xfId="1949"/>
    <cellStyle name="Normal 3 60" xfId="1950"/>
    <cellStyle name="Normal 3 61" xfId="1951"/>
    <cellStyle name="Normal 3 62" xfId="1952"/>
    <cellStyle name="Normal 3 63" xfId="1953"/>
    <cellStyle name="Normal 3 64" xfId="1954"/>
    <cellStyle name="Normal 3 65" xfId="1955"/>
    <cellStyle name="Normal 3 66" xfId="1956"/>
    <cellStyle name="Normal 3 67" xfId="1957"/>
    <cellStyle name="Normal 3 68" xfId="1958"/>
    <cellStyle name="Normal 3 69" xfId="1959"/>
    <cellStyle name="Normal 3 7" xfId="1960"/>
    <cellStyle name="Normal 3 7 2" xfId="1961"/>
    <cellStyle name="Normal 3 70" xfId="1962"/>
    <cellStyle name="Normal 3 71" xfId="1963"/>
    <cellStyle name="Normal 3 72" xfId="1964"/>
    <cellStyle name="Normal 3 73" xfId="1965"/>
    <cellStyle name="Normal 3 74" xfId="1966"/>
    <cellStyle name="Normal 3 75" xfId="1967"/>
    <cellStyle name="Normal 3 76" xfId="1968"/>
    <cellStyle name="Normal 3 77" xfId="1969"/>
    <cellStyle name="Normal 3 77 2" xfId="2196"/>
    <cellStyle name="Normal 3 78" xfId="2178"/>
    <cellStyle name="Normal 3 8" xfId="1970"/>
    <cellStyle name="Normal 3 8 2" xfId="1971"/>
    <cellStyle name="Normal 3 9" xfId="1972"/>
    <cellStyle name="Normal 3 9 2" xfId="1973"/>
    <cellStyle name="Normal 3_4. ANEXOS TECNICOS" xfId="1974"/>
    <cellStyle name="Normal 30" xfId="1975"/>
    <cellStyle name="Normal 31" xfId="1976"/>
    <cellStyle name="Normal 32" xfId="1977"/>
    <cellStyle name="Normal 33" xfId="1978"/>
    <cellStyle name="Normal 34" xfId="1979"/>
    <cellStyle name="Normal 35" xfId="1980"/>
    <cellStyle name="Normal 36" xfId="1981"/>
    <cellStyle name="Normal 37" xfId="1982"/>
    <cellStyle name="Normal 38" xfId="1983"/>
    <cellStyle name="Normal 39" xfId="174"/>
    <cellStyle name="Normal 39 2" xfId="1984"/>
    <cellStyle name="Normal 39 2 2" xfId="2197"/>
    <cellStyle name="Normal 4" xfId="1985"/>
    <cellStyle name="Normal 4 2" xfId="1986"/>
    <cellStyle name="Normal 4 2 2" xfId="1987"/>
    <cellStyle name="Normal 4 2 2 2" xfId="1988"/>
    <cellStyle name="Normal 4 2 2 2 2" xfId="2198"/>
    <cellStyle name="Normal 4 2 2 3" xfId="1989"/>
    <cellStyle name="Normal 4 2 2 3 2" xfId="2199"/>
    <cellStyle name="Normal 4 2 3" xfId="1990"/>
    <cellStyle name="Normal 4 2 4" xfId="1991"/>
    <cellStyle name="Normal 4 2 4 2" xfId="2200"/>
    <cellStyle name="Normal 4 3" xfId="1992"/>
    <cellStyle name="Normal 4 3 2" xfId="1993"/>
    <cellStyle name="Normal 4 3 3" xfId="1994"/>
    <cellStyle name="Normal 4 3 3 2" xfId="2201"/>
    <cellStyle name="Normal 4 4" xfId="1995"/>
    <cellStyle name="Normal 4 4 2" xfId="2202"/>
    <cellStyle name="Normal 4 5" xfId="1996"/>
    <cellStyle name="Normal 4 5 2" xfId="2203"/>
    <cellStyle name="Normal 4 6" xfId="2181"/>
    <cellStyle name="Normal 40" xfId="175"/>
    <cellStyle name="Normal 40 2" xfId="1997"/>
    <cellStyle name="Normal 40 2 2" xfId="2204"/>
    <cellStyle name="Normal 40 3" xfId="2185"/>
    <cellStyle name="Normal 41" xfId="1998"/>
    <cellStyle name="Normal 42" xfId="1999"/>
    <cellStyle name="Normal 43" xfId="2000"/>
    <cellStyle name="Normal 44" xfId="2001"/>
    <cellStyle name="Normal 44 10" xfId="2002"/>
    <cellStyle name="Normal 44 10 2" xfId="2003"/>
    <cellStyle name="Normal 44 11" xfId="2004"/>
    <cellStyle name="Normal 44 11 2" xfId="2005"/>
    <cellStyle name="Normal 44 12" xfId="2006"/>
    <cellStyle name="Normal 44 13" xfId="2007"/>
    <cellStyle name="Normal 44 14" xfId="2008"/>
    <cellStyle name="Normal 44 15" xfId="2009"/>
    <cellStyle name="Normal 44 16" xfId="2010"/>
    <cellStyle name="Normal 44 17" xfId="2011"/>
    <cellStyle name="Normal 44 18" xfId="2012"/>
    <cellStyle name="Normal 44 19" xfId="2013"/>
    <cellStyle name="Normal 44 2" xfId="2014"/>
    <cellStyle name="Normal 44 2 2" xfId="2015"/>
    <cellStyle name="Normal 44 20" xfId="2016"/>
    <cellStyle name="Normal 44 21" xfId="2017"/>
    <cellStyle name="Normal 44 22" xfId="2018"/>
    <cellStyle name="Normal 44 23" xfId="2019"/>
    <cellStyle name="Normal 44 24" xfId="2020"/>
    <cellStyle name="Normal 44 25" xfId="2021"/>
    <cellStyle name="Normal 44 26" xfId="2022"/>
    <cellStyle name="Normal 44 27" xfId="2023"/>
    <cellStyle name="Normal 44 28" xfId="2024"/>
    <cellStyle name="Normal 44 29" xfId="2025"/>
    <cellStyle name="Normal 44 3" xfId="2026"/>
    <cellStyle name="Normal 44 3 2" xfId="2027"/>
    <cellStyle name="Normal 44 30" xfId="2028"/>
    <cellStyle name="Normal 44 31" xfId="2029"/>
    <cellStyle name="Normal 44 32" xfId="2030"/>
    <cellStyle name="Normal 44 33" xfId="2031"/>
    <cellStyle name="Normal 44 34" xfId="2032"/>
    <cellStyle name="Normal 44 35" xfId="2033"/>
    <cellStyle name="Normal 44 36" xfId="2034"/>
    <cellStyle name="Normal 44 37" xfId="2035"/>
    <cellStyle name="Normal 44 38" xfId="2036"/>
    <cellStyle name="Normal 44 39" xfId="2037"/>
    <cellStyle name="Normal 44 4" xfId="2038"/>
    <cellStyle name="Normal 44 4 2" xfId="2039"/>
    <cellStyle name="Normal 44 40" xfId="2040"/>
    <cellStyle name="Normal 44 41" xfId="2041"/>
    <cellStyle name="Normal 44 42" xfId="2042"/>
    <cellStyle name="Normal 44 43" xfId="2043"/>
    <cellStyle name="Normal 44 44" xfId="2044"/>
    <cellStyle name="Normal 44 45" xfId="2045"/>
    <cellStyle name="Normal 44 46" xfId="2046"/>
    <cellStyle name="Normal 44 47" xfId="2047"/>
    <cellStyle name="Normal 44 48" xfId="2048"/>
    <cellStyle name="Normal 44 49" xfId="2049"/>
    <cellStyle name="Normal 44 5" xfId="2050"/>
    <cellStyle name="Normal 44 5 2" xfId="2051"/>
    <cellStyle name="Normal 44 50" xfId="2052"/>
    <cellStyle name="Normal 44 51" xfId="2053"/>
    <cellStyle name="Normal 44 52" xfId="2054"/>
    <cellStyle name="Normal 44 53" xfId="2055"/>
    <cellStyle name="Normal 44 54" xfId="2056"/>
    <cellStyle name="Normal 44 55" xfId="2057"/>
    <cellStyle name="Normal 44 56" xfId="2058"/>
    <cellStyle name="Normal 44 57" xfId="2059"/>
    <cellStyle name="Normal 44 58" xfId="2060"/>
    <cellStyle name="Normal 44 59" xfId="2061"/>
    <cellStyle name="Normal 44 6" xfId="2062"/>
    <cellStyle name="Normal 44 6 2" xfId="2063"/>
    <cellStyle name="Normal 44 60" xfId="2064"/>
    <cellStyle name="Normal 44 61" xfId="2065"/>
    <cellStyle name="Normal 44 62" xfId="2066"/>
    <cellStyle name="Normal 44 63" xfId="2067"/>
    <cellStyle name="Normal 44 64" xfId="2068"/>
    <cellStyle name="Normal 44 65" xfId="2069"/>
    <cellStyle name="Normal 44 66" xfId="2070"/>
    <cellStyle name="Normal 44 67" xfId="2071"/>
    <cellStyle name="Normal 44 68" xfId="2072"/>
    <cellStyle name="Normal 44 69" xfId="2073"/>
    <cellStyle name="Normal 44 7" xfId="2074"/>
    <cellStyle name="Normal 44 7 2" xfId="2075"/>
    <cellStyle name="Normal 44 70" xfId="2076"/>
    <cellStyle name="Normal 44 71" xfId="2077"/>
    <cellStyle name="Normal 44 72" xfId="2078"/>
    <cellStyle name="Normal 44 73" xfId="2079"/>
    <cellStyle name="Normal 44 74" xfId="2080"/>
    <cellStyle name="Normal 44 75" xfId="2081"/>
    <cellStyle name="Normal 44 8" xfId="2082"/>
    <cellStyle name="Normal 44 8 2" xfId="2083"/>
    <cellStyle name="Normal 44 9" xfId="2084"/>
    <cellStyle name="Normal 44 9 2" xfId="2085"/>
    <cellStyle name="Normal 44_INFORME DE EVALUACION TECNICO PRELIMINAR AJUSTADO" xfId="2086"/>
    <cellStyle name="Normal 45" xfId="2087"/>
    <cellStyle name="Normal 45 2" xfId="2205"/>
    <cellStyle name="Normal 46" xfId="2088"/>
    <cellStyle name="Normal 46 2" xfId="2206"/>
    <cellStyle name="Normal 47" xfId="2089"/>
    <cellStyle name="Normal 47 2" xfId="2207"/>
    <cellStyle name="Normal 48" xfId="2090"/>
    <cellStyle name="Normal 48 2" xfId="2208"/>
    <cellStyle name="Normal 49" xfId="2091"/>
    <cellStyle name="Normal 49 2" xfId="2209"/>
    <cellStyle name="Normal 5" xfId="2092"/>
    <cellStyle name="Normal 5 2" xfId="2093"/>
    <cellStyle name="Normal 5 2 2" xfId="2094"/>
    <cellStyle name="Normal 5 3" xfId="2095"/>
    <cellStyle name="Normal 5 3 2" xfId="2096"/>
    <cellStyle name="Normal 5 4" xfId="2097"/>
    <cellStyle name="Normal 5 5" xfId="2098"/>
    <cellStyle name="Normal 5 6" xfId="2099"/>
    <cellStyle name="Normal 5 6 2" xfId="2210"/>
    <cellStyle name="Normal 5 7" xfId="2182"/>
    <cellStyle name="Normal 50" xfId="2100"/>
    <cellStyle name="Normal 50 2" xfId="2101"/>
    <cellStyle name="Normal 50 2 2" xfId="2172"/>
    <cellStyle name="Normal 50 2 2 2" xfId="2216"/>
    <cellStyle name="Normal 50 2 3" xfId="2173"/>
    <cellStyle name="Normal 50 2 3 2" xfId="2217"/>
    <cellStyle name="Normal 50 3" xfId="2211"/>
    <cellStyle name="Normal 51" xfId="2102"/>
    <cellStyle name="Normal 51 2" xfId="2103"/>
    <cellStyle name="Normal 52" xfId="176"/>
    <cellStyle name="Normal 52 2" xfId="2186"/>
    <cellStyle name="Normal 53" xfId="2218"/>
    <cellStyle name="Normal 54" xfId="2104"/>
    <cellStyle name="Normal 55" xfId="2229"/>
    <cellStyle name="Normal 56" xfId="2232"/>
    <cellStyle name="Normal 57" xfId="2233"/>
    <cellStyle name="Normal 58" xfId="2105"/>
    <cellStyle name="Normal 59" xfId="2239"/>
    <cellStyle name="Normal 6" xfId="2106"/>
    <cellStyle name="Normal 6 2" xfId="2107"/>
    <cellStyle name="Normal 6 3" xfId="2108"/>
    <cellStyle name="Normal 6 4" xfId="2109"/>
    <cellStyle name="Normal 6 5" xfId="2212"/>
    <cellStyle name="Normal 61" xfId="2110"/>
    <cellStyle name="Normal 62" xfId="2111"/>
    <cellStyle name="Normal 7" xfId="2112"/>
    <cellStyle name="Normal 7 2" xfId="2113"/>
    <cellStyle name="Normal 7 2 2" xfId="2114"/>
    <cellStyle name="Normal 7 3" xfId="2115"/>
    <cellStyle name="Normal 7 4" xfId="2116"/>
    <cellStyle name="Normal 7 5" xfId="2117"/>
    <cellStyle name="Normal 8" xfId="2118"/>
    <cellStyle name="Normal 8 2" xfId="2119"/>
    <cellStyle name="Normal 8 2 2" xfId="2120"/>
    <cellStyle name="Normal 8 3" xfId="2121"/>
    <cellStyle name="Normal 8 4" xfId="2122"/>
    <cellStyle name="Normal 8 4 2" xfId="2213"/>
    <cellStyle name="Normal 8 5" xfId="2123"/>
    <cellStyle name="Normal 9" xfId="2124"/>
    <cellStyle name="Normal 9 2" xfId="2125"/>
    <cellStyle name="Normal 9 3" xfId="2214"/>
    <cellStyle name="Notas 2" xfId="2126"/>
    <cellStyle name="Notas 2 2" xfId="2127"/>
    <cellStyle name="Notas 3" xfId="2128"/>
    <cellStyle name="Notas 4" xfId="2129"/>
    <cellStyle name="Output" xfId="2130"/>
    <cellStyle name="Output 2" xfId="2220"/>
    <cellStyle name="Porcentaje" xfId="2241" builtinId="5"/>
    <cellStyle name="Porcentaje 2" xfId="2132"/>
    <cellStyle name="Porcentaje 2 2" xfId="2133"/>
    <cellStyle name="Porcentaje 3" xfId="2131"/>
    <cellStyle name="Porcentaje 3 2" xfId="2215"/>
    <cellStyle name="Porcentaje 4" xfId="2235"/>
    <cellStyle name="Porcentaje 5" xfId="2240"/>
    <cellStyle name="Porcentual 2" xfId="2134"/>
    <cellStyle name="Porcentual 2 2" xfId="2135"/>
    <cellStyle name="Porcentual 3" xfId="2136"/>
    <cellStyle name="Salida 2" xfId="2137"/>
    <cellStyle name="Salida 2 2" xfId="2138"/>
    <cellStyle name="Salida 2 2 2" xfId="2222"/>
    <cellStyle name="Salida 2 3" xfId="2221"/>
    <cellStyle name="Salida 3" xfId="2139"/>
    <cellStyle name="Salida 3 2" xfId="2223"/>
    <cellStyle name="Salida 4" xfId="2140"/>
    <cellStyle name="Salida 4 2" xfId="2224"/>
    <cellStyle name="TableStyleLight1" xfId="2141"/>
    <cellStyle name="Texto de advertencia 2" xfId="2142"/>
    <cellStyle name="Texto de advertencia 2 2" xfId="2143"/>
    <cellStyle name="Texto de advertencia 3" xfId="2144"/>
    <cellStyle name="Texto de advertencia 4" xfId="2145"/>
    <cellStyle name="Texto explicativo 2" xfId="2146"/>
    <cellStyle name="Texto explicativo 2 2" xfId="2147"/>
    <cellStyle name="Texto explicativo 3" xfId="2148"/>
    <cellStyle name="Texto explicativo 4" xfId="2149"/>
    <cellStyle name="Title" xfId="2150"/>
    <cellStyle name="Título 1 2" xfId="2151"/>
    <cellStyle name="Título 1 2 2" xfId="2152"/>
    <cellStyle name="Título 1 3" xfId="2153"/>
    <cellStyle name="Título 1 4" xfId="2154"/>
    <cellStyle name="Título 2 2" xfId="2155"/>
    <cellStyle name="Título 2 2 2" xfId="2156"/>
    <cellStyle name="Título 2 3" xfId="2157"/>
    <cellStyle name="Título 2 4" xfId="2158"/>
    <cellStyle name="Título 3 2" xfId="2159"/>
    <cellStyle name="Título 3 2 2" xfId="2160"/>
    <cellStyle name="Título 3 3" xfId="2161"/>
    <cellStyle name="Título 3 4" xfId="2162"/>
    <cellStyle name="Título 4" xfId="2163"/>
    <cellStyle name="Título 4 2" xfId="2164"/>
    <cellStyle name="Título 5" xfId="2165"/>
    <cellStyle name="Título 6" xfId="2166"/>
    <cellStyle name="Total 2" xfId="2167"/>
    <cellStyle name="Total 2 2" xfId="2168"/>
    <cellStyle name="Total 2 2 2" xfId="2226"/>
    <cellStyle name="Total 2 3" xfId="2225"/>
    <cellStyle name="Total 3" xfId="2169"/>
    <cellStyle name="Total 3 2" xfId="2227"/>
    <cellStyle name="Total 4" xfId="2170"/>
    <cellStyle name="Total 4 2" xfId="2228"/>
  </cellStyles>
  <dxfs count="0"/>
  <tableStyles count="0" defaultTableStyle="TableStyleMedium9" defaultPivotStyle="PivotStyleMedium4"/>
  <colors>
    <mruColors>
      <color rgb="FF6699FF"/>
      <color rgb="FF000099"/>
      <color rgb="FF0000CC"/>
      <color rgb="FF003399"/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1911350</xdr:colOff>
      <xdr:row>3</xdr:row>
      <xdr:rowOff>44242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22F2855-D8A3-4C26-B530-DFB1AD544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161925"/>
          <a:ext cx="1911350" cy="5585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2</xdr:col>
      <xdr:colOff>263525</xdr:colOff>
      <xdr:row>0</xdr:row>
      <xdr:rowOff>558592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630658-1749-44EB-B699-A7B0B34FD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0"/>
          <a:ext cx="1911350" cy="5585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95250</xdr:rowOff>
    </xdr:from>
    <xdr:to>
      <xdr:col>1</xdr:col>
      <xdr:colOff>1711325</xdr:colOff>
      <xdr:row>2</xdr:row>
      <xdr:rowOff>63292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5B9A07-7AAA-4403-9DFB-641FF0C23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95250"/>
          <a:ext cx="1911350" cy="55859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0</xdr:row>
      <xdr:rowOff>57151</xdr:rowOff>
    </xdr:from>
    <xdr:to>
      <xdr:col>2</xdr:col>
      <xdr:colOff>1409701</xdr:colOff>
      <xdr:row>3</xdr:row>
      <xdr:rowOff>87867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40981B6-04EA-4E9D-944C-421BAE127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1" y="57151"/>
          <a:ext cx="1714500" cy="67841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97</xdr:row>
      <xdr:rowOff>160596</xdr:rowOff>
    </xdr:from>
    <xdr:to>
      <xdr:col>7</xdr:col>
      <xdr:colOff>529196</xdr:colOff>
      <xdr:row>121</xdr:row>
      <xdr:rowOff>5741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874898"/>
          <a:ext cx="6382641" cy="46297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9</xdr:col>
      <xdr:colOff>133311</xdr:colOff>
      <xdr:row>58</xdr:row>
      <xdr:rowOff>120716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977616"/>
          <a:ext cx="7659169" cy="47060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37622</xdr:rowOff>
    </xdr:from>
    <xdr:to>
      <xdr:col>8</xdr:col>
      <xdr:colOff>405323</xdr:colOff>
      <xdr:row>30</xdr:row>
      <xdr:rowOff>91413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35703"/>
          <a:ext cx="7094974" cy="5436524"/>
        </a:xfrm>
        <a:prstGeom prst="rect">
          <a:avLst/>
        </a:prstGeom>
      </xdr:spPr>
    </xdr:pic>
    <xdr:clientData/>
  </xdr:twoCellAnchor>
  <xdr:twoCellAnchor editAs="oneCell">
    <xdr:from>
      <xdr:col>0</xdr:col>
      <xdr:colOff>22151</xdr:colOff>
      <xdr:row>68</xdr:row>
      <xdr:rowOff>11076</xdr:rowOff>
    </xdr:from>
    <xdr:to>
      <xdr:col>5</xdr:col>
      <xdr:colOff>204178</xdr:colOff>
      <xdr:row>94</xdr:row>
      <xdr:rowOff>133869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151" y="13567588"/>
          <a:ext cx="4363059" cy="53061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SUPERINTENDENCIA%20DE%20VIGILANCIA\2022\2.%20CONTRATACION\3.%20ACUERDO%20MARCO%20SOAT%20DESIERTO%20HT%20111660\2.%20ESTUDIO%20PREVIO%20Y%20SIMULADOR\6.%20actualizado%20simulador_soat3g_v4_04-01-2022%20(4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7.11.21/Users/AGOMEZ/AppData/Local/Microsoft/Windows/INetCache/Content.Outlook/B8X0MHZF/MINISTERIO%20DE%20JUSTICIA%20Y%20DEL%20DERECHO%20%20LICITACION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INSTITUTO%20NACIONAL%20DE%20METROLOGIA\CONTRATACION%20DE%20SEGUROS\CONTRATACION%202019\AUTOMOVILES\25.segurosvehiculos%2013-02-2019%20cotizador%20instituto%20nacional%20de%20metrologia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DOCUMENTOS%20TECNICO%20-%20COMERCIAL/CONTRATACION%20ASEGURADORAS/ENTIDADES%20ESTATALES/METROVIVIENDA/PROCESO%20SEGUROS%202010/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Propio</v>
          </cell>
          <cell r="B2" t="str">
            <v>Inspección permitida</v>
          </cell>
          <cell r="C2" t="str">
            <v>Motocicletas</v>
          </cell>
          <cell r="G2" t="str">
            <v>Uniformado</v>
          </cell>
        </row>
        <row r="3">
          <cell r="A3" t="str">
            <v>Tenencia</v>
          </cell>
          <cell r="B3" t="str">
            <v>Inspección no permitida</v>
          </cell>
          <cell r="C3" t="str">
            <v xml:space="preserve">Camionetas y camperos </v>
          </cell>
          <cell r="G3" t="str">
            <v>Blindado</v>
          </cell>
        </row>
        <row r="4">
          <cell r="A4" t="str">
            <v>Custodia</v>
          </cell>
          <cell r="C4" t="str">
            <v>Automóvil</v>
          </cell>
          <cell r="G4" t="str">
            <v>Publico Urbano</v>
          </cell>
        </row>
        <row r="5">
          <cell r="A5" t="str">
            <v>Donación</v>
          </cell>
          <cell r="C5" t="str">
            <v>Carga o mixto</v>
          </cell>
          <cell r="G5" t="str">
            <v>Publico Intermunicipal</v>
          </cell>
        </row>
        <row r="6">
          <cell r="A6" t="str">
            <v>Comodato</v>
          </cell>
          <cell r="C6" t="str">
            <v>Oficiales especiales</v>
          </cell>
          <cell r="G6" t="str">
            <v>Particular</v>
          </cell>
        </row>
        <row r="7">
          <cell r="A7" t="str">
            <v>Arriendo</v>
          </cell>
          <cell r="C7" t="str">
            <v>Autos de negocios y/o taxis</v>
          </cell>
          <cell r="G7" t="str">
            <v>Diplomaticos</v>
          </cell>
        </row>
        <row r="8">
          <cell r="A8" t="str">
            <v>Administración</v>
          </cell>
          <cell r="C8" t="str">
            <v>Buses y busetas de servicio público urbano</v>
          </cell>
          <cell r="G8" t="str">
            <v>Trabajo Agroindustrial</v>
          </cell>
        </row>
        <row r="9">
          <cell r="C9" t="str">
            <v>Servicio público intermunicipal</v>
          </cell>
          <cell r="G9" t="str">
            <v>Ensenanza Automotriz</v>
          </cell>
        </row>
        <row r="10">
          <cell r="C10" t="str">
            <v>Vehículo para 6 o más pasajeros</v>
          </cell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showGridLines="0" tabSelected="1" zoomScale="59" zoomScaleNormal="59" workbookViewId="0">
      <selection activeCell="B5" sqref="B5:H5"/>
    </sheetView>
  </sheetViews>
  <sheetFormatPr baseColWidth="10" defaultColWidth="10.75" defaultRowHeight="12.75" x14ac:dyDescent="0.25"/>
  <cols>
    <col min="1" max="1" width="5.75" style="5" customWidth="1"/>
    <col min="2" max="2" width="47" style="5" customWidth="1"/>
    <col min="3" max="3" width="20.25" style="5" customWidth="1"/>
    <col min="4" max="4" width="15.375" style="5" bestFit="1" customWidth="1"/>
    <col min="5" max="5" width="19.25" style="11" customWidth="1"/>
    <col min="6" max="6" width="15.25" style="14" customWidth="1"/>
    <col min="7" max="7" width="20.875" style="14" customWidth="1"/>
    <col min="8" max="8" width="28.375" style="14" customWidth="1"/>
    <col min="9" max="9" width="14.25" style="27" bestFit="1" customWidth="1"/>
    <col min="10" max="10" width="15.75" style="5" customWidth="1"/>
    <col min="11" max="11" width="22.125" style="5" customWidth="1"/>
    <col min="12" max="16384" width="10.75" style="5"/>
  </cols>
  <sheetData>
    <row r="2" spans="2:11" ht="20.25" x14ac:dyDescent="0.25">
      <c r="B2" s="139" t="s">
        <v>44</v>
      </c>
      <c r="C2" s="139"/>
      <c r="D2" s="139"/>
      <c r="E2" s="139"/>
      <c r="F2" s="139"/>
      <c r="G2" s="139"/>
      <c r="H2" s="139"/>
    </row>
    <row r="3" spans="2:11" ht="20.25" x14ac:dyDescent="0.25">
      <c r="B3" s="147" t="s">
        <v>42</v>
      </c>
      <c r="C3" s="147"/>
      <c r="D3" s="147"/>
      <c r="E3" s="147"/>
      <c r="F3" s="147"/>
      <c r="G3" s="147"/>
      <c r="H3" s="147"/>
    </row>
    <row r="4" spans="2:11" ht="21" customHeight="1" x14ac:dyDescent="0.25">
      <c r="B4" s="139" t="s">
        <v>45</v>
      </c>
      <c r="C4" s="139"/>
      <c r="D4" s="139"/>
      <c r="E4" s="139"/>
      <c r="F4" s="139"/>
      <c r="G4" s="139"/>
      <c r="H4" s="139"/>
    </row>
    <row r="5" spans="2:11" ht="20.25" x14ac:dyDescent="0.25">
      <c r="B5" s="139" t="s">
        <v>103</v>
      </c>
      <c r="C5" s="139"/>
      <c r="D5" s="139"/>
      <c r="E5" s="139"/>
      <c r="F5" s="139"/>
      <c r="G5" s="139"/>
      <c r="H5" s="139"/>
    </row>
    <row r="6" spans="2:11" ht="16.5" x14ac:dyDescent="0.25">
      <c r="H6" s="60">
        <v>2447901008</v>
      </c>
      <c r="I6" s="43"/>
    </row>
    <row r="7" spans="2:11" x14ac:dyDescent="0.25">
      <c r="C7" s="25"/>
      <c r="J7" s="14"/>
    </row>
    <row r="8" spans="2:11" ht="16.899999999999999" customHeight="1" x14ac:dyDescent="0.25">
      <c r="B8" s="94" t="s">
        <v>47</v>
      </c>
      <c r="C8" s="95" t="s">
        <v>48</v>
      </c>
      <c r="D8" s="154" t="s">
        <v>46</v>
      </c>
      <c r="E8" s="154"/>
      <c r="F8" s="98" t="s">
        <v>32</v>
      </c>
      <c r="G8" s="99"/>
      <c r="H8" s="96" t="s">
        <v>46</v>
      </c>
      <c r="J8" s="14"/>
    </row>
    <row r="9" spans="2:11" x14ac:dyDescent="0.25">
      <c r="B9" s="49" t="s">
        <v>14</v>
      </c>
      <c r="C9" s="62">
        <v>46193</v>
      </c>
      <c r="D9" s="151"/>
      <c r="E9" s="151"/>
      <c r="F9" s="96" t="s">
        <v>31</v>
      </c>
      <c r="G9" s="100"/>
      <c r="H9" s="101">
        <f>K23</f>
        <v>321471542</v>
      </c>
      <c r="J9" s="14"/>
    </row>
    <row r="10" spans="2:11" x14ac:dyDescent="0.2">
      <c r="B10" s="48" t="s">
        <v>28</v>
      </c>
      <c r="C10" s="62">
        <f>C9+C11</f>
        <v>46492</v>
      </c>
      <c r="D10" s="152"/>
      <c r="E10" s="152"/>
      <c r="F10" s="61"/>
      <c r="J10" s="14"/>
    </row>
    <row r="11" spans="2:11" x14ac:dyDescent="0.25">
      <c r="B11" s="96" t="s">
        <v>22</v>
      </c>
      <c r="C11" s="97">
        <v>299</v>
      </c>
      <c r="D11" s="153"/>
      <c r="E11" s="153"/>
      <c r="F11" s="63"/>
      <c r="J11" s="14"/>
    </row>
    <row r="12" spans="2:11" x14ac:dyDescent="0.25">
      <c r="C12" s="25"/>
      <c r="J12" s="14"/>
    </row>
    <row r="13" spans="2:11" ht="13.5" x14ac:dyDescent="0.25">
      <c r="B13" s="47" t="s">
        <v>89</v>
      </c>
      <c r="C13" s="25"/>
      <c r="J13" s="14"/>
    </row>
    <row r="14" spans="2:11" ht="19.5" customHeight="1" x14ac:dyDescent="0.25">
      <c r="B14" s="102" t="s">
        <v>73</v>
      </c>
      <c r="C14" s="25"/>
      <c r="F14" s="150" t="s">
        <v>34</v>
      </c>
      <c r="G14" s="150"/>
      <c r="H14" s="150"/>
      <c r="I14" s="146" t="s">
        <v>74</v>
      </c>
      <c r="J14" s="146"/>
      <c r="K14" s="146"/>
    </row>
    <row r="15" spans="2:11" s="20" customFormat="1" ht="39" customHeight="1" x14ac:dyDescent="0.25">
      <c r="B15" s="103" t="s">
        <v>0</v>
      </c>
      <c r="C15" s="103" t="s">
        <v>1</v>
      </c>
      <c r="D15" s="148" t="s">
        <v>21</v>
      </c>
      <c r="E15" s="149"/>
      <c r="F15" s="103" t="s">
        <v>30</v>
      </c>
      <c r="G15" s="103" t="s">
        <v>20</v>
      </c>
      <c r="H15" s="103" t="s">
        <v>71</v>
      </c>
      <c r="I15" s="103" t="s">
        <v>87</v>
      </c>
      <c r="J15" s="103" t="s">
        <v>20</v>
      </c>
      <c r="K15" s="103" t="s">
        <v>86</v>
      </c>
    </row>
    <row r="16" spans="2:11" s="11" customFormat="1" ht="17.25" customHeight="1" x14ac:dyDescent="0.25">
      <c r="B16" s="45" t="s">
        <v>2</v>
      </c>
      <c r="C16" s="19">
        <f>'RELACION TRDM'!D21</f>
        <v>192122077349.40002</v>
      </c>
      <c r="D16" s="83">
        <f>'TASAS PROMEDIO'!I8</f>
        <v>1.5922499999999999</v>
      </c>
      <c r="E16" s="9" t="s">
        <v>6</v>
      </c>
      <c r="F16" s="29">
        <f>ROUND((C16*D16/1000),0)</f>
        <v>305906378</v>
      </c>
      <c r="G16" s="50">
        <f>ROUND((F16*19%),0)</f>
        <v>58122212</v>
      </c>
      <c r="H16" s="10">
        <f>ROUND((F16+G16),0)</f>
        <v>364028590</v>
      </c>
      <c r="I16" s="104">
        <f>F16/365*C11</f>
        <v>250591800.06027398</v>
      </c>
      <c r="J16" s="105">
        <f>ROUND((I16*19%),0)</f>
        <v>47612442</v>
      </c>
      <c r="K16" s="106">
        <f>ROUND((I16+J16),0)</f>
        <v>298204242</v>
      </c>
    </row>
    <row r="17" spans="2:11" s="11" customFormat="1" ht="17.25" customHeight="1" x14ac:dyDescent="0.25">
      <c r="B17" s="33" t="s">
        <v>70</v>
      </c>
      <c r="C17" s="34">
        <f>'RELACION TRDM'!E21</f>
        <v>8788827902.8000011</v>
      </c>
      <c r="D17" s="83">
        <f>D16/2</f>
        <v>0.79612499999999997</v>
      </c>
      <c r="E17" s="9" t="s">
        <v>6</v>
      </c>
      <c r="F17" s="29">
        <f>ROUND((C17*D17/1000),0)</f>
        <v>6997006</v>
      </c>
      <c r="G17" s="50">
        <f>ROUND((F17*19%),0)</f>
        <v>1329431</v>
      </c>
      <c r="H17" s="10">
        <f>ROUND((F17+G17),0)</f>
        <v>8326437</v>
      </c>
      <c r="I17" s="29">
        <f>F17/365*C11</f>
        <v>5731793.9561643843</v>
      </c>
      <c r="J17" s="50">
        <f>ROUND((I17*19%),0)</f>
        <v>1089041</v>
      </c>
      <c r="K17" s="10">
        <f>ROUND((I17+J17),0)</f>
        <v>6820835</v>
      </c>
    </row>
    <row r="18" spans="2:11" s="26" customFormat="1" ht="17.25" customHeight="1" x14ac:dyDescent="0.25">
      <c r="B18" s="36" t="s">
        <v>29</v>
      </c>
      <c r="C18" s="37">
        <f>C16+C17</f>
        <v>200910905252.20001</v>
      </c>
      <c r="D18" s="38"/>
      <c r="E18" s="35"/>
      <c r="F18" s="39"/>
      <c r="G18" s="40"/>
      <c r="H18" s="40">
        <f>SUM(H16:H17)</f>
        <v>372355027</v>
      </c>
      <c r="I18" s="39"/>
      <c r="J18" s="40"/>
      <c r="K18" s="40">
        <f>SUM(K16:K17)</f>
        <v>305025077</v>
      </c>
    </row>
    <row r="19" spans="2:11" s="11" customFormat="1" ht="17.25" customHeight="1" x14ac:dyDescent="0.25">
      <c r="B19" s="18" t="s">
        <v>18</v>
      </c>
      <c r="C19" s="19">
        <v>120000000</v>
      </c>
      <c r="D19" s="7">
        <f>'TASAS PROMEDIO'!I12</f>
        <v>10.65625</v>
      </c>
      <c r="E19" s="8" t="s">
        <v>5</v>
      </c>
      <c r="F19" s="29">
        <f>ROUND((C19*D19/100),0)</f>
        <v>12787500</v>
      </c>
      <c r="G19" s="50">
        <f t="shared" ref="G19:G20" si="0">ROUND((F19*19%),0)</f>
        <v>2429625</v>
      </c>
      <c r="H19" s="41">
        <f>ROUND((F19+G19),0)</f>
        <v>15217125</v>
      </c>
      <c r="I19" s="29">
        <f>F19/365*C11</f>
        <v>10475239.726027396</v>
      </c>
      <c r="J19" s="50">
        <f t="shared" ref="J19:J20" si="1">ROUND((I19*19%),0)</f>
        <v>1990296</v>
      </c>
      <c r="K19" s="41">
        <f>ROUND((I19+J19),0)</f>
        <v>12465536</v>
      </c>
    </row>
    <row r="20" spans="2:11" s="11" customFormat="1" ht="17.25" customHeight="1" x14ac:dyDescent="0.25">
      <c r="B20" s="18" t="s">
        <v>19</v>
      </c>
      <c r="C20" s="19">
        <v>1100000000</v>
      </c>
      <c r="D20" s="7">
        <f>'TASAS PROMEDIO'!I16</f>
        <v>3.7124999999999999</v>
      </c>
      <c r="E20" s="9" t="s">
        <v>6</v>
      </c>
      <c r="F20" s="29">
        <f>ROUND((C20*D20/1000),0)</f>
        <v>4083750</v>
      </c>
      <c r="G20" s="50">
        <f t="shared" si="0"/>
        <v>775913</v>
      </c>
      <c r="H20" s="41">
        <f>ROUND((F20+G20),0)</f>
        <v>4859663</v>
      </c>
      <c r="I20" s="29">
        <f>F20/365*C11</f>
        <v>3345318.493150685</v>
      </c>
      <c r="J20" s="50">
        <f t="shared" si="1"/>
        <v>635611</v>
      </c>
      <c r="K20" s="41">
        <f>ROUND((I20+J20),0)</f>
        <v>3980929</v>
      </c>
    </row>
    <row r="21" spans="2:11" s="12" customFormat="1" ht="15.75" x14ac:dyDescent="0.25">
      <c r="B21" s="143" t="s">
        <v>72</v>
      </c>
      <c r="C21" s="144"/>
      <c r="D21" s="144"/>
      <c r="E21" s="144"/>
      <c r="F21" s="145"/>
      <c r="G21" s="145"/>
      <c r="H21" s="144"/>
      <c r="I21" s="44"/>
      <c r="J21" s="30"/>
    </row>
    <row r="22" spans="2:11" ht="15.75" customHeight="1" x14ac:dyDescent="0.25">
      <c r="B22" s="26"/>
      <c r="C22" s="26"/>
      <c r="D22" s="26"/>
      <c r="E22" s="26"/>
      <c r="F22" s="26"/>
      <c r="G22" s="26"/>
      <c r="H22" s="26"/>
    </row>
    <row r="23" spans="2:11" ht="15.75" customHeight="1" x14ac:dyDescent="0.25">
      <c r="B23" s="140" t="s">
        <v>33</v>
      </c>
      <c r="C23" s="141"/>
      <c r="D23" s="141"/>
      <c r="E23" s="141"/>
      <c r="F23" s="141"/>
      <c r="G23" s="142"/>
      <c r="H23" s="107">
        <f>H18+H19+H20</f>
        <v>392431815</v>
      </c>
      <c r="K23" s="107">
        <f>SUM(K18:K20)</f>
        <v>321471542</v>
      </c>
    </row>
    <row r="24" spans="2:11" ht="15.75" customHeight="1" x14ac:dyDescent="0.25">
      <c r="B24" s="26"/>
      <c r="C24" s="26"/>
      <c r="D24" s="26"/>
      <c r="E24" s="26"/>
      <c r="F24" s="26"/>
      <c r="G24" s="26"/>
      <c r="H24" s="26"/>
    </row>
    <row r="27" spans="2:11" ht="36" customHeight="1" x14ac:dyDescent="0.25">
      <c r="B27" s="90" t="s">
        <v>77</v>
      </c>
      <c r="C27" s="134" t="s">
        <v>81</v>
      </c>
      <c r="D27" s="134"/>
      <c r="E27" s="90" t="s">
        <v>85</v>
      </c>
    </row>
    <row r="28" spans="2:11" x14ac:dyDescent="0.25">
      <c r="B28" s="133" t="s">
        <v>80</v>
      </c>
      <c r="C28" s="135" t="s">
        <v>84</v>
      </c>
      <c r="D28" s="136"/>
      <c r="E28" s="132">
        <f>+K18</f>
        <v>305025077</v>
      </c>
    </row>
    <row r="29" spans="2:11" x14ac:dyDescent="0.25">
      <c r="B29" s="133"/>
      <c r="C29" s="137"/>
      <c r="D29" s="138"/>
      <c r="E29" s="132"/>
    </row>
    <row r="30" spans="2:11" ht="13.5" customHeight="1" x14ac:dyDescent="0.25">
      <c r="B30" s="129" t="s">
        <v>79</v>
      </c>
      <c r="C30" s="131" t="s">
        <v>82</v>
      </c>
      <c r="D30" s="131"/>
      <c r="E30" s="132">
        <f>+K19+K20</f>
        <v>16446465</v>
      </c>
    </row>
    <row r="31" spans="2:11" ht="13.5" customHeight="1" x14ac:dyDescent="0.25">
      <c r="B31" s="130"/>
      <c r="C31" s="131" t="s">
        <v>83</v>
      </c>
      <c r="D31" s="131"/>
      <c r="E31" s="132"/>
    </row>
    <row r="32" spans="2:11" ht="13.5" x14ac:dyDescent="0.25">
      <c r="B32" s="91" t="s">
        <v>78</v>
      </c>
      <c r="C32" s="92"/>
      <c r="D32" s="92"/>
      <c r="E32" s="93">
        <f>SUM(E28:E31)</f>
        <v>321471542</v>
      </c>
    </row>
  </sheetData>
  <mergeCells count="21">
    <mergeCell ref="I14:K14"/>
    <mergeCell ref="B2:H2"/>
    <mergeCell ref="B3:H3"/>
    <mergeCell ref="D15:E15"/>
    <mergeCell ref="F14:H14"/>
    <mergeCell ref="D9:E9"/>
    <mergeCell ref="B4:H4"/>
    <mergeCell ref="D10:E10"/>
    <mergeCell ref="D11:E11"/>
    <mergeCell ref="D8:E8"/>
    <mergeCell ref="C27:D27"/>
    <mergeCell ref="C28:D29"/>
    <mergeCell ref="B5:H5"/>
    <mergeCell ref="B23:G23"/>
    <mergeCell ref="B21:H21"/>
    <mergeCell ref="B30:B31"/>
    <mergeCell ref="C30:D30"/>
    <mergeCell ref="C31:D31"/>
    <mergeCell ref="E28:E29"/>
    <mergeCell ref="E30:E31"/>
    <mergeCell ref="B28:B2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5" fitToHeight="0" orientation="landscape" horizontalDpi="4294967293" verticalDpi="4294967293" r:id="rId1"/>
  <ignoredErrors>
    <ignoredError sqref="H18 F2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J19"/>
  <sheetViews>
    <sheetView showGridLines="0" topLeftCell="B7" zoomScaleNormal="100" workbookViewId="0">
      <selection activeCell="C5" sqref="C5"/>
    </sheetView>
  </sheetViews>
  <sheetFormatPr baseColWidth="10" defaultColWidth="11.25" defaultRowHeight="15" x14ac:dyDescent="0.25"/>
  <cols>
    <col min="1" max="1" width="3.75" style="51" customWidth="1"/>
    <col min="2" max="2" width="19.25" style="52" customWidth="1"/>
    <col min="3" max="3" width="50.875" style="51" customWidth="1"/>
    <col min="4" max="4" width="21" style="51" customWidth="1"/>
    <col min="5" max="5" width="21.625" style="51" customWidth="1"/>
    <col min="6" max="6" width="10.5" style="51" customWidth="1"/>
    <col min="7" max="7" width="11.75" style="51" customWidth="1"/>
    <col min="8" max="8" width="13.5" style="51" customWidth="1"/>
    <col min="9" max="9" width="10.375" style="51" customWidth="1"/>
    <col min="10" max="16384" width="11.25" style="51"/>
  </cols>
  <sheetData>
    <row r="1" spans="2:10" ht="51.6" customHeight="1" x14ac:dyDescent="0.25">
      <c r="C1" s="165" t="s">
        <v>44</v>
      </c>
      <c r="D1" s="165"/>
      <c r="E1" s="165"/>
      <c r="F1" s="165"/>
      <c r="G1" s="165"/>
      <c r="H1" s="165"/>
      <c r="I1" s="165"/>
      <c r="J1" s="165"/>
    </row>
    <row r="2" spans="2:10" ht="25.9" customHeight="1" x14ac:dyDescent="0.25">
      <c r="C2" s="166" t="s">
        <v>43</v>
      </c>
      <c r="D2" s="166"/>
      <c r="E2" s="166"/>
      <c r="F2" s="166"/>
      <c r="G2" s="166"/>
      <c r="H2" s="166"/>
      <c r="I2" s="166"/>
      <c r="J2" s="166"/>
    </row>
    <row r="3" spans="2:10" ht="25.9" customHeight="1" x14ac:dyDescent="0.25">
      <c r="B3" s="166" t="s">
        <v>104</v>
      </c>
      <c r="C3" s="166"/>
      <c r="D3" s="166"/>
      <c r="E3" s="166"/>
      <c r="F3" s="166"/>
      <c r="G3" s="166"/>
      <c r="H3" s="166"/>
      <c r="I3" s="166"/>
      <c r="J3" s="166"/>
    </row>
    <row r="4" spans="2:10" ht="25.5" x14ac:dyDescent="0.35">
      <c r="B4" s="119"/>
      <c r="C4" s="167" t="s">
        <v>35</v>
      </c>
      <c r="D4" s="167"/>
      <c r="E4" s="167"/>
      <c r="F4" s="167"/>
      <c r="G4" s="167"/>
      <c r="H4" s="167"/>
      <c r="I4" s="167"/>
      <c r="J4" s="167"/>
    </row>
    <row r="5" spans="2:10" x14ac:dyDescent="0.25">
      <c r="C5" s="52"/>
      <c r="D5" s="52"/>
      <c r="E5" s="52"/>
      <c r="F5" s="52"/>
      <c r="G5" s="52"/>
      <c r="H5" s="52"/>
      <c r="I5" s="52"/>
      <c r="J5" s="52"/>
    </row>
    <row r="6" spans="2:10" s="53" customFormat="1" ht="24.6" customHeight="1" x14ac:dyDescent="0.2">
      <c r="B6" s="168" t="s">
        <v>0</v>
      </c>
      <c r="C6" s="169" t="s">
        <v>3</v>
      </c>
      <c r="D6" s="169" t="s">
        <v>12</v>
      </c>
      <c r="E6" s="169" t="s">
        <v>13</v>
      </c>
      <c r="F6" s="170" t="s">
        <v>4</v>
      </c>
      <c r="G6" s="168" t="s">
        <v>36</v>
      </c>
      <c r="H6" s="168"/>
      <c r="I6" s="168"/>
      <c r="J6" s="168"/>
    </row>
    <row r="7" spans="2:10" s="53" customFormat="1" ht="53.25" customHeight="1" x14ac:dyDescent="0.2">
      <c r="B7" s="168"/>
      <c r="C7" s="169"/>
      <c r="D7" s="169"/>
      <c r="E7" s="169"/>
      <c r="F7" s="170"/>
      <c r="G7" s="120" t="s">
        <v>37</v>
      </c>
      <c r="H7" s="108" t="s">
        <v>38</v>
      </c>
      <c r="I7" s="120" t="s">
        <v>39</v>
      </c>
      <c r="J7" s="121" t="s">
        <v>7</v>
      </c>
    </row>
    <row r="8" spans="2:10" ht="24.6" customHeight="1" x14ac:dyDescent="0.25">
      <c r="B8" s="155" t="s">
        <v>2</v>
      </c>
      <c r="C8" s="109" t="s">
        <v>52</v>
      </c>
      <c r="D8" s="109" t="s">
        <v>95</v>
      </c>
      <c r="E8" s="110">
        <v>134393000000</v>
      </c>
      <c r="F8" s="112">
        <v>0.81899999999999995</v>
      </c>
      <c r="G8" s="163">
        <f>AVERAGE(F8:F11)</f>
        <v>1.5922499999999999</v>
      </c>
      <c r="H8" s="54">
        <v>0</v>
      </c>
      <c r="I8" s="157">
        <f>G8+H9</f>
        <v>1.5922499999999999</v>
      </c>
      <c r="J8" s="164" t="s">
        <v>6</v>
      </c>
    </row>
    <row r="9" spans="2:10" ht="20.45" customHeight="1" x14ac:dyDescent="0.25">
      <c r="B9" s="155"/>
      <c r="C9" s="55" t="s">
        <v>94</v>
      </c>
      <c r="D9" s="55" t="s">
        <v>92</v>
      </c>
      <c r="E9" s="80">
        <v>65529000000</v>
      </c>
      <c r="F9" s="59">
        <v>1.56</v>
      </c>
      <c r="G9" s="163"/>
      <c r="H9" s="156">
        <f>G8*H8</f>
        <v>0</v>
      </c>
      <c r="I9" s="157"/>
      <c r="J9" s="164"/>
    </row>
    <row r="10" spans="2:10" ht="19.149999999999999" customHeight="1" x14ac:dyDescent="0.25">
      <c r="B10" s="155"/>
      <c r="C10" s="55" t="s">
        <v>97</v>
      </c>
      <c r="D10" s="79" t="s">
        <v>96</v>
      </c>
      <c r="E10" s="80">
        <v>91312000000</v>
      </c>
      <c r="F10" s="59">
        <v>1.47</v>
      </c>
      <c r="G10" s="163"/>
      <c r="H10" s="156"/>
      <c r="I10" s="157"/>
      <c r="J10" s="164"/>
    </row>
    <row r="11" spans="2:10" ht="27.75" customHeight="1" x14ac:dyDescent="0.25">
      <c r="B11" s="155"/>
      <c r="C11" s="55" t="s">
        <v>100</v>
      </c>
      <c r="D11" s="55" t="s">
        <v>99</v>
      </c>
      <c r="E11" s="80">
        <v>5704878116</v>
      </c>
      <c r="F11" s="59">
        <v>2.52</v>
      </c>
      <c r="G11" s="163"/>
      <c r="H11" s="156"/>
      <c r="I11" s="157"/>
      <c r="J11" s="164"/>
    </row>
    <row r="12" spans="2:10" ht="21.6" customHeight="1" x14ac:dyDescent="0.25">
      <c r="B12" s="155" t="s">
        <v>41</v>
      </c>
      <c r="C12" s="109" t="s">
        <v>52</v>
      </c>
      <c r="D12" s="109" t="s">
        <v>95</v>
      </c>
      <c r="E12" s="110">
        <v>120000000</v>
      </c>
      <c r="F12" s="112">
        <v>6.3</v>
      </c>
      <c r="G12" s="156">
        <f>AVERAGE(F12:F15)</f>
        <v>6.875</v>
      </c>
      <c r="H12" s="128">
        <v>0.55000000000000004</v>
      </c>
      <c r="I12" s="157">
        <f>+G12+H13</f>
        <v>10.65625</v>
      </c>
      <c r="J12" s="159" t="s">
        <v>5</v>
      </c>
    </row>
    <row r="13" spans="2:10" ht="40.5" customHeight="1" x14ac:dyDescent="0.25">
      <c r="B13" s="155"/>
      <c r="C13" s="55" t="s">
        <v>97</v>
      </c>
      <c r="D13" s="122" t="s">
        <v>96</v>
      </c>
      <c r="E13" s="81">
        <v>200000000</v>
      </c>
      <c r="F13" s="58">
        <v>6.8</v>
      </c>
      <c r="G13" s="156"/>
      <c r="H13" s="160">
        <f>+G12*H12</f>
        <v>3.7812500000000004</v>
      </c>
      <c r="I13" s="157"/>
      <c r="J13" s="159"/>
    </row>
    <row r="14" spans="2:10" ht="21" customHeight="1" x14ac:dyDescent="0.25">
      <c r="B14" s="155"/>
      <c r="C14" s="55" t="s">
        <v>94</v>
      </c>
      <c r="D14" s="55" t="s">
        <v>92</v>
      </c>
      <c r="E14" s="81">
        <v>300000000</v>
      </c>
      <c r="F14" s="58">
        <v>6.4</v>
      </c>
      <c r="G14" s="156"/>
      <c r="H14" s="161"/>
      <c r="I14" s="157"/>
      <c r="J14" s="159"/>
    </row>
    <row r="15" spans="2:10" ht="24" customHeight="1" x14ac:dyDescent="0.25">
      <c r="B15" s="155"/>
      <c r="C15" s="55" t="s">
        <v>100</v>
      </c>
      <c r="D15" s="55" t="s">
        <v>99</v>
      </c>
      <c r="E15" s="81">
        <v>120000000</v>
      </c>
      <c r="F15" s="58">
        <v>8</v>
      </c>
      <c r="G15" s="156"/>
      <c r="H15" s="162"/>
      <c r="I15" s="157"/>
      <c r="J15" s="159"/>
    </row>
    <row r="16" spans="2:10" ht="21.6" customHeight="1" x14ac:dyDescent="0.25">
      <c r="B16" s="155" t="s">
        <v>40</v>
      </c>
      <c r="C16" s="109" t="s">
        <v>52</v>
      </c>
      <c r="D16" s="109" t="s">
        <v>95</v>
      </c>
      <c r="E16" s="111">
        <v>1100000000</v>
      </c>
      <c r="F16" s="112">
        <v>4.45</v>
      </c>
      <c r="G16" s="156">
        <f>AVERAGE(F16:F19)</f>
        <v>3.7124999999999999</v>
      </c>
      <c r="H16" s="56">
        <v>0</v>
      </c>
      <c r="I16" s="157">
        <f>G16+H17</f>
        <v>3.7124999999999999</v>
      </c>
      <c r="J16" s="158" t="s">
        <v>5</v>
      </c>
    </row>
    <row r="17" spans="2:10" ht="20.45" customHeight="1" x14ac:dyDescent="0.25">
      <c r="B17" s="155"/>
      <c r="C17" s="55" t="s">
        <v>97</v>
      </c>
      <c r="D17" s="79" t="s">
        <v>96</v>
      </c>
      <c r="E17" s="82">
        <v>1000000000</v>
      </c>
      <c r="F17" s="59">
        <v>2.5</v>
      </c>
      <c r="G17" s="156"/>
      <c r="H17" s="156">
        <f>G16*H16</f>
        <v>0</v>
      </c>
      <c r="I17" s="157"/>
      <c r="J17" s="158"/>
    </row>
    <row r="18" spans="2:10" ht="20.45" customHeight="1" x14ac:dyDescent="0.25">
      <c r="B18" s="155"/>
      <c r="C18" s="55" t="s">
        <v>94</v>
      </c>
      <c r="D18" s="55" t="s">
        <v>92</v>
      </c>
      <c r="E18" s="84">
        <v>10000000000</v>
      </c>
      <c r="F18" s="59">
        <v>2.9</v>
      </c>
      <c r="G18" s="156"/>
      <c r="H18" s="156"/>
      <c r="I18" s="157"/>
      <c r="J18" s="158"/>
    </row>
    <row r="19" spans="2:10" ht="18.600000000000001" customHeight="1" x14ac:dyDescent="0.25">
      <c r="B19" s="155"/>
      <c r="C19" s="85" t="s">
        <v>100</v>
      </c>
      <c r="D19" s="57" t="s">
        <v>99</v>
      </c>
      <c r="E19" s="84">
        <v>800000000</v>
      </c>
      <c r="F19" s="59">
        <v>5</v>
      </c>
      <c r="G19" s="156"/>
      <c r="H19" s="156"/>
      <c r="I19" s="157"/>
      <c r="J19" s="158"/>
    </row>
  </sheetData>
  <mergeCells count="25">
    <mergeCell ref="C1:J1"/>
    <mergeCell ref="C2:J2"/>
    <mergeCell ref="C4:J4"/>
    <mergeCell ref="B6:B7"/>
    <mergeCell ref="C6:C7"/>
    <mergeCell ref="D6:D7"/>
    <mergeCell ref="E6:E7"/>
    <mergeCell ref="F6:F7"/>
    <mergeCell ref="G6:J6"/>
    <mergeCell ref="B3:J3"/>
    <mergeCell ref="B8:B11"/>
    <mergeCell ref="G8:G11"/>
    <mergeCell ref="I8:I11"/>
    <mergeCell ref="J8:J11"/>
    <mergeCell ref="H9:H11"/>
    <mergeCell ref="B12:B15"/>
    <mergeCell ref="G12:G15"/>
    <mergeCell ref="I12:I15"/>
    <mergeCell ref="J12:J15"/>
    <mergeCell ref="H13:H15"/>
    <mergeCell ref="B16:B19"/>
    <mergeCell ref="G16:G19"/>
    <mergeCell ref="I16:I19"/>
    <mergeCell ref="J16:J19"/>
    <mergeCell ref="H17:H19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2"/>
  <sheetViews>
    <sheetView showGridLines="0" topLeftCell="A19" zoomScaleNormal="100" workbookViewId="0">
      <selection activeCell="B5" sqref="B5:F5"/>
    </sheetView>
  </sheetViews>
  <sheetFormatPr baseColWidth="10" defaultRowHeight="16.5" x14ac:dyDescent="0.3"/>
  <cols>
    <col min="1" max="1" width="4.75" style="1" customWidth="1"/>
    <col min="2" max="2" width="25.75" style="1" customWidth="1"/>
    <col min="3" max="3" width="49.75" style="1" customWidth="1"/>
    <col min="4" max="4" width="18" style="1" bestFit="1" customWidth="1"/>
    <col min="5" max="5" width="14.25" style="1" customWidth="1"/>
    <col min="6" max="6" width="21" style="1" customWidth="1"/>
    <col min="7" max="7" width="0.75" style="1" customWidth="1"/>
    <col min="8" max="8" width="1" style="1" customWidth="1"/>
    <col min="9" max="9" width="15.25" style="1" bestFit="1" customWidth="1"/>
    <col min="10" max="224" width="11" style="1"/>
    <col min="225" max="225" width="42.25" style="1" bestFit="1" customWidth="1"/>
    <col min="226" max="226" width="14.5" style="1" customWidth="1"/>
    <col min="227" max="228" width="11.25" style="1" customWidth="1"/>
    <col min="229" max="231" width="12.25" style="1" customWidth="1"/>
    <col min="232" max="232" width="13.75" style="1" customWidth="1"/>
    <col min="233" max="234" width="14.75" style="1" customWidth="1"/>
    <col min="235" max="235" width="11.75" style="1" customWidth="1"/>
    <col min="236" max="236" width="13.25" style="1" customWidth="1"/>
    <col min="237" max="238" width="12.5" style="1" customWidth="1"/>
    <col min="239" max="239" width="20.25" style="1" customWidth="1"/>
    <col min="240" max="240" width="11.75" style="1" bestFit="1" customWidth="1"/>
    <col min="241" max="480" width="11" style="1"/>
    <col min="481" max="481" width="42.25" style="1" bestFit="1" customWidth="1"/>
    <col min="482" max="482" width="14.5" style="1" customWidth="1"/>
    <col min="483" max="484" width="11.25" style="1" customWidth="1"/>
    <col min="485" max="487" width="12.25" style="1" customWidth="1"/>
    <col min="488" max="488" width="13.75" style="1" customWidth="1"/>
    <col min="489" max="490" width="14.75" style="1" customWidth="1"/>
    <col min="491" max="491" width="11.75" style="1" customWidth="1"/>
    <col min="492" max="492" width="13.25" style="1" customWidth="1"/>
    <col min="493" max="494" width="12.5" style="1" customWidth="1"/>
    <col min="495" max="495" width="20.25" style="1" customWidth="1"/>
    <col min="496" max="496" width="11.75" style="1" bestFit="1" customWidth="1"/>
    <col min="497" max="736" width="11" style="1"/>
    <col min="737" max="737" width="42.25" style="1" bestFit="1" customWidth="1"/>
    <col min="738" max="738" width="14.5" style="1" customWidth="1"/>
    <col min="739" max="740" width="11.25" style="1" customWidth="1"/>
    <col min="741" max="743" width="12.25" style="1" customWidth="1"/>
    <col min="744" max="744" width="13.75" style="1" customWidth="1"/>
    <col min="745" max="746" width="14.75" style="1" customWidth="1"/>
    <col min="747" max="747" width="11.75" style="1" customWidth="1"/>
    <col min="748" max="748" width="13.25" style="1" customWidth="1"/>
    <col min="749" max="750" width="12.5" style="1" customWidth="1"/>
    <col min="751" max="751" width="20.25" style="1" customWidth="1"/>
    <col min="752" max="752" width="11.75" style="1" bestFit="1" customWidth="1"/>
    <col min="753" max="992" width="11" style="1"/>
    <col min="993" max="993" width="42.25" style="1" bestFit="1" customWidth="1"/>
    <col min="994" max="994" width="14.5" style="1" customWidth="1"/>
    <col min="995" max="996" width="11.25" style="1" customWidth="1"/>
    <col min="997" max="999" width="12.25" style="1" customWidth="1"/>
    <col min="1000" max="1000" width="13.75" style="1" customWidth="1"/>
    <col min="1001" max="1002" width="14.75" style="1" customWidth="1"/>
    <col min="1003" max="1003" width="11.75" style="1" customWidth="1"/>
    <col min="1004" max="1004" width="13.25" style="1" customWidth="1"/>
    <col min="1005" max="1006" width="12.5" style="1" customWidth="1"/>
    <col min="1007" max="1007" width="20.25" style="1" customWidth="1"/>
    <col min="1008" max="1008" width="11.75" style="1" bestFit="1" customWidth="1"/>
    <col min="1009" max="1248" width="11" style="1"/>
    <col min="1249" max="1249" width="42.25" style="1" bestFit="1" customWidth="1"/>
    <col min="1250" max="1250" width="14.5" style="1" customWidth="1"/>
    <col min="1251" max="1252" width="11.25" style="1" customWidth="1"/>
    <col min="1253" max="1255" width="12.25" style="1" customWidth="1"/>
    <col min="1256" max="1256" width="13.75" style="1" customWidth="1"/>
    <col min="1257" max="1258" width="14.75" style="1" customWidth="1"/>
    <col min="1259" max="1259" width="11.75" style="1" customWidth="1"/>
    <col min="1260" max="1260" width="13.25" style="1" customWidth="1"/>
    <col min="1261" max="1262" width="12.5" style="1" customWidth="1"/>
    <col min="1263" max="1263" width="20.25" style="1" customWidth="1"/>
    <col min="1264" max="1264" width="11.75" style="1" bestFit="1" customWidth="1"/>
    <col min="1265" max="1504" width="11" style="1"/>
    <col min="1505" max="1505" width="42.25" style="1" bestFit="1" customWidth="1"/>
    <col min="1506" max="1506" width="14.5" style="1" customWidth="1"/>
    <col min="1507" max="1508" width="11.25" style="1" customWidth="1"/>
    <col min="1509" max="1511" width="12.25" style="1" customWidth="1"/>
    <col min="1512" max="1512" width="13.75" style="1" customWidth="1"/>
    <col min="1513" max="1514" width="14.75" style="1" customWidth="1"/>
    <col min="1515" max="1515" width="11.75" style="1" customWidth="1"/>
    <col min="1516" max="1516" width="13.25" style="1" customWidth="1"/>
    <col min="1517" max="1518" width="12.5" style="1" customWidth="1"/>
    <col min="1519" max="1519" width="20.25" style="1" customWidth="1"/>
    <col min="1520" max="1520" width="11.75" style="1" bestFit="1" customWidth="1"/>
    <col min="1521" max="1760" width="11" style="1"/>
    <col min="1761" max="1761" width="42.25" style="1" bestFit="1" customWidth="1"/>
    <col min="1762" max="1762" width="14.5" style="1" customWidth="1"/>
    <col min="1763" max="1764" width="11.25" style="1" customWidth="1"/>
    <col min="1765" max="1767" width="12.25" style="1" customWidth="1"/>
    <col min="1768" max="1768" width="13.75" style="1" customWidth="1"/>
    <col min="1769" max="1770" width="14.75" style="1" customWidth="1"/>
    <col min="1771" max="1771" width="11.75" style="1" customWidth="1"/>
    <col min="1772" max="1772" width="13.25" style="1" customWidth="1"/>
    <col min="1773" max="1774" width="12.5" style="1" customWidth="1"/>
    <col min="1775" max="1775" width="20.25" style="1" customWidth="1"/>
    <col min="1776" max="1776" width="11.75" style="1" bestFit="1" customWidth="1"/>
    <col min="1777" max="2016" width="11" style="1"/>
    <col min="2017" max="2017" width="42.25" style="1" bestFit="1" customWidth="1"/>
    <col min="2018" max="2018" width="14.5" style="1" customWidth="1"/>
    <col min="2019" max="2020" width="11.25" style="1" customWidth="1"/>
    <col min="2021" max="2023" width="12.25" style="1" customWidth="1"/>
    <col min="2024" max="2024" width="13.75" style="1" customWidth="1"/>
    <col min="2025" max="2026" width="14.75" style="1" customWidth="1"/>
    <col min="2027" max="2027" width="11.75" style="1" customWidth="1"/>
    <col min="2028" max="2028" width="13.25" style="1" customWidth="1"/>
    <col min="2029" max="2030" width="12.5" style="1" customWidth="1"/>
    <col min="2031" max="2031" width="20.25" style="1" customWidth="1"/>
    <col min="2032" max="2032" width="11.75" style="1" bestFit="1" customWidth="1"/>
    <col min="2033" max="2272" width="11" style="1"/>
    <col min="2273" max="2273" width="42.25" style="1" bestFit="1" customWidth="1"/>
    <col min="2274" max="2274" width="14.5" style="1" customWidth="1"/>
    <col min="2275" max="2276" width="11.25" style="1" customWidth="1"/>
    <col min="2277" max="2279" width="12.25" style="1" customWidth="1"/>
    <col min="2280" max="2280" width="13.75" style="1" customWidth="1"/>
    <col min="2281" max="2282" width="14.75" style="1" customWidth="1"/>
    <col min="2283" max="2283" width="11.75" style="1" customWidth="1"/>
    <col min="2284" max="2284" width="13.25" style="1" customWidth="1"/>
    <col min="2285" max="2286" width="12.5" style="1" customWidth="1"/>
    <col min="2287" max="2287" width="20.25" style="1" customWidth="1"/>
    <col min="2288" max="2288" width="11.75" style="1" bestFit="1" customWidth="1"/>
    <col min="2289" max="2528" width="11" style="1"/>
    <col min="2529" max="2529" width="42.25" style="1" bestFit="1" customWidth="1"/>
    <col min="2530" max="2530" width="14.5" style="1" customWidth="1"/>
    <col min="2531" max="2532" width="11.25" style="1" customWidth="1"/>
    <col min="2533" max="2535" width="12.25" style="1" customWidth="1"/>
    <col min="2536" max="2536" width="13.75" style="1" customWidth="1"/>
    <col min="2537" max="2538" width="14.75" style="1" customWidth="1"/>
    <col min="2539" max="2539" width="11.75" style="1" customWidth="1"/>
    <col min="2540" max="2540" width="13.25" style="1" customWidth="1"/>
    <col min="2541" max="2542" width="12.5" style="1" customWidth="1"/>
    <col min="2543" max="2543" width="20.25" style="1" customWidth="1"/>
    <col min="2544" max="2544" width="11.75" style="1" bestFit="1" customWidth="1"/>
    <col min="2545" max="2784" width="11" style="1"/>
    <col min="2785" max="2785" width="42.25" style="1" bestFit="1" customWidth="1"/>
    <col min="2786" max="2786" width="14.5" style="1" customWidth="1"/>
    <col min="2787" max="2788" width="11.25" style="1" customWidth="1"/>
    <col min="2789" max="2791" width="12.25" style="1" customWidth="1"/>
    <col min="2792" max="2792" width="13.75" style="1" customWidth="1"/>
    <col min="2793" max="2794" width="14.75" style="1" customWidth="1"/>
    <col min="2795" max="2795" width="11.75" style="1" customWidth="1"/>
    <col min="2796" max="2796" width="13.25" style="1" customWidth="1"/>
    <col min="2797" max="2798" width="12.5" style="1" customWidth="1"/>
    <col min="2799" max="2799" width="20.25" style="1" customWidth="1"/>
    <col min="2800" max="2800" width="11.75" style="1" bestFit="1" customWidth="1"/>
    <col min="2801" max="3040" width="11" style="1"/>
    <col min="3041" max="3041" width="42.25" style="1" bestFit="1" customWidth="1"/>
    <col min="3042" max="3042" width="14.5" style="1" customWidth="1"/>
    <col min="3043" max="3044" width="11.25" style="1" customWidth="1"/>
    <col min="3045" max="3047" width="12.25" style="1" customWidth="1"/>
    <col min="3048" max="3048" width="13.75" style="1" customWidth="1"/>
    <col min="3049" max="3050" width="14.75" style="1" customWidth="1"/>
    <col min="3051" max="3051" width="11.75" style="1" customWidth="1"/>
    <col min="3052" max="3052" width="13.25" style="1" customWidth="1"/>
    <col min="3053" max="3054" width="12.5" style="1" customWidth="1"/>
    <col min="3055" max="3055" width="20.25" style="1" customWidth="1"/>
    <col min="3056" max="3056" width="11.75" style="1" bestFit="1" customWidth="1"/>
    <col min="3057" max="3296" width="11" style="1"/>
    <col min="3297" max="3297" width="42.25" style="1" bestFit="1" customWidth="1"/>
    <col min="3298" max="3298" width="14.5" style="1" customWidth="1"/>
    <col min="3299" max="3300" width="11.25" style="1" customWidth="1"/>
    <col min="3301" max="3303" width="12.25" style="1" customWidth="1"/>
    <col min="3304" max="3304" width="13.75" style="1" customWidth="1"/>
    <col min="3305" max="3306" width="14.75" style="1" customWidth="1"/>
    <col min="3307" max="3307" width="11.75" style="1" customWidth="1"/>
    <col min="3308" max="3308" width="13.25" style="1" customWidth="1"/>
    <col min="3309" max="3310" width="12.5" style="1" customWidth="1"/>
    <col min="3311" max="3311" width="20.25" style="1" customWidth="1"/>
    <col min="3312" max="3312" width="11.75" style="1" bestFit="1" customWidth="1"/>
    <col min="3313" max="3552" width="11" style="1"/>
    <col min="3553" max="3553" width="42.25" style="1" bestFit="1" customWidth="1"/>
    <col min="3554" max="3554" width="14.5" style="1" customWidth="1"/>
    <col min="3555" max="3556" width="11.25" style="1" customWidth="1"/>
    <col min="3557" max="3559" width="12.25" style="1" customWidth="1"/>
    <col min="3560" max="3560" width="13.75" style="1" customWidth="1"/>
    <col min="3561" max="3562" width="14.75" style="1" customWidth="1"/>
    <col min="3563" max="3563" width="11.75" style="1" customWidth="1"/>
    <col min="3564" max="3564" width="13.25" style="1" customWidth="1"/>
    <col min="3565" max="3566" width="12.5" style="1" customWidth="1"/>
    <col min="3567" max="3567" width="20.25" style="1" customWidth="1"/>
    <col min="3568" max="3568" width="11.75" style="1" bestFit="1" customWidth="1"/>
    <col min="3569" max="3808" width="11" style="1"/>
    <col min="3809" max="3809" width="42.25" style="1" bestFit="1" customWidth="1"/>
    <col min="3810" max="3810" width="14.5" style="1" customWidth="1"/>
    <col min="3811" max="3812" width="11.25" style="1" customWidth="1"/>
    <col min="3813" max="3815" width="12.25" style="1" customWidth="1"/>
    <col min="3816" max="3816" width="13.75" style="1" customWidth="1"/>
    <col min="3817" max="3818" width="14.75" style="1" customWidth="1"/>
    <col min="3819" max="3819" width="11.75" style="1" customWidth="1"/>
    <col min="3820" max="3820" width="13.25" style="1" customWidth="1"/>
    <col min="3821" max="3822" width="12.5" style="1" customWidth="1"/>
    <col min="3823" max="3823" width="20.25" style="1" customWidth="1"/>
    <col min="3824" max="3824" width="11.75" style="1" bestFit="1" customWidth="1"/>
    <col min="3825" max="4064" width="11" style="1"/>
    <col min="4065" max="4065" width="42.25" style="1" bestFit="1" customWidth="1"/>
    <col min="4066" max="4066" width="14.5" style="1" customWidth="1"/>
    <col min="4067" max="4068" width="11.25" style="1" customWidth="1"/>
    <col min="4069" max="4071" width="12.25" style="1" customWidth="1"/>
    <col min="4072" max="4072" width="13.75" style="1" customWidth="1"/>
    <col min="4073" max="4074" width="14.75" style="1" customWidth="1"/>
    <col min="4075" max="4075" width="11.75" style="1" customWidth="1"/>
    <col min="4076" max="4076" width="13.25" style="1" customWidth="1"/>
    <col min="4077" max="4078" width="12.5" style="1" customWidth="1"/>
    <col min="4079" max="4079" width="20.25" style="1" customWidth="1"/>
    <col min="4080" max="4080" width="11.75" style="1" bestFit="1" customWidth="1"/>
    <col min="4081" max="4320" width="11" style="1"/>
    <col min="4321" max="4321" width="42.25" style="1" bestFit="1" customWidth="1"/>
    <col min="4322" max="4322" width="14.5" style="1" customWidth="1"/>
    <col min="4323" max="4324" width="11.25" style="1" customWidth="1"/>
    <col min="4325" max="4327" width="12.25" style="1" customWidth="1"/>
    <col min="4328" max="4328" width="13.75" style="1" customWidth="1"/>
    <col min="4329" max="4330" width="14.75" style="1" customWidth="1"/>
    <col min="4331" max="4331" width="11.75" style="1" customWidth="1"/>
    <col min="4332" max="4332" width="13.25" style="1" customWidth="1"/>
    <col min="4333" max="4334" width="12.5" style="1" customWidth="1"/>
    <col min="4335" max="4335" width="20.25" style="1" customWidth="1"/>
    <col min="4336" max="4336" width="11.75" style="1" bestFit="1" customWidth="1"/>
    <col min="4337" max="4576" width="11" style="1"/>
    <col min="4577" max="4577" width="42.25" style="1" bestFit="1" customWidth="1"/>
    <col min="4578" max="4578" width="14.5" style="1" customWidth="1"/>
    <col min="4579" max="4580" width="11.25" style="1" customWidth="1"/>
    <col min="4581" max="4583" width="12.25" style="1" customWidth="1"/>
    <col min="4584" max="4584" width="13.75" style="1" customWidth="1"/>
    <col min="4585" max="4586" width="14.75" style="1" customWidth="1"/>
    <col min="4587" max="4587" width="11.75" style="1" customWidth="1"/>
    <col min="4588" max="4588" width="13.25" style="1" customWidth="1"/>
    <col min="4589" max="4590" width="12.5" style="1" customWidth="1"/>
    <col min="4591" max="4591" width="20.25" style="1" customWidth="1"/>
    <col min="4592" max="4592" width="11.75" style="1" bestFit="1" customWidth="1"/>
    <col min="4593" max="4832" width="11" style="1"/>
    <col min="4833" max="4833" width="42.25" style="1" bestFit="1" customWidth="1"/>
    <col min="4834" max="4834" width="14.5" style="1" customWidth="1"/>
    <col min="4835" max="4836" width="11.25" style="1" customWidth="1"/>
    <col min="4837" max="4839" width="12.25" style="1" customWidth="1"/>
    <col min="4840" max="4840" width="13.75" style="1" customWidth="1"/>
    <col min="4841" max="4842" width="14.75" style="1" customWidth="1"/>
    <col min="4843" max="4843" width="11.75" style="1" customWidth="1"/>
    <col min="4844" max="4844" width="13.25" style="1" customWidth="1"/>
    <col min="4845" max="4846" width="12.5" style="1" customWidth="1"/>
    <col min="4847" max="4847" width="20.25" style="1" customWidth="1"/>
    <col min="4848" max="4848" width="11.75" style="1" bestFit="1" customWidth="1"/>
    <col min="4849" max="5088" width="11" style="1"/>
    <col min="5089" max="5089" width="42.25" style="1" bestFit="1" customWidth="1"/>
    <col min="5090" max="5090" width="14.5" style="1" customWidth="1"/>
    <col min="5091" max="5092" width="11.25" style="1" customWidth="1"/>
    <col min="5093" max="5095" width="12.25" style="1" customWidth="1"/>
    <col min="5096" max="5096" width="13.75" style="1" customWidth="1"/>
    <col min="5097" max="5098" width="14.75" style="1" customWidth="1"/>
    <col min="5099" max="5099" width="11.75" style="1" customWidth="1"/>
    <col min="5100" max="5100" width="13.25" style="1" customWidth="1"/>
    <col min="5101" max="5102" width="12.5" style="1" customWidth="1"/>
    <col min="5103" max="5103" width="20.25" style="1" customWidth="1"/>
    <col min="5104" max="5104" width="11.75" style="1" bestFit="1" customWidth="1"/>
    <col min="5105" max="5344" width="11" style="1"/>
    <col min="5345" max="5345" width="42.25" style="1" bestFit="1" customWidth="1"/>
    <col min="5346" max="5346" width="14.5" style="1" customWidth="1"/>
    <col min="5347" max="5348" width="11.25" style="1" customWidth="1"/>
    <col min="5349" max="5351" width="12.25" style="1" customWidth="1"/>
    <col min="5352" max="5352" width="13.75" style="1" customWidth="1"/>
    <col min="5353" max="5354" width="14.75" style="1" customWidth="1"/>
    <col min="5355" max="5355" width="11.75" style="1" customWidth="1"/>
    <col min="5356" max="5356" width="13.25" style="1" customWidth="1"/>
    <col min="5357" max="5358" width="12.5" style="1" customWidth="1"/>
    <col min="5359" max="5359" width="20.25" style="1" customWidth="1"/>
    <col min="5360" max="5360" width="11.75" style="1" bestFit="1" customWidth="1"/>
    <col min="5361" max="5600" width="11" style="1"/>
    <col min="5601" max="5601" width="42.25" style="1" bestFit="1" customWidth="1"/>
    <col min="5602" max="5602" width="14.5" style="1" customWidth="1"/>
    <col min="5603" max="5604" width="11.25" style="1" customWidth="1"/>
    <col min="5605" max="5607" width="12.25" style="1" customWidth="1"/>
    <col min="5608" max="5608" width="13.75" style="1" customWidth="1"/>
    <col min="5609" max="5610" width="14.75" style="1" customWidth="1"/>
    <col min="5611" max="5611" width="11.75" style="1" customWidth="1"/>
    <col min="5612" max="5612" width="13.25" style="1" customWidth="1"/>
    <col min="5613" max="5614" width="12.5" style="1" customWidth="1"/>
    <col min="5615" max="5615" width="20.25" style="1" customWidth="1"/>
    <col min="5616" max="5616" width="11.75" style="1" bestFit="1" customWidth="1"/>
    <col min="5617" max="5856" width="11" style="1"/>
    <col min="5857" max="5857" width="42.25" style="1" bestFit="1" customWidth="1"/>
    <col min="5858" max="5858" width="14.5" style="1" customWidth="1"/>
    <col min="5859" max="5860" width="11.25" style="1" customWidth="1"/>
    <col min="5861" max="5863" width="12.25" style="1" customWidth="1"/>
    <col min="5864" max="5864" width="13.75" style="1" customWidth="1"/>
    <col min="5865" max="5866" width="14.75" style="1" customWidth="1"/>
    <col min="5867" max="5867" width="11.75" style="1" customWidth="1"/>
    <col min="5868" max="5868" width="13.25" style="1" customWidth="1"/>
    <col min="5869" max="5870" width="12.5" style="1" customWidth="1"/>
    <col min="5871" max="5871" width="20.25" style="1" customWidth="1"/>
    <col min="5872" max="5872" width="11.75" style="1" bestFit="1" customWidth="1"/>
    <col min="5873" max="6112" width="11" style="1"/>
    <col min="6113" max="6113" width="42.25" style="1" bestFit="1" customWidth="1"/>
    <col min="6114" max="6114" width="14.5" style="1" customWidth="1"/>
    <col min="6115" max="6116" width="11.25" style="1" customWidth="1"/>
    <col min="6117" max="6119" width="12.25" style="1" customWidth="1"/>
    <col min="6120" max="6120" width="13.75" style="1" customWidth="1"/>
    <col min="6121" max="6122" width="14.75" style="1" customWidth="1"/>
    <col min="6123" max="6123" width="11.75" style="1" customWidth="1"/>
    <col min="6124" max="6124" width="13.25" style="1" customWidth="1"/>
    <col min="6125" max="6126" width="12.5" style="1" customWidth="1"/>
    <col min="6127" max="6127" width="20.25" style="1" customWidth="1"/>
    <col min="6128" max="6128" width="11.75" style="1" bestFit="1" customWidth="1"/>
    <col min="6129" max="6368" width="11" style="1"/>
    <col min="6369" max="6369" width="42.25" style="1" bestFit="1" customWidth="1"/>
    <col min="6370" max="6370" width="14.5" style="1" customWidth="1"/>
    <col min="6371" max="6372" width="11.25" style="1" customWidth="1"/>
    <col min="6373" max="6375" width="12.25" style="1" customWidth="1"/>
    <col min="6376" max="6376" width="13.75" style="1" customWidth="1"/>
    <col min="6377" max="6378" width="14.75" style="1" customWidth="1"/>
    <col min="6379" max="6379" width="11.75" style="1" customWidth="1"/>
    <col min="6380" max="6380" width="13.25" style="1" customWidth="1"/>
    <col min="6381" max="6382" width="12.5" style="1" customWidth="1"/>
    <col min="6383" max="6383" width="20.25" style="1" customWidth="1"/>
    <col min="6384" max="6384" width="11.75" style="1" bestFit="1" customWidth="1"/>
    <col min="6385" max="6624" width="11" style="1"/>
    <col min="6625" max="6625" width="42.25" style="1" bestFit="1" customWidth="1"/>
    <col min="6626" max="6626" width="14.5" style="1" customWidth="1"/>
    <col min="6627" max="6628" width="11.25" style="1" customWidth="1"/>
    <col min="6629" max="6631" width="12.25" style="1" customWidth="1"/>
    <col min="6632" max="6632" width="13.75" style="1" customWidth="1"/>
    <col min="6633" max="6634" width="14.75" style="1" customWidth="1"/>
    <col min="6635" max="6635" width="11.75" style="1" customWidth="1"/>
    <col min="6636" max="6636" width="13.25" style="1" customWidth="1"/>
    <col min="6637" max="6638" width="12.5" style="1" customWidth="1"/>
    <col min="6639" max="6639" width="20.25" style="1" customWidth="1"/>
    <col min="6640" max="6640" width="11.75" style="1" bestFit="1" customWidth="1"/>
    <col min="6641" max="6880" width="11" style="1"/>
    <col min="6881" max="6881" width="42.25" style="1" bestFit="1" customWidth="1"/>
    <col min="6882" max="6882" width="14.5" style="1" customWidth="1"/>
    <col min="6883" max="6884" width="11.25" style="1" customWidth="1"/>
    <col min="6885" max="6887" width="12.25" style="1" customWidth="1"/>
    <col min="6888" max="6888" width="13.75" style="1" customWidth="1"/>
    <col min="6889" max="6890" width="14.75" style="1" customWidth="1"/>
    <col min="6891" max="6891" width="11.75" style="1" customWidth="1"/>
    <col min="6892" max="6892" width="13.25" style="1" customWidth="1"/>
    <col min="6893" max="6894" width="12.5" style="1" customWidth="1"/>
    <col min="6895" max="6895" width="20.25" style="1" customWidth="1"/>
    <col min="6896" max="6896" width="11.75" style="1" bestFit="1" customWidth="1"/>
    <col min="6897" max="7136" width="11" style="1"/>
    <col min="7137" max="7137" width="42.25" style="1" bestFit="1" customWidth="1"/>
    <col min="7138" max="7138" width="14.5" style="1" customWidth="1"/>
    <col min="7139" max="7140" width="11.25" style="1" customWidth="1"/>
    <col min="7141" max="7143" width="12.25" style="1" customWidth="1"/>
    <col min="7144" max="7144" width="13.75" style="1" customWidth="1"/>
    <col min="7145" max="7146" width="14.75" style="1" customWidth="1"/>
    <col min="7147" max="7147" width="11.75" style="1" customWidth="1"/>
    <col min="7148" max="7148" width="13.25" style="1" customWidth="1"/>
    <col min="7149" max="7150" width="12.5" style="1" customWidth="1"/>
    <col min="7151" max="7151" width="20.25" style="1" customWidth="1"/>
    <col min="7152" max="7152" width="11.75" style="1" bestFit="1" customWidth="1"/>
    <col min="7153" max="7392" width="11" style="1"/>
    <col min="7393" max="7393" width="42.25" style="1" bestFit="1" customWidth="1"/>
    <col min="7394" max="7394" width="14.5" style="1" customWidth="1"/>
    <col min="7395" max="7396" width="11.25" style="1" customWidth="1"/>
    <col min="7397" max="7399" width="12.25" style="1" customWidth="1"/>
    <col min="7400" max="7400" width="13.75" style="1" customWidth="1"/>
    <col min="7401" max="7402" width="14.75" style="1" customWidth="1"/>
    <col min="7403" max="7403" width="11.75" style="1" customWidth="1"/>
    <col min="7404" max="7404" width="13.25" style="1" customWidth="1"/>
    <col min="7405" max="7406" width="12.5" style="1" customWidth="1"/>
    <col min="7407" max="7407" width="20.25" style="1" customWidth="1"/>
    <col min="7408" max="7408" width="11.75" style="1" bestFit="1" customWidth="1"/>
    <col min="7409" max="7648" width="11" style="1"/>
    <col min="7649" max="7649" width="42.25" style="1" bestFit="1" customWidth="1"/>
    <col min="7650" max="7650" width="14.5" style="1" customWidth="1"/>
    <col min="7651" max="7652" width="11.25" style="1" customWidth="1"/>
    <col min="7653" max="7655" width="12.25" style="1" customWidth="1"/>
    <col min="7656" max="7656" width="13.75" style="1" customWidth="1"/>
    <col min="7657" max="7658" width="14.75" style="1" customWidth="1"/>
    <col min="7659" max="7659" width="11.75" style="1" customWidth="1"/>
    <col min="7660" max="7660" width="13.25" style="1" customWidth="1"/>
    <col min="7661" max="7662" width="12.5" style="1" customWidth="1"/>
    <col min="7663" max="7663" width="20.25" style="1" customWidth="1"/>
    <col min="7664" max="7664" width="11.75" style="1" bestFit="1" customWidth="1"/>
    <col min="7665" max="7904" width="11" style="1"/>
    <col min="7905" max="7905" width="42.25" style="1" bestFit="1" customWidth="1"/>
    <col min="7906" max="7906" width="14.5" style="1" customWidth="1"/>
    <col min="7907" max="7908" width="11.25" style="1" customWidth="1"/>
    <col min="7909" max="7911" width="12.25" style="1" customWidth="1"/>
    <col min="7912" max="7912" width="13.75" style="1" customWidth="1"/>
    <col min="7913" max="7914" width="14.75" style="1" customWidth="1"/>
    <col min="7915" max="7915" width="11.75" style="1" customWidth="1"/>
    <col min="7916" max="7916" width="13.25" style="1" customWidth="1"/>
    <col min="7917" max="7918" width="12.5" style="1" customWidth="1"/>
    <col min="7919" max="7919" width="20.25" style="1" customWidth="1"/>
    <col min="7920" max="7920" width="11.75" style="1" bestFit="1" customWidth="1"/>
    <col min="7921" max="8160" width="11" style="1"/>
    <col min="8161" max="8161" width="42.25" style="1" bestFit="1" customWidth="1"/>
    <col min="8162" max="8162" width="14.5" style="1" customWidth="1"/>
    <col min="8163" max="8164" width="11.25" style="1" customWidth="1"/>
    <col min="8165" max="8167" width="12.25" style="1" customWidth="1"/>
    <col min="8168" max="8168" width="13.75" style="1" customWidth="1"/>
    <col min="8169" max="8170" width="14.75" style="1" customWidth="1"/>
    <col min="8171" max="8171" width="11.75" style="1" customWidth="1"/>
    <col min="8172" max="8172" width="13.25" style="1" customWidth="1"/>
    <col min="8173" max="8174" width="12.5" style="1" customWidth="1"/>
    <col min="8175" max="8175" width="20.25" style="1" customWidth="1"/>
    <col min="8176" max="8176" width="11.75" style="1" bestFit="1" customWidth="1"/>
    <col min="8177" max="8416" width="11" style="1"/>
    <col min="8417" max="8417" width="42.25" style="1" bestFit="1" customWidth="1"/>
    <col min="8418" max="8418" width="14.5" style="1" customWidth="1"/>
    <col min="8419" max="8420" width="11.25" style="1" customWidth="1"/>
    <col min="8421" max="8423" width="12.25" style="1" customWidth="1"/>
    <col min="8424" max="8424" width="13.75" style="1" customWidth="1"/>
    <col min="8425" max="8426" width="14.75" style="1" customWidth="1"/>
    <col min="8427" max="8427" width="11.75" style="1" customWidth="1"/>
    <col min="8428" max="8428" width="13.25" style="1" customWidth="1"/>
    <col min="8429" max="8430" width="12.5" style="1" customWidth="1"/>
    <col min="8431" max="8431" width="20.25" style="1" customWidth="1"/>
    <col min="8432" max="8432" width="11.75" style="1" bestFit="1" customWidth="1"/>
    <col min="8433" max="8672" width="11" style="1"/>
    <col min="8673" max="8673" width="42.25" style="1" bestFit="1" customWidth="1"/>
    <col min="8674" max="8674" width="14.5" style="1" customWidth="1"/>
    <col min="8675" max="8676" width="11.25" style="1" customWidth="1"/>
    <col min="8677" max="8679" width="12.25" style="1" customWidth="1"/>
    <col min="8680" max="8680" width="13.75" style="1" customWidth="1"/>
    <col min="8681" max="8682" width="14.75" style="1" customWidth="1"/>
    <col min="8683" max="8683" width="11.75" style="1" customWidth="1"/>
    <col min="8684" max="8684" width="13.25" style="1" customWidth="1"/>
    <col min="8685" max="8686" width="12.5" style="1" customWidth="1"/>
    <col min="8687" max="8687" width="20.25" style="1" customWidth="1"/>
    <col min="8688" max="8688" width="11.75" style="1" bestFit="1" customWidth="1"/>
    <col min="8689" max="8928" width="11" style="1"/>
    <col min="8929" max="8929" width="42.25" style="1" bestFit="1" customWidth="1"/>
    <col min="8930" max="8930" width="14.5" style="1" customWidth="1"/>
    <col min="8931" max="8932" width="11.25" style="1" customWidth="1"/>
    <col min="8933" max="8935" width="12.25" style="1" customWidth="1"/>
    <col min="8936" max="8936" width="13.75" style="1" customWidth="1"/>
    <col min="8937" max="8938" width="14.75" style="1" customWidth="1"/>
    <col min="8939" max="8939" width="11.75" style="1" customWidth="1"/>
    <col min="8940" max="8940" width="13.25" style="1" customWidth="1"/>
    <col min="8941" max="8942" width="12.5" style="1" customWidth="1"/>
    <col min="8943" max="8943" width="20.25" style="1" customWidth="1"/>
    <col min="8944" max="8944" width="11.75" style="1" bestFit="1" customWidth="1"/>
    <col min="8945" max="9184" width="11" style="1"/>
    <col min="9185" max="9185" width="42.25" style="1" bestFit="1" customWidth="1"/>
    <col min="9186" max="9186" width="14.5" style="1" customWidth="1"/>
    <col min="9187" max="9188" width="11.25" style="1" customWidth="1"/>
    <col min="9189" max="9191" width="12.25" style="1" customWidth="1"/>
    <col min="9192" max="9192" width="13.75" style="1" customWidth="1"/>
    <col min="9193" max="9194" width="14.75" style="1" customWidth="1"/>
    <col min="9195" max="9195" width="11.75" style="1" customWidth="1"/>
    <col min="9196" max="9196" width="13.25" style="1" customWidth="1"/>
    <col min="9197" max="9198" width="12.5" style="1" customWidth="1"/>
    <col min="9199" max="9199" width="20.25" style="1" customWidth="1"/>
    <col min="9200" max="9200" width="11.75" style="1" bestFit="1" customWidth="1"/>
    <col min="9201" max="9440" width="11" style="1"/>
    <col min="9441" max="9441" width="42.25" style="1" bestFit="1" customWidth="1"/>
    <col min="9442" max="9442" width="14.5" style="1" customWidth="1"/>
    <col min="9443" max="9444" width="11.25" style="1" customWidth="1"/>
    <col min="9445" max="9447" width="12.25" style="1" customWidth="1"/>
    <col min="9448" max="9448" width="13.75" style="1" customWidth="1"/>
    <col min="9449" max="9450" width="14.75" style="1" customWidth="1"/>
    <col min="9451" max="9451" width="11.75" style="1" customWidth="1"/>
    <col min="9452" max="9452" width="13.25" style="1" customWidth="1"/>
    <col min="9453" max="9454" width="12.5" style="1" customWidth="1"/>
    <col min="9455" max="9455" width="20.25" style="1" customWidth="1"/>
    <col min="9456" max="9456" width="11.75" style="1" bestFit="1" customWidth="1"/>
    <col min="9457" max="9696" width="11" style="1"/>
    <col min="9697" max="9697" width="42.25" style="1" bestFit="1" customWidth="1"/>
    <col min="9698" max="9698" width="14.5" style="1" customWidth="1"/>
    <col min="9699" max="9700" width="11.25" style="1" customWidth="1"/>
    <col min="9701" max="9703" width="12.25" style="1" customWidth="1"/>
    <col min="9704" max="9704" width="13.75" style="1" customWidth="1"/>
    <col min="9705" max="9706" width="14.75" style="1" customWidth="1"/>
    <col min="9707" max="9707" width="11.75" style="1" customWidth="1"/>
    <col min="9708" max="9708" width="13.25" style="1" customWidth="1"/>
    <col min="9709" max="9710" width="12.5" style="1" customWidth="1"/>
    <col min="9711" max="9711" width="20.25" style="1" customWidth="1"/>
    <col min="9712" max="9712" width="11.75" style="1" bestFit="1" customWidth="1"/>
    <col min="9713" max="9952" width="11" style="1"/>
    <col min="9953" max="9953" width="42.25" style="1" bestFit="1" customWidth="1"/>
    <col min="9954" max="9954" width="14.5" style="1" customWidth="1"/>
    <col min="9955" max="9956" width="11.25" style="1" customWidth="1"/>
    <col min="9957" max="9959" width="12.25" style="1" customWidth="1"/>
    <col min="9960" max="9960" width="13.75" style="1" customWidth="1"/>
    <col min="9961" max="9962" width="14.75" style="1" customWidth="1"/>
    <col min="9963" max="9963" width="11.75" style="1" customWidth="1"/>
    <col min="9964" max="9964" width="13.25" style="1" customWidth="1"/>
    <col min="9965" max="9966" width="12.5" style="1" customWidth="1"/>
    <col min="9967" max="9967" width="20.25" style="1" customWidth="1"/>
    <col min="9968" max="9968" width="11.75" style="1" bestFit="1" customWidth="1"/>
    <col min="9969" max="10208" width="11" style="1"/>
    <col min="10209" max="10209" width="42.25" style="1" bestFit="1" customWidth="1"/>
    <col min="10210" max="10210" width="14.5" style="1" customWidth="1"/>
    <col min="10211" max="10212" width="11.25" style="1" customWidth="1"/>
    <col min="10213" max="10215" width="12.25" style="1" customWidth="1"/>
    <col min="10216" max="10216" width="13.75" style="1" customWidth="1"/>
    <col min="10217" max="10218" width="14.75" style="1" customWidth="1"/>
    <col min="10219" max="10219" width="11.75" style="1" customWidth="1"/>
    <col min="10220" max="10220" width="13.25" style="1" customWidth="1"/>
    <col min="10221" max="10222" width="12.5" style="1" customWidth="1"/>
    <col min="10223" max="10223" width="20.25" style="1" customWidth="1"/>
    <col min="10224" max="10224" width="11.75" style="1" bestFit="1" customWidth="1"/>
    <col min="10225" max="10464" width="11" style="1"/>
    <col min="10465" max="10465" width="42.25" style="1" bestFit="1" customWidth="1"/>
    <col min="10466" max="10466" width="14.5" style="1" customWidth="1"/>
    <col min="10467" max="10468" width="11.25" style="1" customWidth="1"/>
    <col min="10469" max="10471" width="12.25" style="1" customWidth="1"/>
    <col min="10472" max="10472" width="13.75" style="1" customWidth="1"/>
    <col min="10473" max="10474" width="14.75" style="1" customWidth="1"/>
    <col min="10475" max="10475" width="11.75" style="1" customWidth="1"/>
    <col min="10476" max="10476" width="13.25" style="1" customWidth="1"/>
    <col min="10477" max="10478" width="12.5" style="1" customWidth="1"/>
    <col min="10479" max="10479" width="20.25" style="1" customWidth="1"/>
    <col min="10480" max="10480" width="11.75" style="1" bestFit="1" customWidth="1"/>
    <col min="10481" max="10720" width="11" style="1"/>
    <col min="10721" max="10721" width="42.25" style="1" bestFit="1" customWidth="1"/>
    <col min="10722" max="10722" width="14.5" style="1" customWidth="1"/>
    <col min="10723" max="10724" width="11.25" style="1" customWidth="1"/>
    <col min="10725" max="10727" width="12.25" style="1" customWidth="1"/>
    <col min="10728" max="10728" width="13.75" style="1" customWidth="1"/>
    <col min="10729" max="10730" width="14.75" style="1" customWidth="1"/>
    <col min="10731" max="10731" width="11.75" style="1" customWidth="1"/>
    <col min="10732" max="10732" width="13.25" style="1" customWidth="1"/>
    <col min="10733" max="10734" width="12.5" style="1" customWidth="1"/>
    <col min="10735" max="10735" width="20.25" style="1" customWidth="1"/>
    <col min="10736" max="10736" width="11.75" style="1" bestFit="1" customWidth="1"/>
    <col min="10737" max="10976" width="11" style="1"/>
    <col min="10977" max="10977" width="42.25" style="1" bestFit="1" customWidth="1"/>
    <col min="10978" max="10978" width="14.5" style="1" customWidth="1"/>
    <col min="10979" max="10980" width="11.25" style="1" customWidth="1"/>
    <col min="10981" max="10983" width="12.25" style="1" customWidth="1"/>
    <col min="10984" max="10984" width="13.75" style="1" customWidth="1"/>
    <col min="10985" max="10986" width="14.75" style="1" customWidth="1"/>
    <col min="10987" max="10987" width="11.75" style="1" customWidth="1"/>
    <col min="10988" max="10988" width="13.25" style="1" customWidth="1"/>
    <col min="10989" max="10990" width="12.5" style="1" customWidth="1"/>
    <col min="10991" max="10991" width="20.25" style="1" customWidth="1"/>
    <col min="10992" max="10992" width="11.75" style="1" bestFit="1" customWidth="1"/>
    <col min="10993" max="11232" width="11" style="1"/>
    <col min="11233" max="11233" width="42.25" style="1" bestFit="1" customWidth="1"/>
    <col min="11234" max="11234" width="14.5" style="1" customWidth="1"/>
    <col min="11235" max="11236" width="11.25" style="1" customWidth="1"/>
    <col min="11237" max="11239" width="12.25" style="1" customWidth="1"/>
    <col min="11240" max="11240" width="13.75" style="1" customWidth="1"/>
    <col min="11241" max="11242" width="14.75" style="1" customWidth="1"/>
    <col min="11243" max="11243" width="11.75" style="1" customWidth="1"/>
    <col min="11244" max="11244" width="13.25" style="1" customWidth="1"/>
    <col min="11245" max="11246" width="12.5" style="1" customWidth="1"/>
    <col min="11247" max="11247" width="20.25" style="1" customWidth="1"/>
    <col min="11248" max="11248" width="11.75" style="1" bestFit="1" customWidth="1"/>
    <col min="11249" max="11488" width="11" style="1"/>
    <col min="11489" max="11489" width="42.25" style="1" bestFit="1" customWidth="1"/>
    <col min="11490" max="11490" width="14.5" style="1" customWidth="1"/>
    <col min="11491" max="11492" width="11.25" style="1" customWidth="1"/>
    <col min="11493" max="11495" width="12.25" style="1" customWidth="1"/>
    <col min="11496" max="11496" width="13.75" style="1" customWidth="1"/>
    <col min="11497" max="11498" width="14.75" style="1" customWidth="1"/>
    <col min="11499" max="11499" width="11.75" style="1" customWidth="1"/>
    <col min="11500" max="11500" width="13.25" style="1" customWidth="1"/>
    <col min="11501" max="11502" width="12.5" style="1" customWidth="1"/>
    <col min="11503" max="11503" width="20.25" style="1" customWidth="1"/>
    <col min="11504" max="11504" width="11.75" style="1" bestFit="1" customWidth="1"/>
    <col min="11505" max="11744" width="11" style="1"/>
    <col min="11745" max="11745" width="42.25" style="1" bestFit="1" customWidth="1"/>
    <col min="11746" max="11746" width="14.5" style="1" customWidth="1"/>
    <col min="11747" max="11748" width="11.25" style="1" customWidth="1"/>
    <col min="11749" max="11751" width="12.25" style="1" customWidth="1"/>
    <col min="11752" max="11752" width="13.75" style="1" customWidth="1"/>
    <col min="11753" max="11754" width="14.75" style="1" customWidth="1"/>
    <col min="11755" max="11755" width="11.75" style="1" customWidth="1"/>
    <col min="11756" max="11756" width="13.25" style="1" customWidth="1"/>
    <col min="11757" max="11758" width="12.5" style="1" customWidth="1"/>
    <col min="11759" max="11759" width="20.25" style="1" customWidth="1"/>
    <col min="11760" max="11760" width="11.75" style="1" bestFit="1" customWidth="1"/>
    <col min="11761" max="12000" width="11" style="1"/>
    <col min="12001" max="12001" width="42.25" style="1" bestFit="1" customWidth="1"/>
    <col min="12002" max="12002" width="14.5" style="1" customWidth="1"/>
    <col min="12003" max="12004" width="11.25" style="1" customWidth="1"/>
    <col min="12005" max="12007" width="12.25" style="1" customWidth="1"/>
    <col min="12008" max="12008" width="13.75" style="1" customWidth="1"/>
    <col min="12009" max="12010" width="14.75" style="1" customWidth="1"/>
    <col min="12011" max="12011" width="11.75" style="1" customWidth="1"/>
    <col min="12012" max="12012" width="13.25" style="1" customWidth="1"/>
    <col min="12013" max="12014" width="12.5" style="1" customWidth="1"/>
    <col min="12015" max="12015" width="20.25" style="1" customWidth="1"/>
    <col min="12016" max="12016" width="11.75" style="1" bestFit="1" customWidth="1"/>
    <col min="12017" max="12256" width="11" style="1"/>
    <col min="12257" max="12257" width="42.25" style="1" bestFit="1" customWidth="1"/>
    <col min="12258" max="12258" width="14.5" style="1" customWidth="1"/>
    <col min="12259" max="12260" width="11.25" style="1" customWidth="1"/>
    <col min="12261" max="12263" width="12.25" style="1" customWidth="1"/>
    <col min="12264" max="12264" width="13.75" style="1" customWidth="1"/>
    <col min="12265" max="12266" width="14.75" style="1" customWidth="1"/>
    <col min="12267" max="12267" width="11.75" style="1" customWidth="1"/>
    <col min="12268" max="12268" width="13.25" style="1" customWidth="1"/>
    <col min="12269" max="12270" width="12.5" style="1" customWidth="1"/>
    <col min="12271" max="12271" width="20.25" style="1" customWidth="1"/>
    <col min="12272" max="12272" width="11.75" style="1" bestFit="1" customWidth="1"/>
    <col min="12273" max="12512" width="11" style="1"/>
    <col min="12513" max="12513" width="42.25" style="1" bestFit="1" customWidth="1"/>
    <col min="12514" max="12514" width="14.5" style="1" customWidth="1"/>
    <col min="12515" max="12516" width="11.25" style="1" customWidth="1"/>
    <col min="12517" max="12519" width="12.25" style="1" customWidth="1"/>
    <col min="12520" max="12520" width="13.75" style="1" customWidth="1"/>
    <col min="12521" max="12522" width="14.75" style="1" customWidth="1"/>
    <col min="12523" max="12523" width="11.75" style="1" customWidth="1"/>
    <col min="12524" max="12524" width="13.25" style="1" customWidth="1"/>
    <col min="12525" max="12526" width="12.5" style="1" customWidth="1"/>
    <col min="12527" max="12527" width="20.25" style="1" customWidth="1"/>
    <col min="12528" max="12528" width="11.75" style="1" bestFit="1" customWidth="1"/>
    <col min="12529" max="12768" width="11" style="1"/>
    <col min="12769" max="12769" width="42.25" style="1" bestFit="1" customWidth="1"/>
    <col min="12770" max="12770" width="14.5" style="1" customWidth="1"/>
    <col min="12771" max="12772" width="11.25" style="1" customWidth="1"/>
    <col min="12773" max="12775" width="12.25" style="1" customWidth="1"/>
    <col min="12776" max="12776" width="13.75" style="1" customWidth="1"/>
    <col min="12777" max="12778" width="14.75" style="1" customWidth="1"/>
    <col min="12779" max="12779" width="11.75" style="1" customWidth="1"/>
    <col min="12780" max="12780" width="13.25" style="1" customWidth="1"/>
    <col min="12781" max="12782" width="12.5" style="1" customWidth="1"/>
    <col min="12783" max="12783" width="20.25" style="1" customWidth="1"/>
    <col min="12784" max="12784" width="11.75" style="1" bestFit="1" customWidth="1"/>
    <col min="12785" max="13024" width="11" style="1"/>
    <col min="13025" max="13025" width="42.25" style="1" bestFit="1" customWidth="1"/>
    <col min="13026" max="13026" width="14.5" style="1" customWidth="1"/>
    <col min="13027" max="13028" width="11.25" style="1" customWidth="1"/>
    <col min="13029" max="13031" width="12.25" style="1" customWidth="1"/>
    <col min="13032" max="13032" width="13.75" style="1" customWidth="1"/>
    <col min="13033" max="13034" width="14.75" style="1" customWidth="1"/>
    <col min="13035" max="13035" width="11.75" style="1" customWidth="1"/>
    <col min="13036" max="13036" width="13.25" style="1" customWidth="1"/>
    <col min="13037" max="13038" width="12.5" style="1" customWidth="1"/>
    <col min="13039" max="13039" width="20.25" style="1" customWidth="1"/>
    <col min="13040" max="13040" width="11.75" style="1" bestFit="1" customWidth="1"/>
    <col min="13041" max="13280" width="11" style="1"/>
    <col min="13281" max="13281" width="42.25" style="1" bestFit="1" customWidth="1"/>
    <col min="13282" max="13282" width="14.5" style="1" customWidth="1"/>
    <col min="13283" max="13284" width="11.25" style="1" customWidth="1"/>
    <col min="13285" max="13287" width="12.25" style="1" customWidth="1"/>
    <col min="13288" max="13288" width="13.75" style="1" customWidth="1"/>
    <col min="13289" max="13290" width="14.75" style="1" customWidth="1"/>
    <col min="13291" max="13291" width="11.75" style="1" customWidth="1"/>
    <col min="13292" max="13292" width="13.25" style="1" customWidth="1"/>
    <col min="13293" max="13294" width="12.5" style="1" customWidth="1"/>
    <col min="13295" max="13295" width="20.25" style="1" customWidth="1"/>
    <col min="13296" max="13296" width="11.75" style="1" bestFit="1" customWidth="1"/>
    <col min="13297" max="13536" width="11" style="1"/>
    <col min="13537" max="13537" width="42.25" style="1" bestFit="1" customWidth="1"/>
    <col min="13538" max="13538" width="14.5" style="1" customWidth="1"/>
    <col min="13539" max="13540" width="11.25" style="1" customWidth="1"/>
    <col min="13541" max="13543" width="12.25" style="1" customWidth="1"/>
    <col min="13544" max="13544" width="13.75" style="1" customWidth="1"/>
    <col min="13545" max="13546" width="14.75" style="1" customWidth="1"/>
    <col min="13547" max="13547" width="11.75" style="1" customWidth="1"/>
    <col min="13548" max="13548" width="13.25" style="1" customWidth="1"/>
    <col min="13549" max="13550" width="12.5" style="1" customWidth="1"/>
    <col min="13551" max="13551" width="20.25" style="1" customWidth="1"/>
    <col min="13552" max="13552" width="11.75" style="1" bestFit="1" customWidth="1"/>
    <col min="13553" max="13792" width="11" style="1"/>
    <col min="13793" max="13793" width="42.25" style="1" bestFit="1" customWidth="1"/>
    <col min="13794" max="13794" width="14.5" style="1" customWidth="1"/>
    <col min="13795" max="13796" width="11.25" style="1" customWidth="1"/>
    <col min="13797" max="13799" width="12.25" style="1" customWidth="1"/>
    <col min="13800" max="13800" width="13.75" style="1" customWidth="1"/>
    <col min="13801" max="13802" width="14.75" style="1" customWidth="1"/>
    <col min="13803" max="13803" width="11.75" style="1" customWidth="1"/>
    <col min="13804" max="13804" width="13.25" style="1" customWidth="1"/>
    <col min="13805" max="13806" width="12.5" style="1" customWidth="1"/>
    <col min="13807" max="13807" width="20.25" style="1" customWidth="1"/>
    <col min="13808" max="13808" width="11.75" style="1" bestFit="1" customWidth="1"/>
    <col min="13809" max="14048" width="11" style="1"/>
    <col min="14049" max="14049" width="42.25" style="1" bestFit="1" customWidth="1"/>
    <col min="14050" max="14050" width="14.5" style="1" customWidth="1"/>
    <col min="14051" max="14052" width="11.25" style="1" customWidth="1"/>
    <col min="14053" max="14055" width="12.25" style="1" customWidth="1"/>
    <col min="14056" max="14056" width="13.75" style="1" customWidth="1"/>
    <col min="14057" max="14058" width="14.75" style="1" customWidth="1"/>
    <col min="14059" max="14059" width="11.75" style="1" customWidth="1"/>
    <col min="14060" max="14060" width="13.25" style="1" customWidth="1"/>
    <col min="14061" max="14062" width="12.5" style="1" customWidth="1"/>
    <col min="14063" max="14063" width="20.25" style="1" customWidth="1"/>
    <col min="14064" max="14064" width="11.75" style="1" bestFit="1" customWidth="1"/>
    <col min="14065" max="14304" width="11" style="1"/>
    <col min="14305" max="14305" width="42.25" style="1" bestFit="1" customWidth="1"/>
    <col min="14306" max="14306" width="14.5" style="1" customWidth="1"/>
    <col min="14307" max="14308" width="11.25" style="1" customWidth="1"/>
    <col min="14309" max="14311" width="12.25" style="1" customWidth="1"/>
    <col min="14312" max="14312" width="13.75" style="1" customWidth="1"/>
    <col min="14313" max="14314" width="14.75" style="1" customWidth="1"/>
    <col min="14315" max="14315" width="11.75" style="1" customWidth="1"/>
    <col min="14316" max="14316" width="13.25" style="1" customWidth="1"/>
    <col min="14317" max="14318" width="12.5" style="1" customWidth="1"/>
    <col min="14319" max="14319" width="20.25" style="1" customWidth="1"/>
    <col min="14320" max="14320" width="11.75" style="1" bestFit="1" customWidth="1"/>
    <col min="14321" max="14560" width="11" style="1"/>
    <col min="14561" max="14561" width="42.25" style="1" bestFit="1" customWidth="1"/>
    <col min="14562" max="14562" width="14.5" style="1" customWidth="1"/>
    <col min="14563" max="14564" width="11.25" style="1" customWidth="1"/>
    <col min="14565" max="14567" width="12.25" style="1" customWidth="1"/>
    <col min="14568" max="14568" width="13.75" style="1" customWidth="1"/>
    <col min="14569" max="14570" width="14.75" style="1" customWidth="1"/>
    <col min="14571" max="14571" width="11.75" style="1" customWidth="1"/>
    <col min="14572" max="14572" width="13.25" style="1" customWidth="1"/>
    <col min="14573" max="14574" width="12.5" style="1" customWidth="1"/>
    <col min="14575" max="14575" width="20.25" style="1" customWidth="1"/>
    <col min="14576" max="14576" width="11.75" style="1" bestFit="1" customWidth="1"/>
    <col min="14577" max="14816" width="11" style="1"/>
    <col min="14817" max="14817" width="42.25" style="1" bestFit="1" customWidth="1"/>
    <col min="14818" max="14818" width="14.5" style="1" customWidth="1"/>
    <col min="14819" max="14820" width="11.25" style="1" customWidth="1"/>
    <col min="14821" max="14823" width="12.25" style="1" customWidth="1"/>
    <col min="14824" max="14824" width="13.75" style="1" customWidth="1"/>
    <col min="14825" max="14826" width="14.75" style="1" customWidth="1"/>
    <col min="14827" max="14827" width="11.75" style="1" customWidth="1"/>
    <col min="14828" max="14828" width="13.25" style="1" customWidth="1"/>
    <col min="14829" max="14830" width="12.5" style="1" customWidth="1"/>
    <col min="14831" max="14831" width="20.25" style="1" customWidth="1"/>
    <col min="14832" max="14832" width="11.75" style="1" bestFit="1" customWidth="1"/>
    <col min="14833" max="15072" width="11" style="1"/>
    <col min="15073" max="15073" width="42.25" style="1" bestFit="1" customWidth="1"/>
    <col min="15074" max="15074" width="14.5" style="1" customWidth="1"/>
    <col min="15075" max="15076" width="11.25" style="1" customWidth="1"/>
    <col min="15077" max="15079" width="12.25" style="1" customWidth="1"/>
    <col min="15080" max="15080" width="13.75" style="1" customWidth="1"/>
    <col min="15081" max="15082" width="14.75" style="1" customWidth="1"/>
    <col min="15083" max="15083" width="11.75" style="1" customWidth="1"/>
    <col min="15084" max="15084" width="13.25" style="1" customWidth="1"/>
    <col min="15085" max="15086" width="12.5" style="1" customWidth="1"/>
    <col min="15087" max="15087" width="20.25" style="1" customWidth="1"/>
    <col min="15088" max="15088" width="11.75" style="1" bestFit="1" customWidth="1"/>
    <col min="15089" max="15328" width="11" style="1"/>
    <col min="15329" max="15329" width="42.25" style="1" bestFit="1" customWidth="1"/>
    <col min="15330" max="15330" width="14.5" style="1" customWidth="1"/>
    <col min="15331" max="15332" width="11.25" style="1" customWidth="1"/>
    <col min="15333" max="15335" width="12.25" style="1" customWidth="1"/>
    <col min="15336" max="15336" width="13.75" style="1" customWidth="1"/>
    <col min="15337" max="15338" width="14.75" style="1" customWidth="1"/>
    <col min="15339" max="15339" width="11.75" style="1" customWidth="1"/>
    <col min="15340" max="15340" width="13.25" style="1" customWidth="1"/>
    <col min="15341" max="15342" width="12.5" style="1" customWidth="1"/>
    <col min="15343" max="15343" width="20.25" style="1" customWidth="1"/>
    <col min="15344" max="15344" width="11.75" style="1" bestFit="1" customWidth="1"/>
    <col min="15345" max="15584" width="11" style="1"/>
    <col min="15585" max="15585" width="42.25" style="1" bestFit="1" customWidth="1"/>
    <col min="15586" max="15586" width="14.5" style="1" customWidth="1"/>
    <col min="15587" max="15588" width="11.25" style="1" customWidth="1"/>
    <col min="15589" max="15591" width="12.25" style="1" customWidth="1"/>
    <col min="15592" max="15592" width="13.75" style="1" customWidth="1"/>
    <col min="15593" max="15594" width="14.75" style="1" customWidth="1"/>
    <col min="15595" max="15595" width="11.75" style="1" customWidth="1"/>
    <col min="15596" max="15596" width="13.25" style="1" customWidth="1"/>
    <col min="15597" max="15598" width="12.5" style="1" customWidth="1"/>
    <col min="15599" max="15599" width="20.25" style="1" customWidth="1"/>
    <col min="15600" max="15600" width="11.75" style="1" bestFit="1" customWidth="1"/>
    <col min="15601" max="15840" width="11" style="1"/>
    <col min="15841" max="15841" width="42.25" style="1" bestFit="1" customWidth="1"/>
    <col min="15842" max="15842" width="14.5" style="1" customWidth="1"/>
    <col min="15843" max="15844" width="11.25" style="1" customWidth="1"/>
    <col min="15845" max="15847" width="12.25" style="1" customWidth="1"/>
    <col min="15848" max="15848" width="13.75" style="1" customWidth="1"/>
    <col min="15849" max="15850" width="14.75" style="1" customWidth="1"/>
    <col min="15851" max="15851" width="11.75" style="1" customWidth="1"/>
    <col min="15852" max="15852" width="13.25" style="1" customWidth="1"/>
    <col min="15853" max="15854" width="12.5" style="1" customWidth="1"/>
    <col min="15855" max="15855" width="20.25" style="1" customWidth="1"/>
    <col min="15856" max="15856" width="11.75" style="1" bestFit="1" customWidth="1"/>
    <col min="15857" max="16096" width="11" style="1"/>
    <col min="16097" max="16097" width="42.25" style="1" bestFit="1" customWidth="1"/>
    <col min="16098" max="16098" width="14.5" style="1" customWidth="1"/>
    <col min="16099" max="16100" width="11.25" style="1" customWidth="1"/>
    <col min="16101" max="16103" width="12.25" style="1" customWidth="1"/>
    <col min="16104" max="16104" width="13.75" style="1" customWidth="1"/>
    <col min="16105" max="16106" width="14.75" style="1" customWidth="1"/>
    <col min="16107" max="16107" width="11.75" style="1" customWidth="1"/>
    <col min="16108" max="16108" width="13.25" style="1" customWidth="1"/>
    <col min="16109" max="16110" width="12.5" style="1" customWidth="1"/>
    <col min="16111" max="16111" width="20.25" style="1" customWidth="1"/>
    <col min="16112" max="16112" width="11.75" style="1" bestFit="1" customWidth="1"/>
    <col min="16113" max="16384" width="11" style="1"/>
  </cols>
  <sheetData>
    <row r="2" spans="1:9" ht="30" customHeight="1" x14ac:dyDescent="0.3">
      <c r="B2" s="175" t="s">
        <v>46</v>
      </c>
      <c r="C2" s="175"/>
      <c r="D2" s="175"/>
      <c r="E2" s="175"/>
      <c r="F2" s="175"/>
    </row>
    <row r="3" spans="1:9" ht="22.5" customHeight="1" x14ac:dyDescent="0.3">
      <c r="B3" s="178" t="s">
        <v>105</v>
      </c>
      <c r="C3" s="178"/>
      <c r="D3" s="178"/>
      <c r="E3" s="178"/>
      <c r="F3" s="178"/>
    </row>
    <row r="4" spans="1:9" ht="18" customHeight="1" x14ac:dyDescent="0.3">
      <c r="A4" s="13"/>
      <c r="B4" s="15"/>
      <c r="C4" s="15"/>
      <c r="D4" s="15"/>
      <c r="E4" s="15"/>
      <c r="F4" s="15"/>
    </row>
    <row r="5" spans="1:9" ht="23.25" customHeight="1" x14ac:dyDescent="0.3">
      <c r="B5" s="176" t="s">
        <v>25</v>
      </c>
      <c r="C5" s="176"/>
      <c r="D5" s="176"/>
      <c r="E5" s="176"/>
      <c r="F5" s="176"/>
    </row>
    <row r="6" spans="1:9" ht="6" customHeight="1" x14ac:dyDescent="0.3">
      <c r="B6" s="17"/>
      <c r="C6" s="17"/>
      <c r="D6" s="17"/>
      <c r="E6" s="17"/>
      <c r="F6" s="17"/>
    </row>
    <row r="7" spans="1:9" ht="18" x14ac:dyDescent="0.3">
      <c r="B7" s="177" t="s">
        <v>2</v>
      </c>
      <c r="C7" s="177"/>
      <c r="D7" s="177"/>
      <c r="E7" s="177"/>
      <c r="F7" s="177"/>
    </row>
    <row r="8" spans="1:9" ht="18" x14ac:dyDescent="0.3">
      <c r="B8" s="31"/>
      <c r="C8" s="31"/>
      <c r="D8" s="31"/>
      <c r="E8" s="31"/>
      <c r="F8" s="31"/>
    </row>
    <row r="9" spans="1:9" x14ac:dyDescent="0.3">
      <c r="B9" s="46" t="s">
        <v>89</v>
      </c>
      <c r="C9" s="4"/>
      <c r="D9" s="179"/>
      <c r="E9" s="179"/>
      <c r="F9" s="179"/>
    </row>
    <row r="10" spans="1:9" s="6" customFormat="1" ht="33.75" customHeight="1" x14ac:dyDescent="0.25">
      <c r="B10" s="180" t="s">
        <v>8</v>
      </c>
      <c r="C10" s="181"/>
      <c r="D10" s="113" t="s">
        <v>1</v>
      </c>
      <c r="E10" s="113" t="s">
        <v>50</v>
      </c>
      <c r="F10" s="114" t="s">
        <v>16</v>
      </c>
    </row>
    <row r="11" spans="1:9" s="2" customFormat="1" ht="18.75" customHeight="1" x14ac:dyDescent="0.25">
      <c r="B11" s="173" t="s">
        <v>49</v>
      </c>
      <c r="C11" s="174"/>
      <c r="D11" s="28">
        <f>F32</f>
        <v>163255192934</v>
      </c>
      <c r="E11" s="21">
        <f>+D11*5%</f>
        <v>8162759646.7000008</v>
      </c>
      <c r="F11" s="21">
        <f>+D11+E11</f>
        <v>171417952580.70001</v>
      </c>
      <c r="I11" s="42"/>
    </row>
    <row r="12" spans="1:9" s="2" customFormat="1" ht="19.899999999999999" customHeight="1" x14ac:dyDescent="0.25">
      <c r="B12" s="173" t="s">
        <v>9</v>
      </c>
      <c r="C12" s="174"/>
      <c r="D12" s="28">
        <v>1783578891</v>
      </c>
      <c r="E12" s="21">
        <f>+D12*5%</f>
        <v>89178944.550000012</v>
      </c>
      <c r="F12" s="21">
        <f t="shared" ref="F12:F14" si="0">+D12+E12</f>
        <v>1872757835.55</v>
      </c>
    </row>
    <row r="13" spans="1:9" s="2" customFormat="1" ht="29.45" customHeight="1" x14ac:dyDescent="0.25">
      <c r="B13" s="173" t="s">
        <v>11</v>
      </c>
      <c r="C13" s="174"/>
      <c r="D13" s="28">
        <v>3902811242</v>
      </c>
      <c r="E13" s="21">
        <f>+D13*5%</f>
        <v>195140562.10000002</v>
      </c>
      <c r="F13" s="21">
        <f t="shared" si="0"/>
        <v>4097951804.0999999</v>
      </c>
    </row>
    <row r="14" spans="1:9" s="2" customFormat="1" ht="21" customHeight="1" x14ac:dyDescent="0.25">
      <c r="B14" s="182" t="s">
        <v>51</v>
      </c>
      <c r="C14" s="183"/>
      <c r="D14" s="28">
        <v>6834974989</v>
      </c>
      <c r="E14" s="21">
        <f>+D14*5%</f>
        <v>341748749.45000005</v>
      </c>
      <c r="F14" s="21">
        <f t="shared" si="0"/>
        <v>7176723738.4499998</v>
      </c>
    </row>
    <row r="15" spans="1:9" s="2" customFormat="1" ht="26.65" customHeight="1" x14ac:dyDescent="0.25">
      <c r="B15" s="171" t="s">
        <v>75</v>
      </c>
      <c r="C15" s="172"/>
      <c r="D15" s="21">
        <f>D11*5%</f>
        <v>8162759646.7000008</v>
      </c>
      <c r="E15" s="21"/>
      <c r="F15" s="21">
        <f>+D15+E15</f>
        <v>8162759646.7000008</v>
      </c>
    </row>
    <row r="16" spans="1:9" s="2" customFormat="1" ht="18.75" customHeight="1" x14ac:dyDescent="0.25">
      <c r="B16" s="171" t="s">
        <v>76</v>
      </c>
      <c r="C16" s="172"/>
      <c r="D16" s="21">
        <f>D11*5%</f>
        <v>8162759646.7000008</v>
      </c>
      <c r="E16" s="21"/>
      <c r="F16" s="21">
        <f>+D16+E16</f>
        <v>8162759646.7000008</v>
      </c>
    </row>
    <row r="17" spans="2:9" s="3" customFormat="1" ht="15" customHeight="1" x14ac:dyDescent="0.25">
      <c r="B17" s="184" t="s">
        <v>23</v>
      </c>
      <c r="C17" s="184"/>
      <c r="D17" s="115">
        <f>SUM(D11:D16)</f>
        <v>192102077349.40002</v>
      </c>
      <c r="E17" s="115">
        <f>SUM(E11:E16)</f>
        <v>8788827902.8000011</v>
      </c>
      <c r="F17" s="115">
        <f>SUM(F11:F16)</f>
        <v>200890905252.20004</v>
      </c>
    </row>
    <row r="18" spans="2:9" s="3" customFormat="1" ht="16.5" customHeight="1" x14ac:dyDescent="0.25">
      <c r="B18" s="185" t="s">
        <v>15</v>
      </c>
      <c r="C18" s="186"/>
      <c r="D18" s="186"/>
      <c r="E18" s="186"/>
      <c r="F18" s="187"/>
    </row>
    <row r="19" spans="2:9" s="2" customFormat="1" ht="18" customHeight="1" x14ac:dyDescent="0.25">
      <c r="B19" s="173" t="s">
        <v>17</v>
      </c>
      <c r="C19" s="174"/>
      <c r="D19" s="24">
        <v>20000000</v>
      </c>
      <c r="E19" s="16">
        <v>0</v>
      </c>
      <c r="F19" s="22">
        <f>+D19+E19</f>
        <v>20000000</v>
      </c>
    </row>
    <row r="20" spans="2:9" s="2" customFormat="1" ht="15" customHeight="1" x14ac:dyDescent="0.25">
      <c r="B20" s="184" t="s">
        <v>24</v>
      </c>
      <c r="C20" s="184"/>
      <c r="D20" s="115">
        <f>SUM(D19:D19)</f>
        <v>20000000</v>
      </c>
      <c r="E20" s="115">
        <f>SUM(E19:E19)</f>
        <v>0</v>
      </c>
      <c r="F20" s="115">
        <f>SUM(F19:F19)</f>
        <v>20000000</v>
      </c>
      <c r="G20" s="23"/>
    </row>
    <row r="21" spans="2:9" s="3" customFormat="1" ht="15.75" customHeight="1" x14ac:dyDescent="0.3">
      <c r="B21" s="192" t="s">
        <v>10</v>
      </c>
      <c r="C21" s="193"/>
      <c r="D21" s="116">
        <f>D17+D20</f>
        <v>192122077349.40002</v>
      </c>
      <c r="E21" s="116">
        <f>E17+E20</f>
        <v>8788827902.8000011</v>
      </c>
      <c r="F21" s="116">
        <f>F17+F20</f>
        <v>200910905252.20004</v>
      </c>
      <c r="G21" s="1"/>
    </row>
    <row r="23" spans="2:9" ht="30.75" customHeight="1" x14ac:dyDescent="0.3">
      <c r="B23" s="191" t="s">
        <v>26</v>
      </c>
      <c r="C23" s="191"/>
      <c r="D23" s="191"/>
      <c r="E23" s="191"/>
      <c r="F23" s="191"/>
    </row>
    <row r="24" spans="2:9" ht="20.25" customHeight="1" x14ac:dyDescent="0.3">
      <c r="B24" s="191" t="s">
        <v>27</v>
      </c>
      <c r="C24" s="191"/>
      <c r="D24" s="191"/>
      <c r="E24" s="191"/>
      <c r="F24" s="191"/>
    </row>
    <row r="25" spans="2:9" ht="30.75" customHeight="1" x14ac:dyDescent="0.3">
      <c r="B25" s="190" t="s">
        <v>90</v>
      </c>
      <c r="C25" s="190"/>
      <c r="D25" s="190"/>
      <c r="E25" s="190"/>
      <c r="F25" s="190"/>
      <c r="G25" s="32"/>
      <c r="H25" s="32"/>
    </row>
    <row r="27" spans="2:9" x14ac:dyDescent="0.3">
      <c r="B27" s="194" t="s">
        <v>66</v>
      </c>
      <c r="C27" s="194"/>
      <c r="D27" s="194"/>
      <c r="E27" s="117">
        <v>0.05</v>
      </c>
      <c r="F27" s="118"/>
    </row>
    <row r="28" spans="2:9" x14ac:dyDescent="0.3">
      <c r="B28" s="188" t="s">
        <v>67</v>
      </c>
      <c r="C28" s="188"/>
      <c r="D28" s="75">
        <v>48034964485</v>
      </c>
      <c r="E28" s="87">
        <v>1</v>
      </c>
      <c r="F28" s="88">
        <f>D28+E28</f>
        <v>48034964486</v>
      </c>
      <c r="I28" s="77"/>
    </row>
    <row r="29" spans="2:9" x14ac:dyDescent="0.3">
      <c r="B29" s="188" t="s">
        <v>68</v>
      </c>
      <c r="C29" s="188"/>
      <c r="D29" s="75">
        <v>64772969448</v>
      </c>
      <c r="E29" s="87">
        <v>1</v>
      </c>
      <c r="F29" s="88">
        <f t="shared" ref="F29:F31" si="1">D29+E29</f>
        <v>64772969449</v>
      </c>
      <c r="I29" s="77"/>
    </row>
    <row r="30" spans="2:9" x14ac:dyDescent="0.3">
      <c r="B30" s="195" t="s">
        <v>91</v>
      </c>
      <c r="C30" s="196"/>
      <c r="D30" s="75">
        <v>1402859000</v>
      </c>
      <c r="E30" s="87">
        <v>1</v>
      </c>
      <c r="F30" s="88">
        <f t="shared" si="1"/>
        <v>1402859001</v>
      </c>
      <c r="I30" s="77"/>
    </row>
    <row r="31" spans="2:9" x14ac:dyDescent="0.3">
      <c r="B31" s="195" t="s">
        <v>61</v>
      </c>
      <c r="C31" s="196"/>
      <c r="D31" s="75">
        <v>49044400000</v>
      </c>
      <c r="E31" s="87">
        <v>1</v>
      </c>
      <c r="F31" s="88">
        <f t="shared" si="1"/>
        <v>49044400001</v>
      </c>
      <c r="I31" s="77"/>
    </row>
    <row r="32" spans="2:9" x14ac:dyDescent="0.3">
      <c r="B32" s="189" t="s">
        <v>69</v>
      </c>
      <c r="C32" s="189"/>
      <c r="D32" s="76">
        <f>SUM(D28:D31)</f>
        <v>163255192933</v>
      </c>
      <c r="E32" s="87">
        <v>1</v>
      </c>
      <c r="F32" s="89">
        <f>D32+E32</f>
        <v>163255192934</v>
      </c>
      <c r="I32" s="77"/>
    </row>
  </sheetData>
  <mergeCells count="26">
    <mergeCell ref="B28:C28"/>
    <mergeCell ref="B29:C29"/>
    <mergeCell ref="B32:C32"/>
    <mergeCell ref="B25:F25"/>
    <mergeCell ref="B20:C20"/>
    <mergeCell ref="B24:F24"/>
    <mergeCell ref="B23:F23"/>
    <mergeCell ref="B21:C21"/>
    <mergeCell ref="B27:D27"/>
    <mergeCell ref="B30:C30"/>
    <mergeCell ref="B31:C31"/>
    <mergeCell ref="B16:C16"/>
    <mergeCell ref="B12:C12"/>
    <mergeCell ref="B15:C15"/>
    <mergeCell ref="B19:C19"/>
    <mergeCell ref="B2:F2"/>
    <mergeCell ref="B5:F5"/>
    <mergeCell ref="B7:F7"/>
    <mergeCell ref="B11:C11"/>
    <mergeCell ref="B13:C13"/>
    <mergeCell ref="B3:F3"/>
    <mergeCell ref="D9:F9"/>
    <mergeCell ref="B10:C10"/>
    <mergeCell ref="B14:C14"/>
    <mergeCell ref="B17:C17"/>
    <mergeCell ref="B18:F18"/>
  </mergeCells>
  <printOptions horizontalCentered="1" verticalCentered="1"/>
  <pageMargins left="0.25" right="0.25" top="0.75" bottom="0.75" header="0.3" footer="0.3"/>
  <pageSetup orientation="landscape" r:id="rId1"/>
  <headerFooter>
    <oddFooter>&amp;L&amp;Z&amp;F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1"/>
  <sheetViews>
    <sheetView zoomScale="84" zoomScaleNormal="84" workbookViewId="0">
      <selection activeCell="I19" sqref="I19"/>
    </sheetView>
  </sheetViews>
  <sheetFormatPr baseColWidth="10" defaultRowHeight="15.75" x14ac:dyDescent="0.25"/>
  <cols>
    <col min="1" max="1" width="5.25" customWidth="1"/>
    <col min="2" max="2" width="8" customWidth="1"/>
    <col min="3" max="3" width="25.75" customWidth="1"/>
    <col min="4" max="4" width="25.75" style="123" customWidth="1"/>
    <col min="7" max="7" width="16.25" customWidth="1"/>
    <col min="8" max="8" width="17.5" customWidth="1"/>
    <col min="9" max="9" width="16.25" bestFit="1" customWidth="1"/>
    <col min="10" max="10" width="15.125" bestFit="1" customWidth="1"/>
    <col min="11" max="11" width="16.25" bestFit="1" customWidth="1"/>
    <col min="12" max="12" width="15.125" bestFit="1" customWidth="1"/>
  </cols>
  <sheetData>
    <row r="2" spans="2:12" ht="17.25" x14ac:dyDescent="0.25">
      <c r="C2" s="197" t="s">
        <v>52</v>
      </c>
      <c r="D2" s="197"/>
      <c r="E2" s="197"/>
      <c r="F2" s="197"/>
      <c r="G2" s="197"/>
      <c r="H2" s="197"/>
      <c r="I2" s="197"/>
      <c r="J2" s="197"/>
    </row>
    <row r="3" spans="2:12" ht="17.25" x14ac:dyDescent="0.25">
      <c r="C3" s="198" t="s">
        <v>53</v>
      </c>
      <c r="D3" s="198"/>
      <c r="E3" s="198"/>
      <c r="F3" s="198"/>
      <c r="G3" s="198"/>
      <c r="H3" s="198"/>
      <c r="I3" s="198"/>
      <c r="J3" s="198"/>
    </row>
    <row r="4" spans="2:12" ht="17.25" x14ac:dyDescent="0.25">
      <c r="C4" s="203"/>
      <c r="D4" s="203"/>
      <c r="E4" s="203"/>
      <c r="F4" s="203"/>
      <c r="G4" s="203"/>
      <c r="H4" s="203"/>
      <c r="I4" s="203"/>
      <c r="J4" s="203"/>
    </row>
    <row r="7" spans="2:12" x14ac:dyDescent="0.25">
      <c r="C7" s="214" t="s">
        <v>88</v>
      </c>
      <c r="D7" s="204" t="s">
        <v>101</v>
      </c>
      <c r="E7" s="206" t="s">
        <v>54</v>
      </c>
      <c r="F7" s="207"/>
      <c r="G7" s="212" t="s">
        <v>55</v>
      </c>
      <c r="H7" s="210" t="s">
        <v>51</v>
      </c>
      <c r="I7" s="210" t="s">
        <v>56</v>
      </c>
    </row>
    <row r="8" spans="2:12" x14ac:dyDescent="0.25">
      <c r="C8" s="215"/>
      <c r="D8" s="205"/>
      <c r="E8" s="208"/>
      <c r="F8" s="209"/>
      <c r="G8" s="213"/>
      <c r="H8" s="211"/>
      <c r="I8" s="211"/>
    </row>
    <row r="9" spans="2:12" x14ac:dyDescent="0.25">
      <c r="B9" s="64">
        <v>1</v>
      </c>
      <c r="C9" s="65" t="s">
        <v>57</v>
      </c>
      <c r="D9" s="124">
        <v>1402859000</v>
      </c>
      <c r="E9" s="199">
        <v>757239380</v>
      </c>
      <c r="F9" s="200"/>
      <c r="G9" s="66">
        <v>401268454</v>
      </c>
      <c r="H9" s="67">
        <v>2359181433</v>
      </c>
      <c r="I9" s="68">
        <f>SUM(E9:H9)</f>
        <v>3517689267</v>
      </c>
      <c r="J9" s="86"/>
      <c r="K9" s="73"/>
      <c r="L9" s="73"/>
    </row>
    <row r="10" spans="2:12" x14ac:dyDescent="0.25">
      <c r="B10" s="64">
        <v>2</v>
      </c>
      <c r="C10" s="65" t="s">
        <v>58</v>
      </c>
      <c r="D10" s="124"/>
      <c r="E10" s="199">
        <v>83287453</v>
      </c>
      <c r="F10" s="200"/>
      <c r="G10" s="66">
        <v>60721011</v>
      </c>
      <c r="H10" s="67">
        <v>407098283</v>
      </c>
      <c r="I10" s="68">
        <f t="shared" ref="I10:I18" si="0">SUM(E10:H10)</f>
        <v>551106747</v>
      </c>
      <c r="J10" s="86"/>
      <c r="K10" s="73"/>
      <c r="L10" s="73"/>
    </row>
    <row r="11" spans="2:12" x14ac:dyDescent="0.25">
      <c r="B11" s="64">
        <v>3</v>
      </c>
      <c r="C11" s="65" t="s">
        <v>59</v>
      </c>
      <c r="D11" s="125">
        <v>64772969448</v>
      </c>
      <c r="E11" s="199">
        <v>432392245</v>
      </c>
      <c r="F11" s="200"/>
      <c r="G11" s="66">
        <v>2399077063</v>
      </c>
      <c r="H11" s="67">
        <v>1200529828</v>
      </c>
      <c r="I11" s="68">
        <f t="shared" si="0"/>
        <v>4031999136</v>
      </c>
      <c r="J11" s="86"/>
      <c r="K11" s="73"/>
      <c r="L11" s="73"/>
    </row>
    <row r="12" spans="2:12" x14ac:dyDescent="0.25">
      <c r="B12" s="64">
        <v>4</v>
      </c>
      <c r="C12" s="65" t="s">
        <v>60</v>
      </c>
      <c r="D12" s="124"/>
      <c r="E12" s="199">
        <v>217262347</v>
      </c>
      <c r="F12" s="200"/>
      <c r="G12" s="66">
        <v>646836292</v>
      </c>
      <c r="H12" s="67">
        <v>41562990</v>
      </c>
      <c r="I12" s="68">
        <f t="shared" si="0"/>
        <v>905661629</v>
      </c>
      <c r="J12" s="86"/>
      <c r="K12" s="73"/>
      <c r="L12" s="73"/>
    </row>
    <row r="13" spans="2:12" x14ac:dyDescent="0.25">
      <c r="B13" s="64">
        <v>5</v>
      </c>
      <c r="C13" s="65" t="s">
        <v>61</v>
      </c>
      <c r="D13" s="125">
        <v>49044400000</v>
      </c>
      <c r="E13" s="199">
        <v>197973345</v>
      </c>
      <c r="F13" s="200"/>
      <c r="G13" s="66">
        <v>12154192</v>
      </c>
      <c r="H13" s="67">
        <v>458226051</v>
      </c>
      <c r="I13" s="68">
        <f t="shared" si="0"/>
        <v>668353588</v>
      </c>
      <c r="J13" s="86"/>
      <c r="K13" s="73"/>
      <c r="L13" s="73"/>
    </row>
    <row r="14" spans="2:12" x14ac:dyDescent="0.25">
      <c r="B14" s="64">
        <v>6</v>
      </c>
      <c r="C14" s="65" t="s">
        <v>62</v>
      </c>
      <c r="D14" s="124"/>
      <c r="E14" s="199">
        <v>7429722</v>
      </c>
      <c r="F14" s="200"/>
      <c r="G14" s="66">
        <v>50292108</v>
      </c>
      <c r="H14" s="67">
        <v>372401820</v>
      </c>
      <c r="I14" s="68">
        <f t="shared" si="0"/>
        <v>430123650</v>
      </c>
      <c r="J14" s="86"/>
      <c r="K14" s="73"/>
      <c r="L14" s="73"/>
    </row>
    <row r="15" spans="2:12" x14ac:dyDescent="0.25">
      <c r="B15" s="64">
        <v>7</v>
      </c>
      <c r="C15" s="65" t="s">
        <v>102</v>
      </c>
      <c r="D15" s="125">
        <v>48034964485</v>
      </c>
      <c r="E15" s="199">
        <v>72704771</v>
      </c>
      <c r="F15" s="200"/>
      <c r="G15" s="66">
        <v>161285888</v>
      </c>
      <c r="H15" s="67">
        <v>936896816</v>
      </c>
      <c r="I15" s="68">
        <f t="shared" si="0"/>
        <v>1170887475</v>
      </c>
      <c r="J15" s="86"/>
      <c r="K15" s="73"/>
      <c r="L15" s="73"/>
    </row>
    <row r="16" spans="2:12" x14ac:dyDescent="0.25">
      <c r="B16" s="64">
        <v>8</v>
      </c>
      <c r="C16" s="70" t="s">
        <v>63</v>
      </c>
      <c r="D16" s="124"/>
      <c r="E16" s="199">
        <v>10852223</v>
      </c>
      <c r="F16" s="200"/>
      <c r="G16" s="66">
        <v>129011498</v>
      </c>
      <c r="H16" s="67">
        <v>394193166</v>
      </c>
      <c r="I16" s="68">
        <f t="shared" si="0"/>
        <v>534056887</v>
      </c>
      <c r="J16" s="86"/>
      <c r="K16" s="73"/>
      <c r="L16" s="73"/>
    </row>
    <row r="17" spans="2:12" x14ac:dyDescent="0.25">
      <c r="B17" s="64">
        <v>9</v>
      </c>
      <c r="C17" s="70" t="s">
        <v>64</v>
      </c>
      <c r="D17" s="124"/>
      <c r="E17" s="199">
        <v>2046030</v>
      </c>
      <c r="F17" s="200"/>
      <c r="G17" s="66">
        <v>36395748</v>
      </c>
      <c r="H17" s="67">
        <v>660474707</v>
      </c>
      <c r="I17" s="68">
        <f t="shared" si="0"/>
        <v>698916485</v>
      </c>
      <c r="J17" s="86"/>
      <c r="K17" s="73"/>
      <c r="L17" s="73"/>
    </row>
    <row r="18" spans="2:12" x14ac:dyDescent="0.25">
      <c r="B18" s="64">
        <v>10</v>
      </c>
      <c r="C18" s="70" t="s">
        <v>65</v>
      </c>
      <c r="D18" s="126"/>
      <c r="E18" s="199">
        <v>2391375</v>
      </c>
      <c r="F18" s="200"/>
      <c r="G18" s="66">
        <v>5768988</v>
      </c>
      <c r="H18" s="67">
        <v>4409895</v>
      </c>
      <c r="I18" s="68">
        <f t="shared" si="0"/>
        <v>12570258</v>
      </c>
      <c r="J18" s="86"/>
      <c r="K18" s="73"/>
      <c r="L18" s="73"/>
    </row>
    <row r="19" spans="2:12" ht="16.5" x14ac:dyDescent="0.3">
      <c r="C19" s="71" t="s">
        <v>56</v>
      </c>
      <c r="D19" s="127">
        <f>SUM(D9:D18)</f>
        <v>163255192933</v>
      </c>
      <c r="E19" s="201">
        <f>SUM(E9:E18)</f>
        <v>1783578891</v>
      </c>
      <c r="F19" s="202"/>
      <c r="G19" s="72">
        <f>SUM(G9:G18)</f>
        <v>3902811242</v>
      </c>
      <c r="H19" s="72">
        <f>SUM(H9:H18)</f>
        <v>6834974989</v>
      </c>
      <c r="I19" s="72">
        <f>SUM(I9:I18)</f>
        <v>12521365122</v>
      </c>
      <c r="J19" s="74"/>
      <c r="K19" s="73"/>
      <c r="L19" s="74"/>
    </row>
    <row r="20" spans="2:12" x14ac:dyDescent="0.25">
      <c r="G20" s="69" t="s">
        <v>46</v>
      </c>
      <c r="H20" s="78" t="s">
        <v>46</v>
      </c>
    </row>
    <row r="21" spans="2:12" x14ac:dyDescent="0.25">
      <c r="G21" s="69" t="s">
        <v>46</v>
      </c>
      <c r="H21" s="69" t="s">
        <v>46</v>
      </c>
    </row>
  </sheetData>
  <mergeCells count="20">
    <mergeCell ref="E18:F18"/>
    <mergeCell ref="E19:F19"/>
    <mergeCell ref="C4:J4"/>
    <mergeCell ref="D7:D8"/>
    <mergeCell ref="E7:F8"/>
    <mergeCell ref="I7:I8"/>
    <mergeCell ref="E9:F9"/>
    <mergeCell ref="G7:G8"/>
    <mergeCell ref="H7:H8"/>
    <mergeCell ref="C7:C8"/>
    <mergeCell ref="E10:F10"/>
    <mergeCell ref="E11:F11"/>
    <mergeCell ref="E12:F12"/>
    <mergeCell ref="E13:F13"/>
    <mergeCell ref="E14:F14"/>
    <mergeCell ref="C2:J2"/>
    <mergeCell ref="C3:J3"/>
    <mergeCell ref="E15:F15"/>
    <mergeCell ref="E16:F16"/>
    <mergeCell ref="E17:F17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zoomScale="172" zoomScaleNormal="172" workbookViewId="0">
      <selection activeCell="A66" sqref="A66:G67"/>
    </sheetView>
  </sheetViews>
  <sheetFormatPr baseColWidth="10" defaultRowHeight="15.75" x14ac:dyDescent="0.25"/>
  <sheetData>
    <row r="1" spans="1:6" x14ac:dyDescent="0.25">
      <c r="A1" s="216" t="s">
        <v>96</v>
      </c>
      <c r="B1" s="216"/>
      <c r="C1" s="216"/>
      <c r="D1" s="216"/>
      <c r="E1" s="216"/>
      <c r="F1" s="216"/>
    </row>
    <row r="2" spans="1:6" x14ac:dyDescent="0.25">
      <c r="A2" s="216"/>
      <c r="B2" s="216"/>
      <c r="C2" s="216"/>
      <c r="D2" s="216"/>
      <c r="E2" s="216"/>
      <c r="F2" s="216"/>
    </row>
    <row r="3" spans="1:6" x14ac:dyDescent="0.25">
      <c r="A3" s="216"/>
      <c r="B3" s="216"/>
      <c r="C3" s="216"/>
      <c r="D3" s="216"/>
      <c r="E3" s="216"/>
      <c r="F3" s="216"/>
    </row>
    <row r="32" spans="1:7" x14ac:dyDescent="0.25">
      <c r="A32" s="216" t="s">
        <v>95</v>
      </c>
      <c r="B32" s="216"/>
      <c r="C32" s="216"/>
      <c r="D32" s="216"/>
      <c r="E32" s="216"/>
      <c r="F32" s="216"/>
      <c r="G32" s="216"/>
    </row>
    <row r="33" spans="1:7" x14ac:dyDescent="0.25">
      <c r="A33" s="216"/>
      <c r="B33" s="216"/>
      <c r="C33" s="216"/>
      <c r="D33" s="216"/>
      <c r="E33" s="216"/>
      <c r="F33" s="216"/>
      <c r="G33" s="216"/>
    </row>
    <row r="34" spans="1:7" x14ac:dyDescent="0.25">
      <c r="A34" s="216"/>
      <c r="B34" s="216"/>
      <c r="C34" s="216"/>
      <c r="D34" s="216"/>
      <c r="E34" s="216"/>
      <c r="F34" s="216"/>
      <c r="G34" s="216"/>
    </row>
    <row r="66" spans="1:7" x14ac:dyDescent="0.25">
      <c r="A66" s="216" t="s">
        <v>98</v>
      </c>
      <c r="B66" s="216"/>
      <c r="C66" s="216"/>
      <c r="D66" s="216"/>
      <c r="E66" s="216"/>
      <c r="F66" s="216"/>
      <c r="G66" s="216"/>
    </row>
    <row r="67" spans="1:7" x14ac:dyDescent="0.25">
      <c r="A67" s="216"/>
      <c r="B67" s="216"/>
      <c r="C67" s="216"/>
      <c r="D67" s="216"/>
      <c r="E67" s="216"/>
      <c r="F67" s="216"/>
      <c r="G67" s="216"/>
    </row>
    <row r="97" spans="1:7" x14ac:dyDescent="0.25">
      <c r="A97" s="217" t="s">
        <v>93</v>
      </c>
      <c r="B97" s="217"/>
      <c r="C97" s="217"/>
      <c r="D97" s="217"/>
      <c r="E97" s="217"/>
      <c r="F97" s="217"/>
      <c r="G97" s="217"/>
    </row>
  </sheetData>
  <mergeCells count="4">
    <mergeCell ref="A1:F3"/>
    <mergeCell ref="A32:G34"/>
    <mergeCell ref="A66:G67"/>
    <mergeCell ref="A97:G9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C11" sqref="C11"/>
    </sheetView>
  </sheetViews>
  <sheetFormatPr baseColWidth="10" defaultRowHeight="15.75" x14ac:dyDescent="0.25"/>
  <sheetData>
    <row r="1" spans="1:6" x14ac:dyDescent="0.25">
      <c r="A1" s="216" t="s">
        <v>106</v>
      </c>
      <c r="B1" s="216"/>
      <c r="C1" s="216"/>
      <c r="D1" s="216"/>
      <c r="E1" s="216"/>
      <c r="F1" s="216"/>
    </row>
    <row r="2" spans="1:6" x14ac:dyDescent="0.25">
      <c r="A2" s="216"/>
      <c r="B2" s="216"/>
      <c r="C2" s="216"/>
      <c r="D2" s="216"/>
      <c r="E2" s="216"/>
      <c r="F2" s="216"/>
    </row>
  </sheetData>
  <mergeCells count="1">
    <mergeCell ref="A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ESTUDIO DE MERCADO</vt:lpstr>
      <vt:lpstr>TASAS PROMEDIO</vt:lpstr>
      <vt:lpstr>RELACION TRDM</vt:lpstr>
      <vt:lpstr>DISTRIBUCION DEL RIESGO</vt:lpstr>
      <vt:lpstr>PROPUESTA REFERENCIA</vt:lpstr>
      <vt:lpstr>SINIESTRALIDAD</vt:lpstr>
      <vt:lpstr>'ESTUDIO DE MERCADO'!Área_de_impresión</vt:lpstr>
      <vt:lpstr>'RELACION TRDM'!Área_de_impresión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Usuario de Windows</cp:lastModifiedBy>
  <cp:lastPrinted>2023-03-15T19:42:03Z</cp:lastPrinted>
  <dcterms:created xsi:type="dcterms:W3CDTF">2019-03-31T15:38:58Z</dcterms:created>
  <dcterms:modified xsi:type="dcterms:W3CDTF">2026-05-19T21:54:13Z</dcterms:modified>
</cp:coreProperties>
</file>