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027 - CERRITOS - CAUYA\"/>
    </mc:Choice>
  </mc:AlternateContent>
  <xr:revisionPtr revIDLastSave="0" documentId="13_ncr:1_{3A282965-82C0-4414-A7AC-8797957304B1}" xr6:coauthVersionLast="47" xr6:coauthVersionMax="47" xr10:uidLastSave="{00000000-0000-0000-0000-000000000000}"/>
  <bookViews>
    <workbookView xWindow="-108" yWindow="-108" windowWidth="23256" windowHeight="12456" activeTab="3" xr2:uid="{C43C9746-C867-432E-A984-5CB6A5F3C29F}"/>
  </bookViews>
  <sheets>
    <sheet name="FORMULARIO No1" sheetId="19"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No1'!$A$1:$H$78</definedName>
    <definedName name="_xlnm.Print_Area" localSheetId="1">'Presupuesto Oficial'!$A$1:$H$78</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c r="E61" i="15"/>
  <c r="G61" i="15"/>
  <c r="E60" i="15"/>
  <c r="G60" i="15"/>
  <c r="F55" i="15"/>
  <c r="F44" i="15"/>
  <c r="G28" i="15"/>
  <c r="N18" i="15"/>
  <c r="N45" i="15"/>
  <c r="N46" i="15"/>
  <c r="N47" i="15"/>
  <c r="N48" i="15"/>
  <c r="N49" i="15"/>
  <c r="N50" i="15"/>
  <c r="N51" i="15"/>
  <c r="N52" i="15"/>
  <c r="N65" i="15"/>
  <c r="N66" i="15"/>
  <c r="K13" i="15"/>
  <c r="L54" i="15"/>
  <c r="N54" i="15"/>
  <c r="D33" i="15"/>
  <c r="G33" i="15"/>
  <c r="D40" i="15"/>
  <c r="G40" i="15"/>
  <c r="C40" i="15"/>
  <c r="D41" i="15"/>
  <c r="G41" i="15"/>
  <c r="D32" i="15"/>
  <c r="G32" i="15"/>
  <c r="D25" i="15"/>
  <c r="D26" i="15"/>
  <c r="D27" i="15"/>
  <c r="D29" i="15"/>
  <c r="D17" i="15"/>
  <c r="D15" i="15"/>
  <c r="G15" i="15"/>
  <c r="G62" i="15"/>
  <c r="E53" i="15"/>
  <c r="G53" i="15"/>
  <c r="G58" i="15"/>
  <c r="C56" i="15"/>
  <c r="C57" i="15"/>
  <c r="E56" i="15"/>
  <c r="G56" i="15"/>
  <c r="C55" i="15"/>
  <c r="D24" i="15"/>
  <c r="N24" i="15"/>
  <c r="D23" i="15"/>
  <c r="N23" i="15"/>
  <c r="D22" i="15"/>
  <c r="N22" i="15"/>
  <c r="D21" i="15"/>
  <c r="D20" i="15"/>
  <c r="D19" i="15"/>
  <c r="D44" i="15"/>
  <c r="G44" i="15"/>
  <c r="D43" i="15"/>
  <c r="G43" i="15"/>
  <c r="D37" i="15"/>
  <c r="G37" i="15"/>
  <c r="D36" i="15"/>
  <c r="G36" i="15"/>
  <c r="D35" i="15"/>
  <c r="G35" i="15"/>
  <c r="E57" i="15"/>
  <c r="G57" i="15"/>
  <c r="D38" i="15"/>
  <c r="G38" i="15"/>
  <c r="N40" i="15"/>
  <c r="N27" i="15"/>
  <c r="G18" i="15"/>
  <c r="L37" i="15"/>
  <c r="N37" i="15"/>
  <c r="M36" i="15"/>
  <c r="M72" i="15"/>
  <c r="M70" i="15"/>
  <c r="L62" i="15"/>
  <c r="N62" i="15"/>
  <c r="M26" i="15"/>
  <c r="L20" i="15"/>
  <c r="N20" i="15"/>
  <c r="L61" i="15"/>
  <c r="N61" i="15"/>
  <c r="M47" i="15"/>
  <c r="M25" i="15"/>
  <c r="M74" i="15"/>
  <c r="L35" i="15"/>
  <c r="N35" i="15"/>
  <c r="M56" i="15"/>
  <c r="M35" i="15"/>
  <c r="M51" i="15"/>
  <c r="L33" i="15"/>
  <c r="N33" i="15"/>
  <c r="M50" i="15"/>
  <c r="M33" i="15"/>
  <c r="M49" i="15"/>
  <c r="M69" i="15"/>
  <c r="L21" i="15"/>
  <c r="N21" i="15"/>
  <c r="L60" i="15"/>
  <c r="N60" i="15"/>
  <c r="M62" i="15"/>
  <c r="M46" i="15"/>
  <c r="M24" i="15"/>
  <c r="M58" i="15"/>
  <c r="M37" i="15"/>
  <c r="L36" i="15"/>
  <c r="N36" i="15"/>
  <c r="M57" i="15"/>
  <c r="M73" i="15"/>
  <c r="L34" i="15"/>
  <c r="N34" i="15"/>
  <c r="M34" i="15"/>
  <c r="M71" i="15"/>
  <c r="L15" i="15"/>
  <c r="N15" i="15"/>
  <c r="L63" i="15"/>
  <c r="N63" i="15"/>
  <c r="M27" i="15"/>
  <c r="L19" i="15"/>
  <c r="N19" i="15"/>
  <c r="M48" i="15"/>
  <c r="M68" i="15"/>
  <c r="L25" i="15"/>
  <c r="N25" i="15"/>
  <c r="L59" i="15"/>
  <c r="N59" i="15"/>
  <c r="M61" i="15"/>
  <c r="M45" i="15"/>
  <c r="M23" i="15"/>
  <c r="L41" i="15"/>
  <c r="N41" i="15"/>
  <c r="L58" i="15"/>
  <c r="N58" i="15"/>
  <c r="M60" i="15"/>
  <c r="M39" i="15"/>
  <c r="M22" i="15"/>
  <c r="L38" i="15"/>
  <c r="N38" i="15"/>
  <c r="L57" i="15"/>
  <c r="N57" i="15"/>
  <c r="M59" i="15"/>
  <c r="M38" i="15"/>
  <c r="M21" i="15"/>
  <c r="L32" i="15"/>
  <c r="N32" i="15"/>
  <c r="M67" i="15"/>
  <c r="M44" i="15"/>
  <c r="L27" i="15"/>
  <c r="L31" i="15"/>
  <c r="M66" i="15"/>
  <c r="M19" i="15"/>
  <c r="L44" i="15"/>
  <c r="N44" i="15"/>
  <c r="L30" i="15"/>
  <c r="M77" i="15"/>
  <c r="M65" i="15"/>
  <c r="M54" i="15"/>
  <c r="M42" i="15"/>
  <c r="M30" i="15"/>
  <c r="M18" i="15"/>
  <c r="M32" i="15"/>
  <c r="M43" i="15"/>
  <c r="L43" i="15"/>
  <c r="N43" i="15"/>
  <c r="L29" i="15"/>
  <c r="N29" i="15"/>
  <c r="M76" i="15"/>
  <c r="M64" i="15"/>
  <c r="M53" i="15"/>
  <c r="M41" i="15"/>
  <c r="M29" i="15"/>
  <c r="M17" i="15"/>
  <c r="L26" i="15"/>
  <c r="N26" i="15"/>
  <c r="M20" i="15"/>
  <c r="M15" i="15"/>
  <c r="M55" i="15"/>
  <c r="M31" i="15"/>
  <c r="L42" i="15"/>
  <c r="N42" i="15"/>
  <c r="L64" i="15"/>
  <c r="N64" i="15"/>
  <c r="M75" i="15"/>
  <c r="M63" i="15"/>
  <c r="M52" i="15"/>
  <c r="M40" i="15"/>
  <c r="M28" i="15"/>
  <c r="M16" i="15"/>
  <c r="L56" i="15"/>
  <c r="N56" i="15"/>
  <c r="L55" i="15"/>
  <c r="N55" i="15"/>
  <c r="L17" i="15"/>
  <c r="N17" i="15"/>
  <c r="L40" i="15"/>
  <c r="L28" i="15"/>
  <c r="N28" i="15"/>
  <c r="L16" i="15"/>
  <c r="L39" i="15"/>
  <c r="N39" i="15"/>
  <c r="L53" i="15"/>
  <c r="N53" i="15"/>
  <c r="G55" i="15"/>
  <c r="G29" i="15"/>
  <c r="D30" i="15"/>
  <c r="N30" i="15"/>
  <c r="G17" i="15"/>
  <c r="G27" i="15"/>
  <c r="G26" i="15"/>
  <c r="G25" i="15"/>
  <c r="D16" i="15"/>
  <c r="G16" i="15"/>
  <c r="N16" i="15"/>
  <c r="G30" i="15"/>
  <c r="D31" i="15"/>
  <c r="G63" i="15"/>
  <c r="G64" i="15"/>
  <c r="G31" i="15"/>
  <c r="G45" i="15"/>
  <c r="I46" i="15"/>
  <c r="N31" i="15"/>
  <c r="G47" i="15"/>
  <c r="G65" i="15"/>
  <c r="J47" i="15"/>
  <c r="G66" i="15"/>
  <c r="G67" i="15"/>
  <c r="G68" i="15"/>
  <c r="G69" i="15"/>
  <c r="H69" i="15"/>
  <c r="H67" i="15"/>
</calcChain>
</file>

<file path=xl/sharedStrings.xml><?xml version="1.0" encoding="utf-8"?>
<sst xmlns="http://schemas.openxmlformats.org/spreadsheetml/2006/main" count="602" uniqueCount="253">
  <si>
    <t>MINISTERIO DE TRANSPORTE</t>
  </si>
  <si>
    <t>INSTITUTO NACIONAL DE VÍAS</t>
  </si>
  <si>
    <t>SUBDIRECCIÓN DE ESTRUCTURACIÓN DE PROYECTOS</t>
  </si>
  <si>
    <t>CONCURSO DE MÉRITOS</t>
  </si>
  <si>
    <t xml:space="preserve">OBJETO: INTERVENTORÍA INTEGRAL PARA EL MANTENIMIENTO, REHABILITACIÓN, SEÑALIZACIÓN Y ATENCIÓN DE EMERGENCIAS DE LAS VÍAS CERRITOS - CAUYA 2507 Y CAUYA – LA FELISA 2508 EN LOS DEPARTAMENTOS DE RISARALDA Y CALDAS. </t>
  </si>
  <si>
    <t>PLAZO:</t>
  </si>
  <si>
    <t>HASTA 31 DE DICIEMBRE DE 2026</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</si>
  <si>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</si>
  <si>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</si>
  <si>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</si>
  <si>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</si>
  <si>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</si>
  <si>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</si>
  <si>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</si>
  <si>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</si>
  <si>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</si>
  <si>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</si>
  <si>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</si>
  <si>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</si>
  <si>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</si>
  <si>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</si>
  <si>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</si>
  <si>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</si>
  <si>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</si>
  <si>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</si>
  <si>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</si>
  <si>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</si>
  <si>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Vías y/o Pavimentos </t>
  </si>
  <si>
    <t xml:space="preserve">Especialista en Geología y/o Geotecnia </t>
  </si>
  <si>
    <t>Especialista en Hidráulica e Hidrología</t>
  </si>
  <si>
    <t>Especialsita en Estructuras</t>
  </si>
  <si>
    <t>Especialista en Gerencia de Proyectos</t>
  </si>
  <si>
    <t>Especialista en Tránsito y/o Transporte</t>
  </si>
  <si>
    <t>Profesional Ambiental</t>
  </si>
  <si>
    <t>Profesional Social</t>
  </si>
  <si>
    <t>Profesional SST</t>
  </si>
  <si>
    <t>Profesional de Sostenibilidad</t>
  </si>
  <si>
    <t>Profesional de Aseguramiento o Gestión de la Calidad</t>
  </si>
  <si>
    <t>Auditor de Calidad</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</si>
  <si>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</si>
  <si>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</si>
  <si>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</si>
  <si>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</si>
  <si>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</si>
  <si>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</si>
  <si>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</si>
  <si>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</si>
  <si>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</si>
  <si>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</si>
  <si>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</si>
  <si>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</si>
  <si>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</si>
  <si>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</si>
  <si>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</si>
  <si>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</si>
  <si>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</si>
  <si>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</si>
  <si>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</si>
  <si>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</si>
  <si>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</si>
  <si>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</si>
  <si>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</si>
  <si>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</si>
  <si>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</si>
  <si>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</si>
  <si>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</si>
  <si>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</si>
  <si>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</si>
  <si>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</si>
  <si>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</si>
  <si>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</si>
  <si>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</si>
  <si>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</si>
  <si>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</si>
  <si>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</si>
  <si>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</si>
  <si>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</si>
  <si>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</si>
  <si>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</si>
  <si>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</si>
  <si>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</si>
  <si>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</si>
  <si>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</si>
  <si>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</si>
  <si>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</si>
  <si>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</si>
  <si>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</si>
  <si>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</si>
  <si>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</si>
  <si>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</si>
  <si>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</si>
  <si>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</si>
  <si>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PRESUPUESTO OFICIAL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</si>
  <si>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</si>
  <si>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</si>
  <si>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</si>
  <si>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</si>
  <si>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</si>
  <si>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</si>
  <si>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</si>
  <si>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</si>
  <si>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</si>
  <si>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Especialista en Pavimentos y/o Vías </t>
  </si>
  <si>
    <t>Especialista Ambiental</t>
  </si>
  <si>
    <t>Abogado</t>
  </si>
  <si>
    <t>Profesional Técnico Predial</t>
  </si>
  <si>
    <t>Profesional Jurídico Predial</t>
  </si>
  <si>
    <t>Profesional Valuatorio</t>
  </si>
  <si>
    <t>PERSONAL TÉCNICO</t>
  </si>
  <si>
    <t xml:space="preserve">Topógrafo Inspector </t>
  </si>
  <si>
    <t xml:space="preserve">Laboratorista Inspector </t>
  </si>
  <si>
    <t>Inspector</t>
  </si>
  <si>
    <t>Inspector SST</t>
  </si>
  <si>
    <t>PERSONAL AUXILIAR TÉCNICO</t>
  </si>
  <si>
    <t>Cadenero</t>
  </si>
  <si>
    <t>Conductor</t>
  </si>
  <si>
    <t>SEGURIDAD MENSUAL</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</si>
  <si>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</si>
  <si>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</si>
  <si>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</si>
  <si>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</si>
  <si>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</si>
  <si>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</si>
  <si>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CMA-DEO-SGI-XXX-2026</t>
  </si>
  <si>
    <t>CRONOGRAMA Y PLAN DE CARGAS</t>
  </si>
  <si>
    <t>VIGENCIA 1</t>
  </si>
  <si>
    <t>ACTIVIDADES</t>
  </si>
  <si>
    <t>MES</t>
  </si>
  <si>
    <t>RESPONSABLE</t>
  </si>
  <si>
    <t xml:space="preserve">UTILIZACION MES-HOMBRE </t>
  </si>
  <si>
    <t>Ingeniero Residente de Interventoria</t>
  </si>
  <si>
    <t>Especialista en Vías y/o Pavimentos</t>
  </si>
  <si>
    <t>Especialista en Estructuras</t>
  </si>
  <si>
    <t>Especialista en Tránsito y Transporte</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</si>
  <si>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</si>
  <si>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</si>
  <si>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</si>
  <si>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</si>
  <si>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</si>
  <si>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</si>
  <si>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</si>
  <si>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</si>
  <si>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</si>
  <si>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</si>
  <si>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</si>
  <si>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</si>
  <si>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</si>
  <si>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</si>
  <si>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</si>
  <si>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</si>
  <si>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</si>
  <si>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</si>
  <si>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</si>
  <si>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NOTA:</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</si>
  <si>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</si>
  <si>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</si>
  <si>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</si>
  <si>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</si>
  <si>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</si>
  <si>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</si>
  <si>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</si>
  <si>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</si>
  <si>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</si>
  <si>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</si>
  <si>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</si>
  <si>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</si>
  <si>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</si>
  <si>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</si>
  <si>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</si>
  <si>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</si>
  <si>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</si>
  <si>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</si>
  <si>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</si>
  <si>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</si>
  <si>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</si>
  <si>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</si>
  <si>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</si>
  <si>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</si>
  <si>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</si>
  <si>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</si>
  <si>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</si>
  <si>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</si>
  <si>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</si>
  <si>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</si>
  <si>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</si>
  <si>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</si>
  <si>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</si>
  <si>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</si>
  <si>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</si>
  <si>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</si>
  <si>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</si>
  <si>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</si>
  <si>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</si>
  <si>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</si>
  <si>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</si>
  <si>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</si>
  <si>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</si>
  <si>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</si>
  <si>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</si>
  <si>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</si>
  <si>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</si>
  <si>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</si>
  <si>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</si>
  <si>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</si>
  <si>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</si>
  <si>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</si>
  <si>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</si>
  <si>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</si>
  <si>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</si>
  <si>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</si>
  <si>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</si>
  <si>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</si>
  <si>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</si>
  <si>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</si>
  <si>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</si>
  <si>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</si>
  <si>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</si>
  <si>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</si>
  <si>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</si>
  <si>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</si>
  <si>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</si>
  <si>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</si>
  <si>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</si>
  <si>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</si>
  <si>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</si>
  <si>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</si>
  <si>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</si>
  <si>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</si>
  <si>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</si>
  <si>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</si>
  <si>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</si>
  <si>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</si>
  <si>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</si>
  <si>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</si>
  <si>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 xml:space="preserve">GRUPO 1 - COSTOS DIRECTOS DE PERSONAL </t>
  </si>
  <si>
    <t>GRUPO 2 - OTROS COSTOS DIRECTOS</t>
  </si>
  <si>
    <r>
      <t xml:space="preserve">SUBTOTAL COSTOS BASICOS Y PROVISIONES = (C) + (D) = </t>
    </r>
    <r>
      <rPr>
        <b/>
        <sz val="11"/>
        <color rgb="FF0000FF"/>
        <rFont val="Arial Narrow"/>
        <family val="2"/>
      </rPr>
      <t>(E)</t>
    </r>
  </si>
  <si>
    <r>
      <t>PROVISIÓN PARA FRENTE ADICIONAL =</t>
    </r>
    <r>
      <rPr>
        <b/>
        <sz val="11"/>
        <color rgb="FF0000FF"/>
        <rFont val="Arial Narrow"/>
        <family val="2"/>
      </rPr>
      <t xml:space="preserve"> (D)</t>
    </r>
  </si>
  <si>
    <t>N° ITEM</t>
  </si>
  <si>
    <r>
      <t xml:space="preserve">SUBTOTAL COSTOS DE PERSONAL = SUMATORIA DE (4) = </t>
    </r>
    <r>
      <rPr>
        <b/>
        <sz val="11"/>
        <color rgb="FF0000FF"/>
        <rFont val="Arial Narrow"/>
        <family val="2"/>
      </rPr>
      <t>(5)</t>
    </r>
  </si>
  <si>
    <r>
      <t xml:space="preserve">FACTOR MULTIPLICADOR </t>
    </r>
    <r>
      <rPr>
        <b/>
        <sz val="11"/>
        <color rgb="FF0000FF"/>
        <rFont val="Arial Narrow"/>
        <family val="2"/>
      </rPr>
      <t>(6)</t>
    </r>
  </si>
  <si>
    <r>
      <t xml:space="preserve">SUBTOTAL COSTOS DE PERSONAL =  (5) * (6) = </t>
    </r>
    <r>
      <rPr>
        <b/>
        <sz val="11"/>
        <color rgb="FF0000FF"/>
        <rFont val="Arial Narrow"/>
        <family val="2"/>
      </rPr>
      <t xml:space="preserve">(A) </t>
    </r>
  </si>
  <si>
    <t>2. El Instituto pagará al interventor, el reconocimineto del Grupo 1 y Grupo 2, conforme lo establecido en el Anexo Técnico y Pliego de condiciones; de acuerdo a los requerimientos del Manual de Interventoría vigente, o el que lo modifique o sustituya.</t>
  </si>
  <si>
    <t>2.9. La oferta económica no podrá superar los valores que se indican bajo la leyenda "Valor Máximo", de lo contrario, será causal de rechazo.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</si>
  <si>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</si>
  <si>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</si>
  <si>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</si>
  <si>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</si>
  <si>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Para el presente proceso no aplica la actualización de los sueldos y tarifas de los contratos que contemplen cambio de vigencia.</t>
  </si>
  <si>
    <t>FORMULARIO No1</t>
  </si>
  <si>
    <t>VBJ-29/05/26</t>
  </si>
  <si>
    <t xml:space="preserve">CMA-DEO-SGI-027-2026  </t>
  </si>
  <si>
    <t xml:space="preserve">CRONOGRAMA Y PLAN DE CARGAS  - CMA-DEO-SGI-027-2026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</si>
</sst>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240A]\ * #,##0_-;\-[$$-240A]\ * #,##0_-;_-[$$-240A]\ * &quot;-&quot;??_-;_-@_-"/>
  </numFmts>
  <fonts count="47"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14"/>
      <name val="Arial Narrow"/>
    </font>
    <font>
      <b/>
      <sz val="11"/>
      <color rgb="FF0000FF"/>
      <name val="Arial Narrow"/>
      <family val="2"/>
    </font>
    <font>
      <b/>
      <sz val="8"/>
      <color indexed="8"/>
      <name val="Arial Narrow"/>
      <family val="2"/>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71">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64" xfId="2" applyFont="1" applyFill="1" applyBorder="1" applyAlignment="1">
      <alignment horizontal="center" vertical="center" wrapText="1"/>
    </xf>
    <xf numFmtId="0" fontId="27" fillId="0" borderId="65"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7" fillId="0" borderId="55" xfId="2" applyFont="1" applyFill="1" applyBorder="1" applyAlignment="1">
      <alignment horizontal="center" vertical="center" wrapText="1"/>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28" fillId="0" borderId="0" xfId="8" applyFont="1" applyAlignment="1">
      <alignment vertical="center"/>
    </xf>
    <xf numFmtId="0" fontId="33" fillId="0" borderId="0" xfId="8" applyFont="1" applyAlignment="1">
      <alignment vertical="center"/>
    </xf>
    <xf numFmtId="0" fontId="28" fillId="0" borderId="0" xfId="7" applyFont="1" applyAlignment="1">
      <alignment vertical="center"/>
    </xf>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2" fontId="28" fillId="2" borderId="56" xfId="8" applyNumberFormat="1" applyFont="1" applyFill="1" applyBorder="1" applyAlignment="1">
      <alignment horizontal="center" vertical="center"/>
    </xf>
    <xf numFmtId="0" fontId="27" fillId="0" borderId="7" xfId="2" applyFont="1" applyFill="1" applyBorder="1" applyAlignment="1">
      <alignment horizontal="center" vertical="center" wrapText="1"/>
    </xf>
    <xf numFmtId="0" fontId="12" fillId="4" borderId="0" xfId="13" applyFont="1" applyFill="1" applyAlignment="1">
      <alignment horizontal="center" vertical="center" wrapText="1"/>
    </xf>
    <xf numFmtId="0" fontId="30" fillId="0" borderId="8" xfId="7" applyFont="1" applyBorder="1" applyAlignment="1">
      <alignment horizontal="center" vertical="center"/>
    </xf>
    <xf numFmtId="0" fontId="31" fillId="0" borderId="81"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177" fontId="2" fillId="4" borderId="0" xfId="13" applyNumberFormat="1" applyFont="1" applyFill="1" applyBorder="1" applyAlignment="1">
      <alignment horizontal="center" vertical="center" wrapText="1"/>
    </xf>
    <xf numFmtId="0" fontId="2" fillId="4" borderId="0" xfId="13" applyFont="1" applyFill="1" applyBorder="1" applyAlignment="1">
      <alignment vertical="center" wrapText="1"/>
    </xf>
    <xf numFmtId="0" fontId="2" fillId="4" borderId="0" xfId="2" applyFont="1" applyFill="1" applyBorder="1" applyAlignment="1">
      <alignment vertical="center" wrapText="1"/>
    </xf>
    <xf numFmtId="44" fontId="2" fillId="4" borderId="0" xfId="13" applyNumberFormat="1" applyFont="1" applyFill="1" applyAlignment="1">
      <alignment horizontal="center" vertical="center" wrapText="1"/>
    </xf>
    <xf numFmtId="42" fontId="38" fillId="2" borderId="32" xfId="11" applyFont="1" applyFill="1" applyBorder="1" applyAlignment="1">
      <alignment horizontal="center" vertical="center" wrapText="1"/>
    </xf>
    <xf numFmtId="0" fontId="29" fillId="0" borderId="0" xfId="7" applyFont="1" applyAlignment="1">
      <alignment horizontal="center" vertical="center" wrapText="1"/>
    </xf>
    <xf numFmtId="0" fontId="28" fillId="0" borderId="0" xfId="8" applyFont="1" applyAlignment="1">
      <alignment horizontal="center" vertical="center" wrapText="1"/>
    </xf>
    <xf numFmtId="0" fontId="28" fillId="4" borderId="0" xfId="8" applyFont="1" applyFill="1" applyAlignment="1">
      <alignment horizontal="center" vertical="center" wrapText="1"/>
    </xf>
    <xf numFmtId="0" fontId="34" fillId="0" borderId="65" xfId="2" applyFont="1" applyFill="1" applyBorder="1" applyAlignment="1">
      <alignment horizontal="center" vertical="center" wrapText="1"/>
    </xf>
    <xf numFmtId="164" fontId="35" fillId="2" borderId="14" xfId="17" applyNumberFormat="1" applyFont="1" applyFill="1" applyBorder="1" applyAlignment="1">
      <alignment horizontal="right" vertical="center" wrapText="1"/>
    </xf>
    <xf numFmtId="164" fontId="12" fillId="2" borderId="20" xfId="17" applyNumberFormat="1" applyFont="1" applyFill="1" applyBorder="1" applyAlignment="1">
      <alignment vertical="center" wrapText="1"/>
    </xf>
    <xf numFmtId="8" fontId="40" fillId="0" borderId="7" xfId="0" applyNumberFormat="1" applyFont="1" applyBorder="1" applyAlignment="1">
      <alignment horizontal="left" vertical="center" wrapText="1"/>
    </xf>
    <xf numFmtId="0" fontId="32" fillId="0" borderId="0" xfId="7" applyFont="1" applyAlignment="1">
      <alignment vertical="center"/>
    </xf>
    <xf numFmtId="0" fontId="27" fillId="0" borderId="0" xfId="2" applyFont="1" applyFill="1" applyBorder="1" applyAlignment="1">
      <alignment horizontal="left" vertical="center" wrapText="1"/>
    </xf>
    <xf numFmtId="0" fontId="27" fillId="0" borderId="0" xfId="2" applyNumberFormat="1" applyFont="1" applyFill="1" applyBorder="1" applyAlignment="1">
      <alignment horizontal="center" vertical="center" wrapText="1"/>
    </xf>
    <xf numFmtId="0" fontId="27" fillId="0" borderId="0" xfId="2" applyNumberFormat="1" applyFont="1" applyFill="1" applyBorder="1" applyAlignment="1">
      <alignment horizontal="justify" vertical="center" wrapText="1"/>
    </xf>
    <xf numFmtId="0" fontId="27" fillId="0" borderId="0" xfId="2" applyNumberFormat="1" applyFont="1" applyFill="1" applyBorder="1" applyAlignment="1">
      <alignment vertical="center" wrapText="1"/>
    </xf>
    <xf numFmtId="2" fontId="43" fillId="0" borderId="1" xfId="12" applyNumberFormat="1" applyFont="1" applyBorder="1" applyAlignment="1">
      <alignment horizontal="center" vertical="center"/>
    </xf>
    <xf numFmtId="2" fontId="29" fillId="0" borderId="0" xfId="7" applyNumberFormat="1" applyFont="1" applyAlignment="1">
      <alignment vertical="center"/>
    </xf>
    <xf numFmtId="0" fontId="27" fillId="0" borderId="0" xfId="7" applyFont="1" applyAlignment="1">
      <alignment vertical="center"/>
    </xf>
    <xf numFmtId="0" fontId="46" fillId="4" borderId="0" xfId="13" applyFont="1" applyFill="1" applyAlignment="1">
      <alignment vertical="center" wrapText="1"/>
    </xf>
    <xf numFmtId="0" fontId="2" fillId="4" borderId="0" xfId="13" applyFont="1" applyFill="1" applyBorder="1" applyAlignment="1">
      <alignment horizontal="center"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45" fillId="4" borderId="15" xfId="9" applyFont="1" applyFill="1" applyBorder="1" applyAlignment="1">
      <alignment horizontal="left" vertical="center" wrapText="1"/>
    </xf>
    <xf numFmtId="0" fontId="45" fillId="4" borderId="16" xfId="9" applyFont="1" applyFill="1" applyBorder="1" applyAlignment="1">
      <alignment horizontal="left" vertical="center" wrapText="1"/>
    </xf>
    <xf numFmtId="0" fontId="45" fillId="4" borderId="17" xfId="9"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29" fillId="0" borderId="28" xfId="7" applyFont="1" applyBorder="1" applyAlignment="1">
      <alignment horizontal="left" vertical="center"/>
    </xf>
    <xf numFmtId="0" fontId="30" fillId="0" borderId="24"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0" borderId="1"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0" borderId="80" xfId="7" applyFont="1" applyBorder="1" applyAlignment="1">
      <alignment horizontal="center" vertical="center"/>
    </xf>
    <xf numFmtId="0" fontId="29" fillId="0" borderId="25" xfId="7" applyFont="1" applyBorder="1" applyAlignment="1">
      <alignment vertical="center"/>
    </xf>
    <xf numFmtId="0" fontId="30" fillId="4" borderId="1" xfId="7" applyFont="1" applyFill="1" applyBorder="1" applyAlignment="1">
      <alignment horizontal="center" vertical="center" wrapText="1"/>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050F2466-BBE8-41C9-AE16-E6D0843212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4DA08CCF-FB68-43D3-92EA-C597137A33C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9159" y="46841"/>
          <a:ext cx="1192383" cy="8165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3">
          <cell r="B3">
            <v>3</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6">
          <cell r="D6">
            <v>43666</v>
          </cell>
        </row>
      </sheetData>
      <sheetData sheetId="71">
        <row r="6">
          <cell r="D6">
            <v>0</v>
          </cell>
        </row>
      </sheetData>
      <sheetData sheetId="72">
        <row r="6">
          <cell r="D6">
            <v>43666</v>
          </cell>
        </row>
      </sheetData>
      <sheetData sheetId="73">
        <row r="6">
          <cell r="D6">
            <v>0</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6">
          <cell r="D6">
            <v>0</v>
          </cell>
        </row>
      </sheetData>
      <sheetData sheetId="92">
        <row r="6">
          <cell r="D6">
            <v>0</v>
          </cell>
        </row>
      </sheetData>
      <sheetData sheetId="93">
        <row r="10">
          <cell r="M10">
            <v>1302940.7487084535</v>
          </cell>
        </row>
      </sheetData>
      <sheetData sheetId="94">
        <row r="6">
          <cell r="D6">
            <v>0</v>
          </cell>
        </row>
      </sheetData>
      <sheetData sheetId="95">
        <row r="6">
          <cell r="D6" t="str">
            <v>Base tratada con asfalto (BTA)</v>
          </cell>
        </row>
      </sheetData>
      <sheetData sheetId="96">
        <row r="6">
          <cell r="D6">
            <v>0</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row r="10">
          <cell r="M10">
            <v>1302940.7487084535</v>
          </cell>
        </row>
      </sheetData>
      <sheetData sheetId="109">
        <row r="6">
          <cell r="D6">
            <v>0</v>
          </cell>
        </row>
      </sheetData>
      <sheetData sheetId="110">
        <row r="10">
          <cell r="M10">
            <v>1302940.7487084535</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t="str">
            <v>Base tratada con asfalto (BTA)</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6">
          <cell r="D6">
            <v>43666</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6">
          <cell r="D6">
            <v>0</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E3B73-8C1C-403E-85F7-881CC72747E2}">
  <sheetPr>
    <tabColor theme="9" tint="0.39997558519241921"/>
  </sheetPr>
  <dimension ref="A1:GH80"/>
  <sheetViews>
    <sheetView zoomScale="90" zoomScaleNormal="90" workbookViewId="0">
      <selection activeCell="B6" sqref="B6:G6"/>
    </sheetView>
  </sheetViews>
  <sheetFormatPr baseColWidth="10" defaultColWidth="14.33203125" defaultRowHeight="13.8" x14ac:dyDescent="0.3"/>
  <cols>
    <col min="1" max="1" width="2.109375" style="92" customWidth="1"/>
    <col min="2" max="2" width="12" style="128" customWidth="1"/>
    <col min="3" max="3" width="58.6640625" style="128" customWidth="1"/>
    <col min="4" max="4" width="21.6640625" style="128" customWidth="1"/>
    <col min="5" max="5" width="18.109375" style="180" customWidth="1"/>
    <col min="6" max="6" width="17.6640625" style="92" customWidth="1"/>
    <col min="7" max="7" width="28.44140625" style="179" customWidth="1"/>
    <col min="8" max="9" width="24.44140625" style="92" customWidth="1"/>
    <col min="10" max="10" width="23.88671875" style="125" customWidth="1"/>
    <col min="11" max="11" width="28.6640625" style="92" customWidth="1"/>
    <col min="12" max="12" width="19.109375" style="92" customWidth="1"/>
    <col min="13" max="13" width="25.6640625" style="92" customWidth="1"/>
    <col min="14" max="14" width="21" style="92" customWidth="1"/>
    <col min="15" max="190" width="13.109375" style="92" customWidth="1"/>
    <col min="191" max="16384" width="14.33203125" style="92"/>
  </cols>
  <sheetData>
    <row r="1" spans="2:190" ht="11.25" customHeight="1" x14ac:dyDescent="0.3">
      <c r="B1" s="87"/>
      <c r="C1" s="88"/>
      <c r="D1" s="88"/>
      <c r="E1" s="89"/>
      <c r="F1" s="90"/>
      <c r="G1" s="91"/>
    </row>
    <row r="2" spans="2:190" x14ac:dyDescent="0.3">
      <c r="B2" s="246" t="s">
        <v>0</v>
      </c>
      <c r="C2" s="247"/>
      <c r="D2" s="247"/>
      <c r="E2" s="247"/>
      <c r="F2" s="247"/>
      <c r="G2" s="248"/>
    </row>
    <row r="3" spans="2:190" x14ac:dyDescent="0.3">
      <c r="B3" s="246" t="s">
        <v>1</v>
      </c>
      <c r="C3" s="247"/>
      <c r="D3" s="247"/>
      <c r="E3" s="247"/>
      <c r="F3" s="247"/>
      <c r="G3" s="248"/>
      <c r="H3" s="93"/>
      <c r="I3" s="93"/>
    </row>
    <row r="4" spans="2:190" x14ac:dyDescent="0.3">
      <c r="B4" s="246" t="s">
        <v>2</v>
      </c>
      <c r="C4" s="247"/>
      <c r="D4" s="247"/>
      <c r="E4" s="247"/>
      <c r="F4" s="247"/>
      <c r="G4" s="248"/>
      <c r="H4" s="93"/>
      <c r="I4" s="93"/>
    </row>
    <row r="5" spans="2:190" x14ac:dyDescent="0.3">
      <c r="B5" s="249" t="s">
        <v>3</v>
      </c>
      <c r="C5" s="250"/>
      <c r="D5" s="250"/>
      <c r="E5" s="250"/>
      <c r="F5" s="250"/>
      <c r="G5" s="251"/>
    </row>
    <row r="6" spans="2:190" x14ac:dyDescent="0.3">
      <c r="B6" s="252" t="s">
        <v>251</v>
      </c>
      <c r="C6" s="253"/>
      <c r="D6" s="253"/>
      <c r="E6" s="253"/>
      <c r="F6" s="253"/>
      <c r="G6" s="254"/>
    </row>
    <row r="7" spans="2:190" ht="33.75" customHeight="1" thickBot="1" x14ac:dyDescent="0.35">
      <c r="B7" s="255" t="s">
        <v>4</v>
      </c>
      <c r="C7" s="256"/>
      <c r="D7" s="256"/>
      <c r="E7" s="256"/>
      <c r="F7" s="256"/>
      <c r="G7" s="257"/>
    </row>
    <row r="8" spans="2:190" ht="25.35" customHeight="1" thickBot="1" x14ac:dyDescent="0.35">
      <c r="B8" s="261" t="s">
        <v>249</v>
      </c>
      <c r="C8" s="262"/>
      <c r="D8" s="263"/>
      <c r="E8" s="95" t="s">
        <v>5</v>
      </c>
      <c r="F8" s="264" t="s">
        <v>6</v>
      </c>
      <c r="G8" s="265"/>
    </row>
    <row r="9" spans="2:190" s="100" customFormat="1" ht="14.25" customHeight="1" thickBot="1" x14ac:dyDescent="0.35">
      <c r="B9" s="96"/>
      <c r="C9" s="97"/>
      <c r="D9" s="97"/>
      <c r="E9" s="98"/>
      <c r="F9" s="97"/>
      <c r="G9" s="99"/>
      <c r="H9" s="92"/>
      <c r="I9" s="92"/>
      <c r="J9" s="125"/>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92"/>
      <c r="FC9" s="92"/>
      <c r="FD9" s="92"/>
      <c r="FE9" s="92"/>
      <c r="FF9" s="92"/>
      <c r="FG9" s="92"/>
      <c r="FH9" s="92"/>
      <c r="FI9" s="92"/>
      <c r="FJ9" s="92"/>
      <c r="FK9" s="92"/>
      <c r="FL9" s="92"/>
      <c r="FM9" s="92"/>
      <c r="FN9" s="92"/>
      <c r="FO9" s="92"/>
      <c r="FP9" s="92"/>
      <c r="FQ9" s="92"/>
      <c r="FR9" s="92"/>
      <c r="FS9" s="92"/>
      <c r="FT9" s="92"/>
      <c r="FU9" s="92"/>
      <c r="FV9" s="92"/>
      <c r="FW9" s="92"/>
      <c r="FX9" s="92"/>
      <c r="FY9" s="92"/>
      <c r="FZ9" s="92"/>
      <c r="GA9" s="92"/>
      <c r="GB9" s="92"/>
      <c r="GC9" s="92"/>
      <c r="GD9" s="92"/>
      <c r="GE9" s="92"/>
      <c r="GF9" s="92"/>
      <c r="GG9" s="92"/>
      <c r="GH9" s="92"/>
    </row>
    <row r="10" spans="2:190" s="100" customFormat="1" ht="13.35" customHeight="1" x14ac:dyDescent="0.3">
      <c r="B10" s="266" t="s">
        <v>7</v>
      </c>
      <c r="C10" s="267"/>
      <c r="D10" s="101" t="s">
        <v>8</v>
      </c>
      <c r="E10" s="102" t="s">
        <v>9</v>
      </c>
      <c r="F10" s="101" t="s">
        <v>10</v>
      </c>
      <c r="G10" s="103" t="s">
        <v>11</v>
      </c>
      <c r="H10" s="92"/>
      <c r="I10" s="92"/>
      <c r="J10" s="125"/>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c r="CT10" s="92"/>
      <c r="CU10" s="92"/>
      <c r="CV10" s="92"/>
      <c r="CW10" s="92"/>
      <c r="CX10" s="92"/>
      <c r="CY10" s="92"/>
      <c r="CZ10" s="92"/>
      <c r="DA10" s="92"/>
      <c r="DB10" s="92"/>
      <c r="DC10" s="92"/>
      <c r="DD10" s="92"/>
      <c r="DE10" s="92"/>
      <c r="DF10" s="92"/>
      <c r="DG10" s="92"/>
      <c r="DH10" s="92"/>
      <c r="DI10" s="92"/>
      <c r="DJ10" s="92"/>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92"/>
      <c r="FC10" s="92"/>
      <c r="FD10" s="92"/>
      <c r="FE10" s="92"/>
      <c r="FF10" s="92"/>
      <c r="FG10" s="92"/>
      <c r="FH10" s="92"/>
      <c r="FI10" s="92"/>
      <c r="FJ10" s="92"/>
      <c r="FK10" s="92"/>
      <c r="FL10" s="92"/>
      <c r="FM10" s="92"/>
      <c r="FN10" s="92"/>
      <c r="FO10" s="92"/>
      <c r="FP10" s="92"/>
      <c r="FQ10" s="92"/>
      <c r="FR10" s="92"/>
      <c r="FS10" s="92"/>
      <c r="FT10" s="92"/>
      <c r="FU10" s="92"/>
      <c r="FV10" s="92"/>
      <c r="FW10" s="92"/>
      <c r="FX10" s="92"/>
      <c r="FY10" s="92"/>
      <c r="FZ10" s="92"/>
      <c r="GA10" s="92"/>
      <c r="GB10" s="92"/>
      <c r="GC10" s="92"/>
      <c r="GD10" s="92"/>
      <c r="GE10" s="92"/>
      <c r="GF10" s="92"/>
      <c r="GG10" s="92"/>
      <c r="GH10" s="92"/>
    </row>
    <row r="11" spans="2:190" s="100" customFormat="1" ht="14.85" customHeight="1" x14ac:dyDescent="0.3">
      <c r="B11" s="268"/>
      <c r="C11" s="269"/>
      <c r="D11" s="104" t="s">
        <v>12</v>
      </c>
      <c r="E11" s="105" t="s">
        <v>13</v>
      </c>
      <c r="F11" s="104" t="s">
        <v>14</v>
      </c>
      <c r="G11" s="106" t="s">
        <v>15</v>
      </c>
      <c r="H11" s="92"/>
      <c r="I11" s="92"/>
      <c r="J11" s="125"/>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row>
    <row r="12" spans="2:190" s="100" customFormat="1" ht="15" customHeight="1" thickBot="1" x14ac:dyDescent="0.35">
      <c r="B12" s="270"/>
      <c r="C12" s="271"/>
      <c r="D12" s="107" t="s">
        <v>16</v>
      </c>
      <c r="E12" s="108" t="s">
        <v>17</v>
      </c>
      <c r="F12" s="107" t="s">
        <v>18</v>
      </c>
      <c r="G12" s="109" t="s">
        <v>19</v>
      </c>
      <c r="H12" s="92"/>
      <c r="I12" s="92"/>
      <c r="J12" s="125"/>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92"/>
      <c r="FC12" s="92"/>
      <c r="FD12" s="92"/>
      <c r="FE12" s="92"/>
      <c r="FF12" s="92"/>
      <c r="FG12" s="92"/>
      <c r="FH12" s="92"/>
      <c r="FI12" s="92"/>
      <c r="FJ12" s="92"/>
      <c r="FK12" s="92"/>
      <c r="FL12" s="92"/>
      <c r="FM12" s="92"/>
      <c r="FN12" s="92"/>
      <c r="FO12" s="92"/>
      <c r="FP12" s="92"/>
      <c r="FQ12" s="92"/>
      <c r="FR12" s="92"/>
      <c r="FS12" s="92"/>
      <c r="FT12" s="92"/>
      <c r="FU12" s="92"/>
      <c r="FV12" s="92"/>
      <c r="FW12" s="92"/>
      <c r="FX12" s="92"/>
      <c r="FY12" s="92"/>
      <c r="FZ12" s="92"/>
      <c r="GA12" s="92"/>
      <c r="GB12" s="92"/>
      <c r="GC12" s="92"/>
      <c r="GD12" s="92"/>
      <c r="GE12" s="92"/>
      <c r="GF12" s="92"/>
      <c r="GG12" s="92"/>
      <c r="GH12" s="92"/>
    </row>
    <row r="13" spans="2:190" s="100" customFormat="1" ht="14.85" customHeight="1" thickBot="1" x14ac:dyDescent="0.35">
      <c r="B13" s="272" t="s">
        <v>234</v>
      </c>
      <c r="C13" s="273"/>
      <c r="D13" s="273"/>
      <c r="E13" s="273"/>
      <c r="F13" s="273"/>
      <c r="G13" s="274"/>
      <c r="H13" s="92"/>
      <c r="I13" s="92"/>
      <c r="J13" s="125"/>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92"/>
      <c r="FC13" s="92"/>
      <c r="FD13" s="92"/>
      <c r="FE13" s="92"/>
      <c r="FF13" s="92"/>
      <c r="FG13" s="92"/>
      <c r="FH13" s="92"/>
      <c r="FI13" s="92"/>
      <c r="FJ13" s="92"/>
      <c r="FK13" s="92"/>
      <c r="FL13" s="92"/>
      <c r="FM13" s="92"/>
      <c r="FN13" s="92"/>
      <c r="FO13" s="92"/>
      <c r="FP13" s="92"/>
      <c r="FQ13" s="92"/>
      <c r="FR13" s="92"/>
      <c r="FS13" s="92"/>
      <c r="FT13" s="92"/>
      <c r="FU13" s="92"/>
      <c r="FV13" s="92"/>
      <c r="FW13" s="92"/>
      <c r="FX13" s="92"/>
      <c r="FY13" s="92"/>
      <c r="FZ13" s="92"/>
      <c r="GA13" s="92"/>
      <c r="GB13" s="92"/>
      <c r="GC13" s="92"/>
      <c r="GD13" s="92"/>
      <c r="GE13" s="92"/>
      <c r="GF13" s="92"/>
      <c r="GG13" s="92"/>
      <c r="GH13" s="92"/>
    </row>
    <row r="14" spans="2:190" s="100" customFormat="1" ht="27" customHeight="1" x14ac:dyDescent="0.3">
      <c r="B14" s="182" t="s">
        <v>238</v>
      </c>
      <c r="C14" s="183" t="s">
        <v>21</v>
      </c>
      <c r="D14" s="183"/>
      <c r="E14" s="184"/>
      <c r="F14" s="183"/>
      <c r="G14" s="185"/>
      <c r="H14" s="92"/>
      <c r="I14" s="92"/>
      <c r="J14" s="125"/>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c r="CT14" s="92"/>
      <c r="CU14" s="92"/>
      <c r="CV14" s="92"/>
      <c r="CW14" s="92"/>
      <c r="CX14" s="92"/>
      <c r="CY14" s="92"/>
      <c r="CZ14" s="92"/>
      <c r="DA14" s="92"/>
      <c r="DB14" s="92"/>
      <c r="DC14" s="92"/>
      <c r="DD14" s="92"/>
      <c r="DE14" s="92"/>
      <c r="DF14" s="92"/>
      <c r="DG14" s="92"/>
      <c r="DH14" s="92"/>
      <c r="DI14" s="92"/>
      <c r="DJ14" s="92"/>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92"/>
      <c r="FC14" s="92"/>
      <c r="FD14" s="92"/>
      <c r="FE14" s="92"/>
      <c r="FF14" s="92"/>
      <c r="FG14" s="92"/>
      <c r="FH14" s="92"/>
      <c r="FI14" s="92"/>
      <c r="FJ14" s="92"/>
      <c r="FK14" s="92"/>
      <c r="FL14" s="92"/>
      <c r="FM14" s="92"/>
      <c r="FN14" s="92"/>
      <c r="FO14" s="92"/>
      <c r="FP14" s="92"/>
      <c r="FQ14" s="92"/>
      <c r="FR14" s="92"/>
      <c r="FS14" s="92"/>
      <c r="FT14" s="92"/>
      <c r="FU14" s="92"/>
      <c r="FV14" s="92"/>
      <c r="FW14" s="92"/>
      <c r="FX14" s="92"/>
      <c r="FY14" s="92"/>
      <c r="FZ14" s="92"/>
      <c r="GA14" s="92"/>
      <c r="GB14" s="92"/>
      <c r="GC14" s="92"/>
      <c r="GD14" s="92"/>
      <c r="GE14" s="92"/>
      <c r="GF14" s="92"/>
      <c r="GG14" s="92"/>
      <c r="GH14" s="92"/>
    </row>
    <row r="15" spans="2:190" s="100" customFormat="1" ht="18" customHeight="1" x14ac:dyDescent="0.3">
      <c r="B15" s="118">
        <v>1</v>
      </c>
      <c r="C15" s="110" t="s">
        <v>22</v>
      </c>
      <c r="D15" s="111"/>
      <c r="E15" s="112"/>
      <c r="F15" s="113">
        <v>2</v>
      </c>
      <c r="G15" s="120"/>
      <c r="H15" s="243"/>
      <c r="I15" s="93"/>
      <c r="J15" s="125"/>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2"/>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92"/>
      <c r="FC15" s="92"/>
      <c r="FD15" s="92"/>
      <c r="FE15" s="92"/>
      <c r="FF15" s="92"/>
      <c r="FG15" s="92"/>
      <c r="FH15" s="92"/>
      <c r="FI15" s="92"/>
      <c r="FJ15" s="92"/>
      <c r="FK15" s="92"/>
      <c r="FL15" s="92"/>
      <c r="FM15" s="92"/>
      <c r="FN15" s="92"/>
      <c r="FO15" s="92"/>
      <c r="FP15" s="92"/>
      <c r="FQ15" s="92"/>
      <c r="FR15" s="92"/>
      <c r="FS15" s="92"/>
      <c r="FT15" s="92"/>
      <c r="FU15" s="92"/>
      <c r="FV15" s="92"/>
      <c r="FW15" s="92"/>
      <c r="FX15" s="92"/>
      <c r="FY15" s="92"/>
      <c r="FZ15" s="92"/>
      <c r="GA15" s="92"/>
      <c r="GB15" s="92"/>
      <c r="GC15" s="92"/>
      <c r="GD15" s="92"/>
      <c r="GE15" s="92"/>
      <c r="GF15" s="92"/>
      <c r="GG15" s="92"/>
      <c r="GH15" s="92"/>
    </row>
    <row r="16" spans="2:190" s="100" customFormat="1" ht="18" customHeight="1" x14ac:dyDescent="0.3">
      <c r="B16" s="118">
        <v>2</v>
      </c>
      <c r="C16" s="110" t="s">
        <v>23</v>
      </c>
      <c r="D16" s="111"/>
      <c r="E16" s="112"/>
      <c r="F16" s="113">
        <v>4</v>
      </c>
      <c r="G16" s="120"/>
      <c r="H16" s="243"/>
      <c r="I16" s="93"/>
      <c r="J16" s="125"/>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92"/>
      <c r="FC16" s="92"/>
      <c r="FD16" s="92"/>
      <c r="FE16" s="92"/>
      <c r="FF16" s="92"/>
      <c r="FG16" s="92"/>
      <c r="FH16" s="92"/>
      <c r="FI16" s="92"/>
      <c r="FJ16" s="92"/>
      <c r="FK16" s="92"/>
      <c r="FL16" s="92"/>
      <c r="FM16" s="92"/>
      <c r="FN16" s="92"/>
      <c r="FO16" s="92"/>
      <c r="FP16" s="92"/>
      <c r="FQ16" s="92"/>
      <c r="FR16" s="92"/>
      <c r="FS16" s="92"/>
      <c r="FT16" s="92"/>
      <c r="FU16" s="92"/>
      <c r="FV16" s="92"/>
      <c r="FW16" s="92"/>
      <c r="FX16" s="92"/>
      <c r="FY16" s="92"/>
      <c r="FZ16" s="92"/>
      <c r="GA16" s="92"/>
      <c r="GB16" s="92"/>
      <c r="GC16" s="92"/>
      <c r="GD16" s="92"/>
      <c r="GE16" s="92"/>
      <c r="GF16" s="92"/>
      <c r="GG16" s="92"/>
      <c r="GH16" s="92"/>
    </row>
    <row r="17" spans="2:190" s="100" customFormat="1" ht="18" customHeight="1" thickBot="1" x14ac:dyDescent="0.35">
      <c r="B17" s="118">
        <v>3</v>
      </c>
      <c r="C17" s="110" t="s">
        <v>24</v>
      </c>
      <c r="D17" s="111"/>
      <c r="E17" s="112"/>
      <c r="F17" s="113">
        <v>4</v>
      </c>
      <c r="G17" s="120"/>
      <c r="H17" s="93"/>
      <c r="I17" s="93"/>
      <c r="J17" s="125"/>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92"/>
      <c r="FC17" s="92"/>
      <c r="FD17" s="92"/>
      <c r="FE17" s="92"/>
      <c r="FF17" s="92"/>
      <c r="FG17" s="92"/>
      <c r="FH17" s="92"/>
      <c r="FI17" s="92"/>
      <c r="FJ17" s="92"/>
      <c r="FK17" s="92"/>
      <c r="FL17" s="92"/>
      <c r="FM17" s="92"/>
      <c r="FN17" s="92"/>
      <c r="FO17" s="92"/>
      <c r="FP17" s="92"/>
      <c r="FQ17" s="92"/>
      <c r="FR17" s="92"/>
      <c r="FS17" s="92"/>
      <c r="FT17" s="92"/>
      <c r="FU17" s="92"/>
      <c r="FV17" s="92"/>
      <c r="FW17" s="92"/>
      <c r="FX17" s="92"/>
      <c r="FY17" s="92"/>
      <c r="FZ17" s="92"/>
      <c r="GA17" s="92"/>
      <c r="GB17" s="92"/>
      <c r="GC17" s="92"/>
      <c r="GD17" s="92"/>
      <c r="GE17" s="92"/>
      <c r="GF17" s="92"/>
      <c r="GG17" s="92"/>
      <c r="GH17" s="92"/>
    </row>
    <row r="18" spans="2:190" s="100" customFormat="1" ht="45.75" customHeight="1" thickBot="1" x14ac:dyDescent="0.35">
      <c r="B18" s="186"/>
      <c r="C18" s="205" t="s">
        <v>25</v>
      </c>
      <c r="D18" s="114"/>
      <c r="E18" s="115"/>
      <c r="F18" s="116"/>
      <c r="G18" s="231">
        <v>10000000</v>
      </c>
      <c r="H18" s="226" t="s">
        <v>26</v>
      </c>
      <c r="I18" s="93"/>
      <c r="J18" s="125"/>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92"/>
      <c r="FC18" s="92"/>
      <c r="FD18" s="92"/>
      <c r="FE18" s="92"/>
      <c r="FF18" s="92"/>
      <c r="FG18" s="92"/>
      <c r="FH18" s="92"/>
      <c r="FI18" s="92"/>
      <c r="FJ18" s="92"/>
      <c r="FK18" s="92"/>
      <c r="FL18" s="92"/>
      <c r="FM18" s="92"/>
      <c r="FN18" s="92"/>
      <c r="FO18" s="92"/>
      <c r="FP18" s="92"/>
      <c r="FQ18" s="92"/>
      <c r="FR18" s="92"/>
      <c r="FS18" s="92"/>
      <c r="FT18" s="92"/>
      <c r="FU18" s="92"/>
      <c r="FV18" s="92"/>
      <c r="FW18" s="92"/>
      <c r="FX18" s="92"/>
      <c r="FY18" s="92"/>
      <c r="FZ18" s="92"/>
      <c r="GA18" s="92"/>
      <c r="GB18" s="92"/>
      <c r="GC18" s="92"/>
      <c r="GD18" s="92"/>
      <c r="GE18" s="92"/>
      <c r="GF18" s="92"/>
      <c r="GG18" s="92"/>
      <c r="GH18" s="92"/>
    </row>
    <row r="19" spans="2:190" s="100" customFormat="1" ht="18.600000000000001" customHeight="1" x14ac:dyDescent="0.3">
      <c r="B19" s="186">
        <v>4</v>
      </c>
      <c r="C19" s="206" t="s">
        <v>27</v>
      </c>
      <c r="D19" s="111"/>
      <c r="E19" s="181"/>
      <c r="F19" s="113"/>
      <c r="G19" s="188"/>
      <c r="H19" s="222"/>
      <c r="I19" s="222"/>
      <c r="J19" s="125"/>
      <c r="K19" s="92"/>
      <c r="L19" s="223"/>
      <c r="M19" s="223"/>
      <c r="N19" s="223"/>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2"/>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92"/>
      <c r="FC19" s="92"/>
      <c r="FD19" s="92"/>
      <c r="FE19" s="92"/>
      <c r="FF19" s="92"/>
      <c r="FG19" s="92"/>
      <c r="FH19" s="92"/>
      <c r="FI19" s="92"/>
      <c r="FJ19" s="92"/>
      <c r="FK19" s="92"/>
      <c r="FL19" s="92"/>
      <c r="FM19" s="92"/>
      <c r="FN19" s="92"/>
      <c r="FO19" s="92"/>
      <c r="FP19" s="92"/>
      <c r="FQ19" s="92"/>
      <c r="FR19" s="92"/>
      <c r="FS19" s="92"/>
      <c r="FT19" s="92"/>
      <c r="FU19" s="92"/>
      <c r="FV19" s="92"/>
      <c r="FW19" s="92"/>
      <c r="FX19" s="92"/>
      <c r="FY19" s="92"/>
      <c r="FZ19" s="92"/>
      <c r="GA19" s="92"/>
      <c r="GB19" s="92"/>
      <c r="GC19" s="92"/>
      <c r="GD19" s="92"/>
      <c r="GE19" s="92"/>
      <c r="GF19" s="92"/>
      <c r="GG19" s="92"/>
      <c r="GH19" s="92"/>
    </row>
    <row r="20" spans="2:190" s="100" customFormat="1" ht="18.600000000000001" customHeight="1" x14ac:dyDescent="0.3">
      <c r="B20" s="186">
        <v>5</v>
      </c>
      <c r="C20" s="206" t="s">
        <v>28</v>
      </c>
      <c r="D20" s="111"/>
      <c r="E20" s="181"/>
      <c r="F20" s="113"/>
      <c r="G20" s="188"/>
      <c r="H20" s="192"/>
      <c r="I20" s="192"/>
      <c r="J20" s="125"/>
      <c r="K20" s="92"/>
      <c r="L20" s="224"/>
      <c r="M20" s="223"/>
      <c r="N20" s="223"/>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c r="CT20" s="92"/>
      <c r="CU20" s="92"/>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92"/>
      <c r="FC20" s="92"/>
      <c r="FD20" s="92"/>
      <c r="FE20" s="92"/>
      <c r="FF20" s="92"/>
      <c r="FG20" s="92"/>
      <c r="FH20" s="92"/>
      <c r="FI20" s="92"/>
      <c r="FJ20" s="92"/>
      <c r="FK20" s="92"/>
      <c r="FL20" s="92"/>
      <c r="FM20" s="92"/>
      <c r="FN20" s="92"/>
      <c r="FO20" s="92"/>
      <c r="FP20" s="92"/>
      <c r="FQ20" s="92"/>
      <c r="FR20" s="92"/>
      <c r="FS20" s="92"/>
      <c r="FT20" s="92"/>
      <c r="FU20" s="92"/>
      <c r="FV20" s="92"/>
      <c r="FW20" s="92"/>
      <c r="FX20" s="92"/>
      <c r="FY20" s="92"/>
      <c r="FZ20" s="92"/>
      <c r="GA20" s="92"/>
      <c r="GB20" s="92"/>
      <c r="GC20" s="92"/>
      <c r="GD20" s="92"/>
      <c r="GE20" s="92"/>
      <c r="GF20" s="92"/>
      <c r="GG20" s="92"/>
      <c r="GH20" s="92"/>
    </row>
    <row r="21" spans="2:190" s="100" customFormat="1" ht="18.600000000000001" customHeight="1" x14ac:dyDescent="0.3">
      <c r="B21" s="186">
        <v>6</v>
      </c>
      <c r="C21" s="206" t="s">
        <v>29</v>
      </c>
      <c r="D21" s="111"/>
      <c r="E21" s="181"/>
      <c r="F21" s="113"/>
      <c r="G21" s="188"/>
      <c r="H21" s="93"/>
      <c r="I21" s="93"/>
      <c r="J21" s="125"/>
      <c r="K21" s="92"/>
      <c r="L21" s="224"/>
      <c r="M21" s="223"/>
      <c r="N21" s="223"/>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92"/>
      <c r="FC21" s="92"/>
      <c r="FD21" s="92"/>
      <c r="FE21" s="92"/>
      <c r="FF21" s="92"/>
      <c r="FG21" s="92"/>
      <c r="FH21" s="92"/>
      <c r="FI21" s="92"/>
      <c r="FJ21" s="92"/>
      <c r="FK21" s="92"/>
      <c r="FL21" s="92"/>
      <c r="FM21" s="92"/>
      <c r="FN21" s="92"/>
      <c r="FO21" s="92"/>
      <c r="FP21" s="92"/>
      <c r="FQ21" s="92"/>
      <c r="FR21" s="92"/>
      <c r="FS21" s="92"/>
      <c r="FT21" s="92"/>
      <c r="FU21" s="92"/>
      <c r="FV21" s="92"/>
      <c r="FW21" s="92"/>
      <c r="FX21" s="92"/>
      <c r="FY21" s="92"/>
      <c r="FZ21" s="92"/>
      <c r="GA21" s="92"/>
      <c r="GB21" s="92"/>
      <c r="GC21" s="92"/>
      <c r="GD21" s="92"/>
      <c r="GE21" s="92"/>
      <c r="GF21" s="92"/>
      <c r="GG21" s="92"/>
      <c r="GH21" s="92"/>
    </row>
    <row r="22" spans="2:190" s="100" customFormat="1" ht="18.600000000000001" customHeight="1" x14ac:dyDescent="0.3">
      <c r="B22" s="186">
        <v>7</v>
      </c>
      <c r="C22" s="206" t="s">
        <v>30</v>
      </c>
      <c r="D22" s="111"/>
      <c r="E22" s="181"/>
      <c r="F22" s="113"/>
      <c r="G22" s="188"/>
      <c r="H22" s="93"/>
      <c r="I22" s="93"/>
      <c r="J22" s="125"/>
      <c r="K22" s="92"/>
      <c r="L22" s="224"/>
      <c r="M22" s="223"/>
      <c r="N22" s="223"/>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c r="CT22" s="92"/>
      <c r="CU22" s="92"/>
      <c r="CV22" s="92"/>
      <c r="CW22" s="92"/>
      <c r="CX22" s="92"/>
      <c r="CY22" s="92"/>
      <c r="CZ22" s="92"/>
      <c r="DA22" s="92"/>
      <c r="DB22" s="92"/>
      <c r="DC22" s="92"/>
      <c r="DD22" s="92"/>
      <c r="DE22" s="92"/>
      <c r="DF22" s="92"/>
      <c r="DG22" s="92"/>
      <c r="DH22" s="92"/>
      <c r="DI22" s="92"/>
      <c r="DJ22" s="92"/>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92"/>
      <c r="FC22" s="92"/>
      <c r="FD22" s="92"/>
      <c r="FE22" s="92"/>
      <c r="FF22" s="92"/>
      <c r="FG22" s="92"/>
      <c r="FH22" s="92"/>
      <c r="FI22" s="92"/>
      <c r="FJ22" s="92"/>
      <c r="FK22" s="92"/>
      <c r="FL22" s="92"/>
      <c r="FM22" s="92"/>
      <c r="FN22" s="92"/>
      <c r="FO22" s="92"/>
      <c r="FP22" s="92"/>
      <c r="FQ22" s="92"/>
      <c r="FR22" s="92"/>
      <c r="FS22" s="92"/>
      <c r="FT22" s="92"/>
      <c r="FU22" s="92"/>
      <c r="FV22" s="92"/>
      <c r="FW22" s="92"/>
      <c r="FX22" s="92"/>
      <c r="FY22" s="92"/>
      <c r="FZ22" s="92"/>
      <c r="GA22" s="92"/>
      <c r="GB22" s="92"/>
      <c r="GC22" s="92"/>
      <c r="GD22" s="92"/>
      <c r="GE22" s="92"/>
      <c r="GF22" s="92"/>
      <c r="GG22" s="92"/>
      <c r="GH22" s="92"/>
    </row>
    <row r="23" spans="2:190" s="100" customFormat="1" ht="18.600000000000001" customHeight="1" x14ac:dyDescent="0.3">
      <c r="B23" s="186">
        <v>8</v>
      </c>
      <c r="C23" s="206" t="s">
        <v>31</v>
      </c>
      <c r="D23" s="111"/>
      <c r="E23" s="181"/>
      <c r="F23" s="113"/>
      <c r="G23" s="188"/>
      <c r="H23" s="93"/>
      <c r="I23" s="93"/>
      <c r="J23" s="125"/>
      <c r="K23" s="92"/>
      <c r="L23" s="224"/>
      <c r="M23" s="223"/>
      <c r="N23" s="223"/>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c r="CN23" s="92"/>
      <c r="CO23" s="92"/>
      <c r="CP23" s="92"/>
      <c r="CQ23" s="92"/>
      <c r="CR23" s="92"/>
      <c r="CS23" s="92"/>
      <c r="CT23" s="92"/>
      <c r="CU23" s="92"/>
      <c r="CV23" s="92"/>
      <c r="CW23" s="92"/>
      <c r="CX23" s="92"/>
      <c r="CY23" s="92"/>
      <c r="CZ23" s="92"/>
      <c r="DA23" s="92"/>
      <c r="DB23" s="92"/>
      <c r="DC23" s="92"/>
      <c r="DD23" s="92"/>
      <c r="DE23" s="92"/>
      <c r="DF23" s="92"/>
      <c r="DG23" s="92"/>
      <c r="DH23" s="92"/>
      <c r="DI23" s="92"/>
      <c r="DJ23" s="92"/>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92"/>
      <c r="FC23" s="92"/>
      <c r="FD23" s="92"/>
      <c r="FE23" s="92"/>
      <c r="FF23" s="92"/>
      <c r="FG23" s="92"/>
      <c r="FH23" s="92"/>
      <c r="FI23" s="92"/>
      <c r="FJ23" s="92"/>
      <c r="FK23" s="92"/>
      <c r="FL23" s="92"/>
      <c r="FM23" s="92"/>
      <c r="FN23" s="92"/>
      <c r="FO23" s="92"/>
      <c r="FP23" s="92"/>
      <c r="FQ23" s="92"/>
      <c r="FR23" s="92"/>
      <c r="FS23" s="92"/>
      <c r="FT23" s="92"/>
      <c r="FU23" s="92"/>
      <c r="FV23" s="92"/>
      <c r="FW23" s="92"/>
      <c r="FX23" s="92"/>
      <c r="FY23" s="92"/>
      <c r="FZ23" s="92"/>
      <c r="GA23" s="92"/>
      <c r="GB23" s="92"/>
      <c r="GC23" s="92"/>
      <c r="GD23" s="92"/>
      <c r="GE23" s="92"/>
      <c r="GF23" s="92"/>
      <c r="GG23" s="92"/>
      <c r="GH23" s="92"/>
    </row>
    <row r="24" spans="2:190" s="100" customFormat="1" ht="18.600000000000001" customHeight="1" x14ac:dyDescent="0.3">
      <c r="B24" s="186">
        <v>9</v>
      </c>
      <c r="C24" s="206" t="s">
        <v>32</v>
      </c>
      <c r="D24" s="111"/>
      <c r="E24" s="181"/>
      <c r="F24" s="113"/>
      <c r="G24" s="188"/>
      <c r="H24" s="93"/>
      <c r="I24" s="93"/>
      <c r="J24" s="125"/>
      <c r="K24" s="92"/>
      <c r="L24" s="224"/>
      <c r="M24" s="223"/>
      <c r="N24" s="223"/>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92"/>
      <c r="FC24" s="92"/>
      <c r="FD24" s="92"/>
      <c r="FE24" s="92"/>
      <c r="FF24" s="92"/>
      <c r="FG24" s="92"/>
      <c r="FH24" s="92"/>
      <c r="FI24" s="92"/>
      <c r="FJ24" s="92"/>
      <c r="FK24" s="92"/>
      <c r="FL24" s="92"/>
      <c r="FM24" s="92"/>
      <c r="FN24" s="92"/>
      <c r="FO24" s="92"/>
      <c r="FP24" s="92"/>
      <c r="FQ24" s="92"/>
      <c r="FR24" s="92"/>
      <c r="FS24" s="92"/>
      <c r="FT24" s="92"/>
      <c r="FU24" s="92"/>
      <c r="FV24" s="92"/>
      <c r="FW24" s="92"/>
      <c r="FX24" s="92"/>
      <c r="FY24" s="92"/>
      <c r="FZ24" s="92"/>
      <c r="GA24" s="92"/>
      <c r="GB24" s="92"/>
      <c r="GC24" s="92"/>
      <c r="GD24" s="92"/>
      <c r="GE24" s="92"/>
      <c r="GF24" s="92"/>
      <c r="GG24" s="92"/>
      <c r="GH24" s="92"/>
    </row>
    <row r="25" spans="2:190" s="100" customFormat="1" ht="18" customHeight="1" x14ac:dyDescent="0.3">
      <c r="B25" s="118">
        <v>10</v>
      </c>
      <c r="C25" s="110" t="s">
        <v>33</v>
      </c>
      <c r="D25" s="111"/>
      <c r="E25" s="112"/>
      <c r="F25" s="113">
        <v>2</v>
      </c>
      <c r="G25" s="120"/>
      <c r="H25" s="93"/>
      <c r="I25" s="93"/>
      <c r="J25" s="125"/>
      <c r="K25" s="92"/>
      <c r="L25" s="224"/>
      <c r="M25" s="223"/>
      <c r="N25" s="223"/>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c r="CN25" s="92"/>
      <c r="CO25" s="92"/>
      <c r="CP25" s="92"/>
      <c r="CQ25" s="92"/>
      <c r="CR25" s="92"/>
      <c r="CS25" s="92"/>
      <c r="CT25" s="92"/>
      <c r="CU25" s="92"/>
      <c r="CV25" s="92"/>
      <c r="CW25" s="92"/>
      <c r="CX25" s="92"/>
      <c r="CY25" s="92"/>
      <c r="CZ25" s="92"/>
      <c r="DA25" s="92"/>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92"/>
      <c r="FC25" s="92"/>
      <c r="FD25" s="92"/>
      <c r="FE25" s="92"/>
      <c r="FF25" s="92"/>
      <c r="FG25" s="92"/>
      <c r="FH25" s="92"/>
      <c r="FI25" s="92"/>
      <c r="FJ25" s="92"/>
      <c r="FK25" s="92"/>
      <c r="FL25" s="92"/>
      <c r="FM25" s="92"/>
      <c r="FN25" s="92"/>
      <c r="FO25" s="92"/>
      <c r="FP25" s="92"/>
      <c r="FQ25" s="92"/>
      <c r="FR25" s="92"/>
      <c r="FS25" s="92"/>
      <c r="FT25" s="92"/>
      <c r="FU25" s="92"/>
      <c r="FV25" s="92"/>
      <c r="FW25" s="92"/>
      <c r="FX25" s="92"/>
      <c r="FY25" s="92"/>
      <c r="FZ25" s="92"/>
      <c r="GA25" s="92"/>
      <c r="GB25" s="92"/>
      <c r="GC25" s="92"/>
      <c r="GD25" s="92"/>
      <c r="GE25" s="92"/>
      <c r="GF25" s="92"/>
      <c r="GG25" s="92"/>
      <c r="GH25" s="92"/>
    </row>
    <row r="26" spans="2:190" s="100" customFormat="1" ht="18" customHeight="1" x14ac:dyDescent="0.3">
      <c r="B26" s="118">
        <v>11</v>
      </c>
      <c r="C26" s="110" t="s">
        <v>34</v>
      </c>
      <c r="D26" s="111"/>
      <c r="E26" s="112"/>
      <c r="F26" s="113">
        <v>2</v>
      </c>
      <c r="G26" s="120"/>
      <c r="H26" s="93"/>
      <c r="I26" s="93"/>
      <c r="J26" s="125"/>
      <c r="K26" s="92"/>
      <c r="L26" s="224"/>
      <c r="M26" s="223"/>
      <c r="N26" s="223"/>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c r="CT26" s="92"/>
      <c r="CU26" s="92"/>
      <c r="CV26" s="92"/>
      <c r="CW26" s="92"/>
      <c r="CX26" s="92"/>
      <c r="CY26" s="92"/>
      <c r="CZ26" s="92"/>
      <c r="DA26" s="92"/>
      <c r="DB26" s="92"/>
      <c r="DC26" s="92"/>
      <c r="DD26" s="92"/>
      <c r="DE26" s="92"/>
      <c r="DF26" s="92"/>
      <c r="DG26" s="92"/>
      <c r="DH26" s="92"/>
      <c r="DI26" s="92"/>
      <c r="DJ26" s="92"/>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92"/>
      <c r="FC26" s="92"/>
      <c r="FD26" s="92"/>
      <c r="FE26" s="92"/>
      <c r="FF26" s="92"/>
      <c r="FG26" s="92"/>
      <c r="FH26" s="92"/>
      <c r="FI26" s="92"/>
      <c r="FJ26" s="92"/>
      <c r="FK26" s="92"/>
      <c r="FL26" s="92"/>
      <c r="FM26" s="92"/>
      <c r="FN26" s="92"/>
      <c r="FO26" s="92"/>
      <c r="FP26" s="92"/>
      <c r="FQ26" s="92"/>
      <c r="FR26" s="92"/>
      <c r="FS26" s="92"/>
      <c r="FT26" s="92"/>
      <c r="FU26" s="92"/>
      <c r="FV26" s="92"/>
      <c r="FW26" s="92"/>
      <c r="FX26" s="92"/>
      <c r="FY26" s="92"/>
      <c r="FZ26" s="92"/>
      <c r="GA26" s="92"/>
      <c r="GB26" s="92"/>
      <c r="GC26" s="92"/>
      <c r="GD26" s="92"/>
      <c r="GE26" s="92"/>
      <c r="GF26" s="92"/>
      <c r="GG26" s="92"/>
      <c r="GH26" s="92"/>
    </row>
    <row r="27" spans="2:190" s="100" customFormat="1" ht="18" customHeight="1" x14ac:dyDescent="0.3">
      <c r="B27" s="118">
        <v>12</v>
      </c>
      <c r="C27" s="110" t="s">
        <v>35</v>
      </c>
      <c r="D27" s="111"/>
      <c r="E27" s="112"/>
      <c r="F27" s="113">
        <v>4</v>
      </c>
      <c r="G27" s="120"/>
      <c r="H27" s="93"/>
      <c r="I27" s="93"/>
      <c r="J27" s="125"/>
      <c r="K27" s="92"/>
      <c r="L27" s="223"/>
      <c r="M27" s="223"/>
      <c r="N27" s="223"/>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c r="CN27" s="92"/>
      <c r="CO27" s="92"/>
      <c r="CP27" s="92"/>
      <c r="CQ27" s="92"/>
      <c r="CR27" s="92"/>
      <c r="CS27" s="92"/>
      <c r="CT27" s="92"/>
      <c r="CU27" s="92"/>
      <c r="CV27" s="92"/>
      <c r="CW27" s="92"/>
      <c r="CX27" s="92"/>
      <c r="CY27" s="92"/>
      <c r="CZ27" s="92"/>
      <c r="DA27" s="92"/>
      <c r="DB27" s="92"/>
      <c r="DC27" s="92"/>
      <c r="DD27" s="92"/>
      <c r="DE27" s="92"/>
      <c r="DF27" s="92"/>
      <c r="DG27" s="92"/>
      <c r="DH27" s="92"/>
      <c r="DI27" s="92"/>
      <c r="DJ27" s="92"/>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92"/>
      <c r="FC27" s="92"/>
      <c r="FD27" s="92"/>
      <c r="FE27" s="92"/>
      <c r="FF27" s="92"/>
      <c r="FG27" s="92"/>
      <c r="FH27" s="92"/>
      <c r="FI27" s="92"/>
      <c r="FJ27" s="92"/>
      <c r="FK27" s="92"/>
      <c r="FL27" s="92"/>
      <c r="FM27" s="92"/>
      <c r="FN27" s="92"/>
      <c r="FO27" s="92"/>
      <c r="FP27" s="92"/>
      <c r="FQ27" s="92"/>
      <c r="FR27" s="92"/>
      <c r="FS27" s="92"/>
      <c r="FT27" s="92"/>
      <c r="FU27" s="92"/>
      <c r="FV27" s="92"/>
      <c r="FW27" s="92"/>
      <c r="FX27" s="92"/>
      <c r="FY27" s="92"/>
      <c r="FZ27" s="92"/>
      <c r="GA27" s="92"/>
      <c r="GB27" s="92"/>
      <c r="GC27" s="92"/>
      <c r="GD27" s="92"/>
      <c r="GE27" s="92"/>
      <c r="GF27" s="92"/>
      <c r="GG27" s="92"/>
      <c r="GH27" s="92"/>
    </row>
    <row r="28" spans="2:190" s="100" customFormat="1" ht="18" customHeight="1" x14ac:dyDescent="0.3">
      <c r="B28" s="118">
        <v>13</v>
      </c>
      <c r="C28" s="110" t="s">
        <v>36</v>
      </c>
      <c r="D28" s="111"/>
      <c r="E28" s="112"/>
      <c r="F28" s="113">
        <v>1</v>
      </c>
      <c r="G28" s="120"/>
      <c r="H28" s="93"/>
      <c r="I28" s="93"/>
      <c r="J28" s="125"/>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c r="CN28" s="92"/>
      <c r="CO28" s="92"/>
      <c r="CP28" s="92"/>
      <c r="CQ28" s="92"/>
      <c r="CR28" s="92"/>
      <c r="CS28" s="92"/>
      <c r="CT28" s="92"/>
      <c r="CU28" s="92"/>
      <c r="CV28" s="92"/>
      <c r="CW28" s="92"/>
      <c r="CX28" s="92"/>
      <c r="CY28" s="92"/>
      <c r="CZ28" s="92"/>
      <c r="DA28" s="92"/>
      <c r="DB28" s="92"/>
      <c r="DC28" s="92"/>
      <c r="DD28" s="92"/>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92"/>
      <c r="FC28" s="92"/>
      <c r="FD28" s="92"/>
      <c r="FE28" s="92"/>
      <c r="FF28" s="92"/>
      <c r="FG28" s="92"/>
      <c r="FH28" s="92"/>
      <c r="FI28" s="92"/>
      <c r="FJ28" s="92"/>
      <c r="FK28" s="92"/>
      <c r="FL28" s="92"/>
      <c r="FM28" s="92"/>
      <c r="FN28" s="92"/>
      <c r="FO28" s="92"/>
      <c r="FP28" s="92"/>
      <c r="FQ28" s="92"/>
      <c r="FR28" s="92"/>
      <c r="FS28" s="92"/>
      <c r="FT28" s="92"/>
      <c r="FU28" s="92"/>
      <c r="FV28" s="92"/>
      <c r="FW28" s="92"/>
      <c r="FX28" s="92"/>
      <c r="FY28" s="92"/>
      <c r="FZ28" s="92"/>
      <c r="GA28" s="92"/>
      <c r="GB28" s="92"/>
      <c r="GC28" s="92"/>
      <c r="GD28" s="92"/>
      <c r="GE28" s="92"/>
      <c r="GF28" s="92"/>
      <c r="GG28" s="92"/>
      <c r="GH28" s="92"/>
    </row>
    <row r="29" spans="2:190" s="100" customFormat="1" ht="18" customHeight="1" x14ac:dyDescent="0.3">
      <c r="B29" s="118">
        <v>14</v>
      </c>
      <c r="C29" s="110" t="s">
        <v>37</v>
      </c>
      <c r="D29" s="111"/>
      <c r="E29" s="112"/>
      <c r="F29" s="113">
        <v>2</v>
      </c>
      <c r="G29" s="120"/>
      <c r="H29" s="93"/>
      <c r="I29" s="93"/>
      <c r="J29" s="125"/>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c r="CN29" s="92"/>
      <c r="CO29" s="92"/>
      <c r="CP29" s="92"/>
      <c r="CQ29" s="92"/>
      <c r="CR29" s="92"/>
      <c r="CS29" s="92"/>
      <c r="CT29" s="92"/>
      <c r="CU29" s="92"/>
      <c r="CV29" s="92"/>
      <c r="CW29" s="92"/>
      <c r="CX29" s="92"/>
      <c r="CY29" s="92"/>
      <c r="CZ29" s="92"/>
      <c r="DA29" s="92"/>
      <c r="DB29" s="92"/>
      <c r="DC29" s="92"/>
      <c r="DD29" s="92"/>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92"/>
      <c r="FC29" s="92"/>
      <c r="FD29" s="92"/>
      <c r="FE29" s="92"/>
      <c r="FF29" s="92"/>
      <c r="FG29" s="92"/>
      <c r="FH29" s="92"/>
      <c r="FI29" s="92"/>
      <c r="FJ29" s="92"/>
      <c r="FK29" s="92"/>
      <c r="FL29" s="92"/>
      <c r="FM29" s="92"/>
      <c r="FN29" s="92"/>
      <c r="FO29" s="92"/>
      <c r="FP29" s="92"/>
      <c r="FQ29" s="92"/>
      <c r="FR29" s="92"/>
      <c r="FS29" s="92"/>
      <c r="FT29" s="92"/>
      <c r="FU29" s="92"/>
      <c r="FV29" s="92"/>
      <c r="FW29" s="92"/>
      <c r="FX29" s="92"/>
      <c r="FY29" s="92"/>
      <c r="FZ29" s="92"/>
      <c r="GA29" s="92"/>
      <c r="GB29" s="92"/>
      <c r="GC29" s="92"/>
      <c r="GD29" s="92"/>
      <c r="GE29" s="92"/>
      <c r="GF29" s="92"/>
      <c r="GG29" s="92"/>
      <c r="GH29" s="92"/>
    </row>
    <row r="30" spans="2:190" s="100" customFormat="1" ht="18" customHeight="1" x14ac:dyDescent="0.3">
      <c r="B30" s="118">
        <v>15</v>
      </c>
      <c r="C30" s="110" t="s">
        <v>38</v>
      </c>
      <c r="D30" s="111"/>
      <c r="E30" s="112"/>
      <c r="F30" s="113">
        <v>2</v>
      </c>
      <c r="G30" s="120"/>
      <c r="H30" s="93"/>
      <c r="I30" s="93"/>
      <c r="J30" s="125"/>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row>
    <row r="31" spans="2:190" s="100" customFormat="1" ht="18" customHeight="1" x14ac:dyDescent="0.3">
      <c r="B31" s="189"/>
      <c r="C31" s="244" t="s">
        <v>39</v>
      </c>
      <c r="D31" s="244"/>
      <c r="E31" s="244"/>
      <c r="F31" s="244"/>
      <c r="G31" s="245"/>
      <c r="H31" s="92"/>
      <c r="I31" s="92"/>
      <c r="J31" s="125"/>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c r="CN31" s="92"/>
      <c r="CO31" s="92"/>
      <c r="CP31" s="92"/>
      <c r="CQ31" s="92"/>
      <c r="CR31" s="92"/>
      <c r="CS31" s="92"/>
      <c r="CT31" s="92"/>
      <c r="CU31" s="92"/>
      <c r="CV31" s="92"/>
      <c r="CW31" s="92"/>
      <c r="CX31" s="92"/>
      <c r="CY31" s="92"/>
      <c r="CZ31" s="92"/>
      <c r="DA31" s="92"/>
      <c r="DB31" s="92"/>
      <c r="DC31" s="92"/>
      <c r="DD31" s="92"/>
      <c r="DE31" s="92"/>
      <c r="DF31" s="92"/>
      <c r="DG31" s="92"/>
      <c r="DH31" s="92"/>
      <c r="DI31" s="92"/>
      <c r="DJ31" s="92"/>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92"/>
      <c r="FC31" s="92"/>
      <c r="FD31" s="92"/>
      <c r="FE31" s="92"/>
      <c r="FF31" s="92"/>
      <c r="FG31" s="92"/>
      <c r="FH31" s="92"/>
      <c r="FI31" s="92"/>
      <c r="FJ31" s="92"/>
      <c r="FK31" s="92"/>
      <c r="FL31" s="92"/>
      <c r="FM31" s="92"/>
      <c r="FN31" s="92"/>
      <c r="FO31" s="92"/>
      <c r="FP31" s="92"/>
      <c r="FQ31" s="92"/>
      <c r="FR31" s="92"/>
      <c r="FS31" s="92"/>
      <c r="FT31" s="92"/>
      <c r="FU31" s="92"/>
      <c r="FV31" s="92"/>
      <c r="FW31" s="92"/>
      <c r="FX31" s="92"/>
      <c r="FY31" s="92"/>
      <c r="FZ31" s="92"/>
      <c r="GA31" s="92"/>
      <c r="GB31" s="92"/>
      <c r="GC31" s="92"/>
      <c r="GD31" s="92"/>
    </row>
    <row r="32" spans="2:190" s="100" customFormat="1" x14ac:dyDescent="0.3">
      <c r="B32" s="118">
        <v>16</v>
      </c>
      <c r="C32" s="110" t="s">
        <v>40</v>
      </c>
      <c r="D32" s="111"/>
      <c r="E32" s="119"/>
      <c r="F32" s="113">
        <v>4</v>
      </c>
      <c r="G32" s="120"/>
      <c r="H32" s="92"/>
      <c r="I32" s="92"/>
      <c r="J32" s="125"/>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92"/>
      <c r="CK32" s="92"/>
      <c r="CL32" s="92"/>
      <c r="CM32" s="92"/>
      <c r="CN32" s="92"/>
      <c r="CO32" s="92"/>
      <c r="CP32" s="92"/>
      <c r="CQ32" s="92"/>
      <c r="CR32" s="92"/>
      <c r="CS32" s="92"/>
      <c r="CT32" s="92"/>
      <c r="CU32" s="92"/>
      <c r="CV32" s="92"/>
      <c r="CW32" s="92"/>
      <c r="CX32" s="92"/>
      <c r="CY32" s="92"/>
      <c r="CZ32" s="92"/>
      <c r="DA32" s="92"/>
      <c r="DB32" s="92"/>
      <c r="DC32" s="92"/>
      <c r="DD32" s="92"/>
      <c r="DE32" s="92"/>
      <c r="DF32" s="92"/>
      <c r="DG32" s="92"/>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92"/>
      <c r="FC32" s="92"/>
      <c r="FD32" s="92"/>
      <c r="FE32" s="92"/>
      <c r="FF32" s="92"/>
      <c r="FG32" s="92"/>
      <c r="FH32" s="92"/>
      <c r="FI32" s="92"/>
      <c r="FJ32" s="92"/>
      <c r="FK32" s="92"/>
      <c r="FL32" s="92"/>
      <c r="FM32" s="92"/>
      <c r="FN32" s="92"/>
      <c r="FO32" s="92"/>
      <c r="FP32" s="92"/>
      <c r="FQ32" s="92"/>
      <c r="FR32" s="92"/>
      <c r="FS32" s="92"/>
      <c r="FT32" s="92"/>
      <c r="FU32" s="92"/>
      <c r="FV32" s="92"/>
      <c r="FW32" s="92"/>
      <c r="FX32" s="92"/>
      <c r="FY32" s="92"/>
      <c r="FZ32" s="92"/>
      <c r="GA32" s="92"/>
      <c r="GB32" s="92"/>
      <c r="GC32" s="92"/>
      <c r="GD32" s="92"/>
    </row>
    <row r="33" spans="2:190" s="100" customFormat="1" ht="14.4" thickBot="1" x14ac:dyDescent="0.35">
      <c r="B33" s="189"/>
      <c r="C33" s="275" t="s">
        <v>41</v>
      </c>
      <c r="D33" s="276"/>
      <c r="E33" s="276"/>
      <c r="F33" s="276"/>
      <c r="G33" s="277"/>
      <c r="H33" s="92"/>
      <c r="I33" s="92"/>
      <c r="J33" s="125"/>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92"/>
      <c r="FC33" s="92"/>
      <c r="FD33" s="92"/>
      <c r="FE33" s="92"/>
      <c r="FF33" s="92"/>
      <c r="FG33" s="92"/>
      <c r="FH33" s="92"/>
      <c r="FI33" s="92"/>
      <c r="FJ33" s="92"/>
      <c r="FK33" s="92"/>
      <c r="FL33" s="92"/>
      <c r="FM33" s="92"/>
      <c r="FN33" s="92"/>
      <c r="FO33" s="92"/>
      <c r="FP33" s="92"/>
      <c r="FQ33" s="92"/>
      <c r="FR33" s="92"/>
      <c r="FS33" s="92"/>
      <c r="FT33" s="92"/>
      <c r="FU33" s="92"/>
      <c r="FV33" s="92"/>
      <c r="FW33" s="92"/>
      <c r="FX33" s="92"/>
      <c r="FY33" s="92"/>
      <c r="FZ33" s="92"/>
      <c r="GA33" s="92"/>
      <c r="GB33" s="92"/>
      <c r="GC33" s="92"/>
      <c r="GD33" s="92"/>
    </row>
    <row r="34" spans="2:190" s="100" customFormat="1" ht="14.4" thickBot="1" x14ac:dyDescent="0.35">
      <c r="B34" s="118">
        <v>17</v>
      </c>
      <c r="C34" s="278" t="s">
        <v>42</v>
      </c>
      <c r="D34" s="279"/>
      <c r="E34" s="279"/>
      <c r="F34" s="280"/>
      <c r="G34" s="231">
        <v>2671852</v>
      </c>
      <c r="H34" s="226" t="s">
        <v>26</v>
      </c>
      <c r="I34" s="92"/>
      <c r="J34" s="125"/>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92"/>
      <c r="CO34" s="92"/>
      <c r="CP34" s="92"/>
      <c r="CQ34" s="92"/>
      <c r="CR34" s="92"/>
      <c r="CS34" s="92"/>
      <c r="CT34" s="92"/>
      <c r="CU34" s="92"/>
      <c r="CV34" s="92"/>
      <c r="CW34" s="92"/>
      <c r="CX34" s="92"/>
      <c r="CY34" s="92"/>
      <c r="CZ34" s="92"/>
      <c r="DA34" s="92"/>
      <c r="DB34" s="92"/>
      <c r="DC34" s="92"/>
      <c r="DD34" s="92"/>
      <c r="DE34" s="92"/>
      <c r="DF34" s="92"/>
      <c r="DG34" s="92"/>
      <c r="DH34" s="92"/>
      <c r="DI34" s="92"/>
      <c r="DJ34" s="92"/>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92"/>
      <c r="FC34" s="92"/>
      <c r="FD34" s="92"/>
      <c r="FE34" s="92"/>
      <c r="FF34" s="92"/>
      <c r="FG34" s="92"/>
      <c r="FH34" s="92"/>
      <c r="FI34" s="92"/>
      <c r="FJ34" s="92"/>
      <c r="FK34" s="92"/>
      <c r="FL34" s="92"/>
      <c r="FM34" s="92"/>
      <c r="FN34" s="92"/>
      <c r="FO34" s="92"/>
      <c r="FP34" s="92"/>
      <c r="FQ34" s="92"/>
      <c r="FR34" s="92"/>
      <c r="FS34" s="92"/>
      <c r="FT34" s="92"/>
      <c r="FU34" s="92"/>
      <c r="FV34" s="92"/>
      <c r="FW34" s="92"/>
      <c r="FX34" s="92"/>
      <c r="FY34" s="92"/>
      <c r="FZ34" s="92"/>
      <c r="GA34" s="92"/>
      <c r="GB34" s="92"/>
      <c r="GC34" s="92"/>
      <c r="GD34" s="92"/>
    </row>
    <row r="35" spans="2:190" s="100" customFormat="1" ht="14.85" customHeight="1" thickBot="1" x14ac:dyDescent="0.35">
      <c r="B35" s="121"/>
      <c r="C35" s="244" t="s">
        <v>239</v>
      </c>
      <c r="D35" s="244"/>
      <c r="E35" s="244"/>
      <c r="F35" s="244"/>
      <c r="G35" s="190"/>
      <c r="H35" s="92"/>
      <c r="I35" s="92"/>
      <c r="J35" s="125"/>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c r="CN35" s="92"/>
      <c r="CO35" s="92"/>
      <c r="CP35" s="92"/>
      <c r="CQ35" s="92"/>
      <c r="CR35" s="92"/>
      <c r="CS35" s="92"/>
      <c r="CT35" s="92"/>
      <c r="CU35" s="92"/>
      <c r="CV35" s="92"/>
      <c r="CW35" s="92"/>
      <c r="CX35" s="92"/>
      <c r="CY35" s="92"/>
      <c r="CZ35" s="92"/>
      <c r="DA35" s="92"/>
      <c r="DB35" s="92"/>
      <c r="DC35" s="92"/>
      <c r="DD35" s="92"/>
      <c r="DE35" s="92"/>
      <c r="DF35" s="92"/>
      <c r="DG35" s="92"/>
      <c r="DH35" s="92"/>
      <c r="DI35" s="92"/>
      <c r="DJ35" s="92"/>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92"/>
      <c r="FC35" s="92"/>
      <c r="FD35" s="92"/>
      <c r="FE35" s="92"/>
      <c r="FF35" s="92"/>
      <c r="FG35" s="92"/>
      <c r="FH35" s="92"/>
      <c r="FI35" s="92"/>
      <c r="FJ35" s="92"/>
      <c r="FK35" s="92"/>
      <c r="FL35" s="92"/>
      <c r="FM35" s="92"/>
      <c r="FN35" s="92"/>
      <c r="FO35" s="92"/>
      <c r="FP35" s="92"/>
      <c r="FQ35" s="92"/>
      <c r="FR35" s="92"/>
      <c r="FS35" s="92"/>
      <c r="FT35" s="92"/>
      <c r="FU35" s="92"/>
      <c r="FV35" s="92"/>
      <c r="FW35" s="92"/>
      <c r="FX35" s="92"/>
      <c r="FY35" s="92"/>
      <c r="FZ35" s="92"/>
      <c r="GA35" s="92"/>
      <c r="GB35" s="92"/>
      <c r="GC35" s="92"/>
      <c r="GD35" s="92"/>
      <c r="GE35" s="92"/>
      <c r="GF35" s="92"/>
      <c r="GG35" s="92"/>
      <c r="GH35" s="92"/>
    </row>
    <row r="36" spans="2:190" s="100" customFormat="1" ht="18" customHeight="1" thickBot="1" x14ac:dyDescent="0.35">
      <c r="B36" s="122"/>
      <c r="C36" s="281" t="s">
        <v>240</v>
      </c>
      <c r="D36" s="281"/>
      <c r="E36" s="281"/>
      <c r="F36" s="281"/>
      <c r="G36" s="123">
        <v>2.36</v>
      </c>
      <c r="H36" s="226" t="s">
        <v>45</v>
      </c>
      <c r="I36" s="92"/>
      <c r="J36" s="125"/>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92"/>
      <c r="FC36" s="92"/>
      <c r="FD36" s="92"/>
      <c r="FE36" s="92"/>
      <c r="FF36" s="92"/>
      <c r="FG36" s="92"/>
      <c r="FH36" s="92"/>
      <c r="FI36" s="92"/>
      <c r="FJ36" s="92"/>
      <c r="FK36" s="92"/>
      <c r="FL36" s="92"/>
      <c r="FM36" s="92"/>
      <c r="FN36" s="92"/>
      <c r="FO36" s="92"/>
      <c r="FP36" s="92"/>
      <c r="FQ36" s="92"/>
      <c r="FR36" s="92"/>
      <c r="FS36" s="92"/>
      <c r="FT36" s="92"/>
      <c r="FU36" s="92"/>
      <c r="FV36" s="92"/>
      <c r="FW36" s="92"/>
      <c r="FX36" s="92"/>
      <c r="FY36" s="92"/>
      <c r="FZ36" s="92"/>
      <c r="GA36" s="92"/>
      <c r="GB36" s="92"/>
      <c r="GC36" s="92"/>
      <c r="GD36" s="92"/>
      <c r="GE36" s="92"/>
      <c r="GF36" s="92"/>
      <c r="GG36" s="92"/>
      <c r="GH36" s="92"/>
    </row>
    <row r="37" spans="2:190" s="100" customFormat="1" ht="18" customHeight="1" thickBot="1" x14ac:dyDescent="0.35">
      <c r="B37" s="126"/>
      <c r="C37" s="282" t="s">
        <v>241</v>
      </c>
      <c r="D37" s="282"/>
      <c r="E37" s="282"/>
      <c r="F37" s="282"/>
      <c r="G37" s="127"/>
      <c r="H37" s="128"/>
      <c r="I37" s="92"/>
      <c r="J37" s="125"/>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92"/>
      <c r="DF37" s="92"/>
      <c r="DG37" s="92"/>
      <c r="DH37" s="92"/>
      <c r="DI37" s="92"/>
      <c r="DJ37" s="92"/>
      <c r="DK37" s="92"/>
      <c r="DL37" s="92"/>
      <c r="DM37" s="92"/>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92"/>
      <c r="FC37" s="92"/>
      <c r="FD37" s="92"/>
      <c r="FE37" s="92"/>
      <c r="FF37" s="92"/>
      <c r="FG37" s="92"/>
      <c r="FH37" s="92"/>
      <c r="FI37" s="92"/>
      <c r="FJ37" s="92"/>
      <c r="FK37" s="92"/>
      <c r="FL37" s="92"/>
      <c r="FM37" s="92"/>
      <c r="FN37" s="92"/>
      <c r="FO37" s="92"/>
      <c r="FP37" s="92"/>
      <c r="FQ37" s="92"/>
      <c r="FR37" s="92"/>
      <c r="FS37" s="92"/>
      <c r="FT37" s="92"/>
      <c r="FU37" s="92"/>
      <c r="FV37" s="92"/>
      <c r="FW37" s="92"/>
      <c r="FX37" s="92"/>
      <c r="FY37" s="92"/>
      <c r="FZ37" s="92"/>
      <c r="GA37" s="92"/>
      <c r="GB37" s="92"/>
      <c r="GC37" s="92"/>
      <c r="GD37" s="92"/>
      <c r="GE37" s="92"/>
      <c r="GF37" s="92"/>
      <c r="GG37" s="92"/>
      <c r="GH37" s="92"/>
    </row>
    <row r="38" spans="2:190" s="100" customFormat="1" ht="18" customHeight="1" thickBot="1" x14ac:dyDescent="0.35">
      <c r="B38" s="258" t="s">
        <v>235</v>
      </c>
      <c r="C38" s="259"/>
      <c r="D38" s="259"/>
      <c r="E38" s="259"/>
      <c r="F38" s="259"/>
      <c r="G38" s="260"/>
      <c r="H38" s="129"/>
      <c r="I38" s="92"/>
      <c r="J38" s="125"/>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92"/>
      <c r="DF38" s="92"/>
      <c r="DG38" s="92"/>
      <c r="DH38" s="92"/>
      <c r="DI38" s="92"/>
      <c r="DJ38" s="92"/>
      <c r="DK38" s="92"/>
      <c r="DL38" s="92"/>
      <c r="DM38" s="92"/>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92"/>
      <c r="FC38" s="92"/>
      <c r="FD38" s="92"/>
      <c r="FE38" s="92"/>
      <c r="FF38" s="92"/>
      <c r="FG38" s="92"/>
      <c r="FH38" s="92"/>
      <c r="FI38" s="92"/>
      <c r="FJ38" s="92"/>
      <c r="FK38" s="92"/>
      <c r="FL38" s="92"/>
      <c r="FM38" s="92"/>
      <c r="FN38" s="92"/>
      <c r="FO38" s="92"/>
      <c r="FP38" s="92"/>
      <c r="FQ38" s="92"/>
      <c r="FR38" s="92"/>
      <c r="FS38" s="92"/>
      <c r="FT38" s="92"/>
      <c r="FU38" s="92"/>
      <c r="FV38" s="92"/>
      <c r="FW38" s="92"/>
      <c r="FX38" s="92"/>
      <c r="FY38" s="92"/>
      <c r="FZ38" s="92"/>
      <c r="GA38" s="92"/>
      <c r="GB38" s="92"/>
      <c r="GC38" s="92"/>
      <c r="GD38" s="92"/>
      <c r="GE38" s="92"/>
      <c r="GF38" s="92"/>
      <c r="GG38" s="92"/>
      <c r="GH38" s="92"/>
    </row>
    <row r="39" spans="2:190" s="100" customFormat="1" ht="14.85" customHeight="1" x14ac:dyDescent="0.3">
      <c r="B39" s="286"/>
      <c r="C39" s="288" t="s">
        <v>48</v>
      </c>
      <c r="D39" s="288" t="s">
        <v>49</v>
      </c>
      <c r="E39" s="130" t="s">
        <v>50</v>
      </c>
      <c r="F39" s="290" t="s">
        <v>51</v>
      </c>
      <c r="G39" s="131" t="s">
        <v>11</v>
      </c>
      <c r="H39" s="117"/>
      <c r="I39" s="92"/>
      <c r="J39" s="125"/>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92"/>
      <c r="FC39" s="92"/>
      <c r="FD39" s="92"/>
      <c r="FE39" s="92"/>
      <c r="FF39" s="92"/>
      <c r="FG39" s="92"/>
      <c r="FH39" s="92"/>
      <c r="FI39" s="92"/>
      <c r="FJ39" s="92"/>
      <c r="FK39" s="92"/>
      <c r="FL39" s="92"/>
      <c r="FM39" s="92"/>
      <c r="FN39" s="92"/>
      <c r="FO39" s="92"/>
      <c r="FP39" s="92"/>
      <c r="FQ39" s="92"/>
      <c r="FR39" s="92"/>
      <c r="FS39" s="92"/>
      <c r="FT39" s="92"/>
      <c r="FU39" s="92"/>
      <c r="FV39" s="92"/>
      <c r="FW39" s="92"/>
      <c r="FX39" s="92"/>
      <c r="FY39" s="92"/>
      <c r="FZ39" s="92"/>
      <c r="GA39" s="92"/>
      <c r="GB39" s="92"/>
      <c r="GC39" s="92"/>
      <c r="GD39" s="92"/>
      <c r="GE39" s="92"/>
      <c r="GF39" s="92"/>
      <c r="GG39" s="92"/>
      <c r="GH39" s="92"/>
    </row>
    <row r="40" spans="2:190" s="100" customFormat="1" ht="14.85" customHeight="1" x14ac:dyDescent="0.3">
      <c r="B40" s="287"/>
      <c r="C40" s="289"/>
      <c r="D40" s="289"/>
      <c r="E40" s="132" t="s">
        <v>52</v>
      </c>
      <c r="F40" s="291"/>
      <c r="G40" s="133" t="s">
        <v>15</v>
      </c>
      <c r="H40" s="92"/>
      <c r="I40" s="92"/>
      <c r="J40" s="125"/>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92"/>
      <c r="DF40" s="92"/>
      <c r="DG40" s="92"/>
      <c r="DH40" s="92"/>
      <c r="DI40" s="92"/>
      <c r="DJ40" s="92"/>
      <c r="DK40" s="92"/>
      <c r="DL40" s="92"/>
      <c r="DM40" s="92"/>
      <c r="DN40" s="92"/>
      <c r="DO40" s="92"/>
      <c r="DP40" s="92"/>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92"/>
      <c r="FC40" s="92"/>
      <c r="FD40" s="92"/>
      <c r="FE40" s="92"/>
      <c r="FF40" s="92"/>
      <c r="FG40" s="92"/>
      <c r="FH40" s="92"/>
      <c r="FI40" s="92"/>
      <c r="FJ40" s="92"/>
      <c r="FK40" s="92"/>
      <c r="FL40" s="92"/>
      <c r="FM40" s="92"/>
      <c r="FN40" s="92"/>
      <c r="FO40" s="92"/>
      <c r="FP40" s="92"/>
      <c r="FQ40" s="92"/>
      <c r="FR40" s="92"/>
      <c r="FS40" s="92"/>
      <c r="FT40" s="92"/>
      <c r="FU40" s="92"/>
      <c r="FV40" s="92"/>
      <c r="FW40" s="92"/>
      <c r="FX40" s="92"/>
      <c r="FY40" s="92"/>
      <c r="FZ40" s="92"/>
      <c r="GA40" s="92"/>
      <c r="GB40" s="92"/>
      <c r="GC40" s="92"/>
      <c r="GD40" s="92"/>
      <c r="GE40" s="92"/>
      <c r="GF40" s="92"/>
      <c r="GG40" s="92"/>
      <c r="GH40" s="92"/>
    </row>
    <row r="41" spans="2:190" s="100" customFormat="1" ht="15" customHeight="1" thickBot="1" x14ac:dyDescent="0.35">
      <c r="B41" s="287"/>
      <c r="C41" s="289"/>
      <c r="D41" s="289"/>
      <c r="E41" s="107" t="s">
        <v>53</v>
      </c>
      <c r="F41" s="107" t="s">
        <v>54</v>
      </c>
      <c r="G41" s="109" t="s">
        <v>55</v>
      </c>
      <c r="H41" s="92"/>
      <c r="I41" s="92"/>
      <c r="J41" s="125"/>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92"/>
      <c r="FC41" s="92"/>
      <c r="FD41" s="92"/>
      <c r="FE41" s="92"/>
      <c r="FF41" s="92"/>
      <c r="FG41" s="92"/>
      <c r="FH41" s="92"/>
      <c r="FI41" s="92"/>
      <c r="FJ41" s="92"/>
      <c r="FK41" s="92"/>
      <c r="FL41" s="92"/>
      <c r="FM41" s="92"/>
      <c r="FN41" s="92"/>
      <c r="FO41" s="92"/>
      <c r="FP41" s="92"/>
      <c r="FQ41" s="92"/>
      <c r="FR41" s="92"/>
      <c r="FS41" s="92"/>
      <c r="FT41" s="92"/>
      <c r="FU41" s="92"/>
      <c r="FV41" s="92"/>
      <c r="FW41" s="92"/>
      <c r="FX41" s="92"/>
      <c r="FY41" s="92"/>
      <c r="FZ41" s="92"/>
      <c r="GA41" s="92"/>
      <c r="GB41" s="92"/>
      <c r="GC41" s="92"/>
      <c r="GD41" s="92"/>
      <c r="GE41" s="92"/>
      <c r="GF41" s="92"/>
      <c r="GG41" s="92"/>
      <c r="GH41" s="92"/>
    </row>
    <row r="42" spans="2:190" s="100" customFormat="1" ht="14.4" thickBot="1" x14ac:dyDescent="0.35">
      <c r="B42" s="134"/>
      <c r="C42" s="135" t="s">
        <v>56</v>
      </c>
      <c r="D42" s="136"/>
      <c r="E42" s="137"/>
      <c r="F42" s="138"/>
      <c r="G42" s="139"/>
      <c r="H42" s="92"/>
      <c r="I42" s="92"/>
      <c r="J42" s="125"/>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92"/>
      <c r="FC42" s="92"/>
      <c r="FD42" s="92"/>
      <c r="FE42" s="92"/>
      <c r="FF42" s="92"/>
      <c r="FG42" s="92"/>
      <c r="FH42" s="92"/>
      <c r="FI42" s="92"/>
      <c r="FJ42" s="92"/>
      <c r="FK42" s="92"/>
      <c r="FL42" s="92"/>
      <c r="FM42" s="92"/>
      <c r="FN42" s="92"/>
      <c r="FO42" s="92"/>
      <c r="FP42" s="92"/>
      <c r="FQ42" s="92"/>
      <c r="FR42" s="92"/>
      <c r="FS42" s="92"/>
      <c r="FT42" s="92"/>
      <c r="FU42" s="92"/>
      <c r="FV42" s="92"/>
      <c r="FW42" s="92"/>
      <c r="FX42" s="92"/>
      <c r="FY42" s="92"/>
      <c r="FZ42" s="92"/>
      <c r="GA42" s="92"/>
      <c r="GB42" s="92"/>
      <c r="GC42" s="92"/>
      <c r="GD42" s="92"/>
      <c r="GE42" s="92"/>
      <c r="GF42" s="92"/>
      <c r="GG42" s="92"/>
      <c r="GH42" s="92"/>
    </row>
    <row r="43" spans="2:190" s="100" customFormat="1" ht="14.4" thickBot="1" x14ac:dyDescent="0.35">
      <c r="B43" s="140">
        <v>18</v>
      </c>
      <c r="C43" s="141" t="s">
        <v>57</v>
      </c>
      <c r="D43" s="142" t="s">
        <v>58</v>
      </c>
      <c r="E43" s="143"/>
      <c r="F43" s="144">
        <v>8</v>
      </c>
      <c r="G43" s="120"/>
      <c r="H43" s="92"/>
      <c r="I43" s="92"/>
      <c r="J43" s="125"/>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92"/>
      <c r="FC43" s="92"/>
      <c r="FD43" s="92"/>
      <c r="FE43" s="92"/>
      <c r="FF43" s="92"/>
      <c r="FG43" s="92"/>
      <c r="FH43" s="92"/>
      <c r="FI43" s="92"/>
      <c r="FJ43" s="92"/>
      <c r="FK43" s="92"/>
      <c r="FL43" s="92"/>
      <c r="FM43" s="92"/>
      <c r="FN43" s="92"/>
      <c r="FO43" s="92"/>
      <c r="FP43" s="92"/>
      <c r="FQ43" s="92"/>
      <c r="FR43" s="92"/>
      <c r="FS43" s="92"/>
      <c r="FT43" s="92"/>
      <c r="FU43" s="92"/>
      <c r="FV43" s="92"/>
      <c r="FW43" s="92"/>
      <c r="FX43" s="92"/>
      <c r="FY43" s="92"/>
      <c r="FZ43" s="92"/>
      <c r="GA43" s="92"/>
      <c r="GB43" s="92"/>
      <c r="GC43" s="92"/>
      <c r="GD43" s="92"/>
      <c r="GE43" s="92"/>
      <c r="GF43" s="92"/>
      <c r="GG43" s="92"/>
      <c r="GH43" s="92"/>
    </row>
    <row r="44" spans="2:190" s="100" customFormat="1" ht="14.4" thickBot="1" x14ac:dyDescent="0.35">
      <c r="B44" s="134"/>
      <c r="C44" s="135" t="s">
        <v>59</v>
      </c>
      <c r="D44" s="136"/>
      <c r="E44" s="137"/>
      <c r="F44" s="138"/>
      <c r="G44" s="139"/>
      <c r="H44" s="92"/>
      <c r="I44" s="92"/>
      <c r="J44" s="125"/>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92"/>
      <c r="FC44" s="92"/>
      <c r="FD44" s="92"/>
      <c r="FE44" s="92"/>
      <c r="FF44" s="92"/>
      <c r="FG44" s="92"/>
      <c r="FH44" s="92"/>
      <c r="FI44" s="92"/>
      <c r="FJ44" s="92"/>
      <c r="FK44" s="92"/>
      <c r="FL44" s="92"/>
      <c r="FM44" s="92"/>
      <c r="FN44" s="92"/>
      <c r="FO44" s="92"/>
      <c r="FP44" s="92"/>
      <c r="FQ44" s="92"/>
      <c r="FR44" s="92"/>
      <c r="FS44" s="92"/>
      <c r="FT44" s="92"/>
      <c r="FU44" s="92"/>
      <c r="FV44" s="92"/>
      <c r="FW44" s="92"/>
      <c r="FX44" s="92"/>
      <c r="FY44" s="92"/>
      <c r="FZ44" s="92"/>
      <c r="GA44" s="92"/>
      <c r="GB44" s="92"/>
      <c r="GC44" s="92"/>
      <c r="GD44" s="92"/>
      <c r="GE44" s="92"/>
      <c r="GF44" s="92"/>
      <c r="GG44" s="92"/>
      <c r="GH44" s="92"/>
    </row>
    <row r="45" spans="2:190" s="100" customFormat="1" ht="45" customHeight="1" x14ac:dyDescent="0.3">
      <c r="B45" s="145">
        <v>19</v>
      </c>
      <c r="C45" s="150" t="s">
        <v>60</v>
      </c>
      <c r="D45" s="151" t="s">
        <v>61</v>
      </c>
      <c r="E45" s="147"/>
      <c r="F45" s="148">
        <v>4</v>
      </c>
      <c r="G45" s="120"/>
      <c r="H45" s="92"/>
      <c r="I45" s="92"/>
      <c r="J45" s="125"/>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92"/>
      <c r="FC45" s="92"/>
      <c r="FD45" s="92"/>
      <c r="FE45" s="92"/>
      <c r="FF45" s="92"/>
      <c r="FG45" s="92"/>
      <c r="FH45" s="92"/>
      <c r="FI45" s="92"/>
      <c r="FJ45" s="92"/>
      <c r="FK45" s="92"/>
      <c r="FL45" s="92"/>
      <c r="FM45" s="92"/>
      <c r="FN45" s="92"/>
      <c r="FO45" s="92"/>
      <c r="FP45" s="92"/>
      <c r="FQ45" s="92"/>
      <c r="FR45" s="92"/>
      <c r="FS45" s="92"/>
      <c r="FT45" s="92"/>
      <c r="FU45" s="92"/>
      <c r="FV45" s="92"/>
      <c r="FW45" s="92"/>
      <c r="FX45" s="92"/>
      <c r="FY45" s="92"/>
      <c r="FZ45" s="92"/>
      <c r="GA45" s="92"/>
      <c r="GB45" s="92"/>
      <c r="GC45" s="92"/>
      <c r="GD45" s="92"/>
      <c r="GE45" s="92"/>
      <c r="GF45" s="92"/>
      <c r="GG45" s="92"/>
      <c r="GH45" s="92"/>
    </row>
    <row r="46" spans="2:190" s="100" customFormat="1" ht="27" customHeight="1" x14ac:dyDescent="0.3">
      <c r="B46" s="145">
        <v>20</v>
      </c>
      <c r="C46" s="233" t="s">
        <v>62</v>
      </c>
      <c r="D46" s="151" t="s">
        <v>61</v>
      </c>
      <c r="E46" s="147"/>
      <c r="F46" s="148">
        <v>4</v>
      </c>
      <c r="G46" s="120"/>
      <c r="H46" s="92"/>
      <c r="I46" s="92"/>
      <c r="J46" s="125"/>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92"/>
      <c r="DF46" s="92"/>
      <c r="DG46" s="92"/>
      <c r="DH46" s="92"/>
      <c r="DI46" s="92"/>
      <c r="DJ46" s="92"/>
      <c r="DK46" s="92"/>
      <c r="DL46" s="92"/>
      <c r="DM46" s="92"/>
      <c r="DN46" s="92"/>
      <c r="DO46" s="92"/>
      <c r="DP46" s="92"/>
      <c r="DQ46" s="92"/>
      <c r="DR46" s="92"/>
      <c r="DS46" s="92"/>
      <c r="DT46" s="92"/>
      <c r="DU46" s="92"/>
      <c r="DV46" s="92"/>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92"/>
      <c r="FC46" s="92"/>
      <c r="FD46" s="92"/>
      <c r="FE46" s="92"/>
      <c r="FF46" s="92"/>
      <c r="FG46" s="92"/>
      <c r="FH46" s="92"/>
      <c r="FI46" s="92"/>
      <c r="FJ46" s="92"/>
      <c r="FK46" s="92"/>
      <c r="FL46" s="92"/>
      <c r="FM46" s="92"/>
      <c r="FN46" s="92"/>
      <c r="FO46" s="92"/>
      <c r="FP46" s="92"/>
      <c r="FQ46" s="92"/>
      <c r="FR46" s="92"/>
      <c r="FS46" s="92"/>
      <c r="FT46" s="92"/>
      <c r="FU46" s="92"/>
      <c r="FV46" s="92"/>
      <c r="FW46" s="92"/>
      <c r="FX46" s="92"/>
      <c r="FY46" s="92"/>
      <c r="FZ46" s="92"/>
      <c r="GA46" s="92"/>
      <c r="GB46" s="92"/>
      <c r="GC46" s="92"/>
      <c r="GD46" s="92"/>
      <c r="GE46" s="92"/>
      <c r="GF46" s="92"/>
      <c r="GG46" s="92"/>
      <c r="GH46" s="92"/>
    </row>
    <row r="47" spans="2:190" s="100" customFormat="1" ht="29.4" customHeight="1" x14ac:dyDescent="0.3">
      <c r="B47" s="145">
        <v>21</v>
      </c>
      <c r="C47" s="191" t="s">
        <v>63</v>
      </c>
      <c r="D47" s="151" t="s">
        <v>61</v>
      </c>
      <c r="E47" s="147"/>
      <c r="F47" s="148">
        <v>4</v>
      </c>
      <c r="G47" s="120"/>
      <c r="H47" s="92"/>
      <c r="I47" s="92"/>
      <c r="J47" s="125"/>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c r="CN47" s="92"/>
      <c r="CO47" s="92"/>
      <c r="CP47" s="92"/>
      <c r="CQ47" s="92"/>
      <c r="CR47" s="92"/>
      <c r="CS47" s="92"/>
      <c r="CT47" s="92"/>
      <c r="CU47" s="92"/>
      <c r="CV47" s="92"/>
      <c r="CW47" s="92"/>
      <c r="CX47" s="92"/>
      <c r="CY47" s="92"/>
      <c r="CZ47" s="92"/>
      <c r="DA47" s="92"/>
      <c r="DB47" s="92"/>
      <c r="DC47" s="92"/>
      <c r="DD47" s="92"/>
      <c r="DE47" s="92"/>
      <c r="DF47" s="92"/>
      <c r="DG47" s="92"/>
      <c r="DH47" s="92"/>
      <c r="DI47" s="92"/>
      <c r="DJ47" s="92"/>
      <c r="DK47" s="92"/>
      <c r="DL47" s="92"/>
      <c r="DM47" s="92"/>
      <c r="DN47" s="92"/>
      <c r="DO47" s="92"/>
      <c r="DP47" s="92"/>
      <c r="DQ47" s="92"/>
      <c r="DR47" s="92"/>
      <c r="DS47" s="92"/>
      <c r="DT47" s="92"/>
      <c r="DU47" s="92"/>
      <c r="DV47" s="92"/>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92"/>
      <c r="FC47" s="92"/>
      <c r="FD47" s="92"/>
      <c r="FE47" s="92"/>
      <c r="FF47" s="92"/>
      <c r="FG47" s="92"/>
      <c r="FH47" s="92"/>
      <c r="FI47" s="92"/>
      <c r="FJ47" s="92"/>
      <c r="FK47" s="92"/>
      <c r="FL47" s="92"/>
      <c r="FM47" s="92"/>
      <c r="FN47" s="92"/>
      <c r="FO47" s="92"/>
      <c r="FP47" s="92"/>
      <c r="FQ47" s="92"/>
      <c r="FR47" s="92"/>
      <c r="FS47" s="92"/>
      <c r="FT47" s="92"/>
      <c r="FU47" s="92"/>
      <c r="FV47" s="92"/>
      <c r="FW47" s="92"/>
      <c r="FX47" s="92"/>
      <c r="FY47" s="92"/>
      <c r="FZ47" s="92"/>
      <c r="GA47" s="92"/>
      <c r="GB47" s="92"/>
      <c r="GC47" s="92"/>
      <c r="GD47" s="92"/>
      <c r="GE47" s="92"/>
      <c r="GF47" s="92"/>
      <c r="GG47" s="92"/>
      <c r="GH47" s="92"/>
    </row>
    <row r="48" spans="2:190" s="100" customFormat="1" ht="30" customHeight="1" thickBot="1" x14ac:dyDescent="0.35">
      <c r="B48" s="145">
        <v>22</v>
      </c>
      <c r="C48" s="150" t="s">
        <v>64</v>
      </c>
      <c r="D48" s="151" t="s">
        <v>61</v>
      </c>
      <c r="E48" s="143"/>
      <c r="F48" s="144">
        <v>4</v>
      </c>
      <c r="G48" s="120"/>
      <c r="H48" s="92"/>
      <c r="I48" s="92"/>
      <c r="J48" s="125"/>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92"/>
      <c r="FC48" s="92"/>
      <c r="FD48" s="92"/>
      <c r="FE48" s="92"/>
      <c r="FF48" s="92"/>
      <c r="FG48" s="92"/>
      <c r="FH48" s="92"/>
      <c r="FI48" s="92"/>
      <c r="FJ48" s="92"/>
      <c r="FK48" s="92"/>
      <c r="FL48" s="92"/>
      <c r="FM48" s="92"/>
      <c r="FN48" s="92"/>
      <c r="FO48" s="92"/>
      <c r="FP48" s="92"/>
      <c r="FQ48" s="92"/>
      <c r="FR48" s="92"/>
      <c r="FS48" s="92"/>
      <c r="FT48" s="92"/>
      <c r="FU48" s="92"/>
      <c r="FV48" s="92"/>
      <c r="FW48" s="92"/>
      <c r="FX48" s="92"/>
      <c r="FY48" s="92"/>
      <c r="FZ48" s="92"/>
      <c r="GA48" s="92"/>
      <c r="GB48" s="92"/>
      <c r="GC48" s="92"/>
      <c r="GD48" s="92"/>
      <c r="GE48" s="92"/>
      <c r="GF48" s="92"/>
      <c r="GG48" s="92"/>
      <c r="GH48" s="92"/>
    </row>
    <row r="49" spans="1:190" s="100" customFormat="1" ht="14.4" thickBot="1" x14ac:dyDescent="0.35">
      <c r="B49" s="134"/>
      <c r="C49" s="135" t="s">
        <v>47</v>
      </c>
      <c r="D49" s="136"/>
      <c r="E49" s="137"/>
      <c r="F49" s="138"/>
      <c r="G49" s="139"/>
      <c r="H49" s="92"/>
      <c r="I49" s="92"/>
      <c r="J49" s="125"/>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c r="CN49" s="92"/>
      <c r="CO49" s="92"/>
      <c r="CP49" s="92"/>
      <c r="CQ49" s="92"/>
      <c r="CR49" s="92"/>
      <c r="CS49" s="92"/>
      <c r="CT49" s="92"/>
      <c r="CU49" s="92"/>
      <c r="CV49" s="92"/>
      <c r="CW49" s="92"/>
      <c r="CX49" s="92"/>
      <c r="CY49" s="92"/>
      <c r="CZ49" s="92"/>
      <c r="DA49" s="92"/>
      <c r="DB49" s="92"/>
      <c r="DC49" s="92"/>
      <c r="DD49" s="92"/>
      <c r="DE49" s="92"/>
      <c r="DF49" s="92"/>
      <c r="DG49" s="92"/>
      <c r="DH49" s="92"/>
      <c r="DI49" s="92"/>
      <c r="DJ49" s="92"/>
      <c r="DK49" s="92"/>
      <c r="DL49" s="92"/>
      <c r="DM49" s="92"/>
      <c r="DN49" s="92"/>
      <c r="DO49" s="92"/>
      <c r="DP49" s="92"/>
      <c r="DQ49" s="92"/>
      <c r="DR49" s="92"/>
      <c r="DS49" s="92"/>
      <c r="DT49" s="92"/>
      <c r="DU49" s="92"/>
      <c r="DV49" s="92"/>
      <c r="DW49" s="92"/>
      <c r="DX49" s="92"/>
      <c r="DY49" s="92"/>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92"/>
      <c r="FC49" s="92"/>
      <c r="FD49" s="92"/>
      <c r="FE49" s="92"/>
      <c r="FF49" s="92"/>
      <c r="FG49" s="92"/>
      <c r="FH49" s="92"/>
      <c r="FI49" s="92"/>
      <c r="FJ49" s="92"/>
      <c r="FK49" s="92"/>
      <c r="FL49" s="92"/>
      <c r="FM49" s="92"/>
      <c r="FN49" s="92"/>
      <c r="FO49" s="92"/>
      <c r="FP49" s="92"/>
      <c r="FQ49" s="92"/>
      <c r="FR49" s="92"/>
      <c r="FS49" s="92"/>
      <c r="FT49" s="92"/>
      <c r="FU49" s="92"/>
      <c r="FV49" s="92"/>
      <c r="FW49" s="92"/>
      <c r="FX49" s="92"/>
      <c r="FY49" s="92"/>
      <c r="FZ49" s="92"/>
      <c r="GA49" s="92"/>
      <c r="GB49" s="92"/>
      <c r="GC49" s="92"/>
      <c r="GD49" s="92"/>
      <c r="GE49" s="92"/>
      <c r="GF49" s="92"/>
      <c r="GG49" s="92"/>
      <c r="GH49" s="92"/>
    </row>
    <row r="50" spans="1:190" s="100" customFormat="1" ht="27.6" customHeight="1" x14ac:dyDescent="0.3">
      <c r="B50" s="195">
        <v>23</v>
      </c>
      <c r="C50" s="196" t="s">
        <v>65</v>
      </c>
      <c r="D50" s="197" t="s">
        <v>61</v>
      </c>
      <c r="E50" s="147"/>
      <c r="F50" s="199">
        <v>4</v>
      </c>
      <c r="G50" s="120"/>
      <c r="H50" s="92"/>
      <c r="I50" s="92"/>
      <c r="J50" s="125"/>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c r="CT50" s="92"/>
      <c r="CU50" s="92"/>
      <c r="CV50" s="92"/>
      <c r="CW50" s="92"/>
      <c r="CX50" s="92"/>
      <c r="CY50" s="92"/>
      <c r="CZ50" s="92"/>
      <c r="DA50" s="92"/>
      <c r="DB50" s="92"/>
      <c r="DC50" s="92"/>
      <c r="DD50" s="92"/>
      <c r="DE50" s="92"/>
      <c r="DF50" s="92"/>
      <c r="DG50" s="92"/>
      <c r="DH50" s="92"/>
      <c r="DI50" s="92"/>
      <c r="DJ50" s="92"/>
      <c r="DK50" s="92"/>
      <c r="DL50" s="92"/>
      <c r="DM50" s="92"/>
      <c r="DN50" s="92"/>
      <c r="DO50" s="92"/>
      <c r="DP50" s="92"/>
      <c r="DQ50" s="92"/>
      <c r="DR50" s="92"/>
      <c r="DS50" s="92"/>
      <c r="DT50" s="92"/>
      <c r="DU50" s="92"/>
      <c r="DV50" s="92"/>
      <c r="DW50" s="92"/>
      <c r="DX50" s="92"/>
      <c r="DY50" s="92"/>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92"/>
      <c r="FC50" s="92"/>
      <c r="FD50" s="92"/>
      <c r="FE50" s="92"/>
      <c r="FF50" s="92"/>
      <c r="FG50" s="92"/>
      <c r="FH50" s="92"/>
      <c r="FI50" s="92"/>
      <c r="FJ50" s="92"/>
      <c r="FK50" s="92"/>
      <c r="FL50" s="92"/>
      <c r="FM50" s="92"/>
      <c r="FN50" s="92"/>
      <c r="FO50" s="92"/>
      <c r="FP50" s="92"/>
      <c r="FQ50" s="92"/>
      <c r="FR50" s="92"/>
      <c r="FS50" s="92"/>
      <c r="FT50" s="92"/>
      <c r="FU50" s="92"/>
      <c r="FV50" s="92"/>
      <c r="FW50" s="92"/>
      <c r="FX50" s="92"/>
      <c r="FY50" s="92"/>
      <c r="FZ50" s="92"/>
      <c r="GA50" s="92"/>
      <c r="GB50" s="92"/>
      <c r="GC50" s="92"/>
      <c r="GD50" s="92"/>
      <c r="GE50" s="92"/>
      <c r="GF50" s="92"/>
      <c r="GG50" s="92"/>
      <c r="GH50" s="92"/>
    </row>
    <row r="51" spans="1:190" s="100" customFormat="1" ht="30.6" customHeight="1" x14ac:dyDescent="0.3">
      <c r="B51" s="149">
        <v>24</v>
      </c>
      <c r="C51" s="150" t="s">
        <v>66</v>
      </c>
      <c r="D51" s="151" t="s">
        <v>61</v>
      </c>
      <c r="E51" s="147"/>
      <c r="F51" s="153">
        <v>4</v>
      </c>
      <c r="G51" s="120"/>
      <c r="H51" s="92"/>
      <c r="I51" s="92"/>
      <c r="J51" s="125"/>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92"/>
      <c r="FC51" s="92"/>
      <c r="FD51" s="92"/>
      <c r="FE51" s="92"/>
      <c r="FF51" s="92"/>
      <c r="FG51" s="92"/>
      <c r="FH51" s="92"/>
      <c r="FI51" s="92"/>
      <c r="FJ51" s="92"/>
      <c r="FK51" s="92"/>
      <c r="FL51" s="92"/>
      <c r="FM51" s="92"/>
      <c r="FN51" s="92"/>
      <c r="FO51" s="92"/>
      <c r="FP51" s="92"/>
      <c r="FQ51" s="92"/>
      <c r="FR51" s="92"/>
      <c r="FS51" s="92"/>
      <c r="FT51" s="92"/>
      <c r="FU51" s="92"/>
      <c r="FV51" s="92"/>
      <c r="FW51" s="92"/>
      <c r="FX51" s="92"/>
      <c r="FY51" s="92"/>
      <c r="FZ51" s="92"/>
      <c r="GA51" s="92"/>
      <c r="GB51" s="92"/>
      <c r="GC51" s="92"/>
      <c r="GD51" s="92"/>
      <c r="GE51" s="92"/>
      <c r="GF51" s="92"/>
      <c r="GG51" s="92"/>
      <c r="GH51" s="92"/>
    </row>
    <row r="52" spans="1:190" s="100" customFormat="1" ht="27" customHeight="1" thickBot="1" x14ac:dyDescent="0.35">
      <c r="B52" s="149">
        <v>25</v>
      </c>
      <c r="C52" s="150" t="s">
        <v>67</v>
      </c>
      <c r="D52" s="154" t="s">
        <v>61</v>
      </c>
      <c r="E52" s="147"/>
      <c r="F52" s="153">
        <v>4</v>
      </c>
      <c r="G52" s="120"/>
      <c r="H52" s="92"/>
      <c r="I52" s="92"/>
      <c r="J52" s="125"/>
      <c r="K52" s="92"/>
      <c r="L52" s="216"/>
      <c r="M52" s="216"/>
      <c r="N52" s="216"/>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c r="CN52" s="92"/>
      <c r="CO52" s="92"/>
      <c r="CP52" s="92"/>
      <c r="CQ52" s="92"/>
      <c r="CR52" s="92"/>
      <c r="CS52" s="92"/>
      <c r="CT52" s="92"/>
      <c r="CU52" s="92"/>
      <c r="CV52" s="92"/>
      <c r="CW52" s="92"/>
      <c r="CX52" s="92"/>
      <c r="CY52" s="92"/>
      <c r="CZ52" s="92"/>
      <c r="DA52" s="92"/>
      <c r="DB52" s="92"/>
      <c r="DC52" s="92"/>
      <c r="DD52" s="92"/>
      <c r="DE52" s="92"/>
      <c r="DF52" s="92"/>
      <c r="DG52" s="92"/>
      <c r="DH52" s="92"/>
      <c r="DI52" s="92"/>
      <c r="DJ52" s="92"/>
      <c r="DK52" s="92"/>
      <c r="DL52" s="92"/>
      <c r="DM52" s="92"/>
      <c r="DN52" s="92"/>
      <c r="DO52" s="92"/>
      <c r="DP52" s="92"/>
      <c r="DQ52" s="92"/>
      <c r="DR52" s="92"/>
      <c r="DS52" s="92"/>
      <c r="DT52" s="92"/>
      <c r="DU52" s="92"/>
      <c r="DV52" s="92"/>
      <c r="DW52" s="92"/>
      <c r="DX52" s="92"/>
      <c r="DY52" s="92"/>
      <c r="DZ52" s="92"/>
      <c r="EA52" s="92"/>
      <c r="EB52" s="92"/>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92"/>
      <c r="FC52" s="92"/>
      <c r="FD52" s="92"/>
      <c r="FE52" s="92"/>
      <c r="FF52" s="92"/>
      <c r="FG52" s="92"/>
      <c r="FH52" s="92"/>
      <c r="FI52" s="92"/>
      <c r="FJ52" s="92"/>
      <c r="FK52" s="92"/>
      <c r="FL52" s="92"/>
      <c r="FM52" s="92"/>
      <c r="FN52" s="92"/>
      <c r="FO52" s="92"/>
      <c r="FP52" s="92"/>
      <c r="FQ52" s="92"/>
      <c r="FR52" s="92"/>
      <c r="FS52" s="92"/>
      <c r="FT52" s="92"/>
      <c r="FU52" s="92"/>
      <c r="FV52" s="92"/>
      <c r="FW52" s="92"/>
      <c r="FX52" s="92"/>
      <c r="FY52" s="92"/>
      <c r="FZ52" s="92"/>
      <c r="GA52" s="92"/>
      <c r="GB52" s="92"/>
      <c r="GC52" s="92"/>
      <c r="GD52" s="92"/>
      <c r="GE52" s="92"/>
      <c r="GF52" s="92"/>
      <c r="GG52" s="92"/>
      <c r="GH52" s="92"/>
    </row>
    <row r="53" spans="1:190" s="100" customFormat="1" ht="29.4" customHeight="1" thickBot="1" x14ac:dyDescent="0.35">
      <c r="B53" s="204">
        <v>26</v>
      </c>
      <c r="C53" s="201" t="s">
        <v>68</v>
      </c>
      <c r="D53" s="202" t="s">
        <v>61</v>
      </c>
      <c r="E53" s="203">
        <v>250000</v>
      </c>
      <c r="F53" s="155">
        <v>4</v>
      </c>
      <c r="G53" s="232">
        <v>1000000</v>
      </c>
      <c r="H53" s="226" t="s">
        <v>26</v>
      </c>
      <c r="I53" s="92"/>
      <c r="J53" s="125"/>
      <c r="K53" s="92"/>
      <c r="L53" s="125"/>
      <c r="M53" s="125"/>
      <c r="N53" s="225"/>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c r="CT53" s="92"/>
      <c r="CU53" s="92"/>
      <c r="CV53" s="92"/>
      <c r="CW53" s="92"/>
      <c r="CX53" s="92"/>
      <c r="CY53" s="92"/>
      <c r="CZ53" s="92"/>
      <c r="DA53" s="92"/>
      <c r="DB53" s="92"/>
      <c r="DC53" s="92"/>
      <c r="DD53" s="92"/>
      <c r="DE53" s="92"/>
      <c r="DF53" s="92"/>
      <c r="DG53" s="92"/>
      <c r="DH53" s="92"/>
      <c r="DI53" s="92"/>
      <c r="DJ53" s="92"/>
      <c r="DK53" s="92"/>
      <c r="DL53" s="92"/>
      <c r="DM53" s="92"/>
      <c r="DN53" s="92"/>
      <c r="DO53" s="92"/>
      <c r="DP53" s="92"/>
      <c r="DQ53" s="92"/>
      <c r="DR53" s="92"/>
      <c r="DS53" s="92"/>
      <c r="DT53" s="92"/>
      <c r="DU53" s="92"/>
      <c r="DV53" s="92"/>
      <c r="DW53" s="92"/>
      <c r="DX53" s="92"/>
      <c r="DY53" s="92"/>
      <c r="DZ53" s="92"/>
      <c r="EA53" s="92"/>
      <c r="EB53" s="92"/>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92"/>
      <c r="FC53" s="92"/>
      <c r="FD53" s="92"/>
      <c r="FE53" s="92"/>
      <c r="FF53" s="92"/>
      <c r="FG53" s="92"/>
      <c r="FH53" s="92"/>
      <c r="FI53" s="92"/>
      <c r="FJ53" s="92"/>
      <c r="FK53" s="92"/>
      <c r="FL53" s="92"/>
      <c r="FM53" s="92"/>
      <c r="FN53" s="92"/>
      <c r="FO53" s="92"/>
      <c r="FP53" s="92"/>
      <c r="FQ53" s="92"/>
      <c r="FR53" s="92"/>
      <c r="FS53" s="92"/>
      <c r="FT53" s="92"/>
      <c r="FU53" s="92"/>
      <c r="FV53" s="92"/>
      <c r="FW53" s="92"/>
      <c r="FX53" s="92"/>
      <c r="FY53" s="92"/>
      <c r="FZ53" s="92"/>
      <c r="GA53" s="92"/>
      <c r="GB53" s="92"/>
      <c r="GC53" s="92"/>
      <c r="GD53" s="92"/>
      <c r="GE53" s="92"/>
      <c r="GF53" s="92"/>
      <c r="GG53" s="92"/>
      <c r="GH53" s="92"/>
    </row>
    <row r="54" spans="1:190" s="100" customFormat="1" ht="16.5" customHeight="1" x14ac:dyDescent="0.3">
      <c r="B54" s="158"/>
      <c r="C54" s="292" t="s">
        <v>69</v>
      </c>
      <c r="D54" s="293"/>
      <c r="E54" s="293"/>
      <c r="F54" s="294"/>
      <c r="G54" s="159"/>
      <c r="H54" s="160"/>
      <c r="I54" s="92"/>
      <c r="J54" s="208"/>
      <c r="K54" s="92"/>
      <c r="L54" s="208"/>
      <c r="M54" s="125"/>
      <c r="N54" s="225"/>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92"/>
      <c r="FC54" s="92"/>
      <c r="FD54" s="92"/>
      <c r="FE54" s="92"/>
      <c r="FF54" s="92"/>
      <c r="FG54" s="92"/>
      <c r="FH54" s="92"/>
      <c r="FI54" s="92"/>
      <c r="FJ54" s="92"/>
      <c r="FK54" s="92"/>
      <c r="FL54" s="92"/>
      <c r="FM54" s="92"/>
      <c r="FN54" s="92"/>
      <c r="FO54" s="92"/>
      <c r="FP54" s="92"/>
      <c r="FQ54" s="92"/>
      <c r="FR54" s="92"/>
      <c r="FS54" s="92"/>
      <c r="FT54" s="92"/>
      <c r="FU54" s="92"/>
      <c r="FV54" s="92"/>
      <c r="FW54" s="92"/>
      <c r="FX54" s="92"/>
      <c r="FY54" s="92"/>
      <c r="FZ54" s="92"/>
      <c r="GA54" s="92"/>
      <c r="GB54" s="92"/>
      <c r="GC54" s="92"/>
      <c r="GD54" s="92"/>
      <c r="GE54" s="92"/>
      <c r="GF54" s="92"/>
      <c r="GG54" s="92"/>
      <c r="GH54" s="92"/>
    </row>
    <row r="55" spans="1:190" s="100" customFormat="1" ht="18" customHeight="1" thickBot="1" x14ac:dyDescent="0.35">
      <c r="B55" s="163"/>
      <c r="C55" s="275" t="s">
        <v>70</v>
      </c>
      <c r="D55" s="276"/>
      <c r="E55" s="276"/>
      <c r="F55" s="295"/>
      <c r="G55" s="164"/>
      <c r="H55" s="165"/>
      <c r="I55" s="92"/>
      <c r="J55" s="208"/>
      <c r="K55" s="92"/>
      <c r="L55" s="208"/>
      <c r="M55" s="125"/>
      <c r="N55" s="225"/>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c r="CN55" s="92"/>
      <c r="CO55" s="92"/>
      <c r="CP55" s="92"/>
      <c r="CQ55" s="92"/>
      <c r="CR55" s="92"/>
      <c r="CS55" s="92"/>
      <c r="CT55" s="92"/>
      <c r="CU55" s="92"/>
      <c r="CV55" s="92"/>
      <c r="CW55" s="92"/>
      <c r="CX55" s="92"/>
      <c r="CY55" s="92"/>
      <c r="CZ55" s="92"/>
      <c r="DA55" s="92"/>
      <c r="DB55" s="92"/>
      <c r="DC55" s="92"/>
      <c r="DD55" s="92"/>
      <c r="DE55" s="92"/>
      <c r="DF55" s="92"/>
      <c r="DG55" s="92"/>
      <c r="DH55" s="92"/>
      <c r="DI55" s="92"/>
      <c r="DJ55" s="92"/>
      <c r="DK55" s="92"/>
      <c r="DL55" s="92"/>
      <c r="DM55" s="92"/>
      <c r="DN55" s="92"/>
      <c r="DO55" s="92"/>
      <c r="DP55" s="92"/>
      <c r="DQ55" s="92"/>
      <c r="DR55" s="92"/>
      <c r="DS55" s="92"/>
      <c r="DT55" s="92"/>
      <c r="DU55" s="92"/>
      <c r="DV55" s="92"/>
      <c r="DW55" s="92"/>
      <c r="DX55" s="92"/>
      <c r="DY55" s="92"/>
      <c r="DZ55" s="92"/>
      <c r="EA55" s="92"/>
      <c r="EB55" s="92"/>
      <c r="EC55" s="92"/>
      <c r="ED55" s="92"/>
      <c r="EE55" s="92"/>
      <c r="EF55" s="92"/>
      <c r="EG55" s="92"/>
      <c r="EH55" s="92"/>
      <c r="EI55" s="92"/>
      <c r="EJ55" s="92"/>
      <c r="EK55" s="92"/>
      <c r="EL55" s="92"/>
      <c r="EM55" s="92"/>
      <c r="EN55" s="92"/>
      <c r="EO55" s="92"/>
      <c r="EP55" s="92"/>
      <c r="EQ55" s="92"/>
      <c r="ER55" s="92"/>
      <c r="ES55" s="92"/>
      <c r="ET55" s="92"/>
      <c r="EU55" s="92"/>
      <c r="EV55" s="92"/>
      <c r="EW55" s="92"/>
      <c r="EX55" s="92"/>
      <c r="EY55" s="92"/>
      <c r="EZ55" s="92"/>
      <c r="FA55" s="92"/>
      <c r="FB55" s="92"/>
      <c r="FC55" s="92"/>
      <c r="FD55" s="92"/>
      <c r="FE55" s="92"/>
      <c r="FF55" s="92"/>
      <c r="FG55" s="92"/>
      <c r="FH55" s="92"/>
      <c r="FI55" s="92"/>
      <c r="FJ55" s="92"/>
      <c r="FK55" s="92"/>
      <c r="FL55" s="92"/>
      <c r="FM55" s="92"/>
      <c r="FN55" s="92"/>
      <c r="FO55" s="92"/>
      <c r="FP55" s="92"/>
      <c r="FQ55" s="92"/>
      <c r="FR55" s="92"/>
      <c r="FS55" s="92"/>
      <c r="FT55" s="92"/>
      <c r="FU55" s="92"/>
      <c r="FV55" s="92"/>
      <c r="FW55" s="92"/>
      <c r="FX55" s="92"/>
      <c r="FY55" s="92"/>
      <c r="FZ55" s="92"/>
      <c r="GA55" s="92"/>
      <c r="GB55" s="92"/>
      <c r="GC55" s="92"/>
      <c r="GD55" s="92"/>
      <c r="GE55" s="92"/>
      <c r="GF55" s="92"/>
      <c r="GG55" s="92"/>
      <c r="GH55" s="92"/>
    </row>
    <row r="56" spans="1:190" s="100" customFormat="1" ht="18" customHeight="1" thickBot="1" x14ac:dyDescent="0.35">
      <c r="B56" s="163"/>
      <c r="C56" s="296" t="s">
        <v>237</v>
      </c>
      <c r="D56" s="296"/>
      <c r="E56" s="296"/>
      <c r="F56" s="296"/>
      <c r="G56" s="168">
        <v>5239640</v>
      </c>
      <c r="H56" s="226" t="s">
        <v>26</v>
      </c>
      <c r="I56" s="92"/>
      <c r="J56" s="125"/>
      <c r="K56" s="92"/>
      <c r="L56" s="208"/>
      <c r="M56" s="125"/>
      <c r="N56" s="225"/>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c r="CT56" s="92"/>
      <c r="CU56" s="92"/>
      <c r="CV56" s="92"/>
      <c r="CW56" s="92"/>
      <c r="CX56" s="92"/>
      <c r="CY56" s="92"/>
      <c r="CZ56" s="92"/>
      <c r="DA56" s="92"/>
      <c r="DB56" s="92"/>
      <c r="DC56" s="92"/>
      <c r="DD56" s="92"/>
      <c r="DE56" s="92"/>
      <c r="DF56" s="92"/>
      <c r="DG56" s="92"/>
      <c r="DH56" s="92"/>
      <c r="DI56" s="92"/>
      <c r="DJ56" s="92"/>
      <c r="DK56" s="92"/>
      <c r="DL56" s="92"/>
      <c r="DM56" s="92"/>
      <c r="DN56" s="92"/>
      <c r="DO56" s="92"/>
      <c r="DP56" s="92"/>
      <c r="DQ56" s="92"/>
      <c r="DR56" s="92"/>
      <c r="DS56" s="92"/>
      <c r="DT56" s="92"/>
      <c r="DU56" s="92"/>
      <c r="DV56" s="92"/>
      <c r="DW56" s="92"/>
      <c r="DX56" s="92"/>
      <c r="DY56" s="92"/>
      <c r="DZ56" s="92"/>
      <c r="EA56" s="92"/>
      <c r="EB56" s="92"/>
      <c r="EC56" s="92"/>
      <c r="ED56" s="92"/>
      <c r="EE56" s="92"/>
      <c r="EF56" s="92"/>
      <c r="EG56" s="92"/>
      <c r="EH56" s="92"/>
      <c r="EI56" s="92"/>
      <c r="EJ56" s="92"/>
      <c r="EK56" s="92"/>
      <c r="EL56" s="92"/>
      <c r="EM56" s="92"/>
      <c r="EN56" s="92"/>
      <c r="EO56" s="92"/>
      <c r="EP56" s="92"/>
      <c r="EQ56" s="92"/>
      <c r="ER56" s="92"/>
      <c r="ES56" s="92"/>
      <c r="ET56" s="92"/>
      <c r="EU56" s="92"/>
      <c r="EV56" s="92"/>
      <c r="EW56" s="92"/>
      <c r="EX56" s="92"/>
      <c r="EY56" s="92"/>
      <c r="EZ56" s="92"/>
      <c r="FA56" s="92"/>
      <c r="FB56" s="92"/>
      <c r="FC56" s="92"/>
      <c r="FD56" s="92"/>
      <c r="FE56" s="92"/>
      <c r="FF56" s="92"/>
      <c r="FG56" s="92"/>
      <c r="FH56" s="92"/>
      <c r="FI56" s="92"/>
      <c r="FJ56" s="92"/>
      <c r="FK56" s="92"/>
      <c r="FL56" s="92"/>
      <c r="FM56" s="92"/>
      <c r="FN56" s="92"/>
      <c r="FO56" s="92"/>
      <c r="FP56" s="92"/>
      <c r="FQ56" s="92"/>
      <c r="FR56" s="92"/>
      <c r="FS56" s="92"/>
      <c r="FT56" s="92"/>
      <c r="FU56" s="92"/>
      <c r="FV56" s="92"/>
      <c r="FW56" s="92"/>
      <c r="FX56" s="92"/>
      <c r="FY56" s="92"/>
      <c r="FZ56" s="92"/>
      <c r="GA56" s="92"/>
      <c r="GB56" s="92"/>
      <c r="GC56" s="92"/>
      <c r="GD56" s="92"/>
      <c r="GE56" s="92"/>
      <c r="GF56" s="92"/>
      <c r="GG56" s="92"/>
      <c r="GH56" s="92"/>
    </row>
    <row r="57" spans="1:190" s="100" customFormat="1" ht="18" customHeight="1" x14ac:dyDescent="0.3">
      <c r="B57" s="163"/>
      <c r="C57" s="244" t="s">
        <v>236</v>
      </c>
      <c r="D57" s="244"/>
      <c r="E57" s="244"/>
      <c r="F57" s="244"/>
      <c r="G57" s="164"/>
      <c r="H57" s="160"/>
      <c r="I57" s="92"/>
      <c r="J57" s="208"/>
      <c r="K57" s="92"/>
      <c r="L57" s="208"/>
      <c r="M57" s="125"/>
      <c r="N57" s="225"/>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92"/>
      <c r="FC57" s="92"/>
      <c r="FD57" s="92"/>
      <c r="FE57" s="92"/>
      <c r="FF57" s="92"/>
      <c r="FG57" s="92"/>
      <c r="FH57" s="92"/>
      <c r="FI57" s="92"/>
      <c r="FJ57" s="92"/>
      <c r="FK57" s="92"/>
      <c r="FL57" s="92"/>
      <c r="FM57" s="92"/>
      <c r="FN57" s="92"/>
      <c r="FO57" s="92"/>
      <c r="FP57" s="92"/>
      <c r="FQ57" s="92"/>
      <c r="FR57" s="92"/>
      <c r="FS57" s="92"/>
      <c r="FT57" s="92"/>
      <c r="FU57" s="92"/>
      <c r="FV57" s="92"/>
      <c r="FW57" s="92"/>
      <c r="FX57" s="92"/>
      <c r="FY57" s="92"/>
      <c r="FZ57" s="92"/>
      <c r="GA57" s="92"/>
      <c r="GB57" s="92"/>
      <c r="GC57" s="92"/>
      <c r="GD57" s="92"/>
      <c r="GE57" s="92"/>
      <c r="GF57" s="92"/>
      <c r="GG57" s="92"/>
      <c r="GH57" s="92"/>
    </row>
    <row r="58" spans="1:190" s="100" customFormat="1" ht="18" customHeight="1" x14ac:dyDescent="0.3">
      <c r="B58" s="163"/>
      <c r="C58" s="244" t="s">
        <v>73</v>
      </c>
      <c r="D58" s="244"/>
      <c r="E58" s="244"/>
      <c r="F58" s="244"/>
      <c r="G58" s="170"/>
      <c r="H58" s="117"/>
      <c r="I58" s="92"/>
      <c r="J58" s="208"/>
      <c r="K58" s="92"/>
      <c r="L58" s="208"/>
      <c r="M58" s="125"/>
      <c r="N58" s="225"/>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92"/>
      <c r="DF58" s="92"/>
      <c r="DG58" s="92"/>
      <c r="DH58" s="92"/>
      <c r="DI58" s="92"/>
      <c r="DJ58" s="92"/>
      <c r="DK58" s="92"/>
      <c r="DL58" s="92"/>
      <c r="DM58" s="92"/>
      <c r="DN58" s="92"/>
      <c r="DO58" s="92"/>
      <c r="DP58" s="92"/>
      <c r="DQ58" s="92"/>
      <c r="DR58" s="92"/>
      <c r="DS58" s="92"/>
      <c r="DT58" s="92"/>
      <c r="DU58" s="92"/>
      <c r="DV58" s="92"/>
      <c r="DW58" s="92"/>
      <c r="DX58" s="92"/>
      <c r="DY58" s="92"/>
      <c r="DZ58" s="92"/>
      <c r="EA58" s="92"/>
      <c r="EB58" s="92"/>
      <c r="EC58" s="92"/>
      <c r="ED58" s="92"/>
      <c r="EE58" s="92"/>
      <c r="EF58" s="92"/>
      <c r="EG58" s="92"/>
      <c r="EH58" s="92"/>
      <c r="EI58" s="92"/>
      <c r="EJ58" s="92"/>
      <c r="EK58" s="92"/>
      <c r="EL58" s="92"/>
      <c r="EM58" s="92"/>
      <c r="EN58" s="92"/>
      <c r="EO58" s="92"/>
      <c r="EP58" s="92"/>
      <c r="EQ58" s="92"/>
      <c r="ER58" s="92"/>
      <c r="ES58" s="92"/>
      <c r="ET58" s="92"/>
      <c r="EU58" s="92"/>
      <c r="EV58" s="92"/>
      <c r="EW58" s="92"/>
      <c r="EX58" s="92"/>
      <c r="EY58" s="92"/>
      <c r="EZ58" s="92"/>
      <c r="FA58" s="92"/>
      <c r="FB58" s="92"/>
      <c r="FC58" s="92"/>
      <c r="FD58" s="92"/>
      <c r="FE58" s="92"/>
      <c r="FF58" s="92"/>
      <c r="FG58" s="92"/>
      <c r="FH58" s="92"/>
      <c r="FI58" s="92"/>
      <c r="FJ58" s="92"/>
      <c r="FK58" s="92"/>
      <c r="FL58" s="92"/>
      <c r="FM58" s="92"/>
      <c r="FN58" s="92"/>
      <c r="FO58" s="92"/>
      <c r="FP58" s="92"/>
      <c r="FQ58" s="92"/>
      <c r="FR58" s="92"/>
      <c r="FS58" s="92"/>
      <c r="FT58" s="92"/>
      <c r="FU58" s="92"/>
      <c r="FV58" s="92"/>
      <c r="FW58" s="92"/>
      <c r="FX58" s="92"/>
      <c r="FY58" s="92"/>
      <c r="FZ58" s="92"/>
      <c r="GA58" s="92"/>
      <c r="GB58" s="92"/>
      <c r="GC58" s="92"/>
      <c r="GD58" s="92"/>
      <c r="GE58" s="92"/>
      <c r="GF58" s="92"/>
      <c r="GG58" s="92"/>
      <c r="GH58" s="92"/>
    </row>
    <row r="59" spans="1:190" s="100" customFormat="1" ht="18" customHeight="1" thickBot="1" x14ac:dyDescent="0.35">
      <c r="A59" s="171"/>
      <c r="B59" s="172"/>
      <c r="C59" s="297" t="s">
        <v>74</v>
      </c>
      <c r="D59" s="297"/>
      <c r="E59" s="297"/>
      <c r="F59" s="297"/>
      <c r="G59" s="173"/>
      <c r="H59" s="117"/>
      <c r="I59" s="92"/>
      <c r="J59" s="208"/>
      <c r="K59" s="92"/>
      <c r="L59" s="208"/>
      <c r="M59" s="125"/>
      <c r="N59" s="225"/>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c r="CT59" s="92"/>
      <c r="CU59" s="92"/>
      <c r="CV59" s="92"/>
      <c r="CW59" s="92"/>
      <c r="CX59" s="92"/>
      <c r="CY59" s="92"/>
      <c r="CZ59" s="92"/>
      <c r="DA59" s="92"/>
      <c r="DB59" s="92"/>
      <c r="DC59" s="92"/>
      <c r="DD59" s="92"/>
      <c r="DE59" s="92"/>
      <c r="DF59" s="92"/>
      <c r="DG59" s="92"/>
      <c r="DH59" s="92"/>
      <c r="DI59" s="92"/>
      <c r="DJ59" s="92"/>
      <c r="DK59" s="92"/>
      <c r="DL59" s="92"/>
      <c r="DM59" s="92"/>
      <c r="DN59" s="92"/>
      <c r="DO59" s="92"/>
      <c r="DP59" s="92"/>
      <c r="DQ59" s="92"/>
      <c r="DR59" s="92"/>
      <c r="DS59" s="92"/>
      <c r="DT59" s="92"/>
      <c r="DU59" s="92"/>
      <c r="DV59" s="92"/>
      <c r="DW59" s="92"/>
      <c r="DX59" s="92"/>
      <c r="DY59" s="92"/>
      <c r="DZ59" s="92"/>
      <c r="EA59" s="92"/>
      <c r="EB59" s="92"/>
      <c r="EC59" s="92"/>
      <c r="ED59" s="92"/>
      <c r="EE59" s="92"/>
      <c r="EF59" s="92"/>
      <c r="EG59" s="92"/>
      <c r="EH59" s="92"/>
      <c r="EI59" s="92"/>
      <c r="EJ59" s="92"/>
      <c r="EK59" s="92"/>
      <c r="EL59" s="92"/>
      <c r="EM59" s="92"/>
      <c r="EN59" s="92"/>
      <c r="EO59" s="92"/>
      <c r="EP59" s="92"/>
      <c r="EQ59" s="92"/>
      <c r="ER59" s="92"/>
      <c r="ES59" s="92"/>
      <c r="ET59" s="92"/>
      <c r="EU59" s="92"/>
      <c r="EV59" s="92"/>
      <c r="EW59" s="92"/>
      <c r="EX59" s="92"/>
      <c r="EY59" s="92"/>
      <c r="EZ59" s="92"/>
      <c r="FA59" s="92"/>
      <c r="FB59" s="92"/>
      <c r="FC59" s="92"/>
      <c r="FD59" s="92"/>
      <c r="FE59" s="92"/>
      <c r="FF59" s="92"/>
      <c r="FG59" s="92"/>
      <c r="FH59" s="92"/>
      <c r="FI59" s="92"/>
      <c r="FJ59" s="92"/>
      <c r="FK59" s="92"/>
      <c r="FL59" s="92"/>
      <c r="FM59" s="92"/>
      <c r="FN59" s="92"/>
      <c r="FO59" s="92"/>
      <c r="FP59" s="92"/>
      <c r="FQ59" s="92"/>
      <c r="FR59" s="92"/>
      <c r="FS59" s="92"/>
      <c r="FT59" s="92"/>
      <c r="FU59" s="92"/>
      <c r="FV59" s="92"/>
      <c r="FW59" s="92"/>
      <c r="FX59" s="92"/>
      <c r="FY59" s="92"/>
      <c r="FZ59" s="92"/>
      <c r="GA59" s="92"/>
      <c r="GB59" s="92"/>
      <c r="GC59" s="92"/>
      <c r="GD59" s="92"/>
      <c r="GE59" s="92"/>
      <c r="GF59" s="92"/>
      <c r="GG59" s="92"/>
      <c r="GH59" s="92"/>
    </row>
    <row r="60" spans="1:190" ht="20.100000000000001" customHeight="1" x14ac:dyDescent="0.3">
      <c r="B60" s="298" t="s">
        <v>75</v>
      </c>
      <c r="C60" s="299"/>
      <c r="D60" s="299"/>
      <c r="E60" s="299"/>
      <c r="F60" s="299"/>
      <c r="G60" s="300"/>
      <c r="H60" s="176"/>
      <c r="J60" s="208"/>
      <c r="K60" s="208"/>
      <c r="L60" s="208"/>
      <c r="M60" s="125"/>
      <c r="N60" s="225"/>
    </row>
    <row r="61" spans="1:190" ht="49.95" customHeight="1" x14ac:dyDescent="0.3">
      <c r="B61" s="283" t="s">
        <v>76</v>
      </c>
      <c r="C61" s="284"/>
      <c r="D61" s="284"/>
      <c r="E61" s="284"/>
      <c r="F61" s="284"/>
      <c r="G61" s="285"/>
      <c r="H61" s="179"/>
      <c r="I61" s="179"/>
      <c r="L61" s="208"/>
      <c r="M61" s="125"/>
      <c r="N61" s="225"/>
    </row>
    <row r="62" spans="1:190" ht="49.95" customHeight="1" x14ac:dyDescent="0.3">
      <c r="B62" s="283" t="s">
        <v>242</v>
      </c>
      <c r="C62" s="284"/>
      <c r="D62" s="284"/>
      <c r="E62" s="284"/>
      <c r="F62" s="284"/>
      <c r="G62" s="285"/>
      <c r="H62" s="125"/>
      <c r="I62" s="125"/>
      <c r="J62" s="208"/>
      <c r="K62" s="208"/>
      <c r="L62" s="208"/>
      <c r="M62" s="125"/>
      <c r="N62" s="225"/>
    </row>
    <row r="63" spans="1:190" ht="49.95" customHeight="1" x14ac:dyDescent="0.3">
      <c r="B63" s="283" t="s">
        <v>78</v>
      </c>
      <c r="C63" s="284"/>
      <c r="D63" s="284"/>
      <c r="E63" s="284"/>
      <c r="F63" s="284"/>
      <c r="G63" s="285"/>
      <c r="H63" s="125"/>
      <c r="I63" s="125"/>
    </row>
    <row r="64" spans="1:190" ht="49.95" customHeight="1" x14ac:dyDescent="0.3">
      <c r="B64" s="283" t="s">
        <v>79</v>
      </c>
      <c r="C64" s="284"/>
      <c r="D64" s="284"/>
      <c r="E64" s="284"/>
      <c r="F64" s="284"/>
      <c r="G64" s="285"/>
      <c r="H64" s="166"/>
      <c r="I64" s="166"/>
    </row>
    <row r="65" spans="2:7" ht="49.95" customHeight="1" x14ac:dyDescent="0.3">
      <c r="B65" s="283" t="s">
        <v>80</v>
      </c>
      <c r="C65" s="284"/>
      <c r="D65" s="284"/>
      <c r="E65" s="284"/>
      <c r="F65" s="284"/>
      <c r="G65" s="285"/>
    </row>
    <row r="66" spans="2:7" ht="49.95" customHeight="1" x14ac:dyDescent="0.3">
      <c r="B66" s="283" t="s">
        <v>81</v>
      </c>
      <c r="C66" s="284"/>
      <c r="D66" s="284"/>
      <c r="E66" s="284"/>
      <c r="F66" s="284"/>
      <c r="G66" s="285"/>
    </row>
    <row r="67" spans="2:7" ht="49.95" customHeight="1" x14ac:dyDescent="0.3">
      <c r="B67" s="283" t="s">
        <v>82</v>
      </c>
      <c r="C67" s="284"/>
      <c r="D67" s="284"/>
      <c r="E67" s="284"/>
      <c r="F67" s="284"/>
      <c r="G67" s="285"/>
    </row>
    <row r="68" spans="2:7" ht="49.95" customHeight="1" x14ac:dyDescent="0.3">
      <c r="B68" s="283" t="s">
        <v>83</v>
      </c>
      <c r="C68" s="284"/>
      <c r="D68" s="284"/>
      <c r="E68" s="284"/>
      <c r="F68" s="284"/>
      <c r="G68" s="285"/>
    </row>
    <row r="69" spans="2:7" ht="49.95" customHeight="1" x14ac:dyDescent="0.3">
      <c r="B69" s="283" t="s">
        <v>84</v>
      </c>
      <c r="C69" s="284"/>
      <c r="D69" s="284"/>
      <c r="E69" s="284"/>
      <c r="F69" s="284"/>
      <c r="G69" s="285"/>
    </row>
    <row r="70" spans="2:7" ht="49.95" customHeight="1" x14ac:dyDescent="0.3">
      <c r="B70" s="283" t="s">
        <v>85</v>
      </c>
      <c r="C70" s="284"/>
      <c r="D70" s="284"/>
      <c r="E70" s="284"/>
      <c r="F70" s="284"/>
      <c r="G70" s="285"/>
    </row>
    <row r="71" spans="2:7" ht="49.95" customHeight="1" x14ac:dyDescent="0.3">
      <c r="B71" s="283" t="s">
        <v>243</v>
      </c>
      <c r="C71" s="284"/>
      <c r="D71" s="284"/>
      <c r="E71" s="284"/>
      <c r="F71" s="284"/>
      <c r="G71" s="285"/>
    </row>
    <row r="72" spans="2:7" ht="49.95" customHeight="1" x14ac:dyDescent="0.3">
      <c r="B72" s="283" t="s">
        <v>86</v>
      </c>
      <c r="C72" s="284"/>
      <c r="D72" s="284"/>
      <c r="E72" s="284"/>
      <c r="F72" s="284"/>
      <c r="G72" s="285"/>
    </row>
    <row r="73" spans="2:7" ht="49.95" customHeight="1" x14ac:dyDescent="0.3">
      <c r="B73" s="283" t="s">
        <v>244</v>
      </c>
      <c r="C73" s="284"/>
      <c r="D73" s="284"/>
      <c r="E73" s="284"/>
      <c r="F73" s="284"/>
      <c r="G73" s="285"/>
    </row>
    <row r="74" spans="2:7" ht="49.95" customHeight="1" x14ac:dyDescent="0.3">
      <c r="B74" s="283" t="s">
        <v>245</v>
      </c>
      <c r="C74" s="284"/>
      <c r="D74" s="284"/>
      <c r="E74" s="284"/>
      <c r="F74" s="284"/>
      <c r="G74" s="285"/>
    </row>
    <row r="75" spans="2:7" ht="49.95" customHeight="1" x14ac:dyDescent="0.3">
      <c r="B75" s="283" t="s">
        <v>246</v>
      </c>
      <c r="C75" s="284"/>
      <c r="D75" s="284"/>
      <c r="E75" s="284"/>
      <c r="F75" s="284"/>
      <c r="G75" s="285"/>
    </row>
    <row r="76" spans="2:7" ht="49.95" customHeight="1" x14ac:dyDescent="0.3">
      <c r="B76" s="283" t="s">
        <v>247</v>
      </c>
      <c r="C76" s="284"/>
      <c r="D76" s="284"/>
      <c r="E76" s="284"/>
      <c r="F76" s="284"/>
      <c r="G76" s="285"/>
    </row>
    <row r="77" spans="2:7" ht="49.95" customHeight="1" x14ac:dyDescent="0.3">
      <c r="B77" s="283" t="s">
        <v>248</v>
      </c>
      <c r="C77" s="284"/>
      <c r="D77" s="284"/>
      <c r="E77" s="284"/>
      <c r="F77" s="284"/>
      <c r="G77" s="285"/>
    </row>
    <row r="78" spans="2:7" ht="49.95" customHeight="1" x14ac:dyDescent="0.3">
      <c r="B78" s="283" t="s">
        <v>89</v>
      </c>
      <c r="C78" s="284"/>
      <c r="D78" s="284"/>
      <c r="E78" s="284"/>
      <c r="F78" s="284"/>
      <c r="G78" s="285"/>
    </row>
    <row r="79" spans="2:7" ht="49.95" customHeight="1" x14ac:dyDescent="0.3">
      <c r="B79" s="283" t="s">
        <v>90</v>
      </c>
      <c r="C79" s="284"/>
      <c r="D79" s="284"/>
      <c r="E79" s="284"/>
      <c r="F79" s="284"/>
      <c r="G79" s="285"/>
    </row>
    <row r="80" spans="2:7" ht="49.95" customHeight="1" thickBot="1" x14ac:dyDescent="0.35">
      <c r="B80" s="301" t="s">
        <v>91</v>
      </c>
      <c r="C80" s="302"/>
      <c r="D80" s="302"/>
      <c r="E80" s="302"/>
      <c r="F80" s="302"/>
      <c r="G80" s="303"/>
    </row>
  </sheetData>
  <mergeCells count="49">
    <mergeCell ref="B80:G80"/>
    <mergeCell ref="B74:G74"/>
    <mergeCell ref="B75:G75"/>
    <mergeCell ref="B76:G76"/>
    <mergeCell ref="B77:G77"/>
    <mergeCell ref="B78:G78"/>
    <mergeCell ref="B79:G79"/>
    <mergeCell ref="B73:G73"/>
    <mergeCell ref="B62:G62"/>
    <mergeCell ref="B63:G63"/>
    <mergeCell ref="B64:G64"/>
    <mergeCell ref="B65:G65"/>
    <mergeCell ref="B66:G66"/>
    <mergeCell ref="B67:G67"/>
    <mergeCell ref="B68:G68"/>
    <mergeCell ref="B69:G69"/>
    <mergeCell ref="B70:G70"/>
    <mergeCell ref="B71:G71"/>
    <mergeCell ref="B72:G72"/>
    <mergeCell ref="B61:G61"/>
    <mergeCell ref="B39:B41"/>
    <mergeCell ref="C39:C41"/>
    <mergeCell ref="D39:D41"/>
    <mergeCell ref="F39:F40"/>
    <mergeCell ref="C54:F54"/>
    <mergeCell ref="C55:F55"/>
    <mergeCell ref="C56:F56"/>
    <mergeCell ref="C57:F57"/>
    <mergeCell ref="C58:F58"/>
    <mergeCell ref="C59:F59"/>
    <mergeCell ref="B60:G60"/>
    <mergeCell ref="B38:G38"/>
    <mergeCell ref="B8:D8"/>
    <mergeCell ref="F8:G8"/>
    <mergeCell ref="B10:C12"/>
    <mergeCell ref="B13:G13"/>
    <mergeCell ref="C33:G33"/>
    <mergeCell ref="C34:F34"/>
    <mergeCell ref="C35:F35"/>
    <mergeCell ref="C36:F36"/>
    <mergeCell ref="C37:F37"/>
    <mergeCell ref="H15:H16"/>
    <mergeCell ref="C31:G31"/>
    <mergeCell ref="B2:G2"/>
    <mergeCell ref="B3:G3"/>
    <mergeCell ref="B4:G4"/>
    <mergeCell ref="B5:G5"/>
    <mergeCell ref="B6:G6"/>
    <mergeCell ref="B7:G7"/>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H80"/>
  <sheetViews>
    <sheetView zoomScale="90" zoomScaleNormal="90" workbookViewId="0">
      <selection activeCell="B6" sqref="B6:G6"/>
    </sheetView>
  </sheetViews>
  <sheetFormatPr baseColWidth="10" defaultColWidth="14.33203125" defaultRowHeight="13.8" x14ac:dyDescent="0.3"/>
  <cols>
    <col min="1" max="1" width="2.109375" style="92" customWidth="1"/>
    <col min="2" max="2" width="12" style="128" customWidth="1"/>
    <col min="3" max="3" width="58.6640625" style="128" customWidth="1"/>
    <col min="4" max="4" width="21.6640625" style="128" customWidth="1"/>
    <col min="5" max="5" width="18.109375" style="180" customWidth="1"/>
    <col min="6" max="6" width="17.6640625" style="92" customWidth="1"/>
    <col min="7" max="7" width="28.44140625" style="179" customWidth="1"/>
    <col min="8" max="9" width="24.44140625" style="92" customWidth="1"/>
    <col min="10" max="10" width="23.88671875" style="125" customWidth="1"/>
    <col min="11" max="11" width="28.6640625" style="92" customWidth="1"/>
    <col min="12" max="12" width="19.109375" style="92" customWidth="1"/>
    <col min="13" max="13" width="25.6640625" style="92" customWidth="1"/>
    <col min="14" max="14" width="21" style="92" customWidth="1"/>
    <col min="15" max="190" width="13.109375" style="92" customWidth="1"/>
    <col min="191" max="16384" width="14.33203125" style="92"/>
  </cols>
  <sheetData>
    <row r="1" spans="1:190" ht="11.25" customHeight="1" x14ac:dyDescent="0.3">
      <c r="A1" s="242" t="s">
        <v>250</v>
      </c>
      <c r="B1" s="87"/>
      <c r="C1" s="88"/>
      <c r="D1" s="88"/>
      <c r="E1" s="89"/>
      <c r="F1" s="90"/>
      <c r="G1" s="91"/>
    </row>
    <row r="2" spans="1:190" x14ac:dyDescent="0.3">
      <c r="B2" s="246" t="s">
        <v>0</v>
      </c>
      <c r="C2" s="247"/>
      <c r="D2" s="247"/>
      <c r="E2" s="247"/>
      <c r="F2" s="247"/>
      <c r="G2" s="248"/>
    </row>
    <row r="3" spans="1:190" x14ac:dyDescent="0.3">
      <c r="B3" s="246" t="s">
        <v>1</v>
      </c>
      <c r="C3" s="247"/>
      <c r="D3" s="247"/>
      <c r="E3" s="247"/>
      <c r="F3" s="247"/>
      <c r="G3" s="248"/>
      <c r="H3" s="93"/>
      <c r="I3" s="93"/>
    </row>
    <row r="4" spans="1:190" x14ac:dyDescent="0.3">
      <c r="B4" s="246" t="s">
        <v>2</v>
      </c>
      <c r="C4" s="247"/>
      <c r="D4" s="247"/>
      <c r="E4" s="247"/>
      <c r="F4" s="247"/>
      <c r="G4" s="248"/>
      <c r="H4" s="93"/>
      <c r="I4" s="93"/>
    </row>
    <row r="5" spans="1:190" x14ac:dyDescent="0.3">
      <c r="B5" s="249" t="s">
        <v>3</v>
      </c>
      <c r="C5" s="250"/>
      <c r="D5" s="250"/>
      <c r="E5" s="250"/>
      <c r="F5" s="250"/>
      <c r="G5" s="251"/>
    </row>
    <row r="6" spans="1:190" x14ac:dyDescent="0.3">
      <c r="B6" s="252" t="s">
        <v>251</v>
      </c>
      <c r="C6" s="253"/>
      <c r="D6" s="253"/>
      <c r="E6" s="253"/>
      <c r="F6" s="253"/>
      <c r="G6" s="254"/>
    </row>
    <row r="7" spans="1:190" ht="33.75" customHeight="1" thickBot="1" x14ac:dyDescent="0.35">
      <c r="B7" s="255" t="s">
        <v>4</v>
      </c>
      <c r="C7" s="256"/>
      <c r="D7" s="256"/>
      <c r="E7" s="256"/>
      <c r="F7" s="256"/>
      <c r="G7" s="257"/>
    </row>
    <row r="8" spans="1:190" ht="25.35" customHeight="1" thickBot="1" x14ac:dyDescent="0.35">
      <c r="B8" s="261" t="s">
        <v>92</v>
      </c>
      <c r="C8" s="262"/>
      <c r="D8" s="263"/>
      <c r="E8" s="95" t="s">
        <v>5</v>
      </c>
      <c r="F8" s="264" t="s">
        <v>6</v>
      </c>
      <c r="G8" s="265"/>
    </row>
    <row r="9" spans="1:190" s="100" customFormat="1" ht="14.25" customHeight="1" thickBot="1" x14ac:dyDescent="0.35">
      <c r="B9" s="96"/>
      <c r="C9" s="97"/>
      <c r="D9" s="97"/>
      <c r="E9" s="98"/>
      <c r="F9" s="97"/>
      <c r="G9" s="99"/>
      <c r="H9" s="92"/>
      <c r="I9" s="92"/>
      <c r="J9" s="125"/>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92"/>
      <c r="FC9" s="92"/>
      <c r="FD9" s="92"/>
      <c r="FE9" s="92"/>
      <c r="FF9" s="92"/>
      <c r="FG9" s="92"/>
      <c r="FH9" s="92"/>
      <c r="FI9" s="92"/>
      <c r="FJ9" s="92"/>
      <c r="FK9" s="92"/>
      <c r="FL9" s="92"/>
      <c r="FM9" s="92"/>
      <c r="FN9" s="92"/>
      <c r="FO9" s="92"/>
      <c r="FP9" s="92"/>
      <c r="FQ9" s="92"/>
      <c r="FR9" s="92"/>
      <c r="FS9" s="92"/>
      <c r="FT9" s="92"/>
      <c r="FU9" s="92"/>
      <c r="FV9" s="92"/>
      <c r="FW9" s="92"/>
      <c r="FX9" s="92"/>
      <c r="FY9" s="92"/>
      <c r="FZ9" s="92"/>
      <c r="GA9" s="92"/>
      <c r="GB9" s="92"/>
      <c r="GC9" s="92"/>
      <c r="GD9" s="92"/>
      <c r="GE9" s="92"/>
      <c r="GF9" s="92"/>
      <c r="GG9" s="92"/>
      <c r="GH9" s="92"/>
    </row>
    <row r="10" spans="1:190" s="100" customFormat="1" ht="13.35" customHeight="1" x14ac:dyDescent="0.3">
      <c r="B10" s="266" t="s">
        <v>7</v>
      </c>
      <c r="C10" s="267"/>
      <c r="D10" s="101" t="s">
        <v>8</v>
      </c>
      <c r="E10" s="102" t="s">
        <v>9</v>
      </c>
      <c r="F10" s="101" t="s">
        <v>10</v>
      </c>
      <c r="G10" s="103" t="s">
        <v>11</v>
      </c>
      <c r="H10" s="92"/>
      <c r="I10" s="92"/>
      <c r="J10" s="125"/>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c r="CT10" s="92"/>
      <c r="CU10" s="92"/>
      <c r="CV10" s="92"/>
      <c r="CW10" s="92"/>
      <c r="CX10" s="92"/>
      <c r="CY10" s="92"/>
      <c r="CZ10" s="92"/>
      <c r="DA10" s="92"/>
      <c r="DB10" s="92"/>
      <c r="DC10" s="92"/>
      <c r="DD10" s="92"/>
      <c r="DE10" s="92"/>
      <c r="DF10" s="92"/>
      <c r="DG10" s="92"/>
      <c r="DH10" s="92"/>
      <c r="DI10" s="92"/>
      <c r="DJ10" s="92"/>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92"/>
      <c r="FC10" s="92"/>
      <c r="FD10" s="92"/>
      <c r="FE10" s="92"/>
      <c r="FF10" s="92"/>
      <c r="FG10" s="92"/>
      <c r="FH10" s="92"/>
      <c r="FI10" s="92"/>
      <c r="FJ10" s="92"/>
      <c r="FK10" s="92"/>
      <c r="FL10" s="92"/>
      <c r="FM10" s="92"/>
      <c r="FN10" s="92"/>
      <c r="FO10" s="92"/>
      <c r="FP10" s="92"/>
      <c r="FQ10" s="92"/>
      <c r="FR10" s="92"/>
      <c r="FS10" s="92"/>
      <c r="FT10" s="92"/>
      <c r="FU10" s="92"/>
      <c r="FV10" s="92"/>
      <c r="FW10" s="92"/>
      <c r="FX10" s="92"/>
      <c r="FY10" s="92"/>
      <c r="FZ10" s="92"/>
      <c r="GA10" s="92"/>
      <c r="GB10" s="92"/>
      <c r="GC10" s="92"/>
      <c r="GD10" s="92"/>
      <c r="GE10" s="92"/>
      <c r="GF10" s="92"/>
      <c r="GG10" s="92"/>
      <c r="GH10" s="92"/>
    </row>
    <row r="11" spans="1:190" s="100" customFormat="1" ht="14.85" customHeight="1" x14ac:dyDescent="0.3">
      <c r="B11" s="268"/>
      <c r="C11" s="269"/>
      <c r="D11" s="104" t="s">
        <v>12</v>
      </c>
      <c r="E11" s="105" t="s">
        <v>13</v>
      </c>
      <c r="F11" s="104" t="s">
        <v>14</v>
      </c>
      <c r="G11" s="106" t="s">
        <v>15</v>
      </c>
      <c r="H11" s="92"/>
      <c r="I11" s="92"/>
      <c r="J11" s="125"/>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row>
    <row r="12" spans="1:190" s="100" customFormat="1" ht="15" customHeight="1" thickBot="1" x14ac:dyDescent="0.35">
      <c r="B12" s="270"/>
      <c r="C12" s="271"/>
      <c r="D12" s="107" t="s">
        <v>16</v>
      </c>
      <c r="E12" s="108" t="s">
        <v>17</v>
      </c>
      <c r="F12" s="107" t="s">
        <v>18</v>
      </c>
      <c r="G12" s="109" t="s">
        <v>19</v>
      </c>
      <c r="H12" s="92"/>
      <c r="I12" s="92"/>
      <c r="J12" s="125"/>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92"/>
      <c r="FC12" s="92"/>
      <c r="FD12" s="92"/>
      <c r="FE12" s="92"/>
      <c r="FF12" s="92"/>
      <c r="FG12" s="92"/>
      <c r="FH12" s="92"/>
      <c r="FI12" s="92"/>
      <c r="FJ12" s="92"/>
      <c r="FK12" s="92"/>
      <c r="FL12" s="92"/>
      <c r="FM12" s="92"/>
      <c r="FN12" s="92"/>
      <c r="FO12" s="92"/>
      <c r="FP12" s="92"/>
      <c r="FQ12" s="92"/>
      <c r="FR12" s="92"/>
      <c r="FS12" s="92"/>
      <c r="FT12" s="92"/>
      <c r="FU12" s="92"/>
      <c r="FV12" s="92"/>
      <c r="FW12" s="92"/>
      <c r="FX12" s="92"/>
      <c r="FY12" s="92"/>
      <c r="FZ12" s="92"/>
      <c r="GA12" s="92"/>
      <c r="GB12" s="92"/>
      <c r="GC12" s="92"/>
      <c r="GD12" s="92"/>
      <c r="GE12" s="92"/>
      <c r="GF12" s="92"/>
      <c r="GG12" s="92"/>
      <c r="GH12" s="92"/>
    </row>
    <row r="13" spans="1:190" s="100" customFormat="1" ht="14.85" customHeight="1" thickBot="1" x14ac:dyDescent="0.35">
      <c r="B13" s="272" t="s">
        <v>234</v>
      </c>
      <c r="C13" s="273"/>
      <c r="D13" s="273"/>
      <c r="E13" s="273"/>
      <c r="F13" s="273"/>
      <c r="G13" s="274"/>
      <c r="H13" s="92"/>
      <c r="I13" s="92"/>
      <c r="J13" s="125"/>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92"/>
      <c r="FC13" s="92"/>
      <c r="FD13" s="92"/>
      <c r="FE13" s="92"/>
      <c r="FF13" s="92"/>
      <c r="FG13" s="92"/>
      <c r="FH13" s="92"/>
      <c r="FI13" s="92"/>
      <c r="FJ13" s="92"/>
      <c r="FK13" s="92"/>
      <c r="FL13" s="92"/>
      <c r="FM13" s="92"/>
      <c r="FN13" s="92"/>
      <c r="FO13" s="92"/>
      <c r="FP13" s="92"/>
      <c r="FQ13" s="92"/>
      <c r="FR13" s="92"/>
      <c r="FS13" s="92"/>
      <c r="FT13" s="92"/>
      <c r="FU13" s="92"/>
      <c r="FV13" s="92"/>
      <c r="FW13" s="92"/>
      <c r="FX13" s="92"/>
      <c r="FY13" s="92"/>
      <c r="FZ13" s="92"/>
      <c r="GA13" s="92"/>
      <c r="GB13" s="92"/>
      <c r="GC13" s="92"/>
      <c r="GD13" s="92"/>
      <c r="GE13" s="92"/>
      <c r="GF13" s="92"/>
      <c r="GG13" s="92"/>
      <c r="GH13" s="92"/>
    </row>
    <row r="14" spans="1:190" s="100" customFormat="1" ht="27" customHeight="1" x14ac:dyDescent="0.3">
      <c r="B14" s="182" t="s">
        <v>238</v>
      </c>
      <c r="C14" s="183" t="s">
        <v>21</v>
      </c>
      <c r="D14" s="183"/>
      <c r="E14" s="184"/>
      <c r="F14" s="183"/>
      <c r="G14" s="185"/>
      <c r="H14" s="92"/>
      <c r="I14" s="92"/>
      <c r="J14" s="125"/>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c r="CT14" s="92"/>
      <c r="CU14" s="92"/>
      <c r="CV14" s="92"/>
      <c r="CW14" s="92"/>
      <c r="CX14" s="92"/>
      <c r="CY14" s="92"/>
      <c r="CZ14" s="92"/>
      <c r="DA14" s="92"/>
      <c r="DB14" s="92"/>
      <c r="DC14" s="92"/>
      <c r="DD14" s="92"/>
      <c r="DE14" s="92"/>
      <c r="DF14" s="92"/>
      <c r="DG14" s="92"/>
      <c r="DH14" s="92"/>
      <c r="DI14" s="92"/>
      <c r="DJ14" s="92"/>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92"/>
      <c r="FC14" s="92"/>
      <c r="FD14" s="92"/>
      <c r="FE14" s="92"/>
      <c r="FF14" s="92"/>
      <c r="FG14" s="92"/>
      <c r="FH14" s="92"/>
      <c r="FI14" s="92"/>
      <c r="FJ14" s="92"/>
      <c r="FK14" s="92"/>
      <c r="FL14" s="92"/>
      <c r="FM14" s="92"/>
      <c r="FN14" s="92"/>
      <c r="FO14" s="92"/>
      <c r="FP14" s="92"/>
      <c r="FQ14" s="92"/>
      <c r="FR14" s="92"/>
      <c r="FS14" s="92"/>
      <c r="FT14" s="92"/>
      <c r="FU14" s="92"/>
      <c r="FV14" s="92"/>
      <c r="FW14" s="92"/>
      <c r="FX14" s="92"/>
      <c r="FY14" s="92"/>
      <c r="FZ14" s="92"/>
      <c r="GA14" s="92"/>
      <c r="GB14" s="92"/>
      <c r="GC14" s="92"/>
      <c r="GD14" s="92"/>
      <c r="GE14" s="92"/>
      <c r="GF14" s="92"/>
      <c r="GG14" s="92"/>
      <c r="GH14" s="92"/>
    </row>
    <row r="15" spans="1:190" s="100" customFormat="1" ht="18" customHeight="1" x14ac:dyDescent="0.3">
      <c r="B15" s="118">
        <v>1</v>
      </c>
      <c r="C15" s="110" t="s">
        <v>22</v>
      </c>
      <c r="D15" s="111">
        <v>8122000</v>
      </c>
      <c r="E15" s="112"/>
      <c r="F15" s="113">
        <v>2</v>
      </c>
      <c r="G15" s="120">
        <v>16244000</v>
      </c>
      <c r="H15" s="243"/>
      <c r="I15" s="93"/>
      <c r="J15" s="125"/>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2"/>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92"/>
      <c r="FC15" s="92"/>
      <c r="FD15" s="92"/>
      <c r="FE15" s="92"/>
      <c r="FF15" s="92"/>
      <c r="FG15" s="92"/>
      <c r="FH15" s="92"/>
      <c r="FI15" s="92"/>
      <c r="FJ15" s="92"/>
      <c r="FK15" s="92"/>
      <c r="FL15" s="92"/>
      <c r="FM15" s="92"/>
      <c r="FN15" s="92"/>
      <c r="FO15" s="92"/>
      <c r="FP15" s="92"/>
      <c r="FQ15" s="92"/>
      <c r="FR15" s="92"/>
      <c r="FS15" s="92"/>
      <c r="FT15" s="92"/>
      <c r="FU15" s="92"/>
      <c r="FV15" s="92"/>
      <c r="FW15" s="92"/>
      <c r="FX15" s="92"/>
      <c r="FY15" s="92"/>
      <c r="FZ15" s="92"/>
      <c r="GA15" s="92"/>
      <c r="GB15" s="92"/>
      <c r="GC15" s="92"/>
      <c r="GD15" s="92"/>
      <c r="GE15" s="92"/>
      <c r="GF15" s="92"/>
      <c r="GG15" s="92"/>
      <c r="GH15" s="92"/>
    </row>
    <row r="16" spans="1:190" s="100" customFormat="1" ht="18" customHeight="1" x14ac:dyDescent="0.3">
      <c r="B16" s="118">
        <v>2</v>
      </c>
      <c r="C16" s="110" t="s">
        <v>23</v>
      </c>
      <c r="D16" s="111">
        <v>6277000</v>
      </c>
      <c r="E16" s="112"/>
      <c r="F16" s="113">
        <v>4</v>
      </c>
      <c r="G16" s="120">
        <v>25108000</v>
      </c>
      <c r="H16" s="243"/>
      <c r="I16" s="93"/>
      <c r="J16" s="125"/>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92"/>
      <c r="FC16" s="92"/>
      <c r="FD16" s="92"/>
      <c r="FE16" s="92"/>
      <c r="FF16" s="92"/>
      <c r="FG16" s="92"/>
      <c r="FH16" s="92"/>
      <c r="FI16" s="92"/>
      <c r="FJ16" s="92"/>
      <c r="FK16" s="92"/>
      <c r="FL16" s="92"/>
      <c r="FM16" s="92"/>
      <c r="FN16" s="92"/>
      <c r="FO16" s="92"/>
      <c r="FP16" s="92"/>
      <c r="FQ16" s="92"/>
      <c r="FR16" s="92"/>
      <c r="FS16" s="92"/>
      <c r="FT16" s="92"/>
      <c r="FU16" s="92"/>
      <c r="FV16" s="92"/>
      <c r="FW16" s="92"/>
      <c r="FX16" s="92"/>
      <c r="FY16" s="92"/>
      <c r="FZ16" s="92"/>
      <c r="GA16" s="92"/>
      <c r="GB16" s="92"/>
      <c r="GC16" s="92"/>
      <c r="GD16" s="92"/>
      <c r="GE16" s="92"/>
      <c r="GF16" s="92"/>
      <c r="GG16" s="92"/>
      <c r="GH16" s="92"/>
    </row>
    <row r="17" spans="2:190" s="100" customFormat="1" ht="18" customHeight="1" thickBot="1" x14ac:dyDescent="0.35">
      <c r="B17" s="118">
        <v>3</v>
      </c>
      <c r="C17" s="110" t="s">
        <v>24</v>
      </c>
      <c r="D17" s="111">
        <v>4012000</v>
      </c>
      <c r="E17" s="112"/>
      <c r="F17" s="113">
        <v>4</v>
      </c>
      <c r="G17" s="120">
        <v>16048000</v>
      </c>
      <c r="H17" s="93"/>
      <c r="I17" s="93"/>
      <c r="J17" s="125"/>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92"/>
      <c r="FC17" s="92"/>
      <c r="FD17" s="92"/>
      <c r="FE17" s="92"/>
      <c r="FF17" s="92"/>
      <c r="FG17" s="92"/>
      <c r="FH17" s="92"/>
      <c r="FI17" s="92"/>
      <c r="FJ17" s="92"/>
      <c r="FK17" s="92"/>
      <c r="FL17" s="92"/>
      <c r="FM17" s="92"/>
      <c r="FN17" s="92"/>
      <c r="FO17" s="92"/>
      <c r="FP17" s="92"/>
      <c r="FQ17" s="92"/>
      <c r="FR17" s="92"/>
      <c r="FS17" s="92"/>
      <c r="FT17" s="92"/>
      <c r="FU17" s="92"/>
      <c r="FV17" s="92"/>
      <c r="FW17" s="92"/>
      <c r="FX17" s="92"/>
      <c r="FY17" s="92"/>
      <c r="FZ17" s="92"/>
      <c r="GA17" s="92"/>
      <c r="GB17" s="92"/>
      <c r="GC17" s="92"/>
      <c r="GD17" s="92"/>
      <c r="GE17" s="92"/>
      <c r="GF17" s="92"/>
      <c r="GG17" s="92"/>
      <c r="GH17" s="92"/>
    </row>
    <row r="18" spans="2:190" s="100" customFormat="1" ht="45.75" customHeight="1" thickBot="1" x14ac:dyDescent="0.35">
      <c r="B18" s="186"/>
      <c r="C18" s="205" t="s">
        <v>25</v>
      </c>
      <c r="D18" s="114"/>
      <c r="E18" s="115"/>
      <c r="F18" s="116"/>
      <c r="G18" s="231">
        <v>10000000</v>
      </c>
      <c r="H18" s="226" t="s">
        <v>26</v>
      </c>
      <c r="I18" s="93"/>
      <c r="J18" s="125"/>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92"/>
      <c r="FC18" s="92"/>
      <c r="FD18" s="92"/>
      <c r="FE18" s="92"/>
      <c r="FF18" s="92"/>
      <c r="FG18" s="92"/>
      <c r="FH18" s="92"/>
      <c r="FI18" s="92"/>
      <c r="FJ18" s="92"/>
      <c r="FK18" s="92"/>
      <c r="FL18" s="92"/>
      <c r="FM18" s="92"/>
      <c r="FN18" s="92"/>
      <c r="FO18" s="92"/>
      <c r="FP18" s="92"/>
      <c r="FQ18" s="92"/>
      <c r="FR18" s="92"/>
      <c r="FS18" s="92"/>
      <c r="FT18" s="92"/>
      <c r="FU18" s="92"/>
      <c r="FV18" s="92"/>
      <c r="FW18" s="92"/>
      <c r="FX18" s="92"/>
      <c r="FY18" s="92"/>
      <c r="FZ18" s="92"/>
      <c r="GA18" s="92"/>
      <c r="GB18" s="92"/>
      <c r="GC18" s="92"/>
      <c r="GD18" s="92"/>
      <c r="GE18" s="92"/>
      <c r="GF18" s="92"/>
      <c r="GG18" s="92"/>
      <c r="GH18" s="92"/>
    </row>
    <row r="19" spans="2:190" s="100" customFormat="1" ht="18.600000000000001" customHeight="1" x14ac:dyDescent="0.3">
      <c r="B19" s="186">
        <v>4</v>
      </c>
      <c r="C19" s="206" t="s">
        <v>27</v>
      </c>
      <c r="D19" s="111">
        <v>7508000</v>
      </c>
      <c r="E19" s="181"/>
      <c r="F19" s="113"/>
      <c r="G19" s="188"/>
      <c r="H19" s="222"/>
      <c r="I19" s="222"/>
      <c r="J19" s="125"/>
      <c r="K19" s="92"/>
      <c r="L19" s="223"/>
      <c r="M19" s="223"/>
      <c r="N19" s="223"/>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2"/>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92"/>
      <c r="FC19" s="92"/>
      <c r="FD19" s="92"/>
      <c r="FE19" s="92"/>
      <c r="FF19" s="92"/>
      <c r="FG19" s="92"/>
      <c r="FH19" s="92"/>
      <c r="FI19" s="92"/>
      <c r="FJ19" s="92"/>
      <c r="FK19" s="92"/>
      <c r="FL19" s="92"/>
      <c r="FM19" s="92"/>
      <c r="FN19" s="92"/>
      <c r="FO19" s="92"/>
      <c r="FP19" s="92"/>
      <c r="FQ19" s="92"/>
      <c r="FR19" s="92"/>
      <c r="FS19" s="92"/>
      <c r="FT19" s="92"/>
      <c r="FU19" s="92"/>
      <c r="FV19" s="92"/>
      <c r="FW19" s="92"/>
      <c r="FX19" s="92"/>
      <c r="FY19" s="92"/>
      <c r="FZ19" s="92"/>
      <c r="GA19" s="92"/>
      <c r="GB19" s="92"/>
      <c r="GC19" s="92"/>
      <c r="GD19" s="92"/>
      <c r="GE19" s="92"/>
      <c r="GF19" s="92"/>
      <c r="GG19" s="92"/>
      <c r="GH19" s="92"/>
    </row>
    <row r="20" spans="2:190" s="100" customFormat="1" ht="18.600000000000001" customHeight="1" x14ac:dyDescent="0.3">
      <c r="B20" s="186">
        <v>5</v>
      </c>
      <c r="C20" s="206" t="s">
        <v>28</v>
      </c>
      <c r="D20" s="111">
        <v>7508000</v>
      </c>
      <c r="E20" s="181"/>
      <c r="F20" s="113"/>
      <c r="G20" s="188"/>
      <c r="H20" s="192"/>
      <c r="I20" s="192"/>
      <c r="J20" s="125"/>
      <c r="K20" s="92"/>
      <c r="L20" s="224"/>
      <c r="M20" s="223"/>
      <c r="N20" s="223"/>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c r="CT20" s="92"/>
      <c r="CU20" s="92"/>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92"/>
      <c r="FC20" s="92"/>
      <c r="FD20" s="92"/>
      <c r="FE20" s="92"/>
      <c r="FF20" s="92"/>
      <c r="FG20" s="92"/>
      <c r="FH20" s="92"/>
      <c r="FI20" s="92"/>
      <c r="FJ20" s="92"/>
      <c r="FK20" s="92"/>
      <c r="FL20" s="92"/>
      <c r="FM20" s="92"/>
      <c r="FN20" s="92"/>
      <c r="FO20" s="92"/>
      <c r="FP20" s="92"/>
      <c r="FQ20" s="92"/>
      <c r="FR20" s="92"/>
      <c r="FS20" s="92"/>
      <c r="FT20" s="92"/>
      <c r="FU20" s="92"/>
      <c r="FV20" s="92"/>
      <c r="FW20" s="92"/>
      <c r="FX20" s="92"/>
      <c r="FY20" s="92"/>
      <c r="FZ20" s="92"/>
      <c r="GA20" s="92"/>
      <c r="GB20" s="92"/>
      <c r="GC20" s="92"/>
      <c r="GD20" s="92"/>
      <c r="GE20" s="92"/>
      <c r="GF20" s="92"/>
      <c r="GG20" s="92"/>
      <c r="GH20" s="92"/>
    </row>
    <row r="21" spans="2:190" s="100" customFormat="1" ht="18.600000000000001" customHeight="1" x14ac:dyDescent="0.3">
      <c r="B21" s="186">
        <v>6</v>
      </c>
      <c r="C21" s="206" t="s">
        <v>29</v>
      </c>
      <c r="D21" s="111">
        <v>7508000</v>
      </c>
      <c r="E21" s="181"/>
      <c r="F21" s="113"/>
      <c r="G21" s="188"/>
      <c r="H21" s="93"/>
      <c r="I21" s="93"/>
      <c r="J21" s="125"/>
      <c r="K21" s="92"/>
      <c r="L21" s="224"/>
      <c r="M21" s="223"/>
      <c r="N21" s="223"/>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92"/>
      <c r="FC21" s="92"/>
      <c r="FD21" s="92"/>
      <c r="FE21" s="92"/>
      <c r="FF21" s="92"/>
      <c r="FG21" s="92"/>
      <c r="FH21" s="92"/>
      <c r="FI21" s="92"/>
      <c r="FJ21" s="92"/>
      <c r="FK21" s="92"/>
      <c r="FL21" s="92"/>
      <c r="FM21" s="92"/>
      <c r="FN21" s="92"/>
      <c r="FO21" s="92"/>
      <c r="FP21" s="92"/>
      <c r="FQ21" s="92"/>
      <c r="FR21" s="92"/>
      <c r="FS21" s="92"/>
      <c r="FT21" s="92"/>
      <c r="FU21" s="92"/>
      <c r="FV21" s="92"/>
      <c r="FW21" s="92"/>
      <c r="FX21" s="92"/>
      <c r="FY21" s="92"/>
      <c r="FZ21" s="92"/>
      <c r="GA21" s="92"/>
      <c r="GB21" s="92"/>
      <c r="GC21" s="92"/>
      <c r="GD21" s="92"/>
      <c r="GE21" s="92"/>
      <c r="GF21" s="92"/>
      <c r="GG21" s="92"/>
      <c r="GH21" s="92"/>
    </row>
    <row r="22" spans="2:190" s="100" customFormat="1" ht="18.600000000000001" customHeight="1" x14ac:dyDescent="0.3">
      <c r="B22" s="186">
        <v>7</v>
      </c>
      <c r="C22" s="206" t="s">
        <v>30</v>
      </c>
      <c r="D22" s="111">
        <v>7508000</v>
      </c>
      <c r="E22" s="181"/>
      <c r="F22" s="113"/>
      <c r="G22" s="188"/>
      <c r="H22" s="93"/>
      <c r="I22" s="93"/>
      <c r="J22" s="125"/>
      <c r="K22" s="92"/>
      <c r="L22" s="224"/>
      <c r="M22" s="223"/>
      <c r="N22" s="223"/>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c r="CT22" s="92"/>
      <c r="CU22" s="92"/>
      <c r="CV22" s="92"/>
      <c r="CW22" s="92"/>
      <c r="CX22" s="92"/>
      <c r="CY22" s="92"/>
      <c r="CZ22" s="92"/>
      <c r="DA22" s="92"/>
      <c r="DB22" s="92"/>
      <c r="DC22" s="92"/>
      <c r="DD22" s="92"/>
      <c r="DE22" s="92"/>
      <c r="DF22" s="92"/>
      <c r="DG22" s="92"/>
      <c r="DH22" s="92"/>
      <c r="DI22" s="92"/>
      <c r="DJ22" s="92"/>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92"/>
      <c r="FC22" s="92"/>
      <c r="FD22" s="92"/>
      <c r="FE22" s="92"/>
      <c r="FF22" s="92"/>
      <c r="FG22" s="92"/>
      <c r="FH22" s="92"/>
      <c r="FI22" s="92"/>
      <c r="FJ22" s="92"/>
      <c r="FK22" s="92"/>
      <c r="FL22" s="92"/>
      <c r="FM22" s="92"/>
      <c r="FN22" s="92"/>
      <c r="FO22" s="92"/>
      <c r="FP22" s="92"/>
      <c r="FQ22" s="92"/>
      <c r="FR22" s="92"/>
      <c r="FS22" s="92"/>
      <c r="FT22" s="92"/>
      <c r="FU22" s="92"/>
      <c r="FV22" s="92"/>
      <c r="FW22" s="92"/>
      <c r="FX22" s="92"/>
      <c r="FY22" s="92"/>
      <c r="FZ22" s="92"/>
      <c r="GA22" s="92"/>
      <c r="GB22" s="92"/>
      <c r="GC22" s="92"/>
      <c r="GD22" s="92"/>
      <c r="GE22" s="92"/>
      <c r="GF22" s="92"/>
      <c r="GG22" s="92"/>
      <c r="GH22" s="92"/>
    </row>
    <row r="23" spans="2:190" s="100" customFormat="1" ht="18.600000000000001" customHeight="1" x14ac:dyDescent="0.3">
      <c r="B23" s="186">
        <v>8</v>
      </c>
      <c r="C23" s="206" t="s">
        <v>31</v>
      </c>
      <c r="D23" s="111">
        <v>7508000</v>
      </c>
      <c r="E23" s="181"/>
      <c r="F23" s="113"/>
      <c r="G23" s="188"/>
      <c r="H23" s="93"/>
      <c r="I23" s="93"/>
      <c r="J23" s="125"/>
      <c r="K23" s="92"/>
      <c r="L23" s="224"/>
      <c r="M23" s="223"/>
      <c r="N23" s="223"/>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c r="CN23" s="92"/>
      <c r="CO23" s="92"/>
      <c r="CP23" s="92"/>
      <c r="CQ23" s="92"/>
      <c r="CR23" s="92"/>
      <c r="CS23" s="92"/>
      <c r="CT23" s="92"/>
      <c r="CU23" s="92"/>
      <c r="CV23" s="92"/>
      <c r="CW23" s="92"/>
      <c r="CX23" s="92"/>
      <c r="CY23" s="92"/>
      <c r="CZ23" s="92"/>
      <c r="DA23" s="92"/>
      <c r="DB23" s="92"/>
      <c r="DC23" s="92"/>
      <c r="DD23" s="92"/>
      <c r="DE23" s="92"/>
      <c r="DF23" s="92"/>
      <c r="DG23" s="92"/>
      <c r="DH23" s="92"/>
      <c r="DI23" s="92"/>
      <c r="DJ23" s="92"/>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92"/>
      <c r="FC23" s="92"/>
      <c r="FD23" s="92"/>
      <c r="FE23" s="92"/>
      <c r="FF23" s="92"/>
      <c r="FG23" s="92"/>
      <c r="FH23" s="92"/>
      <c r="FI23" s="92"/>
      <c r="FJ23" s="92"/>
      <c r="FK23" s="92"/>
      <c r="FL23" s="92"/>
      <c r="FM23" s="92"/>
      <c r="FN23" s="92"/>
      <c r="FO23" s="92"/>
      <c r="FP23" s="92"/>
      <c r="FQ23" s="92"/>
      <c r="FR23" s="92"/>
      <c r="FS23" s="92"/>
      <c r="FT23" s="92"/>
      <c r="FU23" s="92"/>
      <c r="FV23" s="92"/>
      <c r="FW23" s="92"/>
      <c r="FX23" s="92"/>
      <c r="FY23" s="92"/>
      <c r="FZ23" s="92"/>
      <c r="GA23" s="92"/>
      <c r="GB23" s="92"/>
      <c r="GC23" s="92"/>
      <c r="GD23" s="92"/>
      <c r="GE23" s="92"/>
      <c r="GF23" s="92"/>
      <c r="GG23" s="92"/>
      <c r="GH23" s="92"/>
    </row>
    <row r="24" spans="2:190" s="100" customFormat="1" ht="18.600000000000001" customHeight="1" x14ac:dyDescent="0.3">
      <c r="B24" s="186">
        <v>9</v>
      </c>
      <c r="C24" s="206" t="s">
        <v>32</v>
      </c>
      <c r="D24" s="111">
        <v>7508000</v>
      </c>
      <c r="E24" s="181"/>
      <c r="F24" s="113"/>
      <c r="G24" s="188"/>
      <c r="H24" s="93"/>
      <c r="I24" s="93"/>
      <c r="J24" s="125"/>
      <c r="K24" s="92"/>
      <c r="L24" s="224"/>
      <c r="M24" s="223"/>
      <c r="N24" s="223"/>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92"/>
      <c r="FC24" s="92"/>
      <c r="FD24" s="92"/>
      <c r="FE24" s="92"/>
      <c r="FF24" s="92"/>
      <c r="FG24" s="92"/>
      <c r="FH24" s="92"/>
      <c r="FI24" s="92"/>
      <c r="FJ24" s="92"/>
      <c r="FK24" s="92"/>
      <c r="FL24" s="92"/>
      <c r="FM24" s="92"/>
      <c r="FN24" s="92"/>
      <c r="FO24" s="92"/>
      <c r="FP24" s="92"/>
      <c r="FQ24" s="92"/>
      <c r="FR24" s="92"/>
      <c r="FS24" s="92"/>
      <c r="FT24" s="92"/>
      <c r="FU24" s="92"/>
      <c r="FV24" s="92"/>
      <c r="FW24" s="92"/>
      <c r="FX24" s="92"/>
      <c r="FY24" s="92"/>
      <c r="FZ24" s="92"/>
      <c r="GA24" s="92"/>
      <c r="GB24" s="92"/>
      <c r="GC24" s="92"/>
      <c r="GD24" s="92"/>
      <c r="GE24" s="92"/>
      <c r="GF24" s="92"/>
      <c r="GG24" s="92"/>
      <c r="GH24" s="92"/>
    </row>
    <row r="25" spans="2:190" s="100" customFormat="1" ht="18" customHeight="1" x14ac:dyDescent="0.3">
      <c r="B25" s="118">
        <v>10</v>
      </c>
      <c r="C25" s="110" t="s">
        <v>33</v>
      </c>
      <c r="D25" s="111">
        <v>4553000</v>
      </c>
      <c r="E25" s="112"/>
      <c r="F25" s="113">
        <v>2</v>
      </c>
      <c r="G25" s="120">
        <v>9106000</v>
      </c>
      <c r="H25" s="93"/>
      <c r="I25" s="93"/>
      <c r="J25" s="125"/>
      <c r="K25" s="92"/>
      <c r="L25" s="224"/>
      <c r="M25" s="223"/>
      <c r="N25" s="223"/>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c r="CN25" s="92"/>
      <c r="CO25" s="92"/>
      <c r="CP25" s="92"/>
      <c r="CQ25" s="92"/>
      <c r="CR25" s="92"/>
      <c r="CS25" s="92"/>
      <c r="CT25" s="92"/>
      <c r="CU25" s="92"/>
      <c r="CV25" s="92"/>
      <c r="CW25" s="92"/>
      <c r="CX25" s="92"/>
      <c r="CY25" s="92"/>
      <c r="CZ25" s="92"/>
      <c r="DA25" s="92"/>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92"/>
      <c r="FC25" s="92"/>
      <c r="FD25" s="92"/>
      <c r="FE25" s="92"/>
      <c r="FF25" s="92"/>
      <c r="FG25" s="92"/>
      <c r="FH25" s="92"/>
      <c r="FI25" s="92"/>
      <c r="FJ25" s="92"/>
      <c r="FK25" s="92"/>
      <c r="FL25" s="92"/>
      <c r="FM25" s="92"/>
      <c r="FN25" s="92"/>
      <c r="FO25" s="92"/>
      <c r="FP25" s="92"/>
      <c r="FQ25" s="92"/>
      <c r="FR25" s="92"/>
      <c r="FS25" s="92"/>
      <c r="FT25" s="92"/>
      <c r="FU25" s="92"/>
      <c r="FV25" s="92"/>
      <c r="FW25" s="92"/>
      <c r="FX25" s="92"/>
      <c r="FY25" s="92"/>
      <c r="FZ25" s="92"/>
      <c r="GA25" s="92"/>
      <c r="GB25" s="92"/>
      <c r="GC25" s="92"/>
      <c r="GD25" s="92"/>
      <c r="GE25" s="92"/>
      <c r="GF25" s="92"/>
      <c r="GG25" s="92"/>
      <c r="GH25" s="92"/>
    </row>
    <row r="26" spans="2:190" s="100" customFormat="1" ht="18" customHeight="1" x14ac:dyDescent="0.3">
      <c r="B26" s="118">
        <v>11</v>
      </c>
      <c r="C26" s="110" t="s">
        <v>34</v>
      </c>
      <c r="D26" s="111">
        <v>4553000</v>
      </c>
      <c r="E26" s="112"/>
      <c r="F26" s="113">
        <v>2</v>
      </c>
      <c r="G26" s="120">
        <v>9106000</v>
      </c>
      <c r="H26" s="93"/>
      <c r="I26" s="93"/>
      <c r="J26" s="125"/>
      <c r="K26" s="92"/>
      <c r="L26" s="224"/>
      <c r="M26" s="223"/>
      <c r="N26" s="223"/>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c r="CT26" s="92"/>
      <c r="CU26" s="92"/>
      <c r="CV26" s="92"/>
      <c r="CW26" s="92"/>
      <c r="CX26" s="92"/>
      <c r="CY26" s="92"/>
      <c r="CZ26" s="92"/>
      <c r="DA26" s="92"/>
      <c r="DB26" s="92"/>
      <c r="DC26" s="92"/>
      <c r="DD26" s="92"/>
      <c r="DE26" s="92"/>
      <c r="DF26" s="92"/>
      <c r="DG26" s="92"/>
      <c r="DH26" s="92"/>
      <c r="DI26" s="92"/>
      <c r="DJ26" s="92"/>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92"/>
      <c r="FC26" s="92"/>
      <c r="FD26" s="92"/>
      <c r="FE26" s="92"/>
      <c r="FF26" s="92"/>
      <c r="FG26" s="92"/>
      <c r="FH26" s="92"/>
      <c r="FI26" s="92"/>
      <c r="FJ26" s="92"/>
      <c r="FK26" s="92"/>
      <c r="FL26" s="92"/>
      <c r="FM26" s="92"/>
      <c r="FN26" s="92"/>
      <c r="FO26" s="92"/>
      <c r="FP26" s="92"/>
      <c r="FQ26" s="92"/>
      <c r="FR26" s="92"/>
      <c r="FS26" s="92"/>
      <c r="FT26" s="92"/>
      <c r="FU26" s="92"/>
      <c r="FV26" s="92"/>
      <c r="FW26" s="92"/>
      <c r="FX26" s="92"/>
      <c r="FY26" s="92"/>
      <c r="FZ26" s="92"/>
      <c r="GA26" s="92"/>
      <c r="GB26" s="92"/>
      <c r="GC26" s="92"/>
      <c r="GD26" s="92"/>
      <c r="GE26" s="92"/>
      <c r="GF26" s="92"/>
      <c r="GG26" s="92"/>
      <c r="GH26" s="92"/>
    </row>
    <row r="27" spans="2:190" s="100" customFormat="1" ht="18" customHeight="1" x14ac:dyDescent="0.3">
      <c r="B27" s="118">
        <v>12</v>
      </c>
      <c r="C27" s="110" t="s">
        <v>35</v>
      </c>
      <c r="D27" s="111">
        <v>4553000</v>
      </c>
      <c r="E27" s="112"/>
      <c r="F27" s="113">
        <v>4</v>
      </c>
      <c r="G27" s="120">
        <v>18212000</v>
      </c>
      <c r="H27" s="93"/>
      <c r="I27" s="93"/>
      <c r="J27" s="125"/>
      <c r="K27" s="92"/>
      <c r="L27" s="223"/>
      <c r="M27" s="223"/>
      <c r="N27" s="223"/>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c r="CN27" s="92"/>
      <c r="CO27" s="92"/>
      <c r="CP27" s="92"/>
      <c r="CQ27" s="92"/>
      <c r="CR27" s="92"/>
      <c r="CS27" s="92"/>
      <c r="CT27" s="92"/>
      <c r="CU27" s="92"/>
      <c r="CV27" s="92"/>
      <c r="CW27" s="92"/>
      <c r="CX27" s="92"/>
      <c r="CY27" s="92"/>
      <c r="CZ27" s="92"/>
      <c r="DA27" s="92"/>
      <c r="DB27" s="92"/>
      <c r="DC27" s="92"/>
      <c r="DD27" s="92"/>
      <c r="DE27" s="92"/>
      <c r="DF27" s="92"/>
      <c r="DG27" s="92"/>
      <c r="DH27" s="92"/>
      <c r="DI27" s="92"/>
      <c r="DJ27" s="92"/>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92"/>
      <c r="FC27" s="92"/>
      <c r="FD27" s="92"/>
      <c r="FE27" s="92"/>
      <c r="FF27" s="92"/>
      <c r="FG27" s="92"/>
      <c r="FH27" s="92"/>
      <c r="FI27" s="92"/>
      <c r="FJ27" s="92"/>
      <c r="FK27" s="92"/>
      <c r="FL27" s="92"/>
      <c r="FM27" s="92"/>
      <c r="FN27" s="92"/>
      <c r="FO27" s="92"/>
      <c r="FP27" s="92"/>
      <c r="FQ27" s="92"/>
      <c r="FR27" s="92"/>
      <c r="FS27" s="92"/>
      <c r="FT27" s="92"/>
      <c r="FU27" s="92"/>
      <c r="FV27" s="92"/>
      <c r="FW27" s="92"/>
      <c r="FX27" s="92"/>
      <c r="FY27" s="92"/>
      <c r="FZ27" s="92"/>
      <c r="GA27" s="92"/>
      <c r="GB27" s="92"/>
      <c r="GC27" s="92"/>
      <c r="GD27" s="92"/>
      <c r="GE27" s="92"/>
      <c r="GF27" s="92"/>
      <c r="GG27" s="92"/>
      <c r="GH27" s="92"/>
    </row>
    <row r="28" spans="2:190" s="100" customFormat="1" ht="18" customHeight="1" x14ac:dyDescent="0.3">
      <c r="B28" s="118">
        <v>13</v>
      </c>
      <c r="C28" s="110" t="s">
        <v>36</v>
      </c>
      <c r="D28" s="111">
        <v>4553000</v>
      </c>
      <c r="E28" s="112"/>
      <c r="F28" s="113">
        <v>1</v>
      </c>
      <c r="G28" s="120">
        <v>4553000</v>
      </c>
      <c r="H28" s="93"/>
      <c r="I28" s="93"/>
      <c r="J28" s="125"/>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c r="CN28" s="92"/>
      <c r="CO28" s="92"/>
      <c r="CP28" s="92"/>
      <c r="CQ28" s="92"/>
      <c r="CR28" s="92"/>
      <c r="CS28" s="92"/>
      <c r="CT28" s="92"/>
      <c r="CU28" s="92"/>
      <c r="CV28" s="92"/>
      <c r="CW28" s="92"/>
      <c r="CX28" s="92"/>
      <c r="CY28" s="92"/>
      <c r="CZ28" s="92"/>
      <c r="DA28" s="92"/>
      <c r="DB28" s="92"/>
      <c r="DC28" s="92"/>
      <c r="DD28" s="92"/>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92"/>
      <c r="FC28" s="92"/>
      <c r="FD28" s="92"/>
      <c r="FE28" s="92"/>
      <c r="FF28" s="92"/>
      <c r="FG28" s="92"/>
      <c r="FH28" s="92"/>
      <c r="FI28" s="92"/>
      <c r="FJ28" s="92"/>
      <c r="FK28" s="92"/>
      <c r="FL28" s="92"/>
      <c r="FM28" s="92"/>
      <c r="FN28" s="92"/>
      <c r="FO28" s="92"/>
      <c r="FP28" s="92"/>
      <c r="FQ28" s="92"/>
      <c r="FR28" s="92"/>
      <c r="FS28" s="92"/>
      <c r="FT28" s="92"/>
      <c r="FU28" s="92"/>
      <c r="FV28" s="92"/>
      <c r="FW28" s="92"/>
      <c r="FX28" s="92"/>
      <c r="FY28" s="92"/>
      <c r="FZ28" s="92"/>
      <c r="GA28" s="92"/>
      <c r="GB28" s="92"/>
      <c r="GC28" s="92"/>
      <c r="GD28" s="92"/>
      <c r="GE28" s="92"/>
      <c r="GF28" s="92"/>
      <c r="GG28" s="92"/>
      <c r="GH28" s="92"/>
    </row>
    <row r="29" spans="2:190" s="100" customFormat="1" ht="18" customHeight="1" x14ac:dyDescent="0.3">
      <c r="B29" s="118">
        <v>14</v>
      </c>
      <c r="C29" s="110" t="s">
        <v>37</v>
      </c>
      <c r="D29" s="111">
        <v>4553000</v>
      </c>
      <c r="E29" s="112"/>
      <c r="F29" s="113">
        <v>2</v>
      </c>
      <c r="G29" s="120">
        <v>9106000</v>
      </c>
      <c r="H29" s="93"/>
      <c r="I29" s="93"/>
      <c r="J29" s="125"/>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c r="CN29" s="92"/>
      <c r="CO29" s="92"/>
      <c r="CP29" s="92"/>
      <c r="CQ29" s="92"/>
      <c r="CR29" s="92"/>
      <c r="CS29" s="92"/>
      <c r="CT29" s="92"/>
      <c r="CU29" s="92"/>
      <c r="CV29" s="92"/>
      <c r="CW29" s="92"/>
      <c r="CX29" s="92"/>
      <c r="CY29" s="92"/>
      <c r="CZ29" s="92"/>
      <c r="DA29" s="92"/>
      <c r="DB29" s="92"/>
      <c r="DC29" s="92"/>
      <c r="DD29" s="92"/>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92"/>
      <c r="FC29" s="92"/>
      <c r="FD29" s="92"/>
      <c r="FE29" s="92"/>
      <c r="FF29" s="92"/>
      <c r="FG29" s="92"/>
      <c r="FH29" s="92"/>
      <c r="FI29" s="92"/>
      <c r="FJ29" s="92"/>
      <c r="FK29" s="92"/>
      <c r="FL29" s="92"/>
      <c r="FM29" s="92"/>
      <c r="FN29" s="92"/>
      <c r="FO29" s="92"/>
      <c r="FP29" s="92"/>
      <c r="FQ29" s="92"/>
      <c r="FR29" s="92"/>
      <c r="FS29" s="92"/>
      <c r="FT29" s="92"/>
      <c r="FU29" s="92"/>
      <c r="FV29" s="92"/>
      <c r="FW29" s="92"/>
      <c r="FX29" s="92"/>
      <c r="FY29" s="92"/>
      <c r="FZ29" s="92"/>
      <c r="GA29" s="92"/>
      <c r="GB29" s="92"/>
      <c r="GC29" s="92"/>
      <c r="GD29" s="92"/>
      <c r="GE29" s="92"/>
      <c r="GF29" s="92"/>
      <c r="GG29" s="92"/>
      <c r="GH29" s="92"/>
    </row>
    <row r="30" spans="2:190" s="100" customFormat="1" ht="18" customHeight="1" x14ac:dyDescent="0.3">
      <c r="B30" s="118">
        <v>15</v>
      </c>
      <c r="C30" s="110" t="s">
        <v>38</v>
      </c>
      <c r="D30" s="111">
        <v>4553000</v>
      </c>
      <c r="E30" s="112"/>
      <c r="F30" s="113">
        <v>2</v>
      </c>
      <c r="G30" s="120">
        <v>9106000</v>
      </c>
      <c r="H30" s="93"/>
      <c r="I30" s="93"/>
      <c r="J30" s="125"/>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row>
    <row r="31" spans="2:190" s="100" customFormat="1" ht="18" customHeight="1" x14ac:dyDescent="0.3">
      <c r="B31" s="189"/>
      <c r="C31" s="244" t="s">
        <v>39</v>
      </c>
      <c r="D31" s="244"/>
      <c r="E31" s="244"/>
      <c r="F31" s="244"/>
      <c r="G31" s="245"/>
      <c r="H31" s="92"/>
      <c r="I31" s="92"/>
      <c r="J31" s="125"/>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c r="CN31" s="92"/>
      <c r="CO31" s="92"/>
      <c r="CP31" s="92"/>
      <c r="CQ31" s="92"/>
      <c r="CR31" s="92"/>
      <c r="CS31" s="92"/>
      <c r="CT31" s="92"/>
      <c r="CU31" s="92"/>
      <c r="CV31" s="92"/>
      <c r="CW31" s="92"/>
      <c r="CX31" s="92"/>
      <c r="CY31" s="92"/>
      <c r="CZ31" s="92"/>
      <c r="DA31" s="92"/>
      <c r="DB31" s="92"/>
      <c r="DC31" s="92"/>
      <c r="DD31" s="92"/>
      <c r="DE31" s="92"/>
      <c r="DF31" s="92"/>
      <c r="DG31" s="92"/>
      <c r="DH31" s="92"/>
      <c r="DI31" s="92"/>
      <c r="DJ31" s="92"/>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92"/>
      <c r="FC31" s="92"/>
      <c r="FD31" s="92"/>
      <c r="FE31" s="92"/>
      <c r="FF31" s="92"/>
      <c r="FG31" s="92"/>
      <c r="FH31" s="92"/>
      <c r="FI31" s="92"/>
      <c r="FJ31" s="92"/>
      <c r="FK31" s="92"/>
      <c r="FL31" s="92"/>
      <c r="FM31" s="92"/>
      <c r="FN31" s="92"/>
      <c r="FO31" s="92"/>
      <c r="FP31" s="92"/>
      <c r="FQ31" s="92"/>
      <c r="FR31" s="92"/>
      <c r="FS31" s="92"/>
      <c r="FT31" s="92"/>
      <c r="FU31" s="92"/>
      <c r="FV31" s="92"/>
      <c r="FW31" s="92"/>
      <c r="FX31" s="92"/>
      <c r="FY31" s="92"/>
      <c r="FZ31" s="92"/>
      <c r="GA31" s="92"/>
      <c r="GB31" s="92"/>
      <c r="GC31" s="92"/>
      <c r="GD31" s="92"/>
    </row>
    <row r="32" spans="2:190" s="100" customFormat="1" x14ac:dyDescent="0.3">
      <c r="B32" s="118">
        <v>16</v>
      </c>
      <c r="C32" s="110" t="s">
        <v>40</v>
      </c>
      <c r="D32" s="111">
        <v>1750905</v>
      </c>
      <c r="E32" s="119"/>
      <c r="F32" s="113">
        <v>4</v>
      </c>
      <c r="G32" s="120">
        <v>7003620</v>
      </c>
      <c r="H32" s="92"/>
      <c r="I32" s="92"/>
      <c r="J32" s="125"/>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92"/>
      <c r="CK32" s="92"/>
      <c r="CL32" s="92"/>
      <c r="CM32" s="92"/>
      <c r="CN32" s="92"/>
      <c r="CO32" s="92"/>
      <c r="CP32" s="92"/>
      <c r="CQ32" s="92"/>
      <c r="CR32" s="92"/>
      <c r="CS32" s="92"/>
      <c r="CT32" s="92"/>
      <c r="CU32" s="92"/>
      <c r="CV32" s="92"/>
      <c r="CW32" s="92"/>
      <c r="CX32" s="92"/>
      <c r="CY32" s="92"/>
      <c r="CZ32" s="92"/>
      <c r="DA32" s="92"/>
      <c r="DB32" s="92"/>
      <c r="DC32" s="92"/>
      <c r="DD32" s="92"/>
      <c r="DE32" s="92"/>
      <c r="DF32" s="92"/>
      <c r="DG32" s="92"/>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92"/>
      <c r="FC32" s="92"/>
      <c r="FD32" s="92"/>
      <c r="FE32" s="92"/>
      <c r="FF32" s="92"/>
      <c r="FG32" s="92"/>
      <c r="FH32" s="92"/>
      <c r="FI32" s="92"/>
      <c r="FJ32" s="92"/>
      <c r="FK32" s="92"/>
      <c r="FL32" s="92"/>
      <c r="FM32" s="92"/>
      <c r="FN32" s="92"/>
      <c r="FO32" s="92"/>
      <c r="FP32" s="92"/>
      <c r="FQ32" s="92"/>
      <c r="FR32" s="92"/>
      <c r="FS32" s="92"/>
      <c r="FT32" s="92"/>
      <c r="FU32" s="92"/>
      <c r="FV32" s="92"/>
      <c r="FW32" s="92"/>
      <c r="FX32" s="92"/>
      <c r="FY32" s="92"/>
      <c r="FZ32" s="92"/>
      <c r="GA32" s="92"/>
      <c r="GB32" s="92"/>
      <c r="GC32" s="92"/>
      <c r="GD32" s="92"/>
    </row>
    <row r="33" spans="2:190" s="100" customFormat="1" ht="14.4" thickBot="1" x14ac:dyDescent="0.35">
      <c r="B33" s="189"/>
      <c r="C33" s="275" t="s">
        <v>41</v>
      </c>
      <c r="D33" s="276"/>
      <c r="E33" s="276"/>
      <c r="F33" s="276"/>
      <c r="G33" s="277"/>
      <c r="H33" s="92"/>
      <c r="I33" s="92"/>
      <c r="J33" s="125"/>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92"/>
      <c r="FC33" s="92"/>
      <c r="FD33" s="92"/>
      <c r="FE33" s="92"/>
      <c r="FF33" s="92"/>
      <c r="FG33" s="92"/>
      <c r="FH33" s="92"/>
      <c r="FI33" s="92"/>
      <c r="FJ33" s="92"/>
      <c r="FK33" s="92"/>
      <c r="FL33" s="92"/>
      <c r="FM33" s="92"/>
      <c r="FN33" s="92"/>
      <c r="FO33" s="92"/>
      <c r="FP33" s="92"/>
      <c r="FQ33" s="92"/>
      <c r="FR33" s="92"/>
      <c r="FS33" s="92"/>
      <c r="FT33" s="92"/>
      <c r="FU33" s="92"/>
      <c r="FV33" s="92"/>
      <c r="FW33" s="92"/>
      <c r="FX33" s="92"/>
      <c r="FY33" s="92"/>
      <c r="FZ33" s="92"/>
      <c r="GA33" s="92"/>
      <c r="GB33" s="92"/>
      <c r="GC33" s="92"/>
      <c r="GD33" s="92"/>
    </row>
    <row r="34" spans="2:190" s="100" customFormat="1" ht="14.4" thickBot="1" x14ac:dyDescent="0.35">
      <c r="B34" s="118">
        <v>17</v>
      </c>
      <c r="C34" s="278" t="s">
        <v>42</v>
      </c>
      <c r="D34" s="279"/>
      <c r="E34" s="279"/>
      <c r="F34" s="280"/>
      <c r="G34" s="231">
        <v>2671852</v>
      </c>
      <c r="H34" s="226" t="s">
        <v>26</v>
      </c>
      <c r="I34" s="92"/>
      <c r="J34" s="125"/>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92"/>
      <c r="CO34" s="92"/>
      <c r="CP34" s="92"/>
      <c r="CQ34" s="92"/>
      <c r="CR34" s="92"/>
      <c r="CS34" s="92"/>
      <c r="CT34" s="92"/>
      <c r="CU34" s="92"/>
      <c r="CV34" s="92"/>
      <c r="CW34" s="92"/>
      <c r="CX34" s="92"/>
      <c r="CY34" s="92"/>
      <c r="CZ34" s="92"/>
      <c r="DA34" s="92"/>
      <c r="DB34" s="92"/>
      <c r="DC34" s="92"/>
      <c r="DD34" s="92"/>
      <c r="DE34" s="92"/>
      <c r="DF34" s="92"/>
      <c r="DG34" s="92"/>
      <c r="DH34" s="92"/>
      <c r="DI34" s="92"/>
      <c r="DJ34" s="92"/>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92"/>
      <c r="FC34" s="92"/>
      <c r="FD34" s="92"/>
      <c r="FE34" s="92"/>
      <c r="FF34" s="92"/>
      <c r="FG34" s="92"/>
      <c r="FH34" s="92"/>
      <c r="FI34" s="92"/>
      <c r="FJ34" s="92"/>
      <c r="FK34" s="92"/>
      <c r="FL34" s="92"/>
      <c r="FM34" s="92"/>
      <c r="FN34" s="92"/>
      <c r="FO34" s="92"/>
      <c r="FP34" s="92"/>
      <c r="FQ34" s="92"/>
      <c r="FR34" s="92"/>
      <c r="FS34" s="92"/>
      <c r="FT34" s="92"/>
      <c r="FU34" s="92"/>
      <c r="FV34" s="92"/>
      <c r="FW34" s="92"/>
      <c r="FX34" s="92"/>
      <c r="FY34" s="92"/>
      <c r="FZ34" s="92"/>
      <c r="GA34" s="92"/>
      <c r="GB34" s="92"/>
      <c r="GC34" s="92"/>
      <c r="GD34" s="92"/>
    </row>
    <row r="35" spans="2:190" s="100" customFormat="1" ht="14.85" customHeight="1" thickBot="1" x14ac:dyDescent="0.35">
      <c r="B35" s="121"/>
      <c r="C35" s="244" t="s">
        <v>239</v>
      </c>
      <c r="D35" s="244"/>
      <c r="E35" s="244"/>
      <c r="F35" s="244"/>
      <c r="G35" s="190">
        <v>136264472</v>
      </c>
      <c r="H35" s="92"/>
      <c r="I35" s="92"/>
      <c r="J35" s="125"/>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c r="CN35" s="92"/>
      <c r="CO35" s="92"/>
      <c r="CP35" s="92"/>
      <c r="CQ35" s="92"/>
      <c r="CR35" s="92"/>
      <c r="CS35" s="92"/>
      <c r="CT35" s="92"/>
      <c r="CU35" s="92"/>
      <c r="CV35" s="92"/>
      <c r="CW35" s="92"/>
      <c r="CX35" s="92"/>
      <c r="CY35" s="92"/>
      <c r="CZ35" s="92"/>
      <c r="DA35" s="92"/>
      <c r="DB35" s="92"/>
      <c r="DC35" s="92"/>
      <c r="DD35" s="92"/>
      <c r="DE35" s="92"/>
      <c r="DF35" s="92"/>
      <c r="DG35" s="92"/>
      <c r="DH35" s="92"/>
      <c r="DI35" s="92"/>
      <c r="DJ35" s="92"/>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92"/>
      <c r="FC35" s="92"/>
      <c r="FD35" s="92"/>
      <c r="FE35" s="92"/>
      <c r="FF35" s="92"/>
      <c r="FG35" s="92"/>
      <c r="FH35" s="92"/>
      <c r="FI35" s="92"/>
      <c r="FJ35" s="92"/>
      <c r="FK35" s="92"/>
      <c r="FL35" s="92"/>
      <c r="FM35" s="92"/>
      <c r="FN35" s="92"/>
      <c r="FO35" s="92"/>
      <c r="FP35" s="92"/>
      <c r="FQ35" s="92"/>
      <c r="FR35" s="92"/>
      <c r="FS35" s="92"/>
      <c r="FT35" s="92"/>
      <c r="FU35" s="92"/>
      <c r="FV35" s="92"/>
      <c r="FW35" s="92"/>
      <c r="FX35" s="92"/>
      <c r="FY35" s="92"/>
      <c r="FZ35" s="92"/>
      <c r="GA35" s="92"/>
      <c r="GB35" s="92"/>
      <c r="GC35" s="92"/>
      <c r="GD35" s="92"/>
      <c r="GE35" s="92"/>
      <c r="GF35" s="92"/>
      <c r="GG35" s="92"/>
      <c r="GH35" s="92"/>
    </row>
    <row r="36" spans="2:190" s="100" customFormat="1" ht="18" customHeight="1" thickBot="1" x14ac:dyDescent="0.35">
      <c r="B36" s="122"/>
      <c r="C36" s="281" t="s">
        <v>240</v>
      </c>
      <c r="D36" s="281"/>
      <c r="E36" s="281"/>
      <c r="F36" s="281"/>
      <c r="G36" s="123">
        <v>2.36</v>
      </c>
      <c r="H36" s="226" t="s">
        <v>45</v>
      </c>
      <c r="I36" s="92"/>
      <c r="J36" s="125"/>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92"/>
      <c r="FC36" s="92"/>
      <c r="FD36" s="92"/>
      <c r="FE36" s="92"/>
      <c r="FF36" s="92"/>
      <c r="FG36" s="92"/>
      <c r="FH36" s="92"/>
      <c r="FI36" s="92"/>
      <c r="FJ36" s="92"/>
      <c r="FK36" s="92"/>
      <c r="FL36" s="92"/>
      <c r="FM36" s="92"/>
      <c r="FN36" s="92"/>
      <c r="FO36" s="92"/>
      <c r="FP36" s="92"/>
      <c r="FQ36" s="92"/>
      <c r="FR36" s="92"/>
      <c r="FS36" s="92"/>
      <c r="FT36" s="92"/>
      <c r="FU36" s="92"/>
      <c r="FV36" s="92"/>
      <c r="FW36" s="92"/>
      <c r="FX36" s="92"/>
      <c r="FY36" s="92"/>
      <c r="FZ36" s="92"/>
      <c r="GA36" s="92"/>
      <c r="GB36" s="92"/>
      <c r="GC36" s="92"/>
      <c r="GD36" s="92"/>
      <c r="GE36" s="92"/>
      <c r="GF36" s="92"/>
      <c r="GG36" s="92"/>
      <c r="GH36" s="92"/>
    </row>
    <row r="37" spans="2:190" s="100" customFormat="1" ht="18" customHeight="1" thickBot="1" x14ac:dyDescent="0.35">
      <c r="B37" s="126"/>
      <c r="C37" s="282" t="s">
        <v>241</v>
      </c>
      <c r="D37" s="282"/>
      <c r="E37" s="282"/>
      <c r="F37" s="282"/>
      <c r="G37" s="127">
        <v>321584154</v>
      </c>
      <c r="H37" s="128"/>
      <c r="I37" s="92"/>
      <c r="J37" s="125"/>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92"/>
      <c r="DF37" s="92"/>
      <c r="DG37" s="92"/>
      <c r="DH37" s="92"/>
      <c r="DI37" s="92"/>
      <c r="DJ37" s="92"/>
      <c r="DK37" s="92"/>
      <c r="DL37" s="92"/>
      <c r="DM37" s="92"/>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92"/>
      <c r="FC37" s="92"/>
      <c r="FD37" s="92"/>
      <c r="FE37" s="92"/>
      <c r="FF37" s="92"/>
      <c r="FG37" s="92"/>
      <c r="FH37" s="92"/>
      <c r="FI37" s="92"/>
      <c r="FJ37" s="92"/>
      <c r="FK37" s="92"/>
      <c r="FL37" s="92"/>
      <c r="FM37" s="92"/>
      <c r="FN37" s="92"/>
      <c r="FO37" s="92"/>
      <c r="FP37" s="92"/>
      <c r="FQ37" s="92"/>
      <c r="FR37" s="92"/>
      <c r="FS37" s="92"/>
      <c r="FT37" s="92"/>
      <c r="FU37" s="92"/>
      <c r="FV37" s="92"/>
      <c r="FW37" s="92"/>
      <c r="FX37" s="92"/>
      <c r="FY37" s="92"/>
      <c r="FZ37" s="92"/>
      <c r="GA37" s="92"/>
      <c r="GB37" s="92"/>
      <c r="GC37" s="92"/>
      <c r="GD37" s="92"/>
      <c r="GE37" s="92"/>
      <c r="GF37" s="92"/>
      <c r="GG37" s="92"/>
      <c r="GH37" s="92"/>
    </row>
    <row r="38" spans="2:190" s="100" customFormat="1" ht="18" customHeight="1" thickBot="1" x14ac:dyDescent="0.35">
      <c r="B38" s="258" t="s">
        <v>235</v>
      </c>
      <c r="C38" s="259"/>
      <c r="D38" s="259"/>
      <c r="E38" s="259"/>
      <c r="F38" s="259"/>
      <c r="G38" s="260"/>
      <c r="H38" s="129"/>
      <c r="I38" s="92"/>
      <c r="J38" s="125"/>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92"/>
      <c r="DF38" s="92"/>
      <c r="DG38" s="92"/>
      <c r="DH38" s="92"/>
      <c r="DI38" s="92"/>
      <c r="DJ38" s="92"/>
      <c r="DK38" s="92"/>
      <c r="DL38" s="92"/>
      <c r="DM38" s="92"/>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92"/>
      <c r="FC38" s="92"/>
      <c r="FD38" s="92"/>
      <c r="FE38" s="92"/>
      <c r="FF38" s="92"/>
      <c r="FG38" s="92"/>
      <c r="FH38" s="92"/>
      <c r="FI38" s="92"/>
      <c r="FJ38" s="92"/>
      <c r="FK38" s="92"/>
      <c r="FL38" s="92"/>
      <c r="FM38" s="92"/>
      <c r="FN38" s="92"/>
      <c r="FO38" s="92"/>
      <c r="FP38" s="92"/>
      <c r="FQ38" s="92"/>
      <c r="FR38" s="92"/>
      <c r="FS38" s="92"/>
      <c r="FT38" s="92"/>
      <c r="FU38" s="92"/>
      <c r="FV38" s="92"/>
      <c r="FW38" s="92"/>
      <c r="FX38" s="92"/>
      <c r="FY38" s="92"/>
      <c r="FZ38" s="92"/>
      <c r="GA38" s="92"/>
      <c r="GB38" s="92"/>
      <c r="GC38" s="92"/>
      <c r="GD38" s="92"/>
      <c r="GE38" s="92"/>
      <c r="GF38" s="92"/>
      <c r="GG38" s="92"/>
      <c r="GH38" s="92"/>
    </row>
    <row r="39" spans="2:190" s="100" customFormat="1" ht="14.85" customHeight="1" x14ac:dyDescent="0.3">
      <c r="B39" s="286"/>
      <c r="C39" s="288" t="s">
        <v>48</v>
      </c>
      <c r="D39" s="288" t="s">
        <v>49</v>
      </c>
      <c r="E39" s="130" t="s">
        <v>50</v>
      </c>
      <c r="F39" s="290" t="s">
        <v>51</v>
      </c>
      <c r="G39" s="131" t="s">
        <v>11</v>
      </c>
      <c r="H39" s="117"/>
      <c r="I39" s="92"/>
      <c r="J39" s="125"/>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92"/>
      <c r="FC39" s="92"/>
      <c r="FD39" s="92"/>
      <c r="FE39" s="92"/>
      <c r="FF39" s="92"/>
      <c r="FG39" s="92"/>
      <c r="FH39" s="92"/>
      <c r="FI39" s="92"/>
      <c r="FJ39" s="92"/>
      <c r="FK39" s="92"/>
      <c r="FL39" s="92"/>
      <c r="FM39" s="92"/>
      <c r="FN39" s="92"/>
      <c r="FO39" s="92"/>
      <c r="FP39" s="92"/>
      <c r="FQ39" s="92"/>
      <c r="FR39" s="92"/>
      <c r="FS39" s="92"/>
      <c r="FT39" s="92"/>
      <c r="FU39" s="92"/>
      <c r="FV39" s="92"/>
      <c r="FW39" s="92"/>
      <c r="FX39" s="92"/>
      <c r="FY39" s="92"/>
      <c r="FZ39" s="92"/>
      <c r="GA39" s="92"/>
      <c r="GB39" s="92"/>
      <c r="GC39" s="92"/>
      <c r="GD39" s="92"/>
      <c r="GE39" s="92"/>
      <c r="GF39" s="92"/>
      <c r="GG39" s="92"/>
      <c r="GH39" s="92"/>
    </row>
    <row r="40" spans="2:190" s="100" customFormat="1" ht="14.85" customHeight="1" x14ac:dyDescent="0.3">
      <c r="B40" s="287"/>
      <c r="C40" s="289"/>
      <c r="D40" s="289"/>
      <c r="E40" s="132" t="s">
        <v>52</v>
      </c>
      <c r="F40" s="291"/>
      <c r="G40" s="133" t="s">
        <v>15</v>
      </c>
      <c r="H40" s="92"/>
      <c r="I40" s="92"/>
      <c r="J40" s="125"/>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92"/>
      <c r="DF40" s="92"/>
      <c r="DG40" s="92"/>
      <c r="DH40" s="92"/>
      <c r="DI40" s="92"/>
      <c r="DJ40" s="92"/>
      <c r="DK40" s="92"/>
      <c r="DL40" s="92"/>
      <c r="DM40" s="92"/>
      <c r="DN40" s="92"/>
      <c r="DO40" s="92"/>
      <c r="DP40" s="92"/>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92"/>
      <c r="FC40" s="92"/>
      <c r="FD40" s="92"/>
      <c r="FE40" s="92"/>
      <c r="FF40" s="92"/>
      <c r="FG40" s="92"/>
      <c r="FH40" s="92"/>
      <c r="FI40" s="92"/>
      <c r="FJ40" s="92"/>
      <c r="FK40" s="92"/>
      <c r="FL40" s="92"/>
      <c r="FM40" s="92"/>
      <c r="FN40" s="92"/>
      <c r="FO40" s="92"/>
      <c r="FP40" s="92"/>
      <c r="FQ40" s="92"/>
      <c r="FR40" s="92"/>
      <c r="FS40" s="92"/>
      <c r="FT40" s="92"/>
      <c r="FU40" s="92"/>
      <c r="FV40" s="92"/>
      <c r="FW40" s="92"/>
      <c r="FX40" s="92"/>
      <c r="FY40" s="92"/>
      <c r="FZ40" s="92"/>
      <c r="GA40" s="92"/>
      <c r="GB40" s="92"/>
      <c r="GC40" s="92"/>
      <c r="GD40" s="92"/>
      <c r="GE40" s="92"/>
      <c r="GF40" s="92"/>
      <c r="GG40" s="92"/>
      <c r="GH40" s="92"/>
    </row>
    <row r="41" spans="2:190" s="100" customFormat="1" ht="15" customHeight="1" thickBot="1" x14ac:dyDescent="0.35">
      <c r="B41" s="287"/>
      <c r="C41" s="289"/>
      <c r="D41" s="289"/>
      <c r="E41" s="107" t="s">
        <v>53</v>
      </c>
      <c r="F41" s="107" t="s">
        <v>54</v>
      </c>
      <c r="G41" s="109" t="s">
        <v>55</v>
      </c>
      <c r="H41" s="92"/>
      <c r="I41" s="92"/>
      <c r="J41" s="125"/>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92"/>
      <c r="FC41" s="92"/>
      <c r="FD41" s="92"/>
      <c r="FE41" s="92"/>
      <c r="FF41" s="92"/>
      <c r="FG41" s="92"/>
      <c r="FH41" s="92"/>
      <c r="FI41" s="92"/>
      <c r="FJ41" s="92"/>
      <c r="FK41" s="92"/>
      <c r="FL41" s="92"/>
      <c r="FM41" s="92"/>
      <c r="FN41" s="92"/>
      <c r="FO41" s="92"/>
      <c r="FP41" s="92"/>
      <c r="FQ41" s="92"/>
      <c r="FR41" s="92"/>
      <c r="FS41" s="92"/>
      <c r="FT41" s="92"/>
      <c r="FU41" s="92"/>
      <c r="FV41" s="92"/>
      <c r="FW41" s="92"/>
      <c r="FX41" s="92"/>
      <c r="FY41" s="92"/>
      <c r="FZ41" s="92"/>
      <c r="GA41" s="92"/>
      <c r="GB41" s="92"/>
      <c r="GC41" s="92"/>
      <c r="GD41" s="92"/>
      <c r="GE41" s="92"/>
      <c r="GF41" s="92"/>
      <c r="GG41" s="92"/>
      <c r="GH41" s="92"/>
    </row>
    <row r="42" spans="2:190" s="100" customFormat="1" ht="14.4" thickBot="1" x14ac:dyDescent="0.35">
      <c r="B42" s="134"/>
      <c r="C42" s="135" t="s">
        <v>56</v>
      </c>
      <c r="D42" s="136"/>
      <c r="E42" s="137"/>
      <c r="F42" s="138"/>
      <c r="G42" s="139"/>
      <c r="H42" s="92"/>
      <c r="I42" s="92"/>
      <c r="J42" s="125"/>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92"/>
      <c r="FC42" s="92"/>
      <c r="FD42" s="92"/>
      <c r="FE42" s="92"/>
      <c r="FF42" s="92"/>
      <c r="FG42" s="92"/>
      <c r="FH42" s="92"/>
      <c r="FI42" s="92"/>
      <c r="FJ42" s="92"/>
      <c r="FK42" s="92"/>
      <c r="FL42" s="92"/>
      <c r="FM42" s="92"/>
      <c r="FN42" s="92"/>
      <c r="FO42" s="92"/>
      <c r="FP42" s="92"/>
      <c r="FQ42" s="92"/>
      <c r="FR42" s="92"/>
      <c r="FS42" s="92"/>
      <c r="FT42" s="92"/>
      <c r="FU42" s="92"/>
      <c r="FV42" s="92"/>
      <c r="FW42" s="92"/>
      <c r="FX42" s="92"/>
      <c r="FY42" s="92"/>
      <c r="FZ42" s="92"/>
      <c r="GA42" s="92"/>
      <c r="GB42" s="92"/>
      <c r="GC42" s="92"/>
      <c r="GD42" s="92"/>
      <c r="GE42" s="92"/>
      <c r="GF42" s="92"/>
      <c r="GG42" s="92"/>
      <c r="GH42" s="92"/>
    </row>
    <row r="43" spans="2:190" s="100" customFormat="1" ht="14.4" thickBot="1" x14ac:dyDescent="0.35">
      <c r="B43" s="140">
        <v>18</v>
      </c>
      <c r="C43" s="141" t="s">
        <v>57</v>
      </c>
      <c r="D43" s="142" t="s">
        <v>58</v>
      </c>
      <c r="E43" s="143">
        <v>211000</v>
      </c>
      <c r="F43" s="144">
        <v>8</v>
      </c>
      <c r="G43" s="120">
        <v>1688000</v>
      </c>
      <c r="H43" s="92"/>
      <c r="I43" s="92"/>
      <c r="J43" s="125"/>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92"/>
      <c r="FC43" s="92"/>
      <c r="FD43" s="92"/>
      <c r="FE43" s="92"/>
      <c r="FF43" s="92"/>
      <c r="FG43" s="92"/>
      <c r="FH43" s="92"/>
      <c r="FI43" s="92"/>
      <c r="FJ43" s="92"/>
      <c r="FK43" s="92"/>
      <c r="FL43" s="92"/>
      <c r="FM43" s="92"/>
      <c r="FN43" s="92"/>
      <c r="FO43" s="92"/>
      <c r="FP43" s="92"/>
      <c r="FQ43" s="92"/>
      <c r="FR43" s="92"/>
      <c r="FS43" s="92"/>
      <c r="FT43" s="92"/>
      <c r="FU43" s="92"/>
      <c r="FV43" s="92"/>
      <c r="FW43" s="92"/>
      <c r="FX43" s="92"/>
      <c r="FY43" s="92"/>
      <c r="FZ43" s="92"/>
      <c r="GA43" s="92"/>
      <c r="GB43" s="92"/>
      <c r="GC43" s="92"/>
      <c r="GD43" s="92"/>
      <c r="GE43" s="92"/>
      <c r="GF43" s="92"/>
      <c r="GG43" s="92"/>
      <c r="GH43" s="92"/>
    </row>
    <row r="44" spans="2:190" s="100" customFormat="1" ht="14.4" thickBot="1" x14ac:dyDescent="0.35">
      <c r="B44" s="134"/>
      <c r="C44" s="135" t="s">
        <v>59</v>
      </c>
      <c r="D44" s="136"/>
      <c r="E44" s="137"/>
      <c r="F44" s="138"/>
      <c r="G44" s="139"/>
      <c r="H44" s="92"/>
      <c r="I44" s="92"/>
      <c r="J44" s="125"/>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92"/>
      <c r="FC44" s="92"/>
      <c r="FD44" s="92"/>
      <c r="FE44" s="92"/>
      <c r="FF44" s="92"/>
      <c r="FG44" s="92"/>
      <c r="FH44" s="92"/>
      <c r="FI44" s="92"/>
      <c r="FJ44" s="92"/>
      <c r="FK44" s="92"/>
      <c r="FL44" s="92"/>
      <c r="FM44" s="92"/>
      <c r="FN44" s="92"/>
      <c r="FO44" s="92"/>
      <c r="FP44" s="92"/>
      <c r="FQ44" s="92"/>
      <c r="FR44" s="92"/>
      <c r="FS44" s="92"/>
      <c r="FT44" s="92"/>
      <c r="FU44" s="92"/>
      <c r="FV44" s="92"/>
      <c r="FW44" s="92"/>
      <c r="FX44" s="92"/>
      <c r="FY44" s="92"/>
      <c r="FZ44" s="92"/>
      <c r="GA44" s="92"/>
      <c r="GB44" s="92"/>
      <c r="GC44" s="92"/>
      <c r="GD44" s="92"/>
      <c r="GE44" s="92"/>
      <c r="GF44" s="92"/>
      <c r="GG44" s="92"/>
      <c r="GH44" s="92"/>
    </row>
    <row r="45" spans="2:190" s="100" customFormat="1" ht="45" customHeight="1" x14ac:dyDescent="0.3">
      <c r="B45" s="145">
        <v>19</v>
      </c>
      <c r="C45" s="150" t="s">
        <v>60</v>
      </c>
      <c r="D45" s="151" t="s">
        <v>61</v>
      </c>
      <c r="E45" s="147">
        <v>6066000</v>
      </c>
      <c r="F45" s="148">
        <v>4</v>
      </c>
      <c r="G45" s="120">
        <v>24264000</v>
      </c>
      <c r="H45" s="92"/>
      <c r="I45" s="92"/>
      <c r="J45" s="125"/>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92"/>
      <c r="FC45" s="92"/>
      <c r="FD45" s="92"/>
      <c r="FE45" s="92"/>
      <c r="FF45" s="92"/>
      <c r="FG45" s="92"/>
      <c r="FH45" s="92"/>
      <c r="FI45" s="92"/>
      <c r="FJ45" s="92"/>
      <c r="FK45" s="92"/>
      <c r="FL45" s="92"/>
      <c r="FM45" s="92"/>
      <c r="FN45" s="92"/>
      <c r="FO45" s="92"/>
      <c r="FP45" s="92"/>
      <c r="FQ45" s="92"/>
      <c r="FR45" s="92"/>
      <c r="FS45" s="92"/>
      <c r="FT45" s="92"/>
      <c r="FU45" s="92"/>
      <c r="FV45" s="92"/>
      <c r="FW45" s="92"/>
      <c r="FX45" s="92"/>
      <c r="FY45" s="92"/>
      <c r="FZ45" s="92"/>
      <c r="GA45" s="92"/>
      <c r="GB45" s="92"/>
      <c r="GC45" s="92"/>
      <c r="GD45" s="92"/>
      <c r="GE45" s="92"/>
      <c r="GF45" s="92"/>
      <c r="GG45" s="92"/>
      <c r="GH45" s="92"/>
    </row>
    <row r="46" spans="2:190" s="100" customFormat="1" ht="27" customHeight="1" x14ac:dyDescent="0.3">
      <c r="B46" s="145">
        <v>20</v>
      </c>
      <c r="C46" s="233" t="s">
        <v>62</v>
      </c>
      <c r="D46" s="151" t="s">
        <v>61</v>
      </c>
      <c r="E46" s="147">
        <v>7069000</v>
      </c>
      <c r="F46" s="148">
        <v>4</v>
      </c>
      <c r="G46" s="120">
        <v>28276000</v>
      </c>
      <c r="H46" s="92"/>
      <c r="I46" s="92"/>
      <c r="J46" s="125"/>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92"/>
      <c r="DF46" s="92"/>
      <c r="DG46" s="92"/>
      <c r="DH46" s="92"/>
      <c r="DI46" s="92"/>
      <c r="DJ46" s="92"/>
      <c r="DK46" s="92"/>
      <c r="DL46" s="92"/>
      <c r="DM46" s="92"/>
      <c r="DN46" s="92"/>
      <c r="DO46" s="92"/>
      <c r="DP46" s="92"/>
      <c r="DQ46" s="92"/>
      <c r="DR46" s="92"/>
      <c r="DS46" s="92"/>
      <c r="DT46" s="92"/>
      <c r="DU46" s="92"/>
      <c r="DV46" s="92"/>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92"/>
      <c r="FC46" s="92"/>
      <c r="FD46" s="92"/>
      <c r="FE46" s="92"/>
      <c r="FF46" s="92"/>
      <c r="FG46" s="92"/>
      <c r="FH46" s="92"/>
      <c r="FI46" s="92"/>
      <c r="FJ46" s="92"/>
      <c r="FK46" s="92"/>
      <c r="FL46" s="92"/>
      <c r="FM46" s="92"/>
      <c r="FN46" s="92"/>
      <c r="FO46" s="92"/>
      <c r="FP46" s="92"/>
      <c r="FQ46" s="92"/>
      <c r="FR46" s="92"/>
      <c r="FS46" s="92"/>
      <c r="FT46" s="92"/>
      <c r="FU46" s="92"/>
      <c r="FV46" s="92"/>
      <c r="FW46" s="92"/>
      <c r="FX46" s="92"/>
      <c r="FY46" s="92"/>
      <c r="FZ46" s="92"/>
      <c r="GA46" s="92"/>
      <c r="GB46" s="92"/>
      <c r="GC46" s="92"/>
      <c r="GD46" s="92"/>
      <c r="GE46" s="92"/>
      <c r="GF46" s="92"/>
      <c r="GG46" s="92"/>
      <c r="GH46" s="92"/>
    </row>
    <row r="47" spans="2:190" s="100" customFormat="1" ht="29.4" customHeight="1" x14ac:dyDescent="0.3">
      <c r="B47" s="145">
        <v>21</v>
      </c>
      <c r="C47" s="191" t="s">
        <v>63</v>
      </c>
      <c r="D47" s="151" t="s">
        <v>61</v>
      </c>
      <c r="E47" s="147">
        <v>653000</v>
      </c>
      <c r="F47" s="148">
        <v>4</v>
      </c>
      <c r="G47" s="120">
        <v>2612000</v>
      </c>
      <c r="H47" s="92"/>
      <c r="I47" s="92"/>
      <c r="J47" s="125"/>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c r="CN47" s="92"/>
      <c r="CO47" s="92"/>
      <c r="CP47" s="92"/>
      <c r="CQ47" s="92"/>
      <c r="CR47" s="92"/>
      <c r="CS47" s="92"/>
      <c r="CT47" s="92"/>
      <c r="CU47" s="92"/>
      <c r="CV47" s="92"/>
      <c r="CW47" s="92"/>
      <c r="CX47" s="92"/>
      <c r="CY47" s="92"/>
      <c r="CZ47" s="92"/>
      <c r="DA47" s="92"/>
      <c r="DB47" s="92"/>
      <c r="DC47" s="92"/>
      <c r="DD47" s="92"/>
      <c r="DE47" s="92"/>
      <c r="DF47" s="92"/>
      <c r="DG47" s="92"/>
      <c r="DH47" s="92"/>
      <c r="DI47" s="92"/>
      <c r="DJ47" s="92"/>
      <c r="DK47" s="92"/>
      <c r="DL47" s="92"/>
      <c r="DM47" s="92"/>
      <c r="DN47" s="92"/>
      <c r="DO47" s="92"/>
      <c r="DP47" s="92"/>
      <c r="DQ47" s="92"/>
      <c r="DR47" s="92"/>
      <c r="DS47" s="92"/>
      <c r="DT47" s="92"/>
      <c r="DU47" s="92"/>
      <c r="DV47" s="92"/>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92"/>
      <c r="FC47" s="92"/>
      <c r="FD47" s="92"/>
      <c r="FE47" s="92"/>
      <c r="FF47" s="92"/>
      <c r="FG47" s="92"/>
      <c r="FH47" s="92"/>
      <c r="FI47" s="92"/>
      <c r="FJ47" s="92"/>
      <c r="FK47" s="92"/>
      <c r="FL47" s="92"/>
      <c r="FM47" s="92"/>
      <c r="FN47" s="92"/>
      <c r="FO47" s="92"/>
      <c r="FP47" s="92"/>
      <c r="FQ47" s="92"/>
      <c r="FR47" s="92"/>
      <c r="FS47" s="92"/>
      <c r="FT47" s="92"/>
      <c r="FU47" s="92"/>
      <c r="FV47" s="92"/>
      <c r="FW47" s="92"/>
      <c r="FX47" s="92"/>
      <c r="FY47" s="92"/>
      <c r="FZ47" s="92"/>
      <c r="GA47" s="92"/>
      <c r="GB47" s="92"/>
      <c r="GC47" s="92"/>
      <c r="GD47" s="92"/>
      <c r="GE47" s="92"/>
      <c r="GF47" s="92"/>
      <c r="GG47" s="92"/>
      <c r="GH47" s="92"/>
    </row>
    <row r="48" spans="2:190" s="100" customFormat="1" ht="30" customHeight="1" thickBot="1" x14ac:dyDescent="0.35">
      <c r="B48" s="145">
        <v>22</v>
      </c>
      <c r="C48" s="150" t="s">
        <v>64</v>
      </c>
      <c r="D48" s="151" t="s">
        <v>61</v>
      </c>
      <c r="E48" s="143">
        <v>1449000</v>
      </c>
      <c r="F48" s="144">
        <v>4</v>
      </c>
      <c r="G48" s="120">
        <v>5796000</v>
      </c>
      <c r="H48" s="92"/>
      <c r="I48" s="92"/>
      <c r="J48" s="125"/>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92"/>
      <c r="FC48" s="92"/>
      <c r="FD48" s="92"/>
      <c r="FE48" s="92"/>
      <c r="FF48" s="92"/>
      <c r="FG48" s="92"/>
      <c r="FH48" s="92"/>
      <c r="FI48" s="92"/>
      <c r="FJ48" s="92"/>
      <c r="FK48" s="92"/>
      <c r="FL48" s="92"/>
      <c r="FM48" s="92"/>
      <c r="FN48" s="92"/>
      <c r="FO48" s="92"/>
      <c r="FP48" s="92"/>
      <c r="FQ48" s="92"/>
      <c r="FR48" s="92"/>
      <c r="FS48" s="92"/>
      <c r="FT48" s="92"/>
      <c r="FU48" s="92"/>
      <c r="FV48" s="92"/>
      <c r="FW48" s="92"/>
      <c r="FX48" s="92"/>
      <c r="FY48" s="92"/>
      <c r="FZ48" s="92"/>
      <c r="GA48" s="92"/>
      <c r="GB48" s="92"/>
      <c r="GC48" s="92"/>
      <c r="GD48" s="92"/>
      <c r="GE48" s="92"/>
      <c r="GF48" s="92"/>
      <c r="GG48" s="92"/>
      <c r="GH48" s="92"/>
    </row>
    <row r="49" spans="1:190" s="100" customFormat="1" ht="14.4" thickBot="1" x14ac:dyDescent="0.35">
      <c r="B49" s="134"/>
      <c r="C49" s="135" t="s">
        <v>47</v>
      </c>
      <c r="D49" s="136"/>
      <c r="E49" s="137"/>
      <c r="F49" s="138"/>
      <c r="G49" s="139"/>
      <c r="H49" s="92"/>
      <c r="I49" s="92"/>
      <c r="J49" s="125"/>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c r="CN49" s="92"/>
      <c r="CO49" s="92"/>
      <c r="CP49" s="92"/>
      <c r="CQ49" s="92"/>
      <c r="CR49" s="92"/>
      <c r="CS49" s="92"/>
      <c r="CT49" s="92"/>
      <c r="CU49" s="92"/>
      <c r="CV49" s="92"/>
      <c r="CW49" s="92"/>
      <c r="CX49" s="92"/>
      <c r="CY49" s="92"/>
      <c r="CZ49" s="92"/>
      <c r="DA49" s="92"/>
      <c r="DB49" s="92"/>
      <c r="DC49" s="92"/>
      <c r="DD49" s="92"/>
      <c r="DE49" s="92"/>
      <c r="DF49" s="92"/>
      <c r="DG49" s="92"/>
      <c r="DH49" s="92"/>
      <c r="DI49" s="92"/>
      <c r="DJ49" s="92"/>
      <c r="DK49" s="92"/>
      <c r="DL49" s="92"/>
      <c r="DM49" s="92"/>
      <c r="DN49" s="92"/>
      <c r="DO49" s="92"/>
      <c r="DP49" s="92"/>
      <c r="DQ49" s="92"/>
      <c r="DR49" s="92"/>
      <c r="DS49" s="92"/>
      <c r="DT49" s="92"/>
      <c r="DU49" s="92"/>
      <c r="DV49" s="92"/>
      <c r="DW49" s="92"/>
      <c r="DX49" s="92"/>
      <c r="DY49" s="92"/>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92"/>
      <c r="FC49" s="92"/>
      <c r="FD49" s="92"/>
      <c r="FE49" s="92"/>
      <c r="FF49" s="92"/>
      <c r="FG49" s="92"/>
      <c r="FH49" s="92"/>
      <c r="FI49" s="92"/>
      <c r="FJ49" s="92"/>
      <c r="FK49" s="92"/>
      <c r="FL49" s="92"/>
      <c r="FM49" s="92"/>
      <c r="FN49" s="92"/>
      <c r="FO49" s="92"/>
      <c r="FP49" s="92"/>
      <c r="FQ49" s="92"/>
      <c r="FR49" s="92"/>
      <c r="FS49" s="92"/>
      <c r="FT49" s="92"/>
      <c r="FU49" s="92"/>
      <c r="FV49" s="92"/>
      <c r="FW49" s="92"/>
      <c r="FX49" s="92"/>
      <c r="FY49" s="92"/>
      <c r="FZ49" s="92"/>
      <c r="GA49" s="92"/>
      <c r="GB49" s="92"/>
      <c r="GC49" s="92"/>
      <c r="GD49" s="92"/>
      <c r="GE49" s="92"/>
      <c r="GF49" s="92"/>
      <c r="GG49" s="92"/>
      <c r="GH49" s="92"/>
    </row>
    <row r="50" spans="1:190" s="100" customFormat="1" ht="27.6" customHeight="1" x14ac:dyDescent="0.3">
      <c r="B50" s="195">
        <v>23</v>
      </c>
      <c r="C50" s="196" t="s">
        <v>65</v>
      </c>
      <c r="D50" s="197" t="s">
        <v>61</v>
      </c>
      <c r="E50" s="147">
        <v>2090000</v>
      </c>
      <c r="F50" s="199">
        <v>4</v>
      </c>
      <c r="G50" s="120">
        <v>8360000</v>
      </c>
      <c r="H50" s="92"/>
      <c r="I50" s="92"/>
      <c r="J50" s="125"/>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c r="CT50" s="92"/>
      <c r="CU50" s="92"/>
      <c r="CV50" s="92"/>
      <c r="CW50" s="92"/>
      <c r="CX50" s="92"/>
      <c r="CY50" s="92"/>
      <c r="CZ50" s="92"/>
      <c r="DA50" s="92"/>
      <c r="DB50" s="92"/>
      <c r="DC50" s="92"/>
      <c r="DD50" s="92"/>
      <c r="DE50" s="92"/>
      <c r="DF50" s="92"/>
      <c r="DG50" s="92"/>
      <c r="DH50" s="92"/>
      <c r="DI50" s="92"/>
      <c r="DJ50" s="92"/>
      <c r="DK50" s="92"/>
      <c r="DL50" s="92"/>
      <c r="DM50" s="92"/>
      <c r="DN50" s="92"/>
      <c r="DO50" s="92"/>
      <c r="DP50" s="92"/>
      <c r="DQ50" s="92"/>
      <c r="DR50" s="92"/>
      <c r="DS50" s="92"/>
      <c r="DT50" s="92"/>
      <c r="DU50" s="92"/>
      <c r="DV50" s="92"/>
      <c r="DW50" s="92"/>
      <c r="DX50" s="92"/>
      <c r="DY50" s="92"/>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92"/>
      <c r="FC50" s="92"/>
      <c r="FD50" s="92"/>
      <c r="FE50" s="92"/>
      <c r="FF50" s="92"/>
      <c r="FG50" s="92"/>
      <c r="FH50" s="92"/>
      <c r="FI50" s="92"/>
      <c r="FJ50" s="92"/>
      <c r="FK50" s="92"/>
      <c r="FL50" s="92"/>
      <c r="FM50" s="92"/>
      <c r="FN50" s="92"/>
      <c r="FO50" s="92"/>
      <c r="FP50" s="92"/>
      <c r="FQ50" s="92"/>
      <c r="FR50" s="92"/>
      <c r="FS50" s="92"/>
      <c r="FT50" s="92"/>
      <c r="FU50" s="92"/>
      <c r="FV50" s="92"/>
      <c r="FW50" s="92"/>
      <c r="FX50" s="92"/>
      <c r="FY50" s="92"/>
      <c r="FZ50" s="92"/>
      <c r="GA50" s="92"/>
      <c r="GB50" s="92"/>
      <c r="GC50" s="92"/>
      <c r="GD50" s="92"/>
      <c r="GE50" s="92"/>
      <c r="GF50" s="92"/>
      <c r="GG50" s="92"/>
      <c r="GH50" s="92"/>
    </row>
    <row r="51" spans="1:190" s="100" customFormat="1" ht="30.6" customHeight="1" x14ac:dyDescent="0.3">
      <c r="B51" s="149">
        <v>24</v>
      </c>
      <c r="C51" s="150" t="s">
        <v>66</v>
      </c>
      <c r="D51" s="151" t="s">
        <v>61</v>
      </c>
      <c r="E51" s="147">
        <v>730000</v>
      </c>
      <c r="F51" s="153">
        <v>4</v>
      </c>
      <c r="G51" s="120">
        <v>2920000</v>
      </c>
      <c r="H51" s="92"/>
      <c r="I51" s="92"/>
      <c r="J51" s="125"/>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92"/>
      <c r="FC51" s="92"/>
      <c r="FD51" s="92"/>
      <c r="FE51" s="92"/>
      <c r="FF51" s="92"/>
      <c r="FG51" s="92"/>
      <c r="FH51" s="92"/>
      <c r="FI51" s="92"/>
      <c r="FJ51" s="92"/>
      <c r="FK51" s="92"/>
      <c r="FL51" s="92"/>
      <c r="FM51" s="92"/>
      <c r="FN51" s="92"/>
      <c r="FO51" s="92"/>
      <c r="FP51" s="92"/>
      <c r="FQ51" s="92"/>
      <c r="FR51" s="92"/>
      <c r="FS51" s="92"/>
      <c r="FT51" s="92"/>
      <c r="FU51" s="92"/>
      <c r="FV51" s="92"/>
      <c r="FW51" s="92"/>
      <c r="FX51" s="92"/>
      <c r="FY51" s="92"/>
      <c r="FZ51" s="92"/>
      <c r="GA51" s="92"/>
      <c r="GB51" s="92"/>
      <c r="GC51" s="92"/>
      <c r="GD51" s="92"/>
      <c r="GE51" s="92"/>
      <c r="GF51" s="92"/>
      <c r="GG51" s="92"/>
      <c r="GH51" s="92"/>
    </row>
    <row r="52" spans="1:190" s="100" customFormat="1" ht="27" customHeight="1" thickBot="1" x14ac:dyDescent="0.35">
      <c r="B52" s="149">
        <v>25</v>
      </c>
      <c r="C52" s="150" t="s">
        <v>67</v>
      </c>
      <c r="D52" s="154" t="s">
        <v>61</v>
      </c>
      <c r="E52" s="147">
        <v>730000</v>
      </c>
      <c r="F52" s="153">
        <v>4</v>
      </c>
      <c r="G52" s="120">
        <v>2920000</v>
      </c>
      <c r="H52" s="92"/>
      <c r="I52" s="92"/>
      <c r="J52" s="125"/>
      <c r="K52" s="92"/>
      <c r="L52" s="216"/>
      <c r="M52" s="216"/>
      <c r="N52" s="216"/>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c r="CN52" s="92"/>
      <c r="CO52" s="92"/>
      <c r="CP52" s="92"/>
      <c r="CQ52" s="92"/>
      <c r="CR52" s="92"/>
      <c r="CS52" s="92"/>
      <c r="CT52" s="92"/>
      <c r="CU52" s="92"/>
      <c r="CV52" s="92"/>
      <c r="CW52" s="92"/>
      <c r="CX52" s="92"/>
      <c r="CY52" s="92"/>
      <c r="CZ52" s="92"/>
      <c r="DA52" s="92"/>
      <c r="DB52" s="92"/>
      <c r="DC52" s="92"/>
      <c r="DD52" s="92"/>
      <c r="DE52" s="92"/>
      <c r="DF52" s="92"/>
      <c r="DG52" s="92"/>
      <c r="DH52" s="92"/>
      <c r="DI52" s="92"/>
      <c r="DJ52" s="92"/>
      <c r="DK52" s="92"/>
      <c r="DL52" s="92"/>
      <c r="DM52" s="92"/>
      <c r="DN52" s="92"/>
      <c r="DO52" s="92"/>
      <c r="DP52" s="92"/>
      <c r="DQ52" s="92"/>
      <c r="DR52" s="92"/>
      <c r="DS52" s="92"/>
      <c r="DT52" s="92"/>
      <c r="DU52" s="92"/>
      <c r="DV52" s="92"/>
      <c r="DW52" s="92"/>
      <c r="DX52" s="92"/>
      <c r="DY52" s="92"/>
      <c r="DZ52" s="92"/>
      <c r="EA52" s="92"/>
      <c r="EB52" s="92"/>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92"/>
      <c r="FC52" s="92"/>
      <c r="FD52" s="92"/>
      <c r="FE52" s="92"/>
      <c r="FF52" s="92"/>
      <c r="FG52" s="92"/>
      <c r="FH52" s="92"/>
      <c r="FI52" s="92"/>
      <c r="FJ52" s="92"/>
      <c r="FK52" s="92"/>
      <c r="FL52" s="92"/>
      <c r="FM52" s="92"/>
      <c r="FN52" s="92"/>
      <c r="FO52" s="92"/>
      <c r="FP52" s="92"/>
      <c r="FQ52" s="92"/>
      <c r="FR52" s="92"/>
      <c r="FS52" s="92"/>
      <c r="FT52" s="92"/>
      <c r="FU52" s="92"/>
      <c r="FV52" s="92"/>
      <c r="FW52" s="92"/>
      <c r="FX52" s="92"/>
      <c r="FY52" s="92"/>
      <c r="FZ52" s="92"/>
      <c r="GA52" s="92"/>
      <c r="GB52" s="92"/>
      <c r="GC52" s="92"/>
      <c r="GD52" s="92"/>
      <c r="GE52" s="92"/>
      <c r="GF52" s="92"/>
      <c r="GG52" s="92"/>
      <c r="GH52" s="92"/>
    </row>
    <row r="53" spans="1:190" s="100" customFormat="1" ht="29.4" customHeight="1" thickBot="1" x14ac:dyDescent="0.35">
      <c r="B53" s="204">
        <v>26</v>
      </c>
      <c r="C53" s="201" t="s">
        <v>68</v>
      </c>
      <c r="D53" s="202" t="s">
        <v>61</v>
      </c>
      <c r="E53" s="203">
        <v>250000</v>
      </c>
      <c r="F53" s="155">
        <v>4</v>
      </c>
      <c r="G53" s="232">
        <v>1000000</v>
      </c>
      <c r="H53" s="226" t="s">
        <v>26</v>
      </c>
      <c r="I53" s="92"/>
      <c r="J53" s="125"/>
      <c r="K53" s="92"/>
      <c r="L53" s="125"/>
      <c r="M53" s="125"/>
      <c r="N53" s="225"/>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c r="CT53" s="92"/>
      <c r="CU53" s="92"/>
      <c r="CV53" s="92"/>
      <c r="CW53" s="92"/>
      <c r="CX53" s="92"/>
      <c r="CY53" s="92"/>
      <c r="CZ53" s="92"/>
      <c r="DA53" s="92"/>
      <c r="DB53" s="92"/>
      <c r="DC53" s="92"/>
      <c r="DD53" s="92"/>
      <c r="DE53" s="92"/>
      <c r="DF53" s="92"/>
      <c r="DG53" s="92"/>
      <c r="DH53" s="92"/>
      <c r="DI53" s="92"/>
      <c r="DJ53" s="92"/>
      <c r="DK53" s="92"/>
      <c r="DL53" s="92"/>
      <c r="DM53" s="92"/>
      <c r="DN53" s="92"/>
      <c r="DO53" s="92"/>
      <c r="DP53" s="92"/>
      <c r="DQ53" s="92"/>
      <c r="DR53" s="92"/>
      <c r="DS53" s="92"/>
      <c r="DT53" s="92"/>
      <c r="DU53" s="92"/>
      <c r="DV53" s="92"/>
      <c r="DW53" s="92"/>
      <c r="DX53" s="92"/>
      <c r="DY53" s="92"/>
      <c r="DZ53" s="92"/>
      <c r="EA53" s="92"/>
      <c r="EB53" s="92"/>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92"/>
      <c r="FC53" s="92"/>
      <c r="FD53" s="92"/>
      <c r="FE53" s="92"/>
      <c r="FF53" s="92"/>
      <c r="FG53" s="92"/>
      <c r="FH53" s="92"/>
      <c r="FI53" s="92"/>
      <c r="FJ53" s="92"/>
      <c r="FK53" s="92"/>
      <c r="FL53" s="92"/>
      <c r="FM53" s="92"/>
      <c r="FN53" s="92"/>
      <c r="FO53" s="92"/>
      <c r="FP53" s="92"/>
      <c r="FQ53" s="92"/>
      <c r="FR53" s="92"/>
      <c r="FS53" s="92"/>
      <c r="FT53" s="92"/>
      <c r="FU53" s="92"/>
      <c r="FV53" s="92"/>
      <c r="FW53" s="92"/>
      <c r="FX53" s="92"/>
      <c r="FY53" s="92"/>
      <c r="FZ53" s="92"/>
      <c r="GA53" s="92"/>
      <c r="GB53" s="92"/>
      <c r="GC53" s="92"/>
      <c r="GD53" s="92"/>
      <c r="GE53" s="92"/>
      <c r="GF53" s="92"/>
      <c r="GG53" s="92"/>
      <c r="GH53" s="92"/>
    </row>
    <row r="54" spans="1:190" s="100" customFormat="1" ht="16.5" customHeight="1" x14ac:dyDescent="0.3">
      <c r="B54" s="158"/>
      <c r="C54" s="292" t="s">
        <v>69</v>
      </c>
      <c r="D54" s="293"/>
      <c r="E54" s="293"/>
      <c r="F54" s="294"/>
      <c r="G54" s="159">
        <v>77836000</v>
      </c>
      <c r="H54" s="160"/>
      <c r="I54" s="92"/>
      <c r="J54" s="208"/>
      <c r="K54" s="92"/>
      <c r="L54" s="208"/>
      <c r="M54" s="125"/>
      <c r="N54" s="225"/>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92"/>
      <c r="FC54" s="92"/>
      <c r="FD54" s="92"/>
      <c r="FE54" s="92"/>
      <c r="FF54" s="92"/>
      <c r="FG54" s="92"/>
      <c r="FH54" s="92"/>
      <c r="FI54" s="92"/>
      <c r="FJ54" s="92"/>
      <c r="FK54" s="92"/>
      <c r="FL54" s="92"/>
      <c r="FM54" s="92"/>
      <c r="FN54" s="92"/>
      <c r="FO54" s="92"/>
      <c r="FP54" s="92"/>
      <c r="FQ54" s="92"/>
      <c r="FR54" s="92"/>
      <c r="FS54" s="92"/>
      <c r="FT54" s="92"/>
      <c r="FU54" s="92"/>
      <c r="FV54" s="92"/>
      <c r="FW54" s="92"/>
      <c r="FX54" s="92"/>
      <c r="FY54" s="92"/>
      <c r="FZ54" s="92"/>
      <c r="GA54" s="92"/>
      <c r="GB54" s="92"/>
      <c r="GC54" s="92"/>
      <c r="GD54" s="92"/>
      <c r="GE54" s="92"/>
      <c r="GF54" s="92"/>
      <c r="GG54" s="92"/>
      <c r="GH54" s="92"/>
    </row>
    <row r="55" spans="1:190" s="100" customFormat="1" ht="18" customHeight="1" thickBot="1" x14ac:dyDescent="0.35">
      <c r="B55" s="163"/>
      <c r="C55" s="275" t="s">
        <v>70</v>
      </c>
      <c r="D55" s="276"/>
      <c r="E55" s="276"/>
      <c r="F55" s="295"/>
      <c r="G55" s="164">
        <v>399420154</v>
      </c>
      <c r="H55" s="165"/>
      <c r="I55" s="92"/>
      <c r="J55" s="208"/>
      <c r="K55" s="92"/>
      <c r="L55" s="208"/>
      <c r="M55" s="125"/>
      <c r="N55" s="225"/>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c r="CN55" s="92"/>
      <c r="CO55" s="92"/>
      <c r="CP55" s="92"/>
      <c r="CQ55" s="92"/>
      <c r="CR55" s="92"/>
      <c r="CS55" s="92"/>
      <c r="CT55" s="92"/>
      <c r="CU55" s="92"/>
      <c r="CV55" s="92"/>
      <c r="CW55" s="92"/>
      <c r="CX55" s="92"/>
      <c r="CY55" s="92"/>
      <c r="CZ55" s="92"/>
      <c r="DA55" s="92"/>
      <c r="DB55" s="92"/>
      <c r="DC55" s="92"/>
      <c r="DD55" s="92"/>
      <c r="DE55" s="92"/>
      <c r="DF55" s="92"/>
      <c r="DG55" s="92"/>
      <c r="DH55" s="92"/>
      <c r="DI55" s="92"/>
      <c r="DJ55" s="92"/>
      <c r="DK55" s="92"/>
      <c r="DL55" s="92"/>
      <c r="DM55" s="92"/>
      <c r="DN55" s="92"/>
      <c r="DO55" s="92"/>
      <c r="DP55" s="92"/>
      <c r="DQ55" s="92"/>
      <c r="DR55" s="92"/>
      <c r="DS55" s="92"/>
      <c r="DT55" s="92"/>
      <c r="DU55" s="92"/>
      <c r="DV55" s="92"/>
      <c r="DW55" s="92"/>
      <c r="DX55" s="92"/>
      <c r="DY55" s="92"/>
      <c r="DZ55" s="92"/>
      <c r="EA55" s="92"/>
      <c r="EB55" s="92"/>
      <c r="EC55" s="92"/>
      <c r="ED55" s="92"/>
      <c r="EE55" s="92"/>
      <c r="EF55" s="92"/>
      <c r="EG55" s="92"/>
      <c r="EH55" s="92"/>
      <c r="EI55" s="92"/>
      <c r="EJ55" s="92"/>
      <c r="EK55" s="92"/>
      <c r="EL55" s="92"/>
      <c r="EM55" s="92"/>
      <c r="EN55" s="92"/>
      <c r="EO55" s="92"/>
      <c r="EP55" s="92"/>
      <c r="EQ55" s="92"/>
      <c r="ER55" s="92"/>
      <c r="ES55" s="92"/>
      <c r="ET55" s="92"/>
      <c r="EU55" s="92"/>
      <c r="EV55" s="92"/>
      <c r="EW55" s="92"/>
      <c r="EX55" s="92"/>
      <c r="EY55" s="92"/>
      <c r="EZ55" s="92"/>
      <c r="FA55" s="92"/>
      <c r="FB55" s="92"/>
      <c r="FC55" s="92"/>
      <c r="FD55" s="92"/>
      <c r="FE55" s="92"/>
      <c r="FF55" s="92"/>
      <c r="FG55" s="92"/>
      <c r="FH55" s="92"/>
      <c r="FI55" s="92"/>
      <c r="FJ55" s="92"/>
      <c r="FK55" s="92"/>
      <c r="FL55" s="92"/>
      <c r="FM55" s="92"/>
      <c r="FN55" s="92"/>
      <c r="FO55" s="92"/>
      <c r="FP55" s="92"/>
      <c r="FQ55" s="92"/>
      <c r="FR55" s="92"/>
      <c r="FS55" s="92"/>
      <c r="FT55" s="92"/>
      <c r="FU55" s="92"/>
      <c r="FV55" s="92"/>
      <c r="FW55" s="92"/>
      <c r="FX55" s="92"/>
      <c r="FY55" s="92"/>
      <c r="FZ55" s="92"/>
      <c r="GA55" s="92"/>
      <c r="GB55" s="92"/>
      <c r="GC55" s="92"/>
      <c r="GD55" s="92"/>
      <c r="GE55" s="92"/>
      <c r="GF55" s="92"/>
      <c r="GG55" s="92"/>
      <c r="GH55" s="92"/>
    </row>
    <row r="56" spans="1:190" s="100" customFormat="1" ht="18" customHeight="1" thickBot="1" x14ac:dyDescent="0.35">
      <c r="B56" s="163"/>
      <c r="C56" s="296" t="s">
        <v>237</v>
      </c>
      <c r="D56" s="296"/>
      <c r="E56" s="296"/>
      <c r="F56" s="296"/>
      <c r="G56" s="168">
        <v>5239640</v>
      </c>
      <c r="H56" s="226" t="s">
        <v>26</v>
      </c>
      <c r="I56" s="92"/>
      <c r="J56" s="125"/>
      <c r="K56" s="92"/>
      <c r="L56" s="208"/>
      <c r="M56" s="125"/>
      <c r="N56" s="225"/>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c r="CT56" s="92"/>
      <c r="CU56" s="92"/>
      <c r="CV56" s="92"/>
      <c r="CW56" s="92"/>
      <c r="CX56" s="92"/>
      <c r="CY56" s="92"/>
      <c r="CZ56" s="92"/>
      <c r="DA56" s="92"/>
      <c r="DB56" s="92"/>
      <c r="DC56" s="92"/>
      <c r="DD56" s="92"/>
      <c r="DE56" s="92"/>
      <c r="DF56" s="92"/>
      <c r="DG56" s="92"/>
      <c r="DH56" s="92"/>
      <c r="DI56" s="92"/>
      <c r="DJ56" s="92"/>
      <c r="DK56" s="92"/>
      <c r="DL56" s="92"/>
      <c r="DM56" s="92"/>
      <c r="DN56" s="92"/>
      <c r="DO56" s="92"/>
      <c r="DP56" s="92"/>
      <c r="DQ56" s="92"/>
      <c r="DR56" s="92"/>
      <c r="DS56" s="92"/>
      <c r="DT56" s="92"/>
      <c r="DU56" s="92"/>
      <c r="DV56" s="92"/>
      <c r="DW56" s="92"/>
      <c r="DX56" s="92"/>
      <c r="DY56" s="92"/>
      <c r="DZ56" s="92"/>
      <c r="EA56" s="92"/>
      <c r="EB56" s="92"/>
      <c r="EC56" s="92"/>
      <c r="ED56" s="92"/>
      <c r="EE56" s="92"/>
      <c r="EF56" s="92"/>
      <c r="EG56" s="92"/>
      <c r="EH56" s="92"/>
      <c r="EI56" s="92"/>
      <c r="EJ56" s="92"/>
      <c r="EK56" s="92"/>
      <c r="EL56" s="92"/>
      <c r="EM56" s="92"/>
      <c r="EN56" s="92"/>
      <c r="EO56" s="92"/>
      <c r="EP56" s="92"/>
      <c r="EQ56" s="92"/>
      <c r="ER56" s="92"/>
      <c r="ES56" s="92"/>
      <c r="ET56" s="92"/>
      <c r="EU56" s="92"/>
      <c r="EV56" s="92"/>
      <c r="EW56" s="92"/>
      <c r="EX56" s="92"/>
      <c r="EY56" s="92"/>
      <c r="EZ56" s="92"/>
      <c r="FA56" s="92"/>
      <c r="FB56" s="92"/>
      <c r="FC56" s="92"/>
      <c r="FD56" s="92"/>
      <c r="FE56" s="92"/>
      <c r="FF56" s="92"/>
      <c r="FG56" s="92"/>
      <c r="FH56" s="92"/>
      <c r="FI56" s="92"/>
      <c r="FJ56" s="92"/>
      <c r="FK56" s="92"/>
      <c r="FL56" s="92"/>
      <c r="FM56" s="92"/>
      <c r="FN56" s="92"/>
      <c r="FO56" s="92"/>
      <c r="FP56" s="92"/>
      <c r="FQ56" s="92"/>
      <c r="FR56" s="92"/>
      <c r="FS56" s="92"/>
      <c r="FT56" s="92"/>
      <c r="FU56" s="92"/>
      <c r="FV56" s="92"/>
      <c r="FW56" s="92"/>
      <c r="FX56" s="92"/>
      <c r="FY56" s="92"/>
      <c r="FZ56" s="92"/>
      <c r="GA56" s="92"/>
      <c r="GB56" s="92"/>
      <c r="GC56" s="92"/>
      <c r="GD56" s="92"/>
      <c r="GE56" s="92"/>
      <c r="GF56" s="92"/>
      <c r="GG56" s="92"/>
      <c r="GH56" s="92"/>
    </row>
    <row r="57" spans="1:190" s="100" customFormat="1" ht="18" customHeight="1" x14ac:dyDescent="0.3">
      <c r="B57" s="163"/>
      <c r="C57" s="244" t="s">
        <v>236</v>
      </c>
      <c r="D57" s="244"/>
      <c r="E57" s="244"/>
      <c r="F57" s="244"/>
      <c r="G57" s="164">
        <v>404659794</v>
      </c>
      <c r="H57" s="160"/>
      <c r="I57" s="92"/>
      <c r="J57" s="208"/>
      <c r="K57" s="92"/>
      <c r="L57" s="208"/>
      <c r="M57" s="125"/>
      <c r="N57" s="225"/>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92"/>
      <c r="FC57" s="92"/>
      <c r="FD57" s="92"/>
      <c r="FE57" s="92"/>
      <c r="FF57" s="92"/>
      <c r="FG57" s="92"/>
      <c r="FH57" s="92"/>
      <c r="FI57" s="92"/>
      <c r="FJ57" s="92"/>
      <c r="FK57" s="92"/>
      <c r="FL57" s="92"/>
      <c r="FM57" s="92"/>
      <c r="FN57" s="92"/>
      <c r="FO57" s="92"/>
      <c r="FP57" s="92"/>
      <c r="FQ57" s="92"/>
      <c r="FR57" s="92"/>
      <c r="FS57" s="92"/>
      <c r="FT57" s="92"/>
      <c r="FU57" s="92"/>
      <c r="FV57" s="92"/>
      <c r="FW57" s="92"/>
      <c r="FX57" s="92"/>
      <c r="FY57" s="92"/>
      <c r="FZ57" s="92"/>
      <c r="GA57" s="92"/>
      <c r="GB57" s="92"/>
      <c r="GC57" s="92"/>
      <c r="GD57" s="92"/>
      <c r="GE57" s="92"/>
      <c r="GF57" s="92"/>
      <c r="GG57" s="92"/>
      <c r="GH57" s="92"/>
    </row>
    <row r="58" spans="1:190" s="100" customFormat="1" ht="18" customHeight="1" x14ac:dyDescent="0.3">
      <c r="B58" s="163"/>
      <c r="C58" s="244" t="s">
        <v>73</v>
      </c>
      <c r="D58" s="244"/>
      <c r="E58" s="244"/>
      <c r="F58" s="244"/>
      <c r="G58" s="170">
        <v>76885361</v>
      </c>
      <c r="H58" s="117"/>
      <c r="I58" s="92"/>
      <c r="J58" s="208"/>
      <c r="K58" s="92"/>
      <c r="L58" s="208"/>
      <c r="M58" s="125"/>
      <c r="N58" s="225"/>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92"/>
      <c r="DF58" s="92"/>
      <c r="DG58" s="92"/>
      <c r="DH58" s="92"/>
      <c r="DI58" s="92"/>
      <c r="DJ58" s="92"/>
      <c r="DK58" s="92"/>
      <c r="DL58" s="92"/>
      <c r="DM58" s="92"/>
      <c r="DN58" s="92"/>
      <c r="DO58" s="92"/>
      <c r="DP58" s="92"/>
      <c r="DQ58" s="92"/>
      <c r="DR58" s="92"/>
      <c r="DS58" s="92"/>
      <c r="DT58" s="92"/>
      <c r="DU58" s="92"/>
      <c r="DV58" s="92"/>
      <c r="DW58" s="92"/>
      <c r="DX58" s="92"/>
      <c r="DY58" s="92"/>
      <c r="DZ58" s="92"/>
      <c r="EA58" s="92"/>
      <c r="EB58" s="92"/>
      <c r="EC58" s="92"/>
      <c r="ED58" s="92"/>
      <c r="EE58" s="92"/>
      <c r="EF58" s="92"/>
      <c r="EG58" s="92"/>
      <c r="EH58" s="92"/>
      <c r="EI58" s="92"/>
      <c r="EJ58" s="92"/>
      <c r="EK58" s="92"/>
      <c r="EL58" s="92"/>
      <c r="EM58" s="92"/>
      <c r="EN58" s="92"/>
      <c r="EO58" s="92"/>
      <c r="EP58" s="92"/>
      <c r="EQ58" s="92"/>
      <c r="ER58" s="92"/>
      <c r="ES58" s="92"/>
      <c r="ET58" s="92"/>
      <c r="EU58" s="92"/>
      <c r="EV58" s="92"/>
      <c r="EW58" s="92"/>
      <c r="EX58" s="92"/>
      <c r="EY58" s="92"/>
      <c r="EZ58" s="92"/>
      <c r="FA58" s="92"/>
      <c r="FB58" s="92"/>
      <c r="FC58" s="92"/>
      <c r="FD58" s="92"/>
      <c r="FE58" s="92"/>
      <c r="FF58" s="92"/>
      <c r="FG58" s="92"/>
      <c r="FH58" s="92"/>
      <c r="FI58" s="92"/>
      <c r="FJ58" s="92"/>
      <c r="FK58" s="92"/>
      <c r="FL58" s="92"/>
      <c r="FM58" s="92"/>
      <c r="FN58" s="92"/>
      <c r="FO58" s="92"/>
      <c r="FP58" s="92"/>
      <c r="FQ58" s="92"/>
      <c r="FR58" s="92"/>
      <c r="FS58" s="92"/>
      <c r="FT58" s="92"/>
      <c r="FU58" s="92"/>
      <c r="FV58" s="92"/>
      <c r="FW58" s="92"/>
      <c r="FX58" s="92"/>
      <c r="FY58" s="92"/>
      <c r="FZ58" s="92"/>
      <c r="GA58" s="92"/>
      <c r="GB58" s="92"/>
      <c r="GC58" s="92"/>
      <c r="GD58" s="92"/>
      <c r="GE58" s="92"/>
      <c r="GF58" s="92"/>
      <c r="GG58" s="92"/>
      <c r="GH58" s="92"/>
    </row>
    <row r="59" spans="1:190" s="100" customFormat="1" ht="18" customHeight="1" thickBot="1" x14ac:dyDescent="0.35">
      <c r="A59" s="171"/>
      <c r="B59" s="172"/>
      <c r="C59" s="297" t="s">
        <v>74</v>
      </c>
      <c r="D59" s="297"/>
      <c r="E59" s="297"/>
      <c r="F59" s="297"/>
      <c r="G59" s="173">
        <v>481545155</v>
      </c>
      <c r="H59" s="117"/>
      <c r="I59" s="92"/>
      <c r="J59" s="208"/>
      <c r="K59" s="92"/>
      <c r="L59" s="208"/>
      <c r="M59" s="125"/>
      <c r="N59" s="225"/>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c r="CT59" s="92"/>
      <c r="CU59" s="92"/>
      <c r="CV59" s="92"/>
      <c r="CW59" s="92"/>
      <c r="CX59" s="92"/>
      <c r="CY59" s="92"/>
      <c r="CZ59" s="92"/>
      <c r="DA59" s="92"/>
      <c r="DB59" s="92"/>
      <c r="DC59" s="92"/>
      <c r="DD59" s="92"/>
      <c r="DE59" s="92"/>
      <c r="DF59" s="92"/>
      <c r="DG59" s="92"/>
      <c r="DH59" s="92"/>
      <c r="DI59" s="92"/>
      <c r="DJ59" s="92"/>
      <c r="DK59" s="92"/>
      <c r="DL59" s="92"/>
      <c r="DM59" s="92"/>
      <c r="DN59" s="92"/>
      <c r="DO59" s="92"/>
      <c r="DP59" s="92"/>
      <c r="DQ59" s="92"/>
      <c r="DR59" s="92"/>
      <c r="DS59" s="92"/>
      <c r="DT59" s="92"/>
      <c r="DU59" s="92"/>
      <c r="DV59" s="92"/>
      <c r="DW59" s="92"/>
      <c r="DX59" s="92"/>
      <c r="DY59" s="92"/>
      <c r="DZ59" s="92"/>
      <c r="EA59" s="92"/>
      <c r="EB59" s="92"/>
      <c r="EC59" s="92"/>
      <c r="ED59" s="92"/>
      <c r="EE59" s="92"/>
      <c r="EF59" s="92"/>
      <c r="EG59" s="92"/>
      <c r="EH59" s="92"/>
      <c r="EI59" s="92"/>
      <c r="EJ59" s="92"/>
      <c r="EK59" s="92"/>
      <c r="EL59" s="92"/>
      <c r="EM59" s="92"/>
      <c r="EN59" s="92"/>
      <c r="EO59" s="92"/>
      <c r="EP59" s="92"/>
      <c r="EQ59" s="92"/>
      <c r="ER59" s="92"/>
      <c r="ES59" s="92"/>
      <c r="ET59" s="92"/>
      <c r="EU59" s="92"/>
      <c r="EV59" s="92"/>
      <c r="EW59" s="92"/>
      <c r="EX59" s="92"/>
      <c r="EY59" s="92"/>
      <c r="EZ59" s="92"/>
      <c r="FA59" s="92"/>
      <c r="FB59" s="92"/>
      <c r="FC59" s="92"/>
      <c r="FD59" s="92"/>
      <c r="FE59" s="92"/>
      <c r="FF59" s="92"/>
      <c r="FG59" s="92"/>
      <c r="FH59" s="92"/>
      <c r="FI59" s="92"/>
      <c r="FJ59" s="92"/>
      <c r="FK59" s="92"/>
      <c r="FL59" s="92"/>
      <c r="FM59" s="92"/>
      <c r="FN59" s="92"/>
      <c r="FO59" s="92"/>
      <c r="FP59" s="92"/>
      <c r="FQ59" s="92"/>
      <c r="FR59" s="92"/>
      <c r="FS59" s="92"/>
      <c r="FT59" s="92"/>
      <c r="FU59" s="92"/>
      <c r="FV59" s="92"/>
      <c r="FW59" s="92"/>
      <c r="FX59" s="92"/>
      <c r="FY59" s="92"/>
      <c r="FZ59" s="92"/>
      <c r="GA59" s="92"/>
      <c r="GB59" s="92"/>
      <c r="GC59" s="92"/>
      <c r="GD59" s="92"/>
      <c r="GE59" s="92"/>
      <c r="GF59" s="92"/>
      <c r="GG59" s="92"/>
      <c r="GH59" s="92"/>
    </row>
    <row r="60" spans="1:190" ht="20.100000000000001" customHeight="1" x14ac:dyDescent="0.3">
      <c r="B60" s="298" t="s">
        <v>75</v>
      </c>
      <c r="C60" s="299"/>
      <c r="D60" s="299"/>
      <c r="E60" s="299"/>
      <c r="F60" s="299"/>
      <c r="G60" s="300"/>
      <c r="H60" s="176"/>
      <c r="J60" s="208"/>
      <c r="K60" s="208"/>
      <c r="L60" s="208"/>
      <c r="M60" s="125"/>
      <c r="N60" s="225"/>
    </row>
    <row r="61" spans="1:190" ht="49.95" customHeight="1" x14ac:dyDescent="0.3">
      <c r="B61" s="283" t="s">
        <v>76</v>
      </c>
      <c r="C61" s="284"/>
      <c r="D61" s="284"/>
      <c r="E61" s="284"/>
      <c r="F61" s="284"/>
      <c r="G61" s="285"/>
      <c r="H61" s="179"/>
      <c r="I61" s="179"/>
      <c r="L61" s="208"/>
      <c r="M61" s="125"/>
      <c r="N61" s="225"/>
    </row>
    <row r="62" spans="1:190" ht="49.95" customHeight="1" x14ac:dyDescent="0.3">
      <c r="B62" s="283" t="s">
        <v>242</v>
      </c>
      <c r="C62" s="284"/>
      <c r="D62" s="284"/>
      <c r="E62" s="284"/>
      <c r="F62" s="284"/>
      <c r="G62" s="285"/>
      <c r="H62" s="125"/>
      <c r="I62" s="125"/>
      <c r="J62" s="208"/>
      <c r="K62" s="208"/>
      <c r="L62" s="208"/>
      <c r="M62" s="125"/>
      <c r="N62" s="225"/>
    </row>
    <row r="63" spans="1:190" ht="49.95" customHeight="1" x14ac:dyDescent="0.3">
      <c r="B63" s="283" t="s">
        <v>78</v>
      </c>
      <c r="C63" s="284"/>
      <c r="D63" s="284"/>
      <c r="E63" s="284"/>
      <c r="F63" s="284"/>
      <c r="G63" s="285"/>
      <c r="H63" s="125"/>
      <c r="I63" s="125"/>
    </row>
    <row r="64" spans="1:190" ht="49.95" customHeight="1" x14ac:dyDescent="0.3">
      <c r="B64" s="283" t="s">
        <v>79</v>
      </c>
      <c r="C64" s="284"/>
      <c r="D64" s="284"/>
      <c r="E64" s="284"/>
      <c r="F64" s="284"/>
      <c r="G64" s="285"/>
      <c r="H64" s="166"/>
      <c r="I64" s="166"/>
    </row>
    <row r="65" spans="2:7" ht="49.95" customHeight="1" x14ac:dyDescent="0.3">
      <c r="B65" s="283" t="s">
        <v>80</v>
      </c>
      <c r="C65" s="284"/>
      <c r="D65" s="284"/>
      <c r="E65" s="284"/>
      <c r="F65" s="284"/>
      <c r="G65" s="285"/>
    </row>
    <row r="66" spans="2:7" ht="49.95" customHeight="1" x14ac:dyDescent="0.3">
      <c r="B66" s="283" t="s">
        <v>81</v>
      </c>
      <c r="C66" s="284"/>
      <c r="D66" s="284"/>
      <c r="E66" s="284"/>
      <c r="F66" s="284"/>
      <c r="G66" s="285"/>
    </row>
    <row r="67" spans="2:7" ht="49.95" customHeight="1" x14ac:dyDescent="0.3">
      <c r="B67" s="283" t="s">
        <v>82</v>
      </c>
      <c r="C67" s="284"/>
      <c r="D67" s="284"/>
      <c r="E67" s="284"/>
      <c r="F67" s="284"/>
      <c r="G67" s="285"/>
    </row>
    <row r="68" spans="2:7" ht="49.95" customHeight="1" x14ac:dyDescent="0.3">
      <c r="B68" s="283" t="s">
        <v>83</v>
      </c>
      <c r="C68" s="284"/>
      <c r="D68" s="284"/>
      <c r="E68" s="284"/>
      <c r="F68" s="284"/>
      <c r="G68" s="285"/>
    </row>
    <row r="69" spans="2:7" ht="49.95" customHeight="1" x14ac:dyDescent="0.3">
      <c r="B69" s="283" t="s">
        <v>84</v>
      </c>
      <c r="C69" s="284"/>
      <c r="D69" s="284"/>
      <c r="E69" s="284"/>
      <c r="F69" s="284"/>
      <c r="G69" s="285"/>
    </row>
    <row r="70" spans="2:7" ht="49.95" customHeight="1" x14ac:dyDescent="0.3">
      <c r="B70" s="283" t="s">
        <v>85</v>
      </c>
      <c r="C70" s="284"/>
      <c r="D70" s="284"/>
      <c r="E70" s="284"/>
      <c r="F70" s="284"/>
      <c r="G70" s="285"/>
    </row>
    <row r="71" spans="2:7" ht="49.95" customHeight="1" x14ac:dyDescent="0.3">
      <c r="B71" s="283" t="s">
        <v>243</v>
      </c>
      <c r="C71" s="284"/>
      <c r="D71" s="284"/>
      <c r="E71" s="284"/>
      <c r="F71" s="284"/>
      <c r="G71" s="285"/>
    </row>
    <row r="72" spans="2:7" ht="49.95" customHeight="1" x14ac:dyDescent="0.3">
      <c r="B72" s="283" t="s">
        <v>86</v>
      </c>
      <c r="C72" s="284"/>
      <c r="D72" s="284"/>
      <c r="E72" s="284"/>
      <c r="F72" s="284"/>
      <c r="G72" s="285"/>
    </row>
    <row r="73" spans="2:7" ht="49.95" customHeight="1" x14ac:dyDescent="0.3">
      <c r="B73" s="283" t="s">
        <v>244</v>
      </c>
      <c r="C73" s="284"/>
      <c r="D73" s="284"/>
      <c r="E73" s="284"/>
      <c r="F73" s="284"/>
      <c r="G73" s="285"/>
    </row>
    <row r="74" spans="2:7" ht="49.95" customHeight="1" x14ac:dyDescent="0.3">
      <c r="B74" s="283" t="s">
        <v>245</v>
      </c>
      <c r="C74" s="284"/>
      <c r="D74" s="284"/>
      <c r="E74" s="284"/>
      <c r="F74" s="284"/>
      <c r="G74" s="285"/>
    </row>
    <row r="75" spans="2:7" ht="49.95" customHeight="1" x14ac:dyDescent="0.3">
      <c r="B75" s="283" t="s">
        <v>246</v>
      </c>
      <c r="C75" s="284"/>
      <c r="D75" s="284"/>
      <c r="E75" s="284"/>
      <c r="F75" s="284"/>
      <c r="G75" s="285"/>
    </row>
    <row r="76" spans="2:7" ht="49.95" customHeight="1" x14ac:dyDescent="0.3">
      <c r="B76" s="283" t="s">
        <v>247</v>
      </c>
      <c r="C76" s="284"/>
      <c r="D76" s="284"/>
      <c r="E76" s="284"/>
      <c r="F76" s="284"/>
      <c r="G76" s="285"/>
    </row>
    <row r="77" spans="2:7" ht="49.95" customHeight="1" x14ac:dyDescent="0.3">
      <c r="B77" s="283" t="s">
        <v>248</v>
      </c>
      <c r="C77" s="284"/>
      <c r="D77" s="284"/>
      <c r="E77" s="284"/>
      <c r="F77" s="284"/>
      <c r="G77" s="285"/>
    </row>
    <row r="78" spans="2:7" ht="49.95" customHeight="1" x14ac:dyDescent="0.3">
      <c r="B78" s="283" t="s">
        <v>89</v>
      </c>
      <c r="C78" s="284"/>
      <c r="D78" s="284"/>
      <c r="E78" s="284"/>
      <c r="F78" s="284"/>
      <c r="G78" s="285"/>
    </row>
    <row r="79" spans="2:7" ht="49.95" customHeight="1" x14ac:dyDescent="0.3">
      <c r="B79" s="283" t="s">
        <v>90</v>
      </c>
      <c r="C79" s="284"/>
      <c r="D79" s="284"/>
      <c r="E79" s="284"/>
      <c r="F79" s="284"/>
      <c r="G79" s="285"/>
    </row>
    <row r="80" spans="2:7" ht="49.95" customHeight="1" thickBot="1" x14ac:dyDescent="0.35">
      <c r="B80" s="301" t="s">
        <v>91</v>
      </c>
      <c r="C80" s="302"/>
      <c r="D80" s="302"/>
      <c r="E80" s="302"/>
      <c r="F80" s="302"/>
      <c r="G80" s="303"/>
    </row>
  </sheetData>
  <mergeCells count="49">
    <mergeCell ref="B63:G63"/>
    <mergeCell ref="B64:G64"/>
    <mergeCell ref="B77:G77"/>
    <mergeCell ref="B66:G66"/>
    <mergeCell ref="B67:G67"/>
    <mergeCell ref="B68:G68"/>
    <mergeCell ref="B69:G69"/>
    <mergeCell ref="B70:G70"/>
    <mergeCell ref="B71:G71"/>
    <mergeCell ref="B72:G72"/>
    <mergeCell ref="B73:G73"/>
    <mergeCell ref="B74:G74"/>
    <mergeCell ref="B75:G75"/>
    <mergeCell ref="B76:G76"/>
    <mergeCell ref="C58:F58"/>
    <mergeCell ref="C59:F59"/>
    <mergeCell ref="B60:G60"/>
    <mergeCell ref="B61:G61"/>
    <mergeCell ref="B62:G62"/>
    <mergeCell ref="C33:G33"/>
    <mergeCell ref="C34:F34"/>
    <mergeCell ref="H15:H16"/>
    <mergeCell ref="C31:G31"/>
    <mergeCell ref="B2:G2"/>
    <mergeCell ref="B3:G3"/>
    <mergeCell ref="B4:G4"/>
    <mergeCell ref="B5:G5"/>
    <mergeCell ref="B6:G6"/>
    <mergeCell ref="B7:G7"/>
    <mergeCell ref="B8:D8"/>
    <mergeCell ref="F8:G8"/>
    <mergeCell ref="B10:C12"/>
    <mergeCell ref="B13:G13"/>
    <mergeCell ref="B78:G78"/>
    <mergeCell ref="B79:G79"/>
    <mergeCell ref="B80:G80"/>
    <mergeCell ref="C35:F35"/>
    <mergeCell ref="C36:F36"/>
    <mergeCell ref="C37:F37"/>
    <mergeCell ref="B38:G38"/>
    <mergeCell ref="B39:B41"/>
    <mergeCell ref="C39:C41"/>
    <mergeCell ref="D39:D41"/>
    <mergeCell ref="F39:F40"/>
    <mergeCell ref="B65:G65"/>
    <mergeCell ref="C54:F54"/>
    <mergeCell ref="C55:F55"/>
    <mergeCell ref="C56:F56"/>
    <mergeCell ref="C57:F57"/>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92" customWidth="1"/>
    <col min="2" max="2" width="12" style="128" customWidth="1"/>
    <col min="3" max="3" width="58.6640625" style="128" customWidth="1"/>
    <col min="4" max="4" width="21.6640625" style="128" customWidth="1"/>
    <col min="5" max="5" width="18.109375" style="180" customWidth="1"/>
    <col min="6" max="6" width="17.6640625" style="92" customWidth="1"/>
    <col min="7" max="7" width="28.44140625" style="179" customWidth="1"/>
    <col min="8" max="8" width="24.44140625" style="92" customWidth="1"/>
    <col min="9" max="9" width="15.44140625" style="92" customWidth="1"/>
    <col min="10" max="10" width="18.6640625" style="92" customWidth="1"/>
    <col min="11" max="11" width="16.44140625" style="92" bestFit="1" customWidth="1"/>
    <col min="12" max="12" width="25.109375" style="92" customWidth="1"/>
    <col min="13" max="16" width="27.109375" style="92" customWidth="1"/>
    <col min="17" max="17" width="18" style="92" customWidth="1"/>
    <col min="18" max="18" width="17" style="92" customWidth="1"/>
    <col min="19" max="198" width="13.109375" style="92" customWidth="1"/>
    <col min="199" max="16384" width="14.33203125" style="92"/>
  </cols>
  <sheetData>
    <row r="1" spans="2:198" ht="11.25" customHeight="1" x14ac:dyDescent="0.3">
      <c r="B1" s="87"/>
      <c r="C1" s="88"/>
      <c r="D1" s="88"/>
      <c r="E1" s="89"/>
      <c r="F1" s="90"/>
      <c r="G1" s="91"/>
    </row>
    <row r="2" spans="2:198" x14ac:dyDescent="0.3">
      <c r="B2" s="246" t="s">
        <v>0</v>
      </c>
      <c r="C2" s="247"/>
      <c r="D2" s="247"/>
      <c r="E2" s="247"/>
      <c r="F2" s="247"/>
      <c r="G2" s="248"/>
    </row>
    <row r="3" spans="2:198" x14ac:dyDescent="0.3">
      <c r="B3" s="246" t="s">
        <v>1</v>
      </c>
      <c r="C3" s="247"/>
      <c r="D3" s="247"/>
      <c r="E3" s="247"/>
      <c r="F3" s="247"/>
      <c r="G3" s="248"/>
      <c r="H3" s="93"/>
    </row>
    <row r="4" spans="2:198" x14ac:dyDescent="0.3">
      <c r="B4" s="246" t="s">
        <v>2</v>
      </c>
      <c r="C4" s="247"/>
      <c r="D4" s="247"/>
      <c r="E4" s="247"/>
      <c r="F4" s="247"/>
      <c r="G4" s="248"/>
      <c r="H4" s="93"/>
    </row>
    <row r="5" spans="2:198" x14ac:dyDescent="0.3">
      <c r="B5" s="249" t="s">
        <v>3</v>
      </c>
      <c r="C5" s="250"/>
      <c r="D5" s="250"/>
      <c r="E5" s="250"/>
      <c r="F5" s="250"/>
      <c r="G5" s="251"/>
    </row>
    <row r="6" spans="2:198" x14ac:dyDescent="0.3">
      <c r="B6" s="252" t="s">
        <v>93</v>
      </c>
      <c r="C6" s="253"/>
      <c r="D6" s="253"/>
      <c r="E6" s="253"/>
      <c r="F6" s="253"/>
      <c r="G6" s="254"/>
    </row>
    <row r="7" spans="2:198" ht="33.75" customHeight="1" thickBot="1" x14ac:dyDescent="0.35">
      <c r="B7" s="255" t="s">
        <v>94</v>
      </c>
      <c r="C7" s="256"/>
      <c r="D7" s="256"/>
      <c r="E7" s="256"/>
      <c r="F7" s="256"/>
      <c r="G7" s="257"/>
      <c r="J7" s="94" t="s">
        <v>95</v>
      </c>
      <c r="K7" s="94"/>
    </row>
    <row r="8" spans="2:198" ht="25.35" customHeight="1" thickBot="1" x14ac:dyDescent="0.35">
      <c r="B8" s="261" t="s">
        <v>92</v>
      </c>
      <c r="C8" s="262"/>
      <c r="D8" s="263"/>
      <c r="E8" s="95" t="s">
        <v>5</v>
      </c>
      <c r="F8" s="264" t="s">
        <v>96</v>
      </c>
      <c r="G8" s="265"/>
      <c r="J8" s="94" t="s">
        <v>97</v>
      </c>
      <c r="K8" s="94"/>
    </row>
    <row r="9" spans="2:198" s="100" customFormat="1" ht="14.25" customHeight="1" thickBot="1" x14ac:dyDescent="0.35">
      <c r="B9" s="96"/>
      <c r="C9" s="97"/>
      <c r="D9" s="97"/>
      <c r="E9" s="98"/>
      <c r="F9" s="97"/>
      <c r="G9" s="99"/>
      <c r="H9" s="92"/>
      <c r="I9" s="92"/>
      <c r="J9" s="92" t="s">
        <v>98</v>
      </c>
      <c r="K9" s="92"/>
      <c r="L9" s="92" t="s">
        <v>99</v>
      </c>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92"/>
      <c r="FC9" s="92"/>
      <c r="FD9" s="92"/>
      <c r="FE9" s="92"/>
      <c r="FF9" s="92"/>
      <c r="FG9" s="92"/>
      <c r="FH9" s="92"/>
      <c r="FI9" s="92"/>
      <c r="FJ9" s="92"/>
      <c r="FK9" s="92"/>
      <c r="FL9" s="92"/>
      <c r="FM9" s="92"/>
      <c r="FN9" s="92"/>
      <c r="FO9" s="92"/>
      <c r="FP9" s="92"/>
      <c r="FQ9" s="92"/>
      <c r="FR9" s="92"/>
      <c r="FS9" s="92"/>
      <c r="FT9" s="92"/>
      <c r="FU9" s="92"/>
      <c r="FV9" s="92"/>
      <c r="FW9" s="92"/>
      <c r="FX9" s="92"/>
      <c r="FY9" s="92"/>
      <c r="FZ9" s="92"/>
      <c r="GA9" s="92"/>
      <c r="GB9" s="92"/>
      <c r="GC9" s="92"/>
      <c r="GD9" s="92"/>
      <c r="GE9" s="92"/>
      <c r="GF9" s="92"/>
      <c r="GG9" s="92"/>
      <c r="GH9" s="92"/>
      <c r="GI9" s="92"/>
      <c r="GJ9" s="92"/>
      <c r="GK9" s="92"/>
      <c r="GL9" s="92"/>
      <c r="GM9" s="92"/>
      <c r="GN9" s="92"/>
      <c r="GO9" s="92"/>
      <c r="GP9" s="92"/>
    </row>
    <row r="10" spans="2:198" s="100" customFormat="1" ht="13.35" customHeight="1" x14ac:dyDescent="0.3">
      <c r="B10" s="266" t="s">
        <v>7</v>
      </c>
      <c r="C10" s="267"/>
      <c r="D10" s="101" t="s">
        <v>8</v>
      </c>
      <c r="E10" s="102" t="s">
        <v>9</v>
      </c>
      <c r="F10" s="101" t="s">
        <v>10</v>
      </c>
      <c r="G10" s="103" t="s">
        <v>11</v>
      </c>
      <c r="H10" s="92"/>
      <c r="I10" s="92"/>
      <c r="J10" s="92"/>
      <c r="K10" s="92"/>
      <c r="L10" s="211"/>
      <c r="M10" s="211"/>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c r="CT10" s="92"/>
      <c r="CU10" s="92"/>
      <c r="CV10" s="92"/>
      <c r="CW10" s="92"/>
      <c r="CX10" s="92"/>
      <c r="CY10" s="92"/>
      <c r="CZ10" s="92"/>
      <c r="DA10" s="92"/>
      <c r="DB10" s="92"/>
      <c r="DC10" s="92"/>
      <c r="DD10" s="92"/>
      <c r="DE10" s="92"/>
      <c r="DF10" s="92"/>
      <c r="DG10" s="92"/>
      <c r="DH10" s="92"/>
      <c r="DI10" s="92"/>
      <c r="DJ10" s="92"/>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92"/>
      <c r="FC10" s="92"/>
      <c r="FD10" s="92"/>
      <c r="FE10" s="92"/>
      <c r="FF10" s="92"/>
      <c r="FG10" s="92"/>
      <c r="FH10" s="92"/>
      <c r="FI10" s="92"/>
      <c r="FJ10" s="92"/>
      <c r="FK10" s="92"/>
      <c r="FL10" s="92"/>
      <c r="FM10" s="92"/>
      <c r="FN10" s="92"/>
      <c r="FO10" s="92"/>
      <c r="FP10" s="92"/>
      <c r="FQ10" s="92"/>
      <c r="FR10" s="92"/>
      <c r="FS10" s="92"/>
      <c r="FT10" s="92"/>
      <c r="FU10" s="92"/>
      <c r="FV10" s="92"/>
      <c r="FW10" s="92"/>
      <c r="FX10" s="92"/>
      <c r="FY10" s="92"/>
      <c r="FZ10" s="92"/>
      <c r="GA10" s="92"/>
      <c r="GB10" s="92"/>
      <c r="GC10" s="92"/>
      <c r="GD10" s="92"/>
      <c r="GE10" s="92"/>
      <c r="GF10" s="92"/>
      <c r="GG10" s="92"/>
      <c r="GH10" s="92"/>
      <c r="GI10" s="92"/>
      <c r="GJ10" s="92"/>
      <c r="GK10" s="92"/>
      <c r="GL10" s="92"/>
      <c r="GM10" s="92"/>
      <c r="GN10" s="92"/>
      <c r="GO10" s="92"/>
      <c r="GP10" s="92"/>
    </row>
    <row r="11" spans="2:198" s="100" customFormat="1" ht="14.85" customHeight="1" x14ac:dyDescent="0.3">
      <c r="B11" s="268"/>
      <c r="C11" s="269"/>
      <c r="D11" s="104" t="s">
        <v>12</v>
      </c>
      <c r="E11" s="105" t="s">
        <v>13</v>
      </c>
      <c r="F11" s="104" t="s">
        <v>14</v>
      </c>
      <c r="G11" s="106" t="s">
        <v>15</v>
      </c>
      <c r="H11" s="92"/>
      <c r="I11" s="92"/>
      <c r="J11" s="92">
        <v>116.26</v>
      </c>
      <c r="K11" s="92"/>
      <c r="L11" s="211">
        <v>148.68</v>
      </c>
      <c r="M11" s="211"/>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c r="GI11" s="92"/>
      <c r="GJ11" s="92"/>
      <c r="GK11" s="92"/>
      <c r="GL11" s="92"/>
      <c r="GM11" s="92"/>
      <c r="GN11" s="92"/>
      <c r="GO11" s="92"/>
      <c r="GP11" s="92"/>
    </row>
    <row r="12" spans="2:198" s="100" customFormat="1" ht="15" customHeight="1" thickBot="1" x14ac:dyDescent="0.35">
      <c r="B12" s="270"/>
      <c r="C12" s="271"/>
      <c r="D12" s="107" t="s">
        <v>16</v>
      </c>
      <c r="E12" s="108" t="s">
        <v>17</v>
      </c>
      <c r="F12" s="107" t="s">
        <v>18</v>
      </c>
      <c r="G12" s="109" t="s">
        <v>19</v>
      </c>
      <c r="H12" s="92"/>
      <c r="I12" s="92"/>
      <c r="J12" s="92"/>
      <c r="K12" s="92"/>
      <c r="L12" s="211"/>
      <c r="M12" s="211"/>
      <c r="N12" s="92" t="s">
        <v>100</v>
      </c>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92"/>
      <c r="FC12" s="92"/>
      <c r="FD12" s="92"/>
      <c r="FE12" s="92"/>
      <c r="FF12" s="92"/>
      <c r="FG12" s="92"/>
      <c r="FH12" s="92"/>
      <c r="FI12" s="92"/>
      <c r="FJ12" s="92"/>
      <c r="FK12" s="92"/>
      <c r="FL12" s="92"/>
      <c r="FM12" s="92"/>
      <c r="FN12" s="92"/>
      <c r="FO12" s="92"/>
      <c r="FP12" s="92"/>
      <c r="FQ12" s="92"/>
      <c r="FR12" s="92"/>
      <c r="FS12" s="92"/>
      <c r="FT12" s="92"/>
      <c r="FU12" s="92"/>
      <c r="FV12" s="92"/>
      <c r="FW12" s="92"/>
      <c r="FX12" s="92"/>
      <c r="FY12" s="92"/>
      <c r="FZ12" s="92"/>
      <c r="GA12" s="92"/>
      <c r="GB12" s="92"/>
      <c r="GC12" s="92"/>
      <c r="GD12" s="92"/>
      <c r="GE12" s="92"/>
      <c r="GF12" s="92"/>
      <c r="GG12" s="92"/>
      <c r="GH12" s="92"/>
      <c r="GI12" s="92"/>
      <c r="GJ12" s="92"/>
      <c r="GK12" s="92"/>
      <c r="GL12" s="92"/>
      <c r="GM12" s="92"/>
      <c r="GN12" s="92"/>
      <c r="GO12" s="92"/>
      <c r="GP12" s="92"/>
    </row>
    <row r="13" spans="2:198" s="100" customFormat="1" ht="14.85" customHeight="1" thickBot="1" x14ac:dyDescent="0.35">
      <c r="B13" s="272" t="s">
        <v>20</v>
      </c>
      <c r="C13" s="273"/>
      <c r="D13" s="273"/>
      <c r="E13" s="273"/>
      <c r="F13" s="273"/>
      <c r="G13" s="274"/>
      <c r="H13" s="92"/>
      <c r="I13" s="92"/>
      <c r="J13" s="92" t="s">
        <v>101</v>
      </c>
      <c r="K13" s="92">
        <f>+ROUND(L11/J11,2)</f>
        <v>1.28</v>
      </c>
      <c r="L13" s="211"/>
      <c r="M13" s="211"/>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92"/>
      <c r="FC13" s="92"/>
      <c r="FD13" s="92"/>
      <c r="FE13" s="92"/>
      <c r="FF13" s="92"/>
      <c r="FG13" s="92"/>
      <c r="FH13" s="92"/>
      <c r="FI13" s="92"/>
      <c r="FJ13" s="92"/>
      <c r="FK13" s="92"/>
      <c r="FL13" s="92"/>
      <c r="FM13" s="92"/>
      <c r="FN13" s="92"/>
      <c r="FO13" s="92"/>
      <c r="FP13" s="92"/>
      <c r="FQ13" s="92"/>
      <c r="FR13" s="92"/>
      <c r="FS13" s="92"/>
      <c r="FT13" s="92"/>
      <c r="FU13" s="92"/>
      <c r="FV13" s="92"/>
      <c r="FW13" s="92"/>
      <c r="FX13" s="92"/>
      <c r="FY13" s="92"/>
      <c r="FZ13" s="92"/>
      <c r="GA13" s="92"/>
      <c r="GB13" s="92"/>
      <c r="GC13" s="92"/>
      <c r="GD13" s="92"/>
      <c r="GE13" s="92"/>
      <c r="GF13" s="92"/>
      <c r="GG13" s="92"/>
      <c r="GH13" s="92"/>
      <c r="GI13" s="92"/>
      <c r="GJ13" s="92"/>
      <c r="GK13" s="92"/>
      <c r="GL13" s="92"/>
      <c r="GM13" s="92"/>
      <c r="GN13" s="92"/>
      <c r="GO13" s="92"/>
      <c r="GP13" s="92"/>
    </row>
    <row r="14" spans="2:198" s="100" customFormat="1" ht="27" customHeight="1" x14ac:dyDescent="0.3">
      <c r="B14" s="182"/>
      <c r="C14" s="183" t="s">
        <v>21</v>
      </c>
      <c r="D14" s="183"/>
      <c r="E14" s="184"/>
      <c r="F14" s="183"/>
      <c r="G14" s="185"/>
      <c r="H14" s="92"/>
      <c r="I14" s="92"/>
      <c r="J14" s="125"/>
      <c r="K14" s="125"/>
      <c r="L14" s="212"/>
      <c r="M14" s="211"/>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c r="CT14" s="92"/>
      <c r="CU14" s="92"/>
      <c r="CV14" s="92"/>
      <c r="CW14" s="92"/>
      <c r="CX14" s="92"/>
      <c r="CY14" s="92"/>
      <c r="CZ14" s="92"/>
      <c r="DA14" s="92"/>
      <c r="DB14" s="92"/>
      <c r="DC14" s="92"/>
      <c r="DD14" s="92"/>
      <c r="DE14" s="92"/>
      <c r="DF14" s="92"/>
      <c r="DG14" s="92"/>
      <c r="DH14" s="92"/>
      <c r="DI14" s="92"/>
      <c r="DJ14" s="92"/>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92"/>
      <c r="FC14" s="92"/>
      <c r="FD14" s="92"/>
      <c r="FE14" s="92"/>
      <c r="FF14" s="92"/>
      <c r="FG14" s="92"/>
      <c r="FH14" s="92"/>
      <c r="FI14" s="92"/>
      <c r="FJ14" s="92"/>
      <c r="FK14" s="92"/>
      <c r="FL14" s="92"/>
      <c r="FM14" s="92"/>
      <c r="FN14" s="92"/>
      <c r="FO14" s="92"/>
      <c r="FP14" s="92"/>
      <c r="FQ14" s="92"/>
      <c r="FR14" s="92"/>
      <c r="FS14" s="92"/>
      <c r="FT14" s="92"/>
      <c r="FU14" s="92"/>
      <c r="FV14" s="92"/>
      <c r="FW14" s="92"/>
      <c r="FX14" s="92"/>
      <c r="FY14" s="92"/>
      <c r="FZ14" s="92"/>
      <c r="GA14" s="92"/>
      <c r="GB14" s="92"/>
      <c r="GC14" s="92"/>
      <c r="GD14" s="92"/>
      <c r="GE14" s="92"/>
      <c r="GF14" s="92"/>
      <c r="GG14" s="92"/>
      <c r="GH14" s="92"/>
      <c r="GI14" s="92"/>
      <c r="GJ14" s="92"/>
      <c r="GK14" s="92"/>
      <c r="GL14" s="92"/>
      <c r="GM14" s="92"/>
      <c r="GN14" s="92"/>
      <c r="GO14" s="92"/>
      <c r="GP14" s="92"/>
    </row>
    <row r="15" spans="2:198" s="100" customFormat="1" ht="18" customHeight="1" x14ac:dyDescent="0.3">
      <c r="B15" s="118"/>
      <c r="C15" s="110" t="s">
        <v>22</v>
      </c>
      <c r="D15" s="111">
        <f>+'[6]COSTOS INTERVENTORIA (2025 OK)'!$M$8</f>
        <v>8532000</v>
      </c>
      <c r="E15" s="112">
        <v>650000</v>
      </c>
      <c r="F15" s="113">
        <v>6.5</v>
      </c>
      <c r="G15" s="120">
        <f>+ROUND((D15+E15)*F15,0)</f>
        <v>59683000</v>
      </c>
      <c r="H15" s="243"/>
      <c r="I15" s="125"/>
      <c r="J15" s="125">
        <v>7300000</v>
      </c>
      <c r="K15" s="125">
        <v>550000</v>
      </c>
      <c r="L15" s="212">
        <f>+ROUND(J15*$K$13,0)</f>
        <v>9344000</v>
      </c>
      <c r="M15" s="212">
        <f>+ROUND(K15*$K$13,0)</f>
        <v>704000</v>
      </c>
      <c r="N15" s="125">
        <f>+AVERAGE(L15,D15)</f>
        <v>8938000</v>
      </c>
      <c r="O15" s="125"/>
      <c r="P15" s="125"/>
      <c r="Q15" s="44"/>
      <c r="R15" s="44"/>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2"/>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92"/>
      <c r="FC15" s="92"/>
      <c r="FD15" s="92"/>
      <c r="FE15" s="92"/>
      <c r="FF15" s="92"/>
      <c r="FG15" s="92"/>
      <c r="FH15" s="92"/>
      <c r="FI15" s="92"/>
      <c r="FJ15" s="92"/>
      <c r="FK15" s="92"/>
      <c r="FL15" s="92"/>
      <c r="FM15" s="92"/>
      <c r="FN15" s="92"/>
      <c r="FO15" s="92"/>
      <c r="FP15" s="92"/>
      <c r="FQ15" s="92"/>
      <c r="FR15" s="92"/>
      <c r="FS15" s="92"/>
      <c r="FT15" s="92"/>
      <c r="FU15" s="92"/>
      <c r="FV15" s="92"/>
      <c r="FW15" s="92"/>
      <c r="FX15" s="92"/>
      <c r="FY15" s="92"/>
      <c r="FZ15" s="92"/>
      <c r="GA15" s="92"/>
      <c r="GB15" s="92"/>
      <c r="GC15" s="92"/>
      <c r="GD15" s="92"/>
      <c r="GE15" s="92"/>
      <c r="GF15" s="92"/>
      <c r="GG15" s="92"/>
      <c r="GH15" s="92"/>
      <c r="GI15" s="92"/>
      <c r="GJ15" s="92"/>
      <c r="GK15" s="92"/>
      <c r="GL15" s="92"/>
      <c r="GM15" s="92"/>
      <c r="GN15" s="92"/>
      <c r="GO15" s="92"/>
      <c r="GP15" s="92"/>
    </row>
    <row r="16" spans="2:198" s="100" customFormat="1" ht="18" customHeight="1" x14ac:dyDescent="0.3">
      <c r="B16" s="118"/>
      <c r="C16" s="110" t="s">
        <v>23</v>
      </c>
      <c r="D16" s="111">
        <f>+'[6]COSTOS INTERVENTORIA (2025 OK)'!$M$9</f>
        <v>6764000</v>
      </c>
      <c r="E16" s="112">
        <v>600000</v>
      </c>
      <c r="F16" s="113">
        <v>13</v>
      </c>
      <c r="G16" s="120">
        <f>+ROUND((D16+E16)*F16,0)</f>
        <v>95732000</v>
      </c>
      <c r="H16" s="243"/>
      <c r="I16" s="125"/>
      <c r="J16" s="125">
        <v>5300000</v>
      </c>
      <c r="K16" s="125">
        <v>550000</v>
      </c>
      <c r="L16" s="212">
        <f>+ROUND(J16*$K$13,0)</f>
        <v>6784000</v>
      </c>
      <c r="M16" s="212">
        <f t="shared" ref="M16:M77" si="0">+ROUND(K16*$K$13,0)</f>
        <v>704000</v>
      </c>
      <c r="N16" s="125">
        <f t="shared" ref="N16:N66" si="1">+AVERAGE(L16,D16)</f>
        <v>6774000</v>
      </c>
      <c r="O16" s="125"/>
      <c r="P16" s="125"/>
      <c r="Q16" s="44"/>
      <c r="R16" s="44"/>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92"/>
      <c r="FC16" s="92"/>
      <c r="FD16" s="92"/>
      <c r="FE16" s="92"/>
      <c r="FF16" s="92"/>
      <c r="FG16" s="92"/>
      <c r="FH16" s="92"/>
      <c r="FI16" s="92"/>
      <c r="FJ16" s="92"/>
      <c r="FK16" s="92"/>
      <c r="FL16" s="92"/>
      <c r="FM16" s="92"/>
      <c r="FN16" s="92"/>
      <c r="FO16" s="92"/>
      <c r="FP16" s="92"/>
      <c r="FQ16" s="92"/>
      <c r="FR16" s="92"/>
      <c r="FS16" s="92"/>
      <c r="FT16" s="92"/>
      <c r="FU16" s="92"/>
      <c r="FV16" s="92"/>
      <c r="FW16" s="92"/>
      <c r="FX16" s="92"/>
      <c r="FY16" s="92"/>
      <c r="FZ16" s="92"/>
      <c r="GA16" s="92"/>
      <c r="GB16" s="92"/>
      <c r="GC16" s="92"/>
      <c r="GD16" s="92"/>
      <c r="GE16" s="92"/>
      <c r="GF16" s="92"/>
      <c r="GG16" s="92"/>
      <c r="GH16" s="92"/>
      <c r="GI16" s="92"/>
      <c r="GJ16" s="92"/>
      <c r="GK16" s="92"/>
      <c r="GL16" s="92"/>
      <c r="GM16" s="92"/>
      <c r="GN16" s="92"/>
      <c r="GO16" s="92"/>
      <c r="GP16" s="92"/>
    </row>
    <row r="17" spans="2:198" s="100" customFormat="1" ht="18" customHeight="1" x14ac:dyDescent="0.3">
      <c r="B17" s="118"/>
      <c r="C17" s="110" t="s">
        <v>24</v>
      </c>
      <c r="D17" s="111">
        <f>+'[6]COSTOS INTERVENTORIA (2025 OK)'!$L$10</f>
        <v>4507000</v>
      </c>
      <c r="E17" s="112">
        <v>500000</v>
      </c>
      <c r="F17" s="113">
        <v>13</v>
      </c>
      <c r="G17" s="120">
        <f>+ROUND((D17+E17)*F17,0)</f>
        <v>65091000</v>
      </c>
      <c r="H17" s="93"/>
      <c r="I17" s="125"/>
      <c r="J17" s="125">
        <v>3100000</v>
      </c>
      <c r="K17" s="125">
        <v>550000</v>
      </c>
      <c r="L17" s="212">
        <f>+ROUND(J17*$K$13,0)</f>
        <v>3968000</v>
      </c>
      <c r="M17" s="212">
        <f t="shared" si="0"/>
        <v>704000</v>
      </c>
      <c r="N17" s="125">
        <f t="shared" si="1"/>
        <v>4237500</v>
      </c>
      <c r="O17" s="125"/>
      <c r="P17" s="125"/>
      <c r="Q17" s="46"/>
      <c r="R17" s="46"/>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92"/>
      <c r="FC17" s="92"/>
      <c r="FD17" s="92"/>
      <c r="FE17" s="92"/>
      <c r="FF17" s="92"/>
      <c r="FG17" s="92"/>
      <c r="FH17" s="92"/>
      <c r="FI17" s="92"/>
      <c r="FJ17" s="92"/>
      <c r="FK17" s="92"/>
      <c r="FL17" s="92"/>
      <c r="FM17" s="92"/>
      <c r="FN17" s="92"/>
      <c r="FO17" s="92"/>
      <c r="FP17" s="92"/>
      <c r="FQ17" s="92"/>
      <c r="FR17" s="92"/>
      <c r="FS17" s="92"/>
      <c r="FT17" s="92"/>
      <c r="FU17" s="92"/>
      <c r="FV17" s="92"/>
      <c r="FW17" s="92"/>
      <c r="FX17" s="92"/>
      <c r="FY17" s="92"/>
      <c r="FZ17" s="92"/>
      <c r="GA17" s="92"/>
      <c r="GB17" s="92"/>
      <c r="GC17" s="92"/>
      <c r="GD17" s="92"/>
      <c r="GE17" s="92"/>
      <c r="GF17" s="92"/>
      <c r="GG17" s="92"/>
      <c r="GH17" s="92"/>
      <c r="GI17" s="92"/>
      <c r="GJ17" s="92"/>
      <c r="GK17" s="92"/>
      <c r="GL17" s="92"/>
      <c r="GM17" s="92"/>
      <c r="GN17" s="92"/>
      <c r="GO17" s="92"/>
      <c r="GP17" s="92"/>
    </row>
    <row r="18" spans="2:198" s="100" customFormat="1" ht="45.75" customHeight="1" x14ac:dyDescent="0.3">
      <c r="B18" s="186"/>
      <c r="C18" s="205" t="s">
        <v>25</v>
      </c>
      <c r="D18" s="114"/>
      <c r="E18" s="115"/>
      <c r="F18" s="116"/>
      <c r="G18" s="187">
        <f>+((4*D19)+(2*0.5*D20))*6</f>
        <v>234150000</v>
      </c>
      <c r="H18" s="157" t="s">
        <v>26</v>
      </c>
      <c r="I18" s="125"/>
      <c r="J18" s="125"/>
      <c r="K18" s="125"/>
      <c r="L18" s="213"/>
      <c r="M18" s="212">
        <f t="shared" si="0"/>
        <v>0</v>
      </c>
      <c r="N18" s="125" t="e">
        <f t="shared" si="1"/>
        <v>#DIV/0!</v>
      </c>
      <c r="O18" s="125"/>
      <c r="P18" s="125"/>
      <c r="Q18" s="46"/>
      <c r="R18" s="46"/>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92"/>
      <c r="FC18" s="92"/>
      <c r="FD18" s="92"/>
      <c r="FE18" s="92"/>
      <c r="FF18" s="92"/>
      <c r="FG18" s="92"/>
      <c r="FH18" s="92"/>
      <c r="FI18" s="92"/>
      <c r="FJ18" s="92"/>
      <c r="FK18" s="92"/>
      <c r="FL18" s="92"/>
      <c r="FM18" s="92"/>
      <c r="FN18" s="92"/>
      <c r="FO18" s="92"/>
      <c r="FP18" s="92"/>
      <c r="FQ18" s="92"/>
      <c r="FR18" s="92"/>
      <c r="FS18" s="92"/>
      <c r="FT18" s="92"/>
      <c r="FU18" s="92"/>
      <c r="FV18" s="92"/>
      <c r="FW18" s="92"/>
      <c r="FX18" s="92"/>
      <c r="FY18" s="92"/>
      <c r="FZ18" s="92"/>
      <c r="GA18" s="92"/>
      <c r="GB18" s="92"/>
      <c r="GC18" s="92"/>
      <c r="GD18" s="92"/>
      <c r="GE18" s="92"/>
      <c r="GF18" s="92"/>
      <c r="GG18" s="92"/>
      <c r="GH18" s="92"/>
      <c r="GI18" s="92"/>
      <c r="GJ18" s="92"/>
      <c r="GK18" s="92"/>
      <c r="GL18" s="92"/>
      <c r="GM18" s="92"/>
      <c r="GN18" s="92"/>
      <c r="GO18" s="92"/>
      <c r="GP18" s="92"/>
    </row>
    <row r="19" spans="2:198" s="100" customFormat="1" ht="18.600000000000001" customHeight="1" x14ac:dyDescent="0.3">
      <c r="B19" s="186"/>
      <c r="C19" s="206" t="s">
        <v>102</v>
      </c>
      <c r="D19" s="111">
        <f>+'[6]COSTOS INTERVENTORIA (2025 OK)'!$L$13</f>
        <v>7805000</v>
      </c>
      <c r="E19" s="181"/>
      <c r="F19" s="113"/>
      <c r="G19" s="188"/>
      <c r="H19" s="192"/>
      <c r="I19" s="125"/>
      <c r="J19" s="125">
        <v>6800000</v>
      </c>
      <c r="K19" s="125"/>
      <c r="L19" s="212">
        <f>+ROUND(J19*$K$13,0)</f>
        <v>8704000</v>
      </c>
      <c r="M19" s="212">
        <f t="shared" si="0"/>
        <v>0</v>
      </c>
      <c r="N19" s="125">
        <f t="shared" si="1"/>
        <v>8254500</v>
      </c>
      <c r="O19" s="125"/>
      <c r="P19" s="125"/>
      <c r="Q19" s="46"/>
      <c r="R19" s="46"/>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2"/>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92"/>
      <c r="FC19" s="92"/>
      <c r="FD19" s="92"/>
      <c r="FE19" s="92"/>
      <c r="FF19" s="92"/>
      <c r="FG19" s="92"/>
      <c r="FH19" s="92"/>
      <c r="FI19" s="92"/>
      <c r="FJ19" s="92"/>
      <c r="FK19" s="92"/>
      <c r="FL19" s="92"/>
      <c r="FM19" s="92"/>
      <c r="FN19" s="92"/>
      <c r="FO19" s="92"/>
      <c r="FP19" s="92"/>
      <c r="FQ19" s="92"/>
      <c r="FR19" s="92"/>
      <c r="FS19" s="92"/>
      <c r="FT19" s="92"/>
      <c r="FU19" s="92"/>
      <c r="FV19" s="92"/>
      <c r="FW19" s="92"/>
      <c r="FX19" s="92"/>
      <c r="FY19" s="92"/>
      <c r="FZ19" s="92"/>
      <c r="GA19" s="92"/>
      <c r="GB19" s="92"/>
      <c r="GC19" s="92"/>
      <c r="GD19" s="92"/>
      <c r="GE19" s="92"/>
      <c r="GF19" s="92"/>
      <c r="GG19" s="92"/>
      <c r="GH19" s="92"/>
      <c r="GI19" s="92"/>
      <c r="GJ19" s="92"/>
      <c r="GK19" s="92"/>
      <c r="GL19" s="92"/>
      <c r="GM19" s="92"/>
      <c r="GN19" s="92"/>
      <c r="GO19" s="92"/>
      <c r="GP19" s="92"/>
    </row>
    <row r="20" spans="2:198" s="100" customFormat="1" ht="18.600000000000001" customHeight="1" x14ac:dyDescent="0.3">
      <c r="B20" s="186"/>
      <c r="C20" s="206" t="s">
        <v>103</v>
      </c>
      <c r="D20" s="111">
        <f>+'[6]COSTOS INTERVENTORIA (2025 OK)'!$L$13</f>
        <v>7805000</v>
      </c>
      <c r="E20" s="181"/>
      <c r="F20" s="113"/>
      <c r="G20" s="188"/>
      <c r="H20" s="93"/>
      <c r="I20" s="125"/>
      <c r="J20" s="125"/>
      <c r="K20" s="125"/>
      <c r="L20" s="212">
        <f>+ROUND(J20*$K$13,0)</f>
        <v>0</v>
      </c>
      <c r="M20" s="212">
        <f t="shared" si="0"/>
        <v>0</v>
      </c>
      <c r="N20" s="125">
        <f t="shared" si="1"/>
        <v>3902500</v>
      </c>
      <c r="O20" s="125"/>
      <c r="P20" s="125"/>
      <c r="Q20" s="46"/>
      <c r="R20" s="46"/>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c r="CT20" s="92"/>
      <c r="CU20" s="92"/>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92"/>
      <c r="FC20" s="92"/>
      <c r="FD20" s="92"/>
      <c r="FE20" s="92"/>
      <c r="FF20" s="92"/>
      <c r="FG20" s="92"/>
      <c r="FH20" s="92"/>
      <c r="FI20" s="92"/>
      <c r="FJ20" s="92"/>
      <c r="FK20" s="92"/>
      <c r="FL20" s="92"/>
      <c r="FM20" s="92"/>
      <c r="FN20" s="92"/>
      <c r="FO20" s="92"/>
      <c r="FP20" s="92"/>
      <c r="FQ20" s="92"/>
      <c r="FR20" s="92"/>
      <c r="FS20" s="92"/>
      <c r="FT20" s="92"/>
      <c r="FU20" s="92"/>
      <c r="FV20" s="92"/>
      <c r="FW20" s="92"/>
      <c r="FX20" s="92"/>
      <c r="FY20" s="92"/>
      <c r="FZ20" s="92"/>
      <c r="GA20" s="92"/>
      <c r="GB20" s="92"/>
      <c r="GC20" s="92"/>
      <c r="GD20" s="92"/>
      <c r="GE20" s="92"/>
      <c r="GF20" s="92"/>
      <c r="GG20" s="92"/>
      <c r="GH20" s="92"/>
      <c r="GI20" s="92"/>
      <c r="GJ20" s="92"/>
      <c r="GK20" s="92"/>
      <c r="GL20" s="92"/>
      <c r="GM20" s="92"/>
      <c r="GN20" s="92"/>
      <c r="GO20" s="92"/>
      <c r="GP20" s="92"/>
    </row>
    <row r="21" spans="2:198" s="100" customFormat="1" ht="18.600000000000001" customHeight="1" x14ac:dyDescent="0.3">
      <c r="B21" s="186"/>
      <c r="C21" s="206" t="s">
        <v>28</v>
      </c>
      <c r="D21" s="111">
        <f>+'[6]COSTOS INTERVENTORIA (2025 OK)'!$L$13</f>
        <v>7805000</v>
      </c>
      <c r="E21" s="181"/>
      <c r="F21" s="113"/>
      <c r="G21" s="188"/>
      <c r="H21" s="93"/>
      <c r="I21" s="125"/>
      <c r="J21" s="125"/>
      <c r="K21" s="125"/>
      <c r="L21" s="212">
        <f>+ROUND(J21*$K$13,0)</f>
        <v>0</v>
      </c>
      <c r="M21" s="212">
        <f t="shared" si="0"/>
        <v>0</v>
      </c>
      <c r="N21" s="125">
        <f t="shared" si="1"/>
        <v>3902500</v>
      </c>
      <c r="O21" s="125"/>
      <c r="P21" s="125"/>
      <c r="Q21" s="46"/>
      <c r="R21" s="46"/>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92"/>
      <c r="FC21" s="92"/>
      <c r="FD21" s="92"/>
      <c r="FE21" s="92"/>
      <c r="FF21" s="92"/>
      <c r="FG21" s="92"/>
      <c r="FH21" s="92"/>
      <c r="FI21" s="92"/>
      <c r="FJ21" s="92"/>
      <c r="FK21" s="92"/>
      <c r="FL21" s="92"/>
      <c r="FM21" s="92"/>
      <c r="FN21" s="92"/>
      <c r="FO21" s="92"/>
      <c r="FP21" s="92"/>
      <c r="FQ21" s="92"/>
      <c r="FR21" s="92"/>
      <c r="FS21" s="92"/>
      <c r="FT21" s="92"/>
      <c r="FU21" s="92"/>
      <c r="FV21" s="92"/>
      <c r="FW21" s="92"/>
      <c r="FX21" s="92"/>
      <c r="FY21" s="92"/>
      <c r="FZ21" s="92"/>
      <c r="GA21" s="92"/>
      <c r="GB21" s="92"/>
      <c r="GC21" s="92"/>
      <c r="GD21" s="92"/>
      <c r="GE21" s="92"/>
      <c r="GF21" s="92"/>
      <c r="GG21" s="92"/>
      <c r="GH21" s="92"/>
      <c r="GI21" s="92"/>
      <c r="GJ21" s="92"/>
      <c r="GK21" s="92"/>
      <c r="GL21" s="92"/>
      <c r="GM21" s="92"/>
      <c r="GN21" s="92"/>
      <c r="GO21" s="92"/>
      <c r="GP21" s="92"/>
    </row>
    <row r="22" spans="2:198" s="100" customFormat="1" ht="18.600000000000001" customHeight="1" x14ac:dyDescent="0.3">
      <c r="B22" s="186"/>
      <c r="C22" s="206" t="s">
        <v>29</v>
      </c>
      <c r="D22" s="111">
        <f>+'[6]COSTOS INTERVENTORIA (2025 OK)'!$L$13</f>
        <v>7805000</v>
      </c>
      <c r="E22" s="181"/>
      <c r="F22" s="113"/>
      <c r="G22" s="188"/>
      <c r="H22" s="93"/>
      <c r="I22" s="125"/>
      <c r="J22" s="125"/>
      <c r="K22" s="125"/>
      <c r="L22" s="213"/>
      <c r="M22" s="212">
        <f t="shared" si="0"/>
        <v>0</v>
      </c>
      <c r="N22" s="125">
        <f t="shared" si="1"/>
        <v>7805000</v>
      </c>
      <c r="O22" s="125"/>
      <c r="P22" s="125"/>
      <c r="Q22" s="46"/>
      <c r="R22" s="46"/>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c r="CT22" s="92"/>
      <c r="CU22" s="92"/>
      <c r="CV22" s="92"/>
      <c r="CW22" s="92"/>
      <c r="CX22" s="92"/>
      <c r="CY22" s="92"/>
      <c r="CZ22" s="92"/>
      <c r="DA22" s="92"/>
      <c r="DB22" s="92"/>
      <c r="DC22" s="92"/>
      <c r="DD22" s="92"/>
      <c r="DE22" s="92"/>
      <c r="DF22" s="92"/>
      <c r="DG22" s="92"/>
      <c r="DH22" s="92"/>
      <c r="DI22" s="92"/>
      <c r="DJ22" s="92"/>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92"/>
      <c r="FC22" s="92"/>
      <c r="FD22" s="92"/>
      <c r="FE22" s="92"/>
      <c r="FF22" s="92"/>
      <c r="FG22" s="92"/>
      <c r="FH22" s="92"/>
      <c r="FI22" s="92"/>
      <c r="FJ22" s="92"/>
      <c r="FK22" s="92"/>
      <c r="FL22" s="92"/>
      <c r="FM22" s="92"/>
      <c r="FN22" s="92"/>
      <c r="FO22" s="92"/>
      <c r="FP22" s="92"/>
      <c r="FQ22" s="92"/>
      <c r="FR22" s="92"/>
      <c r="FS22" s="92"/>
      <c r="FT22" s="92"/>
      <c r="FU22" s="92"/>
      <c r="FV22" s="92"/>
      <c r="FW22" s="92"/>
      <c r="FX22" s="92"/>
      <c r="FY22" s="92"/>
      <c r="FZ22" s="92"/>
      <c r="GA22" s="92"/>
      <c r="GB22" s="92"/>
      <c r="GC22" s="92"/>
      <c r="GD22" s="92"/>
      <c r="GE22" s="92"/>
      <c r="GF22" s="92"/>
      <c r="GG22" s="92"/>
      <c r="GH22" s="92"/>
      <c r="GI22" s="92"/>
      <c r="GJ22" s="92"/>
      <c r="GK22" s="92"/>
      <c r="GL22" s="92"/>
      <c r="GM22" s="92"/>
      <c r="GN22" s="92"/>
      <c r="GO22" s="92"/>
      <c r="GP22" s="92"/>
    </row>
    <row r="23" spans="2:198" s="100" customFormat="1" ht="18.600000000000001" customHeight="1" x14ac:dyDescent="0.3">
      <c r="B23" s="186"/>
      <c r="C23" s="206" t="s">
        <v>30</v>
      </c>
      <c r="D23" s="111">
        <f>+'[6]COSTOS INTERVENTORIA (2025 OK)'!$L$13</f>
        <v>7805000</v>
      </c>
      <c r="E23" s="181"/>
      <c r="F23" s="113"/>
      <c r="G23" s="188"/>
      <c r="H23" s="93"/>
      <c r="I23" s="125"/>
      <c r="J23" s="125"/>
      <c r="K23" s="125"/>
      <c r="L23" s="213"/>
      <c r="M23" s="212">
        <f t="shared" si="0"/>
        <v>0</v>
      </c>
      <c r="N23" s="125">
        <f t="shared" si="1"/>
        <v>7805000</v>
      </c>
      <c r="O23" s="125"/>
      <c r="P23" s="125"/>
      <c r="Q23" s="46"/>
      <c r="R23" s="46"/>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c r="CN23" s="92"/>
      <c r="CO23" s="92"/>
      <c r="CP23" s="92"/>
      <c r="CQ23" s="92"/>
      <c r="CR23" s="92"/>
      <c r="CS23" s="92"/>
      <c r="CT23" s="92"/>
      <c r="CU23" s="92"/>
      <c r="CV23" s="92"/>
      <c r="CW23" s="92"/>
      <c r="CX23" s="92"/>
      <c r="CY23" s="92"/>
      <c r="CZ23" s="92"/>
      <c r="DA23" s="92"/>
      <c r="DB23" s="92"/>
      <c r="DC23" s="92"/>
      <c r="DD23" s="92"/>
      <c r="DE23" s="92"/>
      <c r="DF23" s="92"/>
      <c r="DG23" s="92"/>
      <c r="DH23" s="92"/>
      <c r="DI23" s="92"/>
      <c r="DJ23" s="92"/>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92"/>
      <c r="FC23" s="92"/>
      <c r="FD23" s="92"/>
      <c r="FE23" s="92"/>
      <c r="FF23" s="92"/>
      <c r="FG23" s="92"/>
      <c r="FH23" s="92"/>
      <c r="FI23" s="92"/>
      <c r="FJ23" s="92"/>
      <c r="FK23" s="92"/>
      <c r="FL23" s="92"/>
      <c r="FM23" s="92"/>
      <c r="FN23" s="92"/>
      <c r="FO23" s="92"/>
      <c r="FP23" s="92"/>
      <c r="FQ23" s="92"/>
      <c r="FR23" s="92"/>
      <c r="FS23" s="92"/>
      <c r="FT23" s="92"/>
      <c r="FU23" s="92"/>
      <c r="FV23" s="92"/>
      <c r="FW23" s="92"/>
      <c r="FX23" s="92"/>
      <c r="FY23" s="92"/>
      <c r="FZ23" s="92"/>
      <c r="GA23" s="92"/>
      <c r="GB23" s="92"/>
      <c r="GC23" s="92"/>
      <c r="GD23" s="92"/>
      <c r="GE23" s="92"/>
      <c r="GF23" s="92"/>
      <c r="GG23" s="92"/>
      <c r="GH23" s="92"/>
      <c r="GI23" s="92"/>
      <c r="GJ23" s="92"/>
      <c r="GK23" s="92"/>
      <c r="GL23" s="92"/>
      <c r="GM23" s="92"/>
      <c r="GN23" s="92"/>
      <c r="GO23" s="92"/>
      <c r="GP23" s="92"/>
    </row>
    <row r="24" spans="2:198" s="100" customFormat="1" ht="18.600000000000001" customHeight="1" x14ac:dyDescent="0.3">
      <c r="B24" s="186"/>
      <c r="C24" s="206" t="s">
        <v>31</v>
      </c>
      <c r="D24" s="111">
        <f>+'[6]COSTOS INTERVENTORIA (2025 OK)'!$L$13</f>
        <v>7805000</v>
      </c>
      <c r="E24" s="181"/>
      <c r="F24" s="113"/>
      <c r="G24" s="188"/>
      <c r="H24" s="93"/>
      <c r="I24" s="125"/>
      <c r="J24" s="125"/>
      <c r="K24" s="125"/>
      <c r="L24" s="213"/>
      <c r="M24" s="212">
        <f t="shared" si="0"/>
        <v>0</v>
      </c>
      <c r="N24" s="125">
        <f t="shared" si="1"/>
        <v>7805000</v>
      </c>
      <c r="O24" s="125"/>
      <c r="P24" s="125"/>
      <c r="Q24" s="46"/>
      <c r="R24" s="46"/>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92"/>
      <c r="FC24" s="92"/>
      <c r="FD24" s="92"/>
      <c r="FE24" s="92"/>
      <c r="FF24" s="92"/>
      <c r="FG24" s="92"/>
      <c r="FH24" s="92"/>
      <c r="FI24" s="92"/>
      <c r="FJ24" s="92"/>
      <c r="FK24" s="92"/>
      <c r="FL24" s="92"/>
      <c r="FM24" s="92"/>
      <c r="FN24" s="92"/>
      <c r="FO24" s="92"/>
      <c r="FP24" s="92"/>
      <c r="FQ24" s="92"/>
      <c r="FR24" s="92"/>
      <c r="FS24" s="92"/>
      <c r="FT24" s="92"/>
      <c r="FU24" s="92"/>
      <c r="FV24" s="92"/>
      <c r="FW24" s="92"/>
      <c r="FX24" s="92"/>
      <c r="FY24" s="92"/>
      <c r="FZ24" s="92"/>
      <c r="GA24" s="92"/>
      <c r="GB24" s="92"/>
      <c r="GC24" s="92"/>
      <c r="GD24" s="92"/>
      <c r="GE24" s="92"/>
      <c r="GF24" s="92"/>
      <c r="GG24" s="92"/>
      <c r="GH24" s="92"/>
      <c r="GI24" s="92"/>
      <c r="GJ24" s="92"/>
      <c r="GK24" s="92"/>
      <c r="GL24" s="92"/>
      <c r="GM24" s="92"/>
      <c r="GN24" s="92"/>
      <c r="GO24" s="92"/>
      <c r="GP24" s="92"/>
    </row>
    <row r="25" spans="2:198" s="100" customFormat="1" ht="18" customHeight="1" x14ac:dyDescent="0.3">
      <c r="B25" s="118"/>
      <c r="C25" s="110" t="s">
        <v>33</v>
      </c>
      <c r="D25" s="111">
        <f>+'[6]COSTOS INTERVENTORIA (2025 OK)'!$M$16</f>
        <v>5176000</v>
      </c>
      <c r="E25" s="112">
        <v>500000</v>
      </c>
      <c r="F25" s="113">
        <v>13</v>
      </c>
      <c r="G25" s="120">
        <f t="shared" ref="G25:G44" si="2">+ROUND((D25+E25)*F25,0)</f>
        <v>73788000</v>
      </c>
      <c r="H25" s="93"/>
      <c r="I25" s="125"/>
      <c r="J25" s="125">
        <v>4000000</v>
      </c>
      <c r="K25" s="125"/>
      <c r="L25" s="212">
        <f>+ROUND(J25*$K$13,0)</f>
        <v>5120000</v>
      </c>
      <c r="M25" s="212">
        <f t="shared" si="0"/>
        <v>0</v>
      </c>
      <c r="N25" s="125">
        <f t="shared" si="1"/>
        <v>5148000</v>
      </c>
      <c r="O25" s="125"/>
      <c r="P25" s="125"/>
      <c r="Q25" s="46"/>
      <c r="R25" s="46"/>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c r="CN25" s="92"/>
      <c r="CO25" s="92"/>
      <c r="CP25" s="92"/>
      <c r="CQ25" s="92"/>
      <c r="CR25" s="92"/>
      <c r="CS25" s="92"/>
      <c r="CT25" s="92"/>
      <c r="CU25" s="92"/>
      <c r="CV25" s="92"/>
      <c r="CW25" s="92"/>
      <c r="CX25" s="92"/>
      <c r="CY25" s="92"/>
      <c r="CZ25" s="92"/>
      <c r="DA25" s="92"/>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92"/>
      <c r="FC25" s="92"/>
      <c r="FD25" s="92"/>
      <c r="FE25" s="92"/>
      <c r="FF25" s="92"/>
      <c r="FG25" s="92"/>
      <c r="FH25" s="92"/>
      <c r="FI25" s="92"/>
      <c r="FJ25" s="92"/>
      <c r="FK25" s="92"/>
      <c r="FL25" s="92"/>
      <c r="FM25" s="92"/>
      <c r="FN25" s="92"/>
      <c r="FO25" s="92"/>
      <c r="FP25" s="92"/>
      <c r="FQ25" s="92"/>
      <c r="FR25" s="92"/>
      <c r="FS25" s="92"/>
      <c r="FT25" s="92"/>
      <c r="FU25" s="92"/>
      <c r="FV25" s="92"/>
      <c r="FW25" s="92"/>
      <c r="FX25" s="92"/>
      <c r="FY25" s="92"/>
      <c r="FZ25" s="92"/>
      <c r="GA25" s="92"/>
      <c r="GB25" s="92"/>
      <c r="GC25" s="92"/>
      <c r="GD25" s="92"/>
      <c r="GE25" s="92"/>
      <c r="GF25" s="92"/>
      <c r="GG25" s="92"/>
      <c r="GH25" s="92"/>
      <c r="GI25" s="92"/>
      <c r="GJ25" s="92"/>
      <c r="GK25" s="92"/>
      <c r="GL25" s="92"/>
      <c r="GM25" s="92"/>
      <c r="GN25" s="92"/>
      <c r="GO25" s="92"/>
      <c r="GP25" s="92"/>
    </row>
    <row r="26" spans="2:198" s="100" customFormat="1" ht="18" customHeight="1" x14ac:dyDescent="0.3">
      <c r="B26" s="118"/>
      <c r="C26" s="110" t="s">
        <v>34</v>
      </c>
      <c r="D26" s="111">
        <f>+D25</f>
        <v>5176000</v>
      </c>
      <c r="E26" s="112">
        <v>500000</v>
      </c>
      <c r="F26" s="113">
        <v>13</v>
      </c>
      <c r="G26" s="120">
        <f t="shared" si="2"/>
        <v>73788000</v>
      </c>
      <c r="H26" s="93"/>
      <c r="I26" s="125"/>
      <c r="J26" s="125">
        <v>4000000</v>
      </c>
      <c r="K26" s="125"/>
      <c r="L26" s="212">
        <f t="shared" ref="L26:L44" si="3">+ROUND(J26*$K$13,0)</f>
        <v>5120000</v>
      </c>
      <c r="M26" s="212">
        <f t="shared" si="0"/>
        <v>0</v>
      </c>
      <c r="N26" s="125">
        <f t="shared" si="1"/>
        <v>5148000</v>
      </c>
      <c r="O26" s="125"/>
      <c r="P26" s="125"/>
      <c r="Q26" s="46"/>
      <c r="R26" s="46"/>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c r="CT26" s="92"/>
      <c r="CU26" s="92"/>
      <c r="CV26" s="92"/>
      <c r="CW26" s="92"/>
      <c r="CX26" s="92"/>
      <c r="CY26" s="92"/>
      <c r="CZ26" s="92"/>
      <c r="DA26" s="92"/>
      <c r="DB26" s="92"/>
      <c r="DC26" s="92"/>
      <c r="DD26" s="92"/>
      <c r="DE26" s="92"/>
      <c r="DF26" s="92"/>
      <c r="DG26" s="92"/>
      <c r="DH26" s="92"/>
      <c r="DI26" s="92"/>
      <c r="DJ26" s="92"/>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92"/>
      <c r="FC26" s="92"/>
      <c r="FD26" s="92"/>
      <c r="FE26" s="92"/>
      <c r="FF26" s="92"/>
      <c r="FG26" s="92"/>
      <c r="FH26" s="92"/>
      <c r="FI26" s="92"/>
      <c r="FJ26" s="92"/>
      <c r="FK26" s="92"/>
      <c r="FL26" s="92"/>
      <c r="FM26" s="92"/>
      <c r="FN26" s="92"/>
      <c r="FO26" s="92"/>
      <c r="FP26" s="92"/>
      <c r="FQ26" s="92"/>
      <c r="FR26" s="92"/>
      <c r="FS26" s="92"/>
      <c r="FT26" s="92"/>
      <c r="FU26" s="92"/>
      <c r="FV26" s="92"/>
      <c r="FW26" s="92"/>
      <c r="FX26" s="92"/>
      <c r="FY26" s="92"/>
      <c r="FZ26" s="92"/>
      <c r="GA26" s="92"/>
      <c r="GB26" s="92"/>
      <c r="GC26" s="92"/>
      <c r="GD26" s="92"/>
      <c r="GE26" s="92"/>
      <c r="GF26" s="92"/>
      <c r="GG26" s="92"/>
      <c r="GH26" s="92"/>
      <c r="GI26" s="92"/>
      <c r="GJ26" s="92"/>
      <c r="GK26" s="92"/>
      <c r="GL26" s="92"/>
      <c r="GM26" s="92"/>
      <c r="GN26" s="92"/>
      <c r="GO26" s="92"/>
      <c r="GP26" s="92"/>
    </row>
    <row r="27" spans="2:198" s="100" customFormat="1" ht="18" customHeight="1" x14ac:dyDescent="0.3">
      <c r="B27" s="118"/>
      <c r="C27" s="110" t="s">
        <v>35</v>
      </c>
      <c r="D27" s="111">
        <f>+D26</f>
        <v>5176000</v>
      </c>
      <c r="E27" s="112">
        <v>500000</v>
      </c>
      <c r="F27" s="113">
        <v>13</v>
      </c>
      <c r="G27" s="120">
        <f t="shared" si="2"/>
        <v>73788000</v>
      </c>
      <c r="H27" s="93"/>
      <c r="I27" s="125"/>
      <c r="J27" s="125">
        <v>4000000</v>
      </c>
      <c r="K27" s="125"/>
      <c r="L27" s="212">
        <f t="shared" si="3"/>
        <v>5120000</v>
      </c>
      <c r="M27" s="212">
        <f t="shared" si="0"/>
        <v>0</v>
      </c>
      <c r="N27" s="125">
        <f t="shared" si="1"/>
        <v>5148000</v>
      </c>
      <c r="O27" s="125"/>
      <c r="P27" s="125"/>
      <c r="Q27" s="46"/>
      <c r="R27" s="46"/>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c r="CN27" s="92"/>
      <c r="CO27" s="92"/>
      <c r="CP27" s="92"/>
      <c r="CQ27" s="92"/>
      <c r="CR27" s="92"/>
      <c r="CS27" s="92"/>
      <c r="CT27" s="92"/>
      <c r="CU27" s="92"/>
      <c r="CV27" s="92"/>
      <c r="CW27" s="92"/>
      <c r="CX27" s="92"/>
      <c r="CY27" s="92"/>
      <c r="CZ27" s="92"/>
      <c r="DA27" s="92"/>
      <c r="DB27" s="92"/>
      <c r="DC27" s="92"/>
      <c r="DD27" s="92"/>
      <c r="DE27" s="92"/>
      <c r="DF27" s="92"/>
      <c r="DG27" s="92"/>
      <c r="DH27" s="92"/>
      <c r="DI27" s="92"/>
      <c r="DJ27" s="92"/>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92"/>
      <c r="FC27" s="92"/>
      <c r="FD27" s="92"/>
      <c r="FE27" s="92"/>
      <c r="FF27" s="92"/>
      <c r="FG27" s="92"/>
      <c r="FH27" s="92"/>
      <c r="FI27" s="92"/>
      <c r="FJ27" s="92"/>
      <c r="FK27" s="92"/>
      <c r="FL27" s="92"/>
      <c r="FM27" s="92"/>
      <c r="FN27" s="92"/>
      <c r="FO27" s="92"/>
      <c r="FP27" s="92"/>
      <c r="FQ27" s="92"/>
      <c r="FR27" s="92"/>
      <c r="FS27" s="92"/>
      <c r="FT27" s="92"/>
      <c r="FU27" s="92"/>
      <c r="FV27" s="92"/>
      <c r="FW27" s="92"/>
      <c r="FX27" s="92"/>
      <c r="FY27" s="92"/>
      <c r="FZ27" s="92"/>
      <c r="GA27" s="92"/>
      <c r="GB27" s="92"/>
      <c r="GC27" s="92"/>
      <c r="GD27" s="92"/>
      <c r="GE27" s="92"/>
      <c r="GF27" s="92"/>
      <c r="GG27" s="92"/>
      <c r="GH27" s="92"/>
      <c r="GI27" s="92"/>
      <c r="GJ27" s="92"/>
      <c r="GK27" s="92"/>
      <c r="GL27" s="92"/>
      <c r="GM27" s="92"/>
      <c r="GN27" s="92"/>
      <c r="GO27" s="92"/>
      <c r="GP27" s="92"/>
    </row>
    <row r="28" spans="2:198" s="100" customFormat="1" ht="18" customHeight="1" x14ac:dyDescent="0.3">
      <c r="B28" s="118"/>
      <c r="C28" s="110" t="s">
        <v>104</v>
      </c>
      <c r="D28" s="111">
        <v>6604000</v>
      </c>
      <c r="E28" s="112">
        <v>500000</v>
      </c>
      <c r="F28" s="113">
        <v>4</v>
      </c>
      <c r="G28" s="120">
        <f t="shared" si="2"/>
        <v>28416000</v>
      </c>
      <c r="H28" s="93">
        <f>4/6.5</f>
        <v>0.61538461538461542</v>
      </c>
      <c r="I28" s="125"/>
      <c r="J28" s="125">
        <v>5500000</v>
      </c>
      <c r="K28" s="125">
        <v>400000</v>
      </c>
      <c r="L28" s="212">
        <f t="shared" si="3"/>
        <v>7040000</v>
      </c>
      <c r="M28" s="212">
        <f t="shared" si="0"/>
        <v>512000</v>
      </c>
      <c r="N28" s="125">
        <f t="shared" si="1"/>
        <v>6822000</v>
      </c>
      <c r="O28" s="125"/>
      <c r="P28" s="125"/>
      <c r="Q28" s="46"/>
      <c r="R28" s="46"/>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c r="CN28" s="92"/>
      <c r="CO28" s="92"/>
      <c r="CP28" s="92"/>
      <c r="CQ28" s="92"/>
      <c r="CR28" s="92"/>
      <c r="CS28" s="92"/>
      <c r="CT28" s="92"/>
      <c r="CU28" s="92"/>
      <c r="CV28" s="92"/>
      <c r="CW28" s="92"/>
      <c r="CX28" s="92"/>
      <c r="CY28" s="92"/>
      <c r="CZ28" s="92"/>
      <c r="DA28" s="92"/>
      <c r="DB28" s="92"/>
      <c r="DC28" s="92"/>
      <c r="DD28" s="92"/>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92"/>
      <c r="FC28" s="92"/>
      <c r="FD28" s="92"/>
      <c r="FE28" s="92"/>
      <c r="FF28" s="92"/>
      <c r="FG28" s="92"/>
      <c r="FH28" s="92"/>
      <c r="FI28" s="92"/>
      <c r="FJ28" s="92"/>
      <c r="FK28" s="92"/>
      <c r="FL28" s="92"/>
      <c r="FM28" s="92"/>
      <c r="FN28" s="92"/>
      <c r="FO28" s="92"/>
      <c r="FP28" s="92"/>
      <c r="FQ28" s="92"/>
      <c r="FR28" s="92"/>
      <c r="FS28" s="92"/>
      <c r="FT28" s="92"/>
      <c r="FU28" s="92"/>
      <c r="FV28" s="92"/>
      <c r="FW28" s="92"/>
      <c r="FX28" s="92"/>
      <c r="FY28" s="92"/>
      <c r="FZ28" s="92"/>
      <c r="GA28" s="92"/>
      <c r="GB28" s="92"/>
      <c r="GC28" s="92"/>
      <c r="GD28" s="92"/>
      <c r="GE28" s="92"/>
      <c r="GF28" s="92"/>
      <c r="GG28" s="92"/>
      <c r="GH28" s="92"/>
      <c r="GI28" s="92"/>
      <c r="GJ28" s="92"/>
      <c r="GK28" s="92"/>
      <c r="GL28" s="92"/>
      <c r="GM28" s="92"/>
      <c r="GN28" s="92"/>
      <c r="GO28" s="92"/>
      <c r="GP28" s="92"/>
    </row>
    <row r="29" spans="2:198" s="100" customFormat="1" ht="18" customHeight="1" x14ac:dyDescent="0.3">
      <c r="B29" s="118"/>
      <c r="C29" s="110" t="s">
        <v>105</v>
      </c>
      <c r="D29" s="111">
        <f>+D27</f>
        <v>5176000</v>
      </c>
      <c r="E29" s="112">
        <v>500000</v>
      </c>
      <c r="F29" s="113">
        <v>6.5</v>
      </c>
      <c r="G29" s="120">
        <f t="shared" si="2"/>
        <v>36894000</v>
      </c>
      <c r="H29" s="93"/>
      <c r="I29" s="125"/>
      <c r="J29" s="125">
        <v>3800000</v>
      </c>
      <c r="K29" s="125"/>
      <c r="L29" s="212">
        <f t="shared" si="3"/>
        <v>4864000</v>
      </c>
      <c r="M29" s="212">
        <f t="shared" si="0"/>
        <v>0</v>
      </c>
      <c r="N29" s="125">
        <f t="shared" si="1"/>
        <v>5020000</v>
      </c>
      <c r="O29" s="125"/>
      <c r="P29" s="125"/>
      <c r="Q29" s="46"/>
      <c r="R29" s="46"/>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c r="CN29" s="92"/>
      <c r="CO29" s="92"/>
      <c r="CP29" s="92"/>
      <c r="CQ29" s="92"/>
      <c r="CR29" s="92"/>
      <c r="CS29" s="92"/>
      <c r="CT29" s="92"/>
      <c r="CU29" s="92"/>
      <c r="CV29" s="92"/>
      <c r="CW29" s="92"/>
      <c r="CX29" s="92"/>
      <c r="CY29" s="92"/>
      <c r="CZ29" s="92"/>
      <c r="DA29" s="92"/>
      <c r="DB29" s="92"/>
      <c r="DC29" s="92"/>
      <c r="DD29" s="92"/>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92"/>
      <c r="FC29" s="92"/>
      <c r="FD29" s="92"/>
      <c r="FE29" s="92"/>
      <c r="FF29" s="92"/>
      <c r="FG29" s="92"/>
      <c r="FH29" s="92"/>
      <c r="FI29" s="92"/>
      <c r="FJ29" s="92"/>
      <c r="FK29" s="92"/>
      <c r="FL29" s="92"/>
      <c r="FM29" s="92"/>
      <c r="FN29" s="92"/>
      <c r="FO29" s="92"/>
      <c r="FP29" s="92"/>
      <c r="FQ29" s="92"/>
      <c r="FR29" s="92"/>
      <c r="FS29" s="92"/>
      <c r="FT29" s="92"/>
      <c r="FU29" s="92"/>
      <c r="FV29" s="92"/>
      <c r="FW29" s="92"/>
      <c r="FX29" s="92"/>
      <c r="FY29" s="92"/>
      <c r="FZ29" s="92"/>
      <c r="GA29" s="92"/>
      <c r="GB29" s="92"/>
      <c r="GC29" s="92"/>
      <c r="GD29" s="92"/>
      <c r="GE29" s="92"/>
      <c r="GF29" s="92"/>
      <c r="GG29" s="92"/>
      <c r="GH29" s="92"/>
      <c r="GI29" s="92"/>
      <c r="GJ29" s="92"/>
      <c r="GK29" s="92"/>
      <c r="GL29" s="92"/>
      <c r="GM29" s="92"/>
      <c r="GN29" s="92"/>
      <c r="GO29" s="92"/>
      <c r="GP29" s="92"/>
    </row>
    <row r="30" spans="2:198" s="100" customFormat="1" ht="18" customHeight="1" x14ac:dyDescent="0.3">
      <c r="B30" s="118"/>
      <c r="C30" s="110" t="s">
        <v>106</v>
      </c>
      <c r="D30" s="111">
        <f>+D29</f>
        <v>5176000</v>
      </c>
      <c r="E30" s="112">
        <v>500000</v>
      </c>
      <c r="F30" s="113">
        <v>6.5</v>
      </c>
      <c r="G30" s="120">
        <f t="shared" si="2"/>
        <v>36894000</v>
      </c>
      <c r="H30" s="93"/>
      <c r="I30" s="125"/>
      <c r="J30" s="125">
        <v>3800000</v>
      </c>
      <c r="K30" s="125"/>
      <c r="L30" s="212">
        <f t="shared" si="3"/>
        <v>4864000</v>
      </c>
      <c r="M30" s="212">
        <f t="shared" si="0"/>
        <v>0</v>
      </c>
      <c r="N30" s="125">
        <f t="shared" si="1"/>
        <v>5020000</v>
      </c>
      <c r="O30" s="125"/>
      <c r="P30" s="125"/>
      <c r="Q30" s="46"/>
      <c r="R30" s="46"/>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row>
    <row r="31" spans="2:198" s="100" customFormat="1" ht="18" customHeight="1" x14ac:dyDescent="0.3">
      <c r="B31" s="118"/>
      <c r="C31" s="110" t="s">
        <v>107</v>
      </c>
      <c r="D31" s="111">
        <f>+D30</f>
        <v>5176000</v>
      </c>
      <c r="E31" s="112">
        <v>500000</v>
      </c>
      <c r="F31" s="113">
        <v>6.5</v>
      </c>
      <c r="G31" s="120">
        <f t="shared" si="2"/>
        <v>36894000</v>
      </c>
      <c r="H31" s="93"/>
      <c r="I31" s="125"/>
      <c r="J31" s="125">
        <v>3800000</v>
      </c>
      <c r="K31" s="125"/>
      <c r="L31" s="212">
        <f t="shared" si="3"/>
        <v>4864000</v>
      </c>
      <c r="M31" s="212">
        <f t="shared" si="0"/>
        <v>0</v>
      </c>
      <c r="N31" s="125">
        <f t="shared" si="1"/>
        <v>5020000</v>
      </c>
      <c r="O31" s="125"/>
      <c r="P31" s="125"/>
      <c r="Q31" s="46"/>
      <c r="R31" s="46"/>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c r="CN31" s="92"/>
      <c r="CO31" s="92"/>
      <c r="CP31" s="92"/>
      <c r="CQ31" s="92"/>
      <c r="CR31" s="92"/>
      <c r="CS31" s="92"/>
      <c r="CT31" s="92"/>
      <c r="CU31" s="92"/>
      <c r="CV31" s="92"/>
      <c r="CW31" s="92"/>
      <c r="CX31" s="92"/>
      <c r="CY31" s="92"/>
      <c r="CZ31" s="92"/>
      <c r="DA31" s="92"/>
      <c r="DB31" s="92"/>
      <c r="DC31" s="92"/>
      <c r="DD31" s="92"/>
      <c r="DE31" s="92"/>
      <c r="DF31" s="92"/>
      <c r="DG31" s="92"/>
      <c r="DH31" s="92"/>
      <c r="DI31" s="92"/>
      <c r="DJ31" s="92"/>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92"/>
      <c r="FC31" s="92"/>
      <c r="FD31" s="92"/>
      <c r="FE31" s="92"/>
      <c r="FF31" s="92"/>
      <c r="FG31" s="92"/>
      <c r="FH31" s="92"/>
      <c r="FI31" s="92"/>
      <c r="FJ31" s="92"/>
      <c r="FK31" s="92"/>
      <c r="FL31" s="92"/>
      <c r="FM31" s="92"/>
      <c r="FN31" s="92"/>
      <c r="FO31" s="92"/>
      <c r="FP31" s="92"/>
      <c r="FQ31" s="92"/>
      <c r="FR31" s="92"/>
      <c r="FS31" s="92"/>
      <c r="FT31" s="92"/>
      <c r="FU31" s="92"/>
      <c r="FV31" s="92"/>
      <c r="FW31" s="92"/>
      <c r="FX31" s="92"/>
      <c r="FY31" s="92"/>
      <c r="FZ31" s="92"/>
      <c r="GA31" s="92"/>
      <c r="GB31" s="92"/>
      <c r="GC31" s="92"/>
      <c r="GD31" s="92"/>
      <c r="GE31" s="92"/>
      <c r="GF31" s="92"/>
      <c r="GG31" s="92"/>
      <c r="GH31" s="92"/>
      <c r="GI31" s="92"/>
      <c r="GJ31" s="92"/>
      <c r="GK31" s="92"/>
      <c r="GL31" s="92"/>
      <c r="GM31" s="92"/>
      <c r="GN31" s="92"/>
      <c r="GO31" s="92"/>
      <c r="GP31" s="92"/>
    </row>
    <row r="32" spans="2:198" s="100" customFormat="1" ht="18" customHeight="1" x14ac:dyDescent="0.3">
      <c r="B32" s="118"/>
      <c r="C32" s="110" t="s">
        <v>37</v>
      </c>
      <c r="D32" s="111">
        <f>+'[6]COSTOS INTERVENTORIA (2025 OK)'!$M$21</f>
        <v>5176000</v>
      </c>
      <c r="E32" s="112"/>
      <c r="F32" s="113">
        <v>4</v>
      </c>
      <c r="G32" s="120">
        <f t="shared" si="2"/>
        <v>20704000</v>
      </c>
      <c r="H32" s="93"/>
      <c r="I32" s="125"/>
      <c r="J32" s="125">
        <v>3800000</v>
      </c>
      <c r="K32" s="125"/>
      <c r="L32" s="212">
        <f t="shared" si="3"/>
        <v>4864000</v>
      </c>
      <c r="M32" s="212">
        <f t="shared" si="0"/>
        <v>0</v>
      </c>
      <c r="N32" s="125">
        <f t="shared" si="1"/>
        <v>5020000</v>
      </c>
      <c r="O32" s="125"/>
      <c r="P32" s="125"/>
      <c r="Q32" s="46"/>
      <c r="R32" s="46"/>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92"/>
      <c r="CK32" s="92"/>
      <c r="CL32" s="92"/>
      <c r="CM32" s="92"/>
      <c r="CN32" s="92"/>
      <c r="CO32" s="92"/>
      <c r="CP32" s="92"/>
      <c r="CQ32" s="92"/>
      <c r="CR32" s="92"/>
      <c r="CS32" s="92"/>
      <c r="CT32" s="92"/>
      <c r="CU32" s="92"/>
      <c r="CV32" s="92"/>
      <c r="CW32" s="92"/>
      <c r="CX32" s="92"/>
      <c r="CY32" s="92"/>
      <c r="CZ32" s="92"/>
      <c r="DA32" s="92"/>
      <c r="DB32" s="92"/>
      <c r="DC32" s="92"/>
      <c r="DD32" s="92"/>
      <c r="DE32" s="92"/>
      <c r="DF32" s="92"/>
      <c r="DG32" s="92"/>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92"/>
      <c r="FC32" s="92"/>
      <c r="FD32" s="92"/>
      <c r="FE32" s="92"/>
      <c r="FF32" s="92"/>
      <c r="FG32" s="92"/>
      <c r="FH32" s="92"/>
      <c r="FI32" s="92"/>
      <c r="FJ32" s="92"/>
      <c r="FK32" s="92"/>
      <c r="FL32" s="92"/>
      <c r="FM32" s="92"/>
      <c r="FN32" s="92"/>
      <c r="FO32" s="92"/>
      <c r="FP32" s="92"/>
      <c r="FQ32" s="92"/>
      <c r="FR32" s="92"/>
      <c r="FS32" s="92"/>
      <c r="FT32" s="92"/>
      <c r="FU32" s="92"/>
      <c r="FV32" s="92"/>
      <c r="FW32" s="92"/>
      <c r="FX32" s="92"/>
      <c r="FY32" s="92"/>
      <c r="FZ32" s="92"/>
      <c r="GA32" s="92"/>
      <c r="GB32" s="92"/>
      <c r="GC32" s="92"/>
      <c r="GD32" s="92"/>
      <c r="GE32" s="92"/>
      <c r="GF32" s="92"/>
      <c r="GG32" s="92"/>
      <c r="GH32" s="92"/>
      <c r="GI32" s="92"/>
      <c r="GJ32" s="92"/>
      <c r="GK32" s="92"/>
      <c r="GL32" s="92"/>
      <c r="GM32" s="92"/>
      <c r="GN32" s="92"/>
      <c r="GO32" s="92"/>
      <c r="GP32" s="92"/>
    </row>
    <row r="33" spans="2:198" s="100" customFormat="1" ht="18" customHeight="1" x14ac:dyDescent="0.3">
      <c r="B33" s="118"/>
      <c r="C33" s="110" t="s">
        <v>38</v>
      </c>
      <c r="D33" s="111">
        <f>+'[6]COSTOS INTERVENTORIA (2025 OK)'!$M$21</f>
        <v>5176000</v>
      </c>
      <c r="E33" s="112"/>
      <c r="F33" s="113">
        <v>4</v>
      </c>
      <c r="G33" s="120">
        <f t="shared" si="2"/>
        <v>20704000</v>
      </c>
      <c r="H33" s="93"/>
      <c r="I33" s="125"/>
      <c r="J33" s="125">
        <v>3800000</v>
      </c>
      <c r="K33" s="125"/>
      <c r="L33" s="212">
        <f t="shared" si="3"/>
        <v>4864000</v>
      </c>
      <c r="M33" s="212">
        <f t="shared" si="0"/>
        <v>0</v>
      </c>
      <c r="N33" s="125">
        <f t="shared" si="1"/>
        <v>5020000</v>
      </c>
      <c r="O33" s="125"/>
      <c r="P33" s="125"/>
      <c r="Q33" s="46"/>
      <c r="R33" s="46"/>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92"/>
      <c r="FC33" s="92"/>
      <c r="FD33" s="92"/>
      <c r="FE33" s="92"/>
      <c r="FF33" s="92"/>
      <c r="FG33" s="92"/>
      <c r="FH33" s="92"/>
      <c r="FI33" s="92"/>
      <c r="FJ33" s="92"/>
      <c r="FK33" s="92"/>
      <c r="FL33" s="92"/>
      <c r="FM33" s="92"/>
      <c r="FN33" s="92"/>
      <c r="FO33" s="92"/>
      <c r="FP33" s="92"/>
      <c r="FQ33" s="92"/>
      <c r="FR33" s="92"/>
      <c r="FS33" s="92"/>
      <c r="FT33" s="92"/>
      <c r="FU33" s="92"/>
      <c r="FV33" s="92"/>
      <c r="FW33" s="92"/>
      <c r="FX33" s="92"/>
      <c r="FY33" s="92"/>
      <c r="FZ33" s="92"/>
      <c r="GA33" s="92"/>
      <c r="GB33" s="92"/>
      <c r="GC33" s="92"/>
      <c r="GD33" s="92"/>
      <c r="GE33" s="92"/>
      <c r="GF33" s="92"/>
      <c r="GG33" s="92"/>
      <c r="GH33" s="92"/>
      <c r="GI33" s="92"/>
      <c r="GJ33" s="92"/>
      <c r="GK33" s="92"/>
      <c r="GL33" s="92"/>
      <c r="GM33" s="92"/>
      <c r="GN33" s="92"/>
      <c r="GO33" s="92"/>
      <c r="GP33" s="92"/>
    </row>
    <row r="34" spans="2:198" s="100" customFormat="1" ht="18" customHeight="1" x14ac:dyDescent="0.3">
      <c r="B34" s="189"/>
      <c r="C34" s="244" t="s">
        <v>108</v>
      </c>
      <c r="D34" s="244"/>
      <c r="E34" s="244"/>
      <c r="F34" s="244"/>
      <c r="G34" s="245"/>
      <c r="H34" s="93"/>
      <c r="I34" s="125"/>
      <c r="J34" s="125"/>
      <c r="K34" s="125"/>
      <c r="L34" s="212">
        <f t="shared" si="3"/>
        <v>0</v>
      </c>
      <c r="M34" s="212">
        <f t="shared" si="0"/>
        <v>0</v>
      </c>
      <c r="N34" s="125">
        <f t="shared" si="1"/>
        <v>0</v>
      </c>
      <c r="O34" s="125"/>
      <c r="P34" s="125"/>
      <c r="Q34" s="46"/>
      <c r="R34" s="46"/>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92"/>
      <c r="CO34" s="92"/>
      <c r="CP34" s="92"/>
      <c r="CQ34" s="92"/>
      <c r="CR34" s="92"/>
      <c r="CS34" s="92"/>
      <c r="CT34" s="92"/>
      <c r="CU34" s="92"/>
      <c r="CV34" s="92"/>
      <c r="CW34" s="92"/>
      <c r="CX34" s="92"/>
      <c r="CY34" s="92"/>
      <c r="CZ34" s="92"/>
      <c r="DA34" s="92"/>
      <c r="DB34" s="92"/>
      <c r="DC34" s="92"/>
      <c r="DD34" s="92"/>
      <c r="DE34" s="92"/>
      <c r="DF34" s="92"/>
      <c r="DG34" s="92"/>
      <c r="DH34" s="92"/>
      <c r="DI34" s="92"/>
      <c r="DJ34" s="92"/>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92"/>
      <c r="FC34" s="92"/>
      <c r="FD34" s="92"/>
      <c r="FE34" s="92"/>
      <c r="FF34" s="92"/>
      <c r="FG34" s="92"/>
      <c r="FH34" s="92"/>
      <c r="FI34" s="92"/>
      <c r="FJ34" s="92"/>
      <c r="FK34" s="92"/>
      <c r="FL34" s="92"/>
      <c r="FM34" s="92"/>
      <c r="FN34" s="92"/>
      <c r="FO34" s="92"/>
      <c r="FP34" s="92"/>
      <c r="FQ34" s="92"/>
      <c r="FR34" s="92"/>
      <c r="FS34" s="92"/>
      <c r="FT34" s="92"/>
      <c r="FU34" s="92"/>
      <c r="FV34" s="92"/>
      <c r="FW34" s="92"/>
      <c r="FX34" s="92"/>
      <c r="FY34" s="92"/>
      <c r="FZ34" s="92"/>
      <c r="GA34" s="92"/>
      <c r="GB34" s="92"/>
      <c r="GC34" s="92"/>
      <c r="GD34" s="92"/>
      <c r="GE34" s="92"/>
      <c r="GF34" s="92"/>
      <c r="GG34" s="92"/>
      <c r="GH34" s="92"/>
      <c r="GI34" s="92"/>
      <c r="GJ34" s="92"/>
      <c r="GK34" s="92"/>
      <c r="GL34" s="92"/>
      <c r="GM34" s="92"/>
      <c r="GN34" s="92"/>
      <c r="GO34" s="92"/>
      <c r="GP34" s="92"/>
    </row>
    <row r="35" spans="2:198" s="100" customFormat="1" ht="18" customHeight="1" x14ac:dyDescent="0.3">
      <c r="B35" s="118"/>
      <c r="C35" s="207" t="s">
        <v>109</v>
      </c>
      <c r="D35" s="111">
        <f>+'[6]COSTOS INTERVENTORIA (2025 OK)'!$M$28</f>
        <v>2759000</v>
      </c>
      <c r="E35" s="112">
        <v>350000</v>
      </c>
      <c r="F35" s="113">
        <v>13</v>
      </c>
      <c r="G35" s="120">
        <f t="shared" si="2"/>
        <v>40417000</v>
      </c>
      <c r="H35" s="93"/>
      <c r="I35" s="125"/>
      <c r="J35" s="125">
        <v>2100000</v>
      </c>
      <c r="K35" s="125">
        <v>400000</v>
      </c>
      <c r="L35" s="212">
        <f t="shared" si="3"/>
        <v>2688000</v>
      </c>
      <c r="M35" s="212">
        <f t="shared" si="0"/>
        <v>512000</v>
      </c>
      <c r="N35" s="125">
        <f t="shared" si="1"/>
        <v>2723500</v>
      </c>
      <c r="O35" s="125"/>
      <c r="P35" s="125"/>
      <c r="Q35" s="46"/>
      <c r="R35" s="46"/>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c r="CN35" s="92"/>
      <c r="CO35" s="92"/>
      <c r="CP35" s="92"/>
      <c r="CQ35" s="92"/>
      <c r="CR35" s="92"/>
      <c r="CS35" s="92"/>
      <c r="CT35" s="92"/>
      <c r="CU35" s="92"/>
      <c r="CV35" s="92"/>
      <c r="CW35" s="92"/>
      <c r="CX35" s="92"/>
      <c r="CY35" s="92"/>
      <c r="CZ35" s="92"/>
      <c r="DA35" s="92"/>
      <c r="DB35" s="92"/>
      <c r="DC35" s="92"/>
      <c r="DD35" s="92"/>
      <c r="DE35" s="92"/>
      <c r="DF35" s="92"/>
      <c r="DG35" s="92"/>
      <c r="DH35" s="92"/>
      <c r="DI35" s="92"/>
      <c r="DJ35" s="92"/>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92"/>
      <c r="FC35" s="92"/>
      <c r="FD35" s="92"/>
      <c r="FE35" s="92"/>
      <c r="FF35" s="92"/>
      <c r="FG35" s="92"/>
      <c r="FH35" s="92"/>
      <c r="FI35" s="92"/>
      <c r="FJ35" s="92"/>
      <c r="FK35" s="92"/>
      <c r="FL35" s="92"/>
      <c r="FM35" s="92"/>
      <c r="FN35" s="92"/>
      <c r="FO35" s="92"/>
      <c r="FP35" s="92"/>
      <c r="FQ35" s="92"/>
      <c r="FR35" s="92"/>
      <c r="FS35" s="92"/>
      <c r="FT35" s="92"/>
      <c r="FU35" s="92"/>
      <c r="FV35" s="92"/>
      <c r="FW35" s="92"/>
      <c r="FX35" s="92"/>
      <c r="FY35" s="92"/>
      <c r="FZ35" s="92"/>
      <c r="GA35" s="92"/>
      <c r="GB35" s="92"/>
      <c r="GC35" s="92"/>
      <c r="GD35" s="92"/>
      <c r="GE35" s="92"/>
      <c r="GF35" s="92"/>
      <c r="GG35" s="92"/>
      <c r="GH35" s="92"/>
      <c r="GI35" s="92"/>
      <c r="GJ35" s="92"/>
      <c r="GK35" s="92"/>
      <c r="GL35" s="92"/>
      <c r="GM35" s="92"/>
      <c r="GN35" s="92"/>
      <c r="GO35" s="92"/>
      <c r="GP35" s="92"/>
    </row>
    <row r="36" spans="2:198" s="100" customFormat="1" ht="18" customHeight="1" x14ac:dyDescent="0.3">
      <c r="B36" s="118"/>
      <c r="C36" s="207" t="s">
        <v>110</v>
      </c>
      <c r="D36" s="111">
        <f>+'[6]COSTOS INTERVENTORIA (2025 OK)'!$M$29</f>
        <v>2759000</v>
      </c>
      <c r="E36" s="112">
        <v>350000</v>
      </c>
      <c r="F36" s="113">
        <v>13</v>
      </c>
      <c r="G36" s="120">
        <f t="shared" si="2"/>
        <v>40417000</v>
      </c>
      <c r="H36" s="93"/>
      <c r="I36" s="125"/>
      <c r="J36" s="125">
        <v>2100000</v>
      </c>
      <c r="K36" s="125">
        <v>400000</v>
      </c>
      <c r="L36" s="212">
        <f t="shared" si="3"/>
        <v>2688000</v>
      </c>
      <c r="M36" s="212">
        <f t="shared" si="0"/>
        <v>512000</v>
      </c>
      <c r="N36" s="125">
        <f t="shared" si="1"/>
        <v>2723500</v>
      </c>
      <c r="O36" s="125"/>
      <c r="P36" s="125"/>
      <c r="Q36" s="46"/>
      <c r="R36" s="46"/>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92"/>
      <c r="FC36" s="92"/>
      <c r="FD36" s="92"/>
      <c r="FE36" s="92"/>
      <c r="FF36" s="92"/>
      <c r="FG36" s="92"/>
      <c r="FH36" s="92"/>
      <c r="FI36" s="92"/>
      <c r="FJ36" s="92"/>
      <c r="FK36" s="92"/>
      <c r="FL36" s="92"/>
      <c r="FM36" s="92"/>
      <c r="FN36" s="92"/>
      <c r="FO36" s="92"/>
      <c r="FP36" s="92"/>
      <c r="FQ36" s="92"/>
      <c r="FR36" s="92"/>
      <c r="FS36" s="92"/>
      <c r="FT36" s="92"/>
      <c r="FU36" s="92"/>
      <c r="FV36" s="92"/>
      <c r="FW36" s="92"/>
      <c r="FX36" s="92"/>
      <c r="FY36" s="92"/>
      <c r="FZ36" s="92"/>
      <c r="GA36" s="92"/>
      <c r="GB36" s="92"/>
      <c r="GC36" s="92"/>
      <c r="GD36" s="92"/>
      <c r="GE36" s="92"/>
      <c r="GF36" s="92"/>
      <c r="GG36" s="92"/>
      <c r="GH36" s="92"/>
      <c r="GI36" s="92"/>
      <c r="GJ36" s="92"/>
      <c r="GK36" s="92"/>
      <c r="GL36" s="92"/>
      <c r="GM36" s="92"/>
      <c r="GN36" s="92"/>
      <c r="GO36" s="92"/>
      <c r="GP36" s="92"/>
    </row>
    <row r="37" spans="2:198" s="100" customFormat="1" ht="18" customHeight="1" x14ac:dyDescent="0.3">
      <c r="B37" s="118"/>
      <c r="C37" s="207" t="s">
        <v>111</v>
      </c>
      <c r="D37" s="111">
        <f>+'[6]COSTOS INTERVENTORIA (2025 OK)'!$L$27</f>
        <v>2598000</v>
      </c>
      <c r="E37" s="112">
        <v>350000</v>
      </c>
      <c r="F37" s="113">
        <v>13</v>
      </c>
      <c r="G37" s="120">
        <f t="shared" si="2"/>
        <v>38324000</v>
      </c>
      <c r="H37" s="93"/>
      <c r="I37" s="125"/>
      <c r="J37" s="125">
        <v>2000000</v>
      </c>
      <c r="K37" s="125">
        <v>400000</v>
      </c>
      <c r="L37" s="212">
        <f t="shared" si="3"/>
        <v>2560000</v>
      </c>
      <c r="M37" s="212">
        <f t="shared" si="0"/>
        <v>512000</v>
      </c>
      <c r="N37" s="125">
        <f t="shared" si="1"/>
        <v>2579000</v>
      </c>
      <c r="O37" s="125"/>
      <c r="P37" s="125"/>
      <c r="Q37" s="46"/>
      <c r="R37" s="46"/>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92"/>
      <c r="DF37" s="92"/>
      <c r="DG37" s="92"/>
      <c r="DH37" s="92"/>
      <c r="DI37" s="92"/>
      <c r="DJ37" s="92"/>
      <c r="DK37" s="92"/>
      <c r="DL37" s="92"/>
      <c r="DM37" s="92"/>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92"/>
      <c r="FC37" s="92"/>
      <c r="FD37" s="92"/>
      <c r="FE37" s="92"/>
      <c r="FF37" s="92"/>
      <c r="FG37" s="92"/>
      <c r="FH37" s="92"/>
      <c r="FI37" s="92"/>
      <c r="FJ37" s="92"/>
      <c r="FK37" s="92"/>
      <c r="FL37" s="92"/>
      <c r="FM37" s="92"/>
      <c r="FN37" s="92"/>
      <c r="FO37" s="92"/>
      <c r="FP37" s="92"/>
      <c r="FQ37" s="92"/>
      <c r="FR37" s="92"/>
      <c r="FS37" s="92"/>
      <c r="FT37" s="92"/>
      <c r="FU37" s="92"/>
      <c r="FV37" s="92"/>
      <c r="FW37" s="92"/>
      <c r="FX37" s="92"/>
      <c r="FY37" s="92"/>
      <c r="FZ37" s="92"/>
      <c r="GA37" s="92"/>
      <c r="GB37" s="92"/>
      <c r="GC37" s="92"/>
      <c r="GD37" s="92"/>
      <c r="GE37" s="92"/>
      <c r="GF37" s="92"/>
      <c r="GG37" s="92"/>
      <c r="GH37" s="92"/>
      <c r="GI37" s="92"/>
      <c r="GJ37" s="92"/>
      <c r="GK37" s="92"/>
      <c r="GL37" s="92"/>
      <c r="GM37" s="92"/>
      <c r="GN37" s="92"/>
      <c r="GO37" s="92"/>
      <c r="GP37" s="92"/>
    </row>
    <row r="38" spans="2:198" s="100" customFormat="1" ht="18" customHeight="1" x14ac:dyDescent="0.3">
      <c r="B38" s="118"/>
      <c r="C38" s="207" t="s">
        <v>112</v>
      </c>
      <c r="D38" s="111">
        <f>+D37</f>
        <v>2598000</v>
      </c>
      <c r="E38" s="112">
        <v>350000</v>
      </c>
      <c r="F38" s="113">
        <v>6.5</v>
      </c>
      <c r="G38" s="120">
        <f t="shared" si="2"/>
        <v>19162000</v>
      </c>
      <c r="H38" s="93"/>
      <c r="I38" s="125"/>
      <c r="J38" s="125">
        <v>2000000</v>
      </c>
      <c r="K38" s="125">
        <v>400000</v>
      </c>
      <c r="L38" s="212">
        <f t="shared" si="3"/>
        <v>2560000</v>
      </c>
      <c r="M38" s="212">
        <f t="shared" si="0"/>
        <v>512000</v>
      </c>
      <c r="N38" s="125">
        <f t="shared" si="1"/>
        <v>2579000</v>
      </c>
      <c r="O38" s="125"/>
      <c r="P38" s="125"/>
      <c r="Q38" s="46"/>
      <c r="R38" s="46"/>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92"/>
      <c r="DF38" s="92"/>
      <c r="DG38" s="92"/>
      <c r="DH38" s="92"/>
      <c r="DI38" s="92"/>
      <c r="DJ38" s="92"/>
      <c r="DK38" s="92"/>
      <c r="DL38" s="92"/>
      <c r="DM38" s="92"/>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92"/>
      <c r="FC38" s="92"/>
      <c r="FD38" s="92"/>
      <c r="FE38" s="92"/>
      <c r="FF38" s="92"/>
      <c r="FG38" s="92"/>
      <c r="FH38" s="92"/>
      <c r="FI38" s="92"/>
      <c r="FJ38" s="92"/>
      <c r="FK38" s="92"/>
      <c r="FL38" s="92"/>
      <c r="FM38" s="92"/>
      <c r="FN38" s="92"/>
      <c r="FO38" s="92"/>
      <c r="FP38" s="92"/>
      <c r="FQ38" s="92"/>
      <c r="FR38" s="92"/>
      <c r="FS38" s="92"/>
      <c r="FT38" s="92"/>
      <c r="FU38" s="92"/>
      <c r="FV38" s="92"/>
      <c r="FW38" s="92"/>
      <c r="FX38" s="92"/>
      <c r="FY38" s="92"/>
      <c r="FZ38" s="92"/>
      <c r="GA38" s="92"/>
      <c r="GB38" s="92"/>
      <c r="GC38" s="92"/>
      <c r="GD38" s="92"/>
      <c r="GE38" s="92"/>
      <c r="GF38" s="92"/>
      <c r="GG38" s="92"/>
      <c r="GH38" s="92"/>
      <c r="GI38" s="92"/>
      <c r="GJ38" s="92"/>
      <c r="GK38" s="92"/>
      <c r="GL38" s="92"/>
      <c r="GM38" s="92"/>
      <c r="GN38" s="92"/>
      <c r="GO38" s="92"/>
      <c r="GP38" s="92"/>
    </row>
    <row r="39" spans="2:198" s="100" customFormat="1" ht="18" customHeight="1" x14ac:dyDescent="0.3">
      <c r="B39" s="189"/>
      <c r="C39" s="244" t="s">
        <v>113</v>
      </c>
      <c r="D39" s="244"/>
      <c r="E39" s="244"/>
      <c r="F39" s="244"/>
      <c r="G39" s="245"/>
      <c r="H39" s="93"/>
      <c r="I39" s="125"/>
      <c r="J39" s="125"/>
      <c r="K39" s="125"/>
      <c r="L39" s="212">
        <f t="shared" si="3"/>
        <v>0</v>
      </c>
      <c r="M39" s="212">
        <f t="shared" si="0"/>
        <v>0</v>
      </c>
      <c r="N39" s="125">
        <f t="shared" si="1"/>
        <v>0</v>
      </c>
      <c r="O39" s="125"/>
      <c r="P39" s="125"/>
      <c r="Q39" s="46"/>
      <c r="R39" s="46"/>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92"/>
      <c r="FC39" s="92"/>
      <c r="FD39" s="92"/>
      <c r="FE39" s="92"/>
      <c r="FF39" s="92"/>
      <c r="FG39" s="92"/>
      <c r="FH39" s="92"/>
      <c r="FI39" s="92"/>
      <c r="FJ39" s="92"/>
      <c r="FK39" s="92"/>
      <c r="FL39" s="92"/>
      <c r="FM39" s="92"/>
      <c r="FN39" s="92"/>
      <c r="FO39" s="92"/>
      <c r="FP39" s="92"/>
      <c r="FQ39" s="92"/>
      <c r="FR39" s="92"/>
      <c r="FS39" s="92"/>
      <c r="FT39" s="92"/>
      <c r="FU39" s="92"/>
      <c r="FV39" s="92"/>
      <c r="FW39" s="92"/>
      <c r="FX39" s="92"/>
      <c r="FY39" s="92"/>
      <c r="FZ39" s="92"/>
      <c r="GA39" s="92"/>
      <c r="GB39" s="92"/>
      <c r="GC39" s="92"/>
      <c r="GD39" s="92"/>
      <c r="GE39" s="92"/>
      <c r="GF39" s="92"/>
      <c r="GG39" s="92"/>
      <c r="GH39" s="92"/>
      <c r="GI39" s="92"/>
      <c r="GJ39" s="92"/>
      <c r="GK39" s="92"/>
      <c r="GL39" s="92"/>
      <c r="GM39" s="92"/>
      <c r="GN39" s="92"/>
      <c r="GO39" s="92"/>
      <c r="GP39" s="92"/>
    </row>
    <row r="40" spans="2:198" s="100" customFormat="1" ht="18" customHeight="1" x14ac:dyDescent="0.3">
      <c r="B40" s="118"/>
      <c r="C40" s="207" t="str">
        <f>+'[6]COSTOS INTERVENTORIA (2025 OK)'!$A$32</f>
        <v>Auxiliar de Laboratorio</v>
      </c>
      <c r="D40" s="111">
        <f>+'[6]COSTOS INTERVENTORIA (2025 OK)'!$L$32</f>
        <v>1551000</v>
      </c>
      <c r="E40" s="112"/>
      <c r="F40" s="113">
        <v>13</v>
      </c>
      <c r="G40" s="120">
        <f>+ROUND((D40+E40)*F40,0)</f>
        <v>20163000</v>
      </c>
      <c r="H40" s="93"/>
      <c r="I40" s="125"/>
      <c r="J40" s="125">
        <v>130000</v>
      </c>
      <c r="K40" s="125"/>
      <c r="L40" s="212">
        <f t="shared" si="3"/>
        <v>166400</v>
      </c>
      <c r="M40" s="212">
        <f t="shared" si="0"/>
        <v>0</v>
      </c>
      <c r="N40" s="125">
        <f t="shared" si="1"/>
        <v>858700</v>
      </c>
      <c r="O40" s="125"/>
      <c r="P40" s="125"/>
      <c r="Q40" s="46"/>
      <c r="R40" s="46"/>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92"/>
      <c r="DF40" s="92"/>
      <c r="DG40" s="92"/>
      <c r="DH40" s="92"/>
      <c r="DI40" s="92"/>
      <c r="DJ40" s="92"/>
      <c r="DK40" s="92"/>
      <c r="DL40" s="92"/>
      <c r="DM40" s="92"/>
      <c r="DN40" s="92"/>
      <c r="DO40" s="92"/>
      <c r="DP40" s="92"/>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92"/>
      <c r="FC40" s="92"/>
      <c r="FD40" s="92"/>
      <c r="FE40" s="92"/>
      <c r="FF40" s="92"/>
      <c r="FG40" s="92"/>
      <c r="FH40" s="92"/>
      <c r="FI40" s="92"/>
      <c r="FJ40" s="92"/>
      <c r="FK40" s="92"/>
      <c r="FL40" s="92"/>
      <c r="FM40" s="92"/>
      <c r="FN40" s="92"/>
      <c r="FO40" s="92"/>
      <c r="FP40" s="92"/>
      <c r="FQ40" s="92"/>
      <c r="FR40" s="92"/>
      <c r="FS40" s="92"/>
      <c r="FT40" s="92"/>
      <c r="FU40" s="92"/>
      <c r="FV40" s="92"/>
      <c r="FW40" s="92"/>
      <c r="FX40" s="92"/>
      <c r="FY40" s="92"/>
      <c r="FZ40" s="92"/>
      <c r="GA40" s="92"/>
      <c r="GB40" s="92"/>
      <c r="GC40" s="92"/>
      <c r="GD40" s="92"/>
      <c r="GE40" s="92"/>
      <c r="GF40" s="92"/>
      <c r="GG40" s="92"/>
      <c r="GH40" s="92"/>
      <c r="GI40" s="92"/>
      <c r="GJ40" s="92"/>
      <c r="GK40" s="92"/>
      <c r="GL40" s="92"/>
      <c r="GM40" s="92"/>
      <c r="GN40" s="92"/>
      <c r="GO40" s="92"/>
      <c r="GP40" s="92"/>
    </row>
    <row r="41" spans="2:198" s="100" customFormat="1" ht="18" customHeight="1" x14ac:dyDescent="0.3">
      <c r="B41" s="118"/>
      <c r="C41" s="207" t="s">
        <v>114</v>
      </c>
      <c r="D41" s="111">
        <f>+'[6]COSTOS INTERVENTORIA (2025 OK)'!$M$31</f>
        <v>1555000</v>
      </c>
      <c r="E41" s="112"/>
      <c r="F41" s="113">
        <f>13*2</f>
        <v>26</v>
      </c>
      <c r="G41" s="120">
        <f>+ROUND((D41+E41)*F41,0)</f>
        <v>40430000</v>
      </c>
      <c r="H41" s="93"/>
      <c r="I41" s="125"/>
      <c r="J41" s="125">
        <v>1300000</v>
      </c>
      <c r="K41" s="125"/>
      <c r="L41" s="212">
        <f t="shared" si="3"/>
        <v>1664000</v>
      </c>
      <c r="M41" s="212">
        <f t="shared" si="0"/>
        <v>0</v>
      </c>
      <c r="N41" s="125">
        <f t="shared" si="1"/>
        <v>1609500</v>
      </c>
      <c r="O41" s="125"/>
      <c r="P41" s="125"/>
      <c r="Q41" s="46"/>
      <c r="R41" s="46"/>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92"/>
      <c r="FC41" s="92"/>
      <c r="FD41" s="92"/>
      <c r="FE41" s="92"/>
      <c r="FF41" s="92"/>
      <c r="FG41" s="92"/>
      <c r="FH41" s="92"/>
      <c r="FI41" s="92"/>
      <c r="FJ41" s="92"/>
      <c r="FK41" s="92"/>
      <c r="FL41" s="92"/>
      <c r="FM41" s="92"/>
      <c r="FN41" s="92"/>
      <c r="FO41" s="92"/>
      <c r="FP41" s="92"/>
      <c r="FQ41" s="92"/>
      <c r="FR41" s="92"/>
      <c r="FS41" s="92"/>
      <c r="FT41" s="92"/>
      <c r="FU41" s="92"/>
      <c r="FV41" s="92"/>
      <c r="FW41" s="92"/>
      <c r="FX41" s="92"/>
      <c r="FY41" s="92"/>
      <c r="FZ41" s="92"/>
      <c r="GA41" s="92"/>
      <c r="GB41" s="92"/>
      <c r="GC41" s="92"/>
      <c r="GD41" s="92"/>
      <c r="GE41" s="92"/>
      <c r="GF41" s="92"/>
      <c r="GG41" s="92"/>
      <c r="GH41" s="92"/>
      <c r="GI41" s="92"/>
      <c r="GJ41" s="92"/>
      <c r="GK41" s="92"/>
      <c r="GL41" s="92"/>
      <c r="GM41" s="92"/>
      <c r="GN41" s="92"/>
      <c r="GO41" s="92"/>
      <c r="GP41" s="92"/>
    </row>
    <row r="42" spans="2:198" s="100" customFormat="1" ht="18" customHeight="1" x14ac:dyDescent="0.3">
      <c r="B42" s="189"/>
      <c r="C42" s="244" t="s">
        <v>39</v>
      </c>
      <c r="D42" s="244"/>
      <c r="E42" s="244"/>
      <c r="F42" s="244"/>
      <c r="G42" s="245"/>
      <c r="H42" s="92"/>
      <c r="I42" s="125"/>
      <c r="J42" s="125"/>
      <c r="K42" s="125"/>
      <c r="L42" s="212">
        <f t="shared" si="3"/>
        <v>0</v>
      </c>
      <c r="M42" s="212">
        <f t="shared" si="0"/>
        <v>0</v>
      </c>
      <c r="N42" s="125">
        <f t="shared" si="1"/>
        <v>0</v>
      </c>
      <c r="O42" s="125"/>
      <c r="P42" s="125"/>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92"/>
      <c r="FC42" s="92"/>
      <c r="FD42" s="92"/>
      <c r="FE42" s="92"/>
      <c r="FF42" s="92"/>
      <c r="FG42" s="92"/>
      <c r="FH42" s="92"/>
      <c r="FI42" s="92"/>
      <c r="FJ42" s="92"/>
      <c r="FK42" s="92"/>
      <c r="FL42" s="92"/>
      <c r="FM42" s="92"/>
      <c r="FN42" s="92"/>
      <c r="FO42" s="92"/>
      <c r="FP42" s="92"/>
      <c r="FQ42" s="92"/>
      <c r="FR42" s="92"/>
      <c r="FS42" s="92"/>
      <c r="FT42" s="92"/>
      <c r="FU42" s="92"/>
      <c r="FV42" s="92"/>
      <c r="FW42" s="92"/>
      <c r="FX42" s="92"/>
      <c r="FY42" s="92"/>
      <c r="FZ42" s="92"/>
      <c r="GA42" s="92"/>
      <c r="GB42" s="92"/>
      <c r="GC42" s="92"/>
      <c r="GD42" s="92"/>
      <c r="GE42" s="92"/>
      <c r="GF42" s="92"/>
      <c r="GG42" s="92"/>
      <c r="GH42" s="92"/>
      <c r="GI42" s="92"/>
      <c r="GJ42" s="92"/>
      <c r="GK42" s="92"/>
      <c r="GL42" s="92"/>
    </row>
    <row r="43" spans="2:198" s="100" customFormat="1" ht="14.4" x14ac:dyDescent="0.3">
      <c r="B43" s="118"/>
      <c r="C43" s="110" t="s">
        <v>40</v>
      </c>
      <c r="D43" s="111">
        <f>+'[6]COSTOS INTERVENTORIA (2025 OK)'!$M$34</f>
        <v>1502000</v>
      </c>
      <c r="E43" s="119"/>
      <c r="F43" s="113">
        <v>6.5</v>
      </c>
      <c r="G43" s="120">
        <f t="shared" si="2"/>
        <v>9763000</v>
      </c>
      <c r="H43" s="92"/>
      <c r="I43" s="125"/>
      <c r="J43" s="125">
        <v>1000000</v>
      </c>
      <c r="K43" s="125"/>
      <c r="L43" s="212">
        <f t="shared" si="3"/>
        <v>1280000</v>
      </c>
      <c r="M43" s="212">
        <f t="shared" si="0"/>
        <v>0</v>
      </c>
      <c r="N43" s="125">
        <f t="shared" si="1"/>
        <v>1391000</v>
      </c>
      <c r="O43" s="125"/>
      <c r="P43" s="125"/>
      <c r="Q43" s="44"/>
      <c r="R43" s="44"/>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92"/>
      <c r="FC43" s="92"/>
      <c r="FD43" s="92"/>
      <c r="FE43" s="92"/>
      <c r="FF43" s="92"/>
      <c r="FG43" s="92"/>
      <c r="FH43" s="92"/>
      <c r="FI43" s="92"/>
      <c r="FJ43" s="92"/>
      <c r="FK43" s="92"/>
      <c r="FL43" s="92"/>
      <c r="FM43" s="92"/>
      <c r="FN43" s="92"/>
      <c r="FO43" s="92"/>
      <c r="FP43" s="92"/>
      <c r="FQ43" s="92"/>
      <c r="FR43" s="92"/>
      <c r="FS43" s="92"/>
      <c r="FT43" s="92"/>
      <c r="FU43" s="92"/>
      <c r="FV43" s="92"/>
      <c r="FW43" s="92"/>
      <c r="FX43" s="92"/>
      <c r="FY43" s="92"/>
      <c r="FZ43" s="92"/>
      <c r="GA43" s="92"/>
      <c r="GB43" s="92"/>
      <c r="GC43" s="92"/>
      <c r="GD43" s="92"/>
      <c r="GE43" s="92"/>
      <c r="GF43" s="92"/>
      <c r="GG43" s="92"/>
      <c r="GH43" s="92"/>
      <c r="GI43" s="92"/>
      <c r="GJ43" s="92"/>
      <c r="GK43" s="92"/>
      <c r="GL43" s="92"/>
    </row>
    <row r="44" spans="2:198" s="100" customFormat="1" ht="14.4" x14ac:dyDescent="0.3">
      <c r="B44" s="118"/>
      <c r="C44" s="110" t="s">
        <v>115</v>
      </c>
      <c r="D44" s="111">
        <f>+'[6]COSTOS INTERVENTORIA (2025 OK)'!$M$35</f>
        <v>1555000</v>
      </c>
      <c r="E44" s="119"/>
      <c r="F44" s="113">
        <f>13+6.5</f>
        <v>19.5</v>
      </c>
      <c r="G44" s="120">
        <f t="shared" si="2"/>
        <v>30322500</v>
      </c>
      <c r="H44" s="92"/>
      <c r="I44" s="125"/>
      <c r="J44" s="125">
        <v>1000000</v>
      </c>
      <c r="K44" s="125"/>
      <c r="L44" s="212">
        <f t="shared" si="3"/>
        <v>1280000</v>
      </c>
      <c r="M44" s="212">
        <f t="shared" si="0"/>
        <v>0</v>
      </c>
      <c r="N44" s="125">
        <f t="shared" si="1"/>
        <v>1417500</v>
      </c>
      <c r="O44" s="125"/>
      <c r="P44" s="125"/>
      <c r="Q44" s="46"/>
      <c r="R44" s="46"/>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92"/>
      <c r="FC44" s="92"/>
      <c r="FD44" s="92"/>
      <c r="FE44" s="92"/>
      <c r="FF44" s="92"/>
      <c r="FG44" s="92"/>
      <c r="FH44" s="92"/>
      <c r="FI44" s="92"/>
      <c r="FJ44" s="92"/>
      <c r="FK44" s="92"/>
      <c r="FL44" s="92"/>
      <c r="FM44" s="92"/>
      <c r="FN44" s="92"/>
      <c r="FO44" s="92"/>
      <c r="FP44" s="92"/>
      <c r="FQ44" s="92"/>
      <c r="FR44" s="92"/>
      <c r="FS44" s="92"/>
      <c r="FT44" s="92"/>
      <c r="FU44" s="92"/>
      <c r="FV44" s="92"/>
      <c r="FW44" s="92"/>
      <c r="FX44" s="92"/>
      <c r="FY44" s="92"/>
      <c r="FZ44" s="92"/>
      <c r="GA44" s="92"/>
      <c r="GB44" s="92"/>
      <c r="GC44" s="92"/>
      <c r="GD44" s="92"/>
      <c r="GE44" s="92"/>
      <c r="GF44" s="92"/>
      <c r="GG44" s="92"/>
      <c r="GH44" s="92"/>
      <c r="GI44" s="92"/>
      <c r="GJ44" s="92"/>
      <c r="GK44" s="92"/>
      <c r="GL44" s="92"/>
    </row>
    <row r="45" spans="2:198" s="100" customFormat="1" ht="14.85" customHeight="1" thickBot="1" x14ac:dyDescent="0.35">
      <c r="B45" s="121"/>
      <c r="C45" s="244" t="s">
        <v>43</v>
      </c>
      <c r="D45" s="244"/>
      <c r="E45" s="244"/>
      <c r="F45" s="244"/>
      <c r="G45" s="190">
        <f>ROUND(SUM(G15:G44),0)</f>
        <v>1095524500</v>
      </c>
      <c r="H45" s="92"/>
      <c r="I45" s="125"/>
      <c r="J45" s="125"/>
      <c r="K45" s="125"/>
      <c r="L45" s="212"/>
      <c r="M45" s="212">
        <f t="shared" si="0"/>
        <v>0</v>
      </c>
      <c r="N45" s="125" t="e">
        <f t="shared" si="1"/>
        <v>#DIV/0!</v>
      </c>
      <c r="O45" s="125"/>
      <c r="P45" s="125"/>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92"/>
      <c r="FC45" s="92"/>
      <c r="FD45" s="92"/>
      <c r="FE45" s="92"/>
      <c r="FF45" s="92"/>
      <c r="FG45" s="92"/>
      <c r="FH45" s="92"/>
      <c r="FI45" s="92"/>
      <c r="FJ45" s="92"/>
      <c r="FK45" s="92"/>
      <c r="FL45" s="92"/>
      <c r="FM45" s="92"/>
      <c r="FN45" s="92"/>
      <c r="FO45" s="92"/>
      <c r="FP45" s="92"/>
      <c r="FQ45" s="92"/>
      <c r="FR45" s="92"/>
      <c r="FS45" s="92"/>
      <c r="FT45" s="92"/>
      <c r="FU45" s="92"/>
      <c r="FV45" s="92"/>
      <c r="FW45" s="92"/>
      <c r="FX45" s="92"/>
      <c r="FY45" s="92"/>
      <c r="FZ45" s="92"/>
      <c r="GA45" s="92"/>
      <c r="GB45" s="92"/>
      <c r="GC45" s="92"/>
      <c r="GD45" s="92"/>
      <c r="GE45" s="92"/>
      <c r="GF45" s="92"/>
      <c r="GG45" s="92"/>
      <c r="GH45" s="92"/>
      <c r="GI45" s="92"/>
      <c r="GJ45" s="92"/>
      <c r="GK45" s="92"/>
      <c r="GL45" s="92"/>
      <c r="GM45" s="92"/>
      <c r="GN45" s="92"/>
      <c r="GO45" s="92"/>
      <c r="GP45" s="92"/>
    </row>
    <row r="46" spans="2:198" s="100" customFormat="1" ht="18" customHeight="1" thickBot="1" x14ac:dyDescent="0.35">
      <c r="B46" s="122"/>
      <c r="C46" s="281" t="s">
        <v>44</v>
      </c>
      <c r="D46" s="281"/>
      <c r="E46" s="281"/>
      <c r="F46" s="281"/>
      <c r="G46" s="123">
        <v>2.4</v>
      </c>
      <c r="H46" s="124" t="s">
        <v>45</v>
      </c>
      <c r="I46" s="304">
        <f>+G45*0.4</f>
        <v>438209800</v>
      </c>
      <c r="J46" s="305"/>
      <c r="K46" s="209"/>
      <c r="L46" s="209"/>
      <c r="M46" s="125">
        <f t="shared" si="0"/>
        <v>0</v>
      </c>
      <c r="N46" s="125" t="e">
        <f t="shared" si="1"/>
        <v>#DIV/0!</v>
      </c>
      <c r="O46" s="125"/>
      <c r="P46" s="125"/>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92"/>
      <c r="DF46" s="92"/>
      <c r="DG46" s="92"/>
      <c r="DH46" s="92"/>
      <c r="DI46" s="92"/>
      <c r="DJ46" s="92"/>
      <c r="DK46" s="92"/>
      <c r="DL46" s="92"/>
      <c r="DM46" s="92"/>
      <c r="DN46" s="92"/>
      <c r="DO46" s="92"/>
      <c r="DP46" s="92"/>
      <c r="DQ46" s="92"/>
      <c r="DR46" s="92"/>
      <c r="DS46" s="92"/>
      <c r="DT46" s="92"/>
      <c r="DU46" s="92"/>
      <c r="DV46" s="92"/>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92"/>
      <c r="FC46" s="92"/>
      <c r="FD46" s="92"/>
      <c r="FE46" s="92"/>
      <c r="FF46" s="92"/>
      <c r="FG46" s="92"/>
      <c r="FH46" s="92"/>
      <c r="FI46" s="92"/>
      <c r="FJ46" s="92"/>
      <c r="FK46" s="92"/>
      <c r="FL46" s="92"/>
      <c r="FM46" s="92"/>
      <c r="FN46" s="92"/>
      <c r="FO46" s="92"/>
      <c r="FP46" s="92"/>
      <c r="FQ46" s="92"/>
      <c r="FR46" s="92"/>
      <c r="FS46" s="92"/>
      <c r="FT46" s="92"/>
      <c r="FU46" s="92"/>
      <c r="FV46" s="92"/>
      <c r="FW46" s="92"/>
      <c r="FX46" s="92"/>
      <c r="FY46" s="92"/>
      <c r="FZ46" s="92"/>
      <c r="GA46" s="92"/>
      <c r="GB46" s="92"/>
      <c r="GC46" s="92"/>
      <c r="GD46" s="92"/>
      <c r="GE46" s="92"/>
      <c r="GF46" s="92"/>
      <c r="GG46" s="92"/>
      <c r="GH46" s="92"/>
      <c r="GI46" s="92"/>
      <c r="GJ46" s="92"/>
      <c r="GK46" s="92"/>
      <c r="GL46" s="92"/>
      <c r="GM46" s="92"/>
      <c r="GN46" s="92"/>
      <c r="GO46" s="92"/>
      <c r="GP46" s="92"/>
    </row>
    <row r="47" spans="2:198" s="100" customFormat="1" ht="18" customHeight="1" thickBot="1" x14ac:dyDescent="0.35">
      <c r="B47" s="126"/>
      <c r="C47" s="282" t="s">
        <v>46</v>
      </c>
      <c r="D47" s="282"/>
      <c r="E47" s="282"/>
      <c r="F47" s="282"/>
      <c r="G47" s="127">
        <f>+ROUND(G45*G46,0)</f>
        <v>2629258800</v>
      </c>
      <c r="H47" s="128"/>
      <c r="I47" s="209"/>
      <c r="J47" s="210">
        <f>+I46/6.5</f>
        <v>67416892.307692304</v>
      </c>
      <c r="K47" s="312" t="s">
        <v>116</v>
      </c>
      <c r="L47" s="312"/>
      <c r="M47" s="125" t="e">
        <f t="shared" si="0"/>
        <v>#VALUE!</v>
      </c>
      <c r="N47" s="125" t="e">
        <f t="shared" si="1"/>
        <v>#DIV/0!</v>
      </c>
      <c r="O47" s="125"/>
      <c r="P47" s="125"/>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c r="CN47" s="92"/>
      <c r="CO47" s="92"/>
      <c r="CP47" s="92"/>
      <c r="CQ47" s="92"/>
      <c r="CR47" s="92"/>
      <c r="CS47" s="92"/>
      <c r="CT47" s="92"/>
      <c r="CU47" s="92"/>
      <c r="CV47" s="92"/>
      <c r="CW47" s="92"/>
      <c r="CX47" s="92"/>
      <c r="CY47" s="92"/>
      <c r="CZ47" s="92"/>
      <c r="DA47" s="92"/>
      <c r="DB47" s="92"/>
      <c r="DC47" s="92"/>
      <c r="DD47" s="92"/>
      <c r="DE47" s="92"/>
      <c r="DF47" s="92"/>
      <c r="DG47" s="92"/>
      <c r="DH47" s="92"/>
      <c r="DI47" s="92"/>
      <c r="DJ47" s="92"/>
      <c r="DK47" s="92"/>
      <c r="DL47" s="92"/>
      <c r="DM47" s="92"/>
      <c r="DN47" s="92"/>
      <c r="DO47" s="92"/>
      <c r="DP47" s="92"/>
      <c r="DQ47" s="92"/>
      <c r="DR47" s="92"/>
      <c r="DS47" s="92"/>
      <c r="DT47" s="92"/>
      <c r="DU47" s="92"/>
      <c r="DV47" s="92"/>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92"/>
      <c r="FC47" s="92"/>
      <c r="FD47" s="92"/>
      <c r="FE47" s="92"/>
      <c r="FF47" s="92"/>
      <c r="FG47" s="92"/>
      <c r="FH47" s="92"/>
      <c r="FI47" s="92"/>
      <c r="FJ47" s="92"/>
      <c r="FK47" s="92"/>
      <c r="FL47" s="92"/>
      <c r="FM47" s="92"/>
      <c r="FN47" s="92"/>
      <c r="FO47" s="92"/>
      <c r="FP47" s="92"/>
      <c r="FQ47" s="92"/>
      <c r="FR47" s="92"/>
      <c r="FS47" s="92"/>
      <c r="FT47" s="92"/>
      <c r="FU47" s="92"/>
      <c r="FV47" s="92"/>
      <c r="FW47" s="92"/>
      <c r="FX47" s="92"/>
      <c r="FY47" s="92"/>
      <c r="FZ47" s="92"/>
      <c r="GA47" s="92"/>
      <c r="GB47" s="92"/>
      <c r="GC47" s="92"/>
      <c r="GD47" s="92"/>
      <c r="GE47" s="92"/>
      <c r="GF47" s="92"/>
      <c r="GG47" s="92"/>
      <c r="GH47" s="92"/>
      <c r="GI47" s="92"/>
      <c r="GJ47" s="92"/>
      <c r="GK47" s="92"/>
      <c r="GL47" s="92"/>
      <c r="GM47" s="92"/>
      <c r="GN47" s="92"/>
      <c r="GO47" s="92"/>
      <c r="GP47" s="92"/>
    </row>
    <row r="48" spans="2:198" s="100" customFormat="1" ht="18" customHeight="1" thickBot="1" x14ac:dyDescent="0.35">
      <c r="B48" s="258" t="s">
        <v>47</v>
      </c>
      <c r="C48" s="259"/>
      <c r="D48" s="259"/>
      <c r="E48" s="259"/>
      <c r="F48" s="259"/>
      <c r="G48" s="260"/>
      <c r="H48" s="129"/>
      <c r="I48" s="125"/>
      <c r="J48" s="125"/>
      <c r="K48" s="125"/>
      <c r="L48" s="125"/>
      <c r="M48" s="125">
        <f t="shared" si="0"/>
        <v>0</v>
      </c>
      <c r="N48" s="125" t="e">
        <f t="shared" si="1"/>
        <v>#DIV/0!</v>
      </c>
      <c r="O48" s="125"/>
      <c r="P48" s="125"/>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92"/>
      <c r="FC48" s="92"/>
      <c r="FD48" s="92"/>
      <c r="FE48" s="92"/>
      <c r="FF48" s="92"/>
      <c r="FG48" s="92"/>
      <c r="FH48" s="92"/>
      <c r="FI48" s="92"/>
      <c r="FJ48" s="92"/>
      <c r="FK48" s="92"/>
      <c r="FL48" s="92"/>
      <c r="FM48" s="92"/>
      <c r="FN48" s="92"/>
      <c r="FO48" s="92"/>
      <c r="FP48" s="92"/>
      <c r="FQ48" s="92"/>
      <c r="FR48" s="92"/>
      <c r="FS48" s="92"/>
      <c r="FT48" s="92"/>
      <c r="FU48" s="92"/>
      <c r="FV48" s="92"/>
      <c r="FW48" s="92"/>
      <c r="FX48" s="92"/>
      <c r="FY48" s="92"/>
      <c r="FZ48" s="92"/>
      <c r="GA48" s="92"/>
      <c r="GB48" s="92"/>
      <c r="GC48" s="92"/>
      <c r="GD48" s="92"/>
      <c r="GE48" s="92"/>
      <c r="GF48" s="92"/>
      <c r="GG48" s="92"/>
      <c r="GH48" s="92"/>
      <c r="GI48" s="92"/>
      <c r="GJ48" s="92"/>
      <c r="GK48" s="92"/>
      <c r="GL48" s="92"/>
      <c r="GM48" s="92"/>
      <c r="GN48" s="92"/>
      <c r="GO48" s="92"/>
      <c r="GP48" s="92"/>
    </row>
    <row r="49" spans="2:198" s="100" customFormat="1" ht="14.85" customHeight="1" x14ac:dyDescent="0.3">
      <c r="B49" s="286"/>
      <c r="C49" s="288" t="s">
        <v>48</v>
      </c>
      <c r="D49" s="288" t="s">
        <v>49</v>
      </c>
      <c r="E49" s="130" t="s">
        <v>50</v>
      </c>
      <c r="F49" s="290" t="s">
        <v>51</v>
      </c>
      <c r="G49" s="131" t="s">
        <v>11</v>
      </c>
      <c r="H49" s="117"/>
      <c r="I49" s="125"/>
      <c r="J49" s="125"/>
      <c r="K49" s="125"/>
      <c r="L49" s="125"/>
      <c r="M49" s="125">
        <f t="shared" si="0"/>
        <v>0</v>
      </c>
      <c r="N49" s="125" t="e">
        <f t="shared" si="1"/>
        <v>#DIV/0!</v>
      </c>
      <c r="O49" s="125"/>
      <c r="P49" s="125"/>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c r="CN49" s="92"/>
      <c r="CO49" s="92"/>
      <c r="CP49" s="92"/>
      <c r="CQ49" s="92"/>
      <c r="CR49" s="92"/>
      <c r="CS49" s="92"/>
      <c r="CT49" s="92"/>
      <c r="CU49" s="92"/>
      <c r="CV49" s="92"/>
      <c r="CW49" s="92"/>
      <c r="CX49" s="92"/>
      <c r="CY49" s="92"/>
      <c r="CZ49" s="92"/>
      <c r="DA49" s="92"/>
      <c r="DB49" s="92"/>
      <c r="DC49" s="92"/>
      <c r="DD49" s="92"/>
      <c r="DE49" s="92"/>
      <c r="DF49" s="92"/>
      <c r="DG49" s="92"/>
      <c r="DH49" s="92"/>
      <c r="DI49" s="92"/>
      <c r="DJ49" s="92"/>
      <c r="DK49" s="92"/>
      <c r="DL49" s="92"/>
      <c r="DM49" s="92"/>
      <c r="DN49" s="92"/>
      <c r="DO49" s="92"/>
      <c r="DP49" s="92"/>
      <c r="DQ49" s="92"/>
      <c r="DR49" s="92"/>
      <c r="DS49" s="92"/>
      <c r="DT49" s="92"/>
      <c r="DU49" s="92"/>
      <c r="DV49" s="92"/>
      <c r="DW49" s="92"/>
      <c r="DX49" s="92"/>
      <c r="DY49" s="92"/>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92"/>
      <c r="FC49" s="92"/>
      <c r="FD49" s="92"/>
      <c r="FE49" s="92"/>
      <c r="FF49" s="92"/>
      <c r="FG49" s="92"/>
      <c r="FH49" s="92"/>
      <c r="FI49" s="92"/>
      <c r="FJ49" s="92"/>
      <c r="FK49" s="92"/>
      <c r="FL49" s="92"/>
      <c r="FM49" s="92"/>
      <c r="FN49" s="92"/>
      <c r="FO49" s="92"/>
      <c r="FP49" s="92"/>
      <c r="FQ49" s="92"/>
      <c r="FR49" s="92"/>
      <c r="FS49" s="92"/>
      <c r="FT49" s="92"/>
      <c r="FU49" s="92"/>
      <c r="FV49" s="92"/>
      <c r="FW49" s="92"/>
      <c r="FX49" s="92"/>
      <c r="FY49" s="92"/>
      <c r="FZ49" s="92"/>
      <c r="GA49" s="92"/>
      <c r="GB49" s="92"/>
      <c r="GC49" s="92"/>
      <c r="GD49" s="92"/>
      <c r="GE49" s="92"/>
      <c r="GF49" s="92"/>
      <c r="GG49" s="92"/>
      <c r="GH49" s="92"/>
      <c r="GI49" s="92"/>
      <c r="GJ49" s="92"/>
      <c r="GK49" s="92"/>
      <c r="GL49" s="92"/>
      <c r="GM49" s="92"/>
      <c r="GN49" s="92"/>
      <c r="GO49" s="92"/>
      <c r="GP49" s="92"/>
    </row>
    <row r="50" spans="2:198" s="100" customFormat="1" ht="14.85" customHeight="1" x14ac:dyDescent="0.3">
      <c r="B50" s="287"/>
      <c r="C50" s="289"/>
      <c r="D50" s="289"/>
      <c r="E50" s="132" t="s">
        <v>52</v>
      </c>
      <c r="F50" s="291"/>
      <c r="G50" s="133" t="s">
        <v>15</v>
      </c>
      <c r="H50" s="92"/>
      <c r="I50" s="125"/>
      <c r="J50" s="125"/>
      <c r="K50" s="125"/>
      <c r="L50" s="125"/>
      <c r="M50" s="125">
        <f t="shared" si="0"/>
        <v>0</v>
      </c>
      <c r="N50" s="125" t="e">
        <f t="shared" si="1"/>
        <v>#DIV/0!</v>
      </c>
      <c r="O50" s="125"/>
      <c r="P50" s="125"/>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c r="CT50" s="92"/>
      <c r="CU50" s="92"/>
      <c r="CV50" s="92"/>
      <c r="CW50" s="92"/>
      <c r="CX50" s="92"/>
      <c r="CY50" s="92"/>
      <c r="CZ50" s="92"/>
      <c r="DA50" s="92"/>
      <c r="DB50" s="92"/>
      <c r="DC50" s="92"/>
      <c r="DD50" s="92"/>
      <c r="DE50" s="92"/>
      <c r="DF50" s="92"/>
      <c r="DG50" s="92"/>
      <c r="DH50" s="92"/>
      <c r="DI50" s="92"/>
      <c r="DJ50" s="92"/>
      <c r="DK50" s="92"/>
      <c r="DL50" s="92"/>
      <c r="DM50" s="92"/>
      <c r="DN50" s="92"/>
      <c r="DO50" s="92"/>
      <c r="DP50" s="92"/>
      <c r="DQ50" s="92"/>
      <c r="DR50" s="92"/>
      <c r="DS50" s="92"/>
      <c r="DT50" s="92"/>
      <c r="DU50" s="92"/>
      <c r="DV50" s="92"/>
      <c r="DW50" s="92"/>
      <c r="DX50" s="92"/>
      <c r="DY50" s="92"/>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92"/>
      <c r="FC50" s="92"/>
      <c r="FD50" s="92"/>
      <c r="FE50" s="92"/>
      <c r="FF50" s="92"/>
      <c r="FG50" s="92"/>
      <c r="FH50" s="92"/>
      <c r="FI50" s="92"/>
      <c r="FJ50" s="92"/>
      <c r="FK50" s="92"/>
      <c r="FL50" s="92"/>
      <c r="FM50" s="92"/>
      <c r="FN50" s="92"/>
      <c r="FO50" s="92"/>
      <c r="FP50" s="92"/>
      <c r="FQ50" s="92"/>
      <c r="FR50" s="92"/>
      <c r="FS50" s="92"/>
      <c r="FT50" s="92"/>
      <c r="FU50" s="92"/>
      <c r="FV50" s="92"/>
      <c r="FW50" s="92"/>
      <c r="FX50" s="92"/>
      <c r="FY50" s="92"/>
      <c r="FZ50" s="92"/>
      <c r="GA50" s="92"/>
      <c r="GB50" s="92"/>
      <c r="GC50" s="92"/>
      <c r="GD50" s="92"/>
      <c r="GE50" s="92"/>
      <c r="GF50" s="92"/>
      <c r="GG50" s="92"/>
      <c r="GH50" s="92"/>
      <c r="GI50" s="92"/>
      <c r="GJ50" s="92"/>
      <c r="GK50" s="92"/>
      <c r="GL50" s="92"/>
      <c r="GM50" s="92"/>
      <c r="GN50" s="92"/>
      <c r="GO50" s="92"/>
      <c r="GP50" s="92"/>
    </row>
    <row r="51" spans="2:198" s="100" customFormat="1" ht="15" customHeight="1" thickBot="1" x14ac:dyDescent="0.35">
      <c r="B51" s="287"/>
      <c r="C51" s="289"/>
      <c r="D51" s="289"/>
      <c r="E51" s="107" t="s">
        <v>53</v>
      </c>
      <c r="F51" s="107" t="s">
        <v>54</v>
      </c>
      <c r="G51" s="109" t="s">
        <v>55</v>
      </c>
      <c r="H51" s="92"/>
      <c r="I51" s="125"/>
      <c r="J51" s="125"/>
      <c r="K51" s="125"/>
      <c r="L51" s="125"/>
      <c r="M51" s="125">
        <f t="shared" si="0"/>
        <v>0</v>
      </c>
      <c r="N51" s="125" t="e">
        <f t="shared" si="1"/>
        <v>#DIV/0!</v>
      </c>
      <c r="O51" s="125"/>
      <c r="P51" s="125"/>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92"/>
      <c r="FC51" s="92"/>
      <c r="FD51" s="92"/>
      <c r="FE51" s="92"/>
      <c r="FF51" s="92"/>
      <c r="FG51" s="92"/>
      <c r="FH51" s="92"/>
      <c r="FI51" s="92"/>
      <c r="FJ51" s="92"/>
      <c r="FK51" s="92"/>
      <c r="FL51" s="92"/>
      <c r="FM51" s="92"/>
      <c r="FN51" s="92"/>
      <c r="FO51" s="92"/>
      <c r="FP51" s="92"/>
      <c r="FQ51" s="92"/>
      <c r="FR51" s="92"/>
      <c r="FS51" s="92"/>
      <c r="FT51" s="92"/>
      <c r="FU51" s="92"/>
      <c r="FV51" s="92"/>
      <c r="FW51" s="92"/>
      <c r="FX51" s="92"/>
      <c r="FY51" s="92"/>
      <c r="FZ51" s="92"/>
      <c r="GA51" s="92"/>
      <c r="GB51" s="92"/>
      <c r="GC51" s="92"/>
      <c r="GD51" s="92"/>
      <c r="GE51" s="92"/>
      <c r="GF51" s="92"/>
      <c r="GG51" s="92"/>
      <c r="GH51" s="92"/>
      <c r="GI51" s="92"/>
      <c r="GJ51" s="92"/>
      <c r="GK51" s="92"/>
      <c r="GL51" s="92"/>
      <c r="GM51" s="92"/>
      <c r="GN51" s="92"/>
      <c r="GO51" s="92"/>
      <c r="GP51" s="92"/>
    </row>
    <row r="52" spans="2:198" s="100" customFormat="1" ht="15" thickBot="1" x14ac:dyDescent="0.35">
      <c r="B52" s="134"/>
      <c r="C52" s="135" t="s">
        <v>56</v>
      </c>
      <c r="D52" s="136"/>
      <c r="E52" s="137"/>
      <c r="F52" s="138"/>
      <c r="G52" s="139"/>
      <c r="H52" s="92"/>
      <c r="I52" s="125"/>
      <c r="J52" s="125"/>
      <c r="K52" s="125"/>
      <c r="L52" s="125"/>
      <c r="M52" s="125">
        <f t="shared" si="0"/>
        <v>0</v>
      </c>
      <c r="N52" s="125" t="e">
        <f t="shared" si="1"/>
        <v>#DIV/0!</v>
      </c>
      <c r="O52" s="125"/>
      <c r="P52" s="125"/>
      <c r="Q52" s="44"/>
      <c r="R52" s="44"/>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c r="CN52" s="92"/>
      <c r="CO52" s="92"/>
      <c r="CP52" s="92"/>
      <c r="CQ52" s="92"/>
      <c r="CR52" s="92"/>
      <c r="CS52" s="92"/>
      <c r="CT52" s="92"/>
      <c r="CU52" s="92"/>
      <c r="CV52" s="92"/>
      <c r="CW52" s="92"/>
      <c r="CX52" s="92"/>
      <c r="CY52" s="92"/>
      <c r="CZ52" s="92"/>
      <c r="DA52" s="92"/>
      <c r="DB52" s="92"/>
      <c r="DC52" s="92"/>
      <c r="DD52" s="92"/>
      <c r="DE52" s="92"/>
      <c r="DF52" s="92"/>
      <c r="DG52" s="92"/>
      <c r="DH52" s="92"/>
      <c r="DI52" s="92"/>
      <c r="DJ52" s="92"/>
      <c r="DK52" s="92"/>
      <c r="DL52" s="92"/>
      <c r="DM52" s="92"/>
      <c r="DN52" s="92"/>
      <c r="DO52" s="92"/>
      <c r="DP52" s="92"/>
      <c r="DQ52" s="92"/>
      <c r="DR52" s="92"/>
      <c r="DS52" s="92"/>
      <c r="DT52" s="92"/>
      <c r="DU52" s="92"/>
      <c r="DV52" s="92"/>
      <c r="DW52" s="92"/>
      <c r="DX52" s="92"/>
      <c r="DY52" s="92"/>
      <c r="DZ52" s="92"/>
      <c r="EA52" s="92"/>
      <c r="EB52" s="92"/>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92"/>
      <c r="FC52" s="92"/>
      <c r="FD52" s="92"/>
      <c r="FE52" s="92"/>
      <c r="FF52" s="92"/>
      <c r="FG52" s="92"/>
      <c r="FH52" s="92"/>
      <c r="FI52" s="92"/>
      <c r="FJ52" s="92"/>
      <c r="FK52" s="92"/>
      <c r="FL52" s="92"/>
      <c r="FM52" s="92"/>
      <c r="FN52" s="92"/>
      <c r="FO52" s="92"/>
      <c r="FP52" s="92"/>
      <c r="FQ52" s="92"/>
      <c r="FR52" s="92"/>
      <c r="FS52" s="92"/>
      <c r="FT52" s="92"/>
      <c r="FU52" s="92"/>
      <c r="FV52" s="92"/>
      <c r="FW52" s="92"/>
      <c r="FX52" s="92"/>
      <c r="FY52" s="92"/>
      <c r="FZ52" s="92"/>
      <c r="GA52" s="92"/>
      <c r="GB52" s="92"/>
      <c r="GC52" s="92"/>
      <c r="GD52" s="92"/>
      <c r="GE52" s="92"/>
      <c r="GF52" s="92"/>
      <c r="GG52" s="92"/>
      <c r="GH52" s="92"/>
      <c r="GI52" s="92"/>
      <c r="GJ52" s="92"/>
      <c r="GK52" s="92"/>
      <c r="GL52" s="92"/>
      <c r="GM52" s="92"/>
      <c r="GN52" s="92"/>
      <c r="GO52" s="92"/>
      <c r="GP52" s="92"/>
    </row>
    <row r="53" spans="2:198" s="100" customFormat="1" ht="15" thickBot="1" x14ac:dyDescent="0.35">
      <c r="B53" s="140"/>
      <c r="C53" s="141" t="s">
        <v>57</v>
      </c>
      <c r="D53" s="142" t="s">
        <v>58</v>
      </c>
      <c r="E53" s="143">
        <f>+'[6]COSTOS INTERVENTORIA (2025 OK)'!$L$36</f>
        <v>270000</v>
      </c>
      <c r="F53" s="144">
        <v>152</v>
      </c>
      <c r="G53" s="120">
        <f>+ROUND(F53*E53,0)</f>
        <v>41040000</v>
      </c>
      <c r="H53" s="92"/>
      <c r="I53" s="125"/>
      <c r="J53" s="125">
        <v>200000</v>
      </c>
      <c r="K53" s="125"/>
      <c r="L53" s="212">
        <f t="shared" ref="L53:L64" si="4">+ROUND(J53*$K$13,0)</f>
        <v>256000</v>
      </c>
      <c r="M53" s="212">
        <f t="shared" si="0"/>
        <v>0</v>
      </c>
      <c r="N53" s="125">
        <f t="shared" si="1"/>
        <v>256000</v>
      </c>
      <c r="O53" s="125"/>
      <c r="P53" s="125"/>
      <c r="Q53" s="44"/>
      <c r="R53" s="44"/>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c r="CT53" s="92"/>
      <c r="CU53" s="92"/>
      <c r="CV53" s="92"/>
      <c r="CW53" s="92"/>
      <c r="CX53" s="92"/>
      <c r="CY53" s="92"/>
      <c r="CZ53" s="92"/>
      <c r="DA53" s="92"/>
      <c r="DB53" s="92"/>
      <c r="DC53" s="92"/>
      <c r="DD53" s="92"/>
      <c r="DE53" s="92"/>
      <c r="DF53" s="92"/>
      <c r="DG53" s="92"/>
      <c r="DH53" s="92"/>
      <c r="DI53" s="92"/>
      <c r="DJ53" s="92"/>
      <c r="DK53" s="92"/>
      <c r="DL53" s="92"/>
      <c r="DM53" s="92"/>
      <c r="DN53" s="92"/>
      <c r="DO53" s="92"/>
      <c r="DP53" s="92"/>
      <c r="DQ53" s="92"/>
      <c r="DR53" s="92"/>
      <c r="DS53" s="92"/>
      <c r="DT53" s="92"/>
      <c r="DU53" s="92"/>
      <c r="DV53" s="92"/>
      <c r="DW53" s="92"/>
      <c r="DX53" s="92"/>
      <c r="DY53" s="92"/>
      <c r="DZ53" s="92"/>
      <c r="EA53" s="92"/>
      <c r="EB53" s="92"/>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92"/>
      <c r="FC53" s="92"/>
      <c r="FD53" s="92"/>
      <c r="FE53" s="92"/>
      <c r="FF53" s="92"/>
      <c r="FG53" s="92"/>
      <c r="FH53" s="92"/>
      <c r="FI53" s="92"/>
      <c r="FJ53" s="92"/>
      <c r="FK53" s="92"/>
      <c r="FL53" s="92"/>
      <c r="FM53" s="92"/>
      <c r="FN53" s="92"/>
      <c r="FO53" s="92"/>
      <c r="FP53" s="92"/>
      <c r="FQ53" s="92"/>
      <c r="FR53" s="92"/>
      <c r="FS53" s="92"/>
      <c r="FT53" s="92"/>
      <c r="FU53" s="92"/>
      <c r="FV53" s="92"/>
      <c r="FW53" s="92"/>
      <c r="FX53" s="92"/>
      <c r="FY53" s="92"/>
      <c r="FZ53" s="92"/>
      <c r="GA53" s="92"/>
      <c r="GB53" s="92"/>
      <c r="GC53" s="92"/>
      <c r="GD53" s="92"/>
      <c r="GE53" s="92"/>
      <c r="GF53" s="92"/>
      <c r="GG53" s="92"/>
      <c r="GH53" s="92"/>
      <c r="GI53" s="92"/>
      <c r="GJ53" s="92"/>
      <c r="GK53" s="92"/>
      <c r="GL53" s="92"/>
      <c r="GM53" s="92"/>
      <c r="GN53" s="92"/>
      <c r="GO53" s="92"/>
      <c r="GP53" s="92"/>
    </row>
    <row r="54" spans="2:198" s="100" customFormat="1" ht="15" thickBot="1" x14ac:dyDescent="0.35">
      <c r="B54" s="134"/>
      <c r="C54" s="135" t="s">
        <v>59</v>
      </c>
      <c r="D54" s="136"/>
      <c r="E54" s="137"/>
      <c r="F54" s="138"/>
      <c r="G54" s="139"/>
      <c r="H54" s="92"/>
      <c r="I54" s="125"/>
      <c r="J54" s="125"/>
      <c r="K54" s="125"/>
      <c r="L54" s="212">
        <f t="shared" si="4"/>
        <v>0</v>
      </c>
      <c r="M54" s="212">
        <f t="shared" si="0"/>
        <v>0</v>
      </c>
      <c r="N54" s="125">
        <f t="shared" si="1"/>
        <v>0</v>
      </c>
      <c r="O54" s="125"/>
      <c r="P54" s="125"/>
      <c r="Q54" s="44"/>
      <c r="R54" s="44"/>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92"/>
      <c r="FC54" s="92"/>
      <c r="FD54" s="92"/>
      <c r="FE54" s="92"/>
      <c r="FF54" s="92"/>
      <c r="FG54" s="92"/>
      <c r="FH54" s="92"/>
      <c r="FI54" s="92"/>
      <c r="FJ54" s="92"/>
      <c r="FK54" s="92"/>
      <c r="FL54" s="92"/>
      <c r="FM54" s="92"/>
      <c r="FN54" s="92"/>
      <c r="FO54" s="92"/>
      <c r="FP54" s="92"/>
      <c r="FQ54" s="92"/>
      <c r="FR54" s="92"/>
      <c r="FS54" s="92"/>
      <c r="FT54" s="92"/>
      <c r="FU54" s="92"/>
      <c r="FV54" s="92"/>
      <c r="FW54" s="92"/>
      <c r="FX54" s="92"/>
      <c r="FY54" s="92"/>
      <c r="FZ54" s="92"/>
      <c r="GA54" s="92"/>
      <c r="GB54" s="92"/>
      <c r="GC54" s="92"/>
      <c r="GD54" s="92"/>
      <c r="GE54" s="92"/>
      <c r="GF54" s="92"/>
      <c r="GG54" s="92"/>
      <c r="GH54" s="92"/>
      <c r="GI54" s="92"/>
      <c r="GJ54" s="92"/>
      <c r="GK54" s="92"/>
      <c r="GL54" s="92"/>
      <c r="GM54" s="92"/>
      <c r="GN54" s="92"/>
      <c r="GO54" s="92"/>
      <c r="GP54" s="92"/>
    </row>
    <row r="55" spans="2:198" s="100" customFormat="1" ht="45" customHeight="1" x14ac:dyDescent="0.3">
      <c r="B55" s="145"/>
      <c r="C55" s="191" t="str">
        <f>+'[6]COSTOS INTERVENTORIA (2025 OK)'!$A$38</f>
        <v>Vehículo tipo campero ó camioneta  (incluye peajes y combustible) y cuyo modelo sea hasta diez (10) años anteriores al año de suscripción del contrato.</v>
      </c>
      <c r="D55" s="146" t="s">
        <v>61</v>
      </c>
      <c r="E55" s="147">
        <v>6100000</v>
      </c>
      <c r="F55" s="148">
        <f>+F16+6.5</f>
        <v>19.5</v>
      </c>
      <c r="G55" s="120">
        <f>+ROUND(F55*E55,0)</f>
        <v>118950000</v>
      </c>
      <c r="H55" s="92"/>
      <c r="I55" s="125"/>
      <c r="J55" s="125">
        <v>5000000</v>
      </c>
      <c r="K55" s="125"/>
      <c r="L55" s="212">
        <f t="shared" si="4"/>
        <v>6400000</v>
      </c>
      <c r="M55" s="212">
        <f t="shared" si="0"/>
        <v>0</v>
      </c>
      <c r="N55" s="125">
        <f t="shared" si="1"/>
        <v>6400000</v>
      </c>
      <c r="O55" s="125"/>
      <c r="P55" s="125"/>
      <c r="Q55" s="44"/>
      <c r="R55" s="44"/>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c r="CN55" s="92"/>
      <c r="CO55" s="92"/>
      <c r="CP55" s="92"/>
      <c r="CQ55" s="92"/>
      <c r="CR55" s="92"/>
      <c r="CS55" s="92"/>
      <c r="CT55" s="92"/>
      <c r="CU55" s="92"/>
      <c r="CV55" s="92"/>
      <c r="CW55" s="92"/>
      <c r="CX55" s="92"/>
      <c r="CY55" s="92"/>
      <c r="CZ55" s="92"/>
      <c r="DA55" s="92"/>
      <c r="DB55" s="92"/>
      <c r="DC55" s="92"/>
      <c r="DD55" s="92"/>
      <c r="DE55" s="92"/>
      <c r="DF55" s="92"/>
      <c r="DG55" s="92"/>
      <c r="DH55" s="92"/>
      <c r="DI55" s="92"/>
      <c r="DJ55" s="92"/>
      <c r="DK55" s="92"/>
      <c r="DL55" s="92"/>
      <c r="DM55" s="92"/>
      <c r="DN55" s="92"/>
      <c r="DO55" s="92"/>
      <c r="DP55" s="92"/>
      <c r="DQ55" s="92"/>
      <c r="DR55" s="92"/>
      <c r="DS55" s="92"/>
      <c r="DT55" s="92"/>
      <c r="DU55" s="92"/>
      <c r="DV55" s="92"/>
      <c r="DW55" s="92"/>
      <c r="DX55" s="92"/>
      <c r="DY55" s="92"/>
      <c r="DZ55" s="92"/>
      <c r="EA55" s="92"/>
      <c r="EB55" s="92"/>
      <c r="EC55" s="92"/>
      <c r="ED55" s="92"/>
      <c r="EE55" s="92"/>
      <c r="EF55" s="92"/>
      <c r="EG55" s="92"/>
      <c r="EH55" s="92"/>
      <c r="EI55" s="92"/>
      <c r="EJ55" s="92"/>
      <c r="EK55" s="92"/>
      <c r="EL55" s="92"/>
      <c r="EM55" s="92"/>
      <c r="EN55" s="92"/>
      <c r="EO55" s="92"/>
      <c r="EP55" s="92"/>
      <c r="EQ55" s="92"/>
      <c r="ER55" s="92"/>
      <c r="ES55" s="92"/>
      <c r="ET55" s="92"/>
      <c r="EU55" s="92"/>
      <c r="EV55" s="92"/>
      <c r="EW55" s="92"/>
      <c r="EX55" s="92"/>
      <c r="EY55" s="92"/>
      <c r="EZ55" s="92"/>
      <c r="FA55" s="92"/>
      <c r="FB55" s="92"/>
      <c r="FC55" s="92"/>
      <c r="FD55" s="92"/>
      <c r="FE55" s="92"/>
      <c r="FF55" s="92"/>
      <c r="FG55" s="92"/>
      <c r="FH55" s="92"/>
      <c r="FI55" s="92"/>
      <c r="FJ55" s="92"/>
      <c r="FK55" s="92"/>
      <c r="FL55" s="92"/>
      <c r="FM55" s="92"/>
      <c r="FN55" s="92"/>
      <c r="FO55" s="92"/>
      <c r="FP55" s="92"/>
      <c r="FQ55" s="92"/>
      <c r="FR55" s="92"/>
      <c r="FS55" s="92"/>
      <c r="FT55" s="92"/>
      <c r="FU55" s="92"/>
      <c r="FV55" s="92"/>
      <c r="FW55" s="92"/>
      <c r="FX55" s="92"/>
      <c r="FY55" s="92"/>
      <c r="FZ55" s="92"/>
      <c r="GA55" s="92"/>
      <c r="GB55" s="92"/>
      <c r="GC55" s="92"/>
      <c r="GD55" s="92"/>
      <c r="GE55" s="92"/>
      <c r="GF55" s="92"/>
      <c r="GG55" s="92"/>
      <c r="GH55" s="92"/>
      <c r="GI55" s="92"/>
      <c r="GJ55" s="92"/>
      <c r="GK55" s="92"/>
      <c r="GL55" s="92"/>
      <c r="GM55" s="92"/>
      <c r="GN55" s="92"/>
      <c r="GO55" s="92"/>
      <c r="GP55" s="92"/>
    </row>
    <row r="56" spans="2:198" s="100" customFormat="1" ht="27" customHeight="1" x14ac:dyDescent="0.3">
      <c r="B56" s="145"/>
      <c r="C56" s="191" t="str">
        <f>+'[6]COSTOS INTERVENTORIA (2025 OK)'!$A$42</f>
        <v>Equipo completo de topografía</v>
      </c>
      <c r="D56" s="146" t="s">
        <v>61</v>
      </c>
      <c r="E56" s="147">
        <f>+'[6]COSTOS INTERVENTORIA (2025 OK)'!$M$42</f>
        <v>2932000</v>
      </c>
      <c r="F56" s="148">
        <v>13</v>
      </c>
      <c r="G56" s="120">
        <f>+ROUND(F56*E56,0)</f>
        <v>38116000</v>
      </c>
      <c r="H56" s="92"/>
      <c r="I56" s="125"/>
      <c r="J56" s="125">
        <v>2500000</v>
      </c>
      <c r="K56" s="125"/>
      <c r="L56" s="212">
        <f t="shared" si="4"/>
        <v>3200000</v>
      </c>
      <c r="M56" s="212">
        <f t="shared" si="0"/>
        <v>0</v>
      </c>
      <c r="N56" s="125">
        <f t="shared" si="1"/>
        <v>3200000</v>
      </c>
      <c r="O56" s="125"/>
      <c r="P56" s="125"/>
      <c r="Q56" s="44"/>
      <c r="R56" s="44"/>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c r="CT56" s="92"/>
      <c r="CU56" s="92"/>
      <c r="CV56" s="92"/>
      <c r="CW56" s="92"/>
      <c r="CX56" s="92"/>
      <c r="CY56" s="92"/>
      <c r="CZ56" s="92"/>
      <c r="DA56" s="92"/>
      <c r="DB56" s="92"/>
      <c r="DC56" s="92"/>
      <c r="DD56" s="92"/>
      <c r="DE56" s="92"/>
      <c r="DF56" s="92"/>
      <c r="DG56" s="92"/>
      <c r="DH56" s="92"/>
      <c r="DI56" s="92"/>
      <c r="DJ56" s="92"/>
      <c r="DK56" s="92"/>
      <c r="DL56" s="92"/>
      <c r="DM56" s="92"/>
      <c r="DN56" s="92"/>
      <c r="DO56" s="92"/>
      <c r="DP56" s="92"/>
      <c r="DQ56" s="92"/>
      <c r="DR56" s="92"/>
      <c r="DS56" s="92"/>
      <c r="DT56" s="92"/>
      <c r="DU56" s="92"/>
      <c r="DV56" s="92"/>
      <c r="DW56" s="92"/>
      <c r="DX56" s="92"/>
      <c r="DY56" s="92"/>
      <c r="DZ56" s="92"/>
      <c r="EA56" s="92"/>
      <c r="EB56" s="92"/>
      <c r="EC56" s="92"/>
      <c r="ED56" s="92"/>
      <c r="EE56" s="92"/>
      <c r="EF56" s="92"/>
      <c r="EG56" s="92"/>
      <c r="EH56" s="92"/>
      <c r="EI56" s="92"/>
      <c r="EJ56" s="92"/>
      <c r="EK56" s="92"/>
      <c r="EL56" s="92"/>
      <c r="EM56" s="92"/>
      <c r="EN56" s="92"/>
      <c r="EO56" s="92"/>
      <c r="EP56" s="92"/>
      <c r="EQ56" s="92"/>
      <c r="ER56" s="92"/>
      <c r="ES56" s="92"/>
      <c r="ET56" s="92"/>
      <c r="EU56" s="92"/>
      <c r="EV56" s="92"/>
      <c r="EW56" s="92"/>
      <c r="EX56" s="92"/>
      <c r="EY56" s="92"/>
      <c r="EZ56" s="92"/>
      <c r="FA56" s="92"/>
      <c r="FB56" s="92"/>
      <c r="FC56" s="92"/>
      <c r="FD56" s="92"/>
      <c r="FE56" s="92"/>
      <c r="FF56" s="92"/>
      <c r="FG56" s="92"/>
      <c r="FH56" s="92"/>
      <c r="FI56" s="92"/>
      <c r="FJ56" s="92"/>
      <c r="FK56" s="92"/>
      <c r="FL56" s="92"/>
      <c r="FM56" s="92"/>
      <c r="FN56" s="92"/>
      <c r="FO56" s="92"/>
      <c r="FP56" s="92"/>
      <c r="FQ56" s="92"/>
      <c r="FR56" s="92"/>
      <c r="FS56" s="92"/>
      <c r="FT56" s="92"/>
      <c r="FU56" s="92"/>
      <c r="FV56" s="92"/>
      <c r="FW56" s="92"/>
      <c r="FX56" s="92"/>
      <c r="FY56" s="92"/>
      <c r="FZ56" s="92"/>
      <c r="GA56" s="92"/>
      <c r="GB56" s="92"/>
      <c r="GC56" s="92"/>
      <c r="GD56" s="92"/>
      <c r="GE56" s="92"/>
      <c r="GF56" s="92"/>
      <c r="GG56" s="92"/>
      <c r="GH56" s="92"/>
      <c r="GI56" s="92"/>
      <c r="GJ56" s="92"/>
      <c r="GK56" s="92"/>
      <c r="GL56" s="92"/>
      <c r="GM56" s="92"/>
      <c r="GN56" s="92"/>
      <c r="GO56" s="92"/>
      <c r="GP56" s="92"/>
    </row>
    <row r="57" spans="2:198" s="100" customFormat="1" ht="29.4" customHeight="1" x14ac:dyDescent="0.3">
      <c r="B57" s="145"/>
      <c r="C57" s="191" t="str">
        <f>+'[6]COSTOS INTERVENTORIA (2025 OK)'!$A$44</f>
        <v>Equipo completo de Laboratorio de Suelos, Materiales, Pavimentos y Concretos</v>
      </c>
      <c r="D57" s="146" t="s">
        <v>61</v>
      </c>
      <c r="E57" s="147">
        <f>+E56</f>
        <v>2932000</v>
      </c>
      <c r="F57" s="148">
        <v>13</v>
      </c>
      <c r="G57" s="120">
        <f>+ROUND(F57*E57,0)</f>
        <v>38116000</v>
      </c>
      <c r="H57" s="92"/>
      <c r="I57" s="125"/>
      <c r="J57" s="125">
        <v>2500000</v>
      </c>
      <c r="K57" s="125"/>
      <c r="L57" s="212">
        <f t="shared" si="4"/>
        <v>3200000</v>
      </c>
      <c r="M57" s="212">
        <f t="shared" si="0"/>
        <v>0</v>
      </c>
      <c r="N57" s="125">
        <f t="shared" si="1"/>
        <v>3200000</v>
      </c>
      <c r="O57" s="125"/>
      <c r="P57" s="125"/>
      <c r="Q57" s="44"/>
      <c r="R57" s="44"/>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92"/>
      <c r="FC57" s="92"/>
      <c r="FD57" s="92"/>
      <c r="FE57" s="92"/>
      <c r="FF57" s="92"/>
      <c r="FG57" s="92"/>
      <c r="FH57" s="92"/>
      <c r="FI57" s="92"/>
      <c r="FJ57" s="92"/>
      <c r="FK57" s="92"/>
      <c r="FL57" s="92"/>
      <c r="FM57" s="92"/>
      <c r="FN57" s="92"/>
      <c r="FO57" s="92"/>
      <c r="FP57" s="92"/>
      <c r="FQ57" s="92"/>
      <c r="FR57" s="92"/>
      <c r="FS57" s="92"/>
      <c r="FT57" s="92"/>
      <c r="FU57" s="92"/>
      <c r="FV57" s="92"/>
      <c r="FW57" s="92"/>
      <c r="FX57" s="92"/>
      <c r="FY57" s="92"/>
      <c r="FZ57" s="92"/>
      <c r="GA57" s="92"/>
      <c r="GB57" s="92"/>
      <c r="GC57" s="92"/>
      <c r="GD57" s="92"/>
      <c r="GE57" s="92"/>
      <c r="GF57" s="92"/>
      <c r="GG57" s="92"/>
      <c r="GH57" s="92"/>
      <c r="GI57" s="92"/>
      <c r="GJ57" s="92"/>
      <c r="GK57" s="92"/>
      <c r="GL57" s="92"/>
      <c r="GM57" s="92"/>
      <c r="GN57" s="92"/>
      <c r="GO57" s="92"/>
      <c r="GP57" s="92"/>
    </row>
    <row r="58" spans="2:198" s="100" customFormat="1" ht="30" customHeight="1" thickBot="1" x14ac:dyDescent="0.35">
      <c r="B58" s="140"/>
      <c r="C58" s="141" t="s">
        <v>64</v>
      </c>
      <c r="D58" s="142" t="s">
        <v>61</v>
      </c>
      <c r="E58" s="143">
        <v>2200000</v>
      </c>
      <c r="F58" s="144">
        <v>6.5</v>
      </c>
      <c r="G58" s="194">
        <f>+ROUND(F58*E58,0)</f>
        <v>14300000</v>
      </c>
      <c r="H58" s="92"/>
      <c r="I58" s="125"/>
      <c r="J58" s="125">
        <v>2000000</v>
      </c>
      <c r="K58" s="125"/>
      <c r="L58" s="212">
        <f t="shared" si="4"/>
        <v>2560000</v>
      </c>
      <c r="M58" s="212">
        <f t="shared" si="0"/>
        <v>0</v>
      </c>
      <c r="N58" s="125">
        <f t="shared" si="1"/>
        <v>2560000</v>
      </c>
      <c r="O58" s="125"/>
      <c r="P58" s="125"/>
      <c r="Q58" s="44"/>
      <c r="R58" s="44"/>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92"/>
      <c r="DF58" s="92"/>
      <c r="DG58" s="92"/>
      <c r="DH58" s="92"/>
      <c r="DI58" s="92"/>
      <c r="DJ58" s="92"/>
      <c r="DK58" s="92"/>
      <c r="DL58" s="92"/>
      <c r="DM58" s="92"/>
      <c r="DN58" s="92"/>
      <c r="DO58" s="92"/>
      <c r="DP58" s="92"/>
      <c r="DQ58" s="92"/>
      <c r="DR58" s="92"/>
      <c r="DS58" s="92"/>
      <c r="DT58" s="92"/>
      <c r="DU58" s="92"/>
      <c r="DV58" s="92"/>
      <c r="DW58" s="92"/>
      <c r="DX58" s="92"/>
      <c r="DY58" s="92"/>
      <c r="DZ58" s="92"/>
      <c r="EA58" s="92"/>
      <c r="EB58" s="92"/>
      <c r="EC58" s="92"/>
      <c r="ED58" s="92"/>
      <c r="EE58" s="92"/>
      <c r="EF58" s="92"/>
      <c r="EG58" s="92"/>
      <c r="EH58" s="92"/>
      <c r="EI58" s="92"/>
      <c r="EJ58" s="92"/>
      <c r="EK58" s="92"/>
      <c r="EL58" s="92"/>
      <c r="EM58" s="92"/>
      <c r="EN58" s="92"/>
      <c r="EO58" s="92"/>
      <c r="EP58" s="92"/>
      <c r="EQ58" s="92"/>
      <c r="ER58" s="92"/>
      <c r="ES58" s="92"/>
      <c r="ET58" s="92"/>
      <c r="EU58" s="92"/>
      <c r="EV58" s="92"/>
      <c r="EW58" s="92"/>
      <c r="EX58" s="92"/>
      <c r="EY58" s="92"/>
      <c r="EZ58" s="92"/>
      <c r="FA58" s="92"/>
      <c r="FB58" s="92"/>
      <c r="FC58" s="92"/>
      <c r="FD58" s="92"/>
      <c r="FE58" s="92"/>
      <c r="FF58" s="92"/>
      <c r="FG58" s="92"/>
      <c r="FH58" s="92"/>
      <c r="FI58" s="92"/>
      <c r="FJ58" s="92"/>
      <c r="FK58" s="92"/>
      <c r="FL58" s="92"/>
      <c r="FM58" s="92"/>
      <c r="FN58" s="92"/>
      <c r="FO58" s="92"/>
      <c r="FP58" s="92"/>
      <c r="FQ58" s="92"/>
      <c r="FR58" s="92"/>
      <c r="FS58" s="92"/>
      <c r="FT58" s="92"/>
      <c r="FU58" s="92"/>
      <c r="FV58" s="92"/>
      <c r="FW58" s="92"/>
      <c r="FX58" s="92"/>
      <c r="FY58" s="92"/>
      <c r="FZ58" s="92"/>
      <c r="GA58" s="92"/>
      <c r="GB58" s="92"/>
      <c r="GC58" s="92"/>
      <c r="GD58" s="92"/>
      <c r="GE58" s="92"/>
      <c r="GF58" s="92"/>
      <c r="GG58" s="92"/>
      <c r="GH58" s="92"/>
      <c r="GI58" s="92"/>
      <c r="GJ58" s="92"/>
      <c r="GK58" s="92"/>
      <c r="GL58" s="92"/>
      <c r="GM58" s="92"/>
      <c r="GN58" s="92"/>
      <c r="GO58" s="92"/>
      <c r="GP58" s="92"/>
    </row>
    <row r="59" spans="2:198" s="100" customFormat="1" ht="15" thickBot="1" x14ac:dyDescent="0.35">
      <c r="B59" s="134"/>
      <c r="C59" s="135" t="s">
        <v>47</v>
      </c>
      <c r="D59" s="136"/>
      <c r="E59" s="137"/>
      <c r="F59" s="138"/>
      <c r="G59" s="139"/>
      <c r="H59" s="92"/>
      <c r="I59" s="125"/>
      <c r="J59" s="125"/>
      <c r="K59" s="125"/>
      <c r="L59" s="212">
        <f t="shared" si="4"/>
        <v>0</v>
      </c>
      <c r="M59" s="212">
        <f t="shared" si="0"/>
        <v>0</v>
      </c>
      <c r="N59" s="125">
        <f t="shared" si="1"/>
        <v>0</v>
      </c>
      <c r="O59" s="125"/>
      <c r="P59" s="125"/>
      <c r="Q59" s="44"/>
      <c r="R59" s="44"/>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c r="CT59" s="92"/>
      <c r="CU59" s="92"/>
      <c r="CV59" s="92"/>
      <c r="CW59" s="92"/>
      <c r="CX59" s="92"/>
      <c r="CY59" s="92"/>
      <c r="CZ59" s="92"/>
      <c r="DA59" s="92"/>
      <c r="DB59" s="92"/>
      <c r="DC59" s="92"/>
      <c r="DD59" s="92"/>
      <c r="DE59" s="92"/>
      <c r="DF59" s="92"/>
      <c r="DG59" s="92"/>
      <c r="DH59" s="92"/>
      <c r="DI59" s="92"/>
      <c r="DJ59" s="92"/>
      <c r="DK59" s="92"/>
      <c r="DL59" s="92"/>
      <c r="DM59" s="92"/>
      <c r="DN59" s="92"/>
      <c r="DO59" s="92"/>
      <c r="DP59" s="92"/>
      <c r="DQ59" s="92"/>
      <c r="DR59" s="92"/>
      <c r="DS59" s="92"/>
      <c r="DT59" s="92"/>
      <c r="DU59" s="92"/>
      <c r="DV59" s="92"/>
      <c r="DW59" s="92"/>
      <c r="DX59" s="92"/>
      <c r="DY59" s="92"/>
      <c r="DZ59" s="92"/>
      <c r="EA59" s="92"/>
      <c r="EB59" s="92"/>
      <c r="EC59" s="92"/>
      <c r="ED59" s="92"/>
      <c r="EE59" s="92"/>
      <c r="EF59" s="92"/>
      <c r="EG59" s="92"/>
      <c r="EH59" s="92"/>
      <c r="EI59" s="92"/>
      <c r="EJ59" s="92"/>
      <c r="EK59" s="92"/>
      <c r="EL59" s="92"/>
      <c r="EM59" s="92"/>
      <c r="EN59" s="92"/>
      <c r="EO59" s="92"/>
      <c r="EP59" s="92"/>
      <c r="EQ59" s="92"/>
      <c r="ER59" s="92"/>
      <c r="ES59" s="92"/>
      <c r="ET59" s="92"/>
      <c r="EU59" s="92"/>
      <c r="EV59" s="92"/>
      <c r="EW59" s="92"/>
      <c r="EX59" s="92"/>
      <c r="EY59" s="92"/>
      <c r="EZ59" s="92"/>
      <c r="FA59" s="92"/>
      <c r="FB59" s="92"/>
      <c r="FC59" s="92"/>
      <c r="FD59" s="92"/>
      <c r="FE59" s="92"/>
      <c r="FF59" s="92"/>
      <c r="FG59" s="92"/>
      <c r="FH59" s="92"/>
      <c r="FI59" s="92"/>
      <c r="FJ59" s="92"/>
      <c r="FK59" s="92"/>
      <c r="FL59" s="92"/>
      <c r="FM59" s="92"/>
      <c r="FN59" s="92"/>
      <c r="FO59" s="92"/>
      <c r="FP59" s="92"/>
      <c r="FQ59" s="92"/>
      <c r="FR59" s="92"/>
      <c r="FS59" s="92"/>
      <c r="FT59" s="92"/>
      <c r="FU59" s="92"/>
      <c r="FV59" s="92"/>
      <c r="FW59" s="92"/>
      <c r="FX59" s="92"/>
      <c r="FY59" s="92"/>
      <c r="FZ59" s="92"/>
      <c r="GA59" s="92"/>
      <c r="GB59" s="92"/>
      <c r="GC59" s="92"/>
      <c r="GD59" s="92"/>
      <c r="GE59" s="92"/>
      <c r="GF59" s="92"/>
      <c r="GG59" s="92"/>
      <c r="GH59" s="92"/>
      <c r="GI59" s="92"/>
      <c r="GJ59" s="92"/>
      <c r="GK59" s="92"/>
      <c r="GL59" s="92"/>
      <c r="GM59" s="92"/>
      <c r="GN59" s="92"/>
      <c r="GO59" s="92"/>
      <c r="GP59" s="92"/>
    </row>
    <row r="60" spans="2:198" s="100" customFormat="1" ht="27.6" customHeight="1" x14ac:dyDescent="0.3">
      <c r="B60" s="195"/>
      <c r="C60" s="196" t="s">
        <v>65</v>
      </c>
      <c r="D60" s="197" t="s">
        <v>61</v>
      </c>
      <c r="E60" s="198">
        <f>+'[6]COSTOS INTERVENTORIA (2025 OK)'!$M$47</f>
        <v>2862000</v>
      </c>
      <c r="F60" s="199">
        <v>6.5</v>
      </c>
      <c r="G60" s="200">
        <f>+ROUND(F60*E60,0)</f>
        <v>18603000</v>
      </c>
      <c r="H60" s="92"/>
      <c r="I60" s="208"/>
      <c r="J60" s="208">
        <v>1700000</v>
      </c>
      <c r="K60" s="125"/>
      <c r="L60" s="212">
        <f t="shared" si="4"/>
        <v>2176000</v>
      </c>
      <c r="M60" s="212">
        <f t="shared" si="0"/>
        <v>0</v>
      </c>
      <c r="N60" s="125">
        <f t="shared" si="1"/>
        <v>2176000</v>
      </c>
      <c r="O60" s="125"/>
      <c r="P60" s="125"/>
      <c r="Q60" s="44"/>
      <c r="R60" s="44"/>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92"/>
      <c r="DF60" s="92"/>
      <c r="DG60" s="92"/>
      <c r="DH60" s="92"/>
      <c r="DI60" s="92"/>
      <c r="DJ60" s="92"/>
      <c r="DK60" s="92"/>
      <c r="DL60" s="92"/>
      <c r="DM60" s="92"/>
      <c r="DN60" s="92"/>
      <c r="DO60" s="92"/>
      <c r="DP60" s="92"/>
      <c r="DQ60" s="92"/>
      <c r="DR60" s="92"/>
      <c r="DS60" s="92"/>
      <c r="DT60" s="92"/>
      <c r="DU60" s="92"/>
      <c r="DV60" s="92"/>
      <c r="DW60" s="92"/>
      <c r="DX60" s="92"/>
      <c r="DY60" s="92"/>
      <c r="DZ60" s="92"/>
      <c r="EA60" s="92"/>
      <c r="EB60" s="92"/>
      <c r="EC60" s="92"/>
      <c r="ED60" s="92"/>
      <c r="EE60" s="92"/>
      <c r="EF60" s="92"/>
      <c r="EG60" s="92"/>
      <c r="EH60" s="92"/>
      <c r="EI60" s="92"/>
      <c r="EJ60" s="92"/>
      <c r="EK60" s="92"/>
      <c r="EL60" s="92"/>
      <c r="EM60" s="92"/>
      <c r="EN60" s="92"/>
      <c r="EO60" s="92"/>
      <c r="EP60" s="92"/>
      <c r="EQ60" s="92"/>
      <c r="ER60" s="92"/>
      <c r="ES60" s="92"/>
      <c r="ET60" s="92"/>
      <c r="EU60" s="92"/>
      <c r="EV60" s="92"/>
      <c r="EW60" s="92"/>
      <c r="EX60" s="92"/>
      <c r="EY60" s="92"/>
      <c r="EZ60" s="92"/>
      <c r="FA60" s="92"/>
      <c r="FB60" s="92"/>
      <c r="FC60" s="92"/>
      <c r="FD60" s="92"/>
      <c r="FE60" s="92"/>
      <c r="FF60" s="92"/>
      <c r="FG60" s="92"/>
      <c r="FH60" s="92"/>
      <c r="FI60" s="92"/>
      <c r="FJ60" s="92"/>
      <c r="FK60" s="92"/>
      <c r="FL60" s="92"/>
      <c r="FM60" s="92"/>
      <c r="FN60" s="92"/>
      <c r="FO60" s="92"/>
      <c r="FP60" s="92"/>
      <c r="FQ60" s="92"/>
      <c r="FR60" s="92"/>
      <c r="FS60" s="92"/>
      <c r="FT60" s="92"/>
      <c r="FU60" s="92"/>
      <c r="FV60" s="92"/>
      <c r="FW60" s="92"/>
      <c r="FX60" s="92"/>
      <c r="FY60" s="92"/>
      <c r="FZ60" s="92"/>
      <c r="GA60" s="92"/>
      <c r="GB60" s="92"/>
      <c r="GC60" s="92"/>
      <c r="GD60" s="92"/>
      <c r="GE60" s="92"/>
      <c r="GF60" s="92"/>
      <c r="GG60" s="92"/>
      <c r="GH60" s="92"/>
      <c r="GI60" s="92"/>
      <c r="GJ60" s="92"/>
      <c r="GK60" s="92"/>
      <c r="GL60" s="92"/>
      <c r="GM60" s="92"/>
      <c r="GN60" s="92"/>
      <c r="GO60" s="92"/>
      <c r="GP60" s="92"/>
    </row>
    <row r="61" spans="2:198" s="100" customFormat="1" ht="30.6" customHeight="1" thickBot="1" x14ac:dyDescent="0.35">
      <c r="B61" s="149"/>
      <c r="C61" s="150" t="s">
        <v>66</v>
      </c>
      <c r="D61" s="151" t="s">
        <v>61</v>
      </c>
      <c r="E61" s="152">
        <f>+'[6]COSTOS INTERVENTORIA (2025 OK)'!$M$48</f>
        <v>1127000</v>
      </c>
      <c r="F61" s="153">
        <v>6.5</v>
      </c>
      <c r="G61" s="120">
        <f>+ROUND(F61*E61,0)</f>
        <v>7325500</v>
      </c>
      <c r="H61" s="92"/>
      <c r="I61" s="208"/>
      <c r="J61" s="208">
        <v>700000</v>
      </c>
      <c r="K61" s="125"/>
      <c r="L61" s="212">
        <f t="shared" si="4"/>
        <v>896000</v>
      </c>
      <c r="M61" s="212">
        <f t="shared" si="0"/>
        <v>0</v>
      </c>
      <c r="N61" s="125">
        <f t="shared" si="1"/>
        <v>896000</v>
      </c>
      <c r="O61" s="125"/>
      <c r="P61" s="125"/>
      <c r="Q61" s="45"/>
      <c r="R61" s="45"/>
      <c r="S61" s="92"/>
      <c r="T61" s="92"/>
      <c r="U61" s="92"/>
      <c r="V61" s="92"/>
      <c r="W61" s="92"/>
      <c r="X61" s="92"/>
      <c r="Y61" s="92"/>
      <c r="Z61" s="92"/>
      <c r="AA61" s="92"/>
      <c r="AB61" s="92"/>
      <c r="AC61" s="92"/>
      <c r="AD61" s="92"/>
      <c r="AE61" s="92"/>
      <c r="AF61" s="92"/>
      <c r="AG61" s="92"/>
      <c r="AH61" s="92"/>
      <c r="AI61" s="92"/>
      <c r="AJ61" s="92"/>
      <c r="AK61" s="92"/>
      <c r="AL61" s="92"/>
      <c r="AM61" s="92"/>
      <c r="AN61" s="92"/>
      <c r="AO61" s="92"/>
      <c r="AP61" s="92"/>
      <c r="AQ61" s="92"/>
      <c r="AR61" s="92"/>
      <c r="AS61" s="92"/>
      <c r="AT61" s="92"/>
      <c r="AU61" s="92"/>
      <c r="AV61" s="92"/>
      <c r="AW61" s="92"/>
      <c r="AX61" s="92"/>
      <c r="AY61" s="92"/>
      <c r="AZ61" s="92"/>
      <c r="BA61" s="92"/>
      <c r="BB61" s="92"/>
      <c r="BC61" s="92"/>
      <c r="BD61" s="92"/>
      <c r="BE61" s="92"/>
      <c r="BF61" s="92"/>
      <c r="BG61" s="92"/>
      <c r="BH61" s="92"/>
      <c r="BI61" s="92"/>
      <c r="BJ61" s="92"/>
      <c r="BK61" s="92"/>
      <c r="BL61" s="92"/>
      <c r="BM61" s="92"/>
      <c r="BN61" s="92"/>
      <c r="BO61" s="92"/>
      <c r="BP61" s="92"/>
      <c r="BQ61" s="92"/>
      <c r="BR61" s="92"/>
      <c r="BS61" s="92"/>
      <c r="BT61" s="92"/>
      <c r="BU61" s="92"/>
      <c r="BV61" s="92"/>
      <c r="BW61" s="92"/>
      <c r="BX61" s="92"/>
      <c r="BY61" s="92"/>
      <c r="BZ61" s="92"/>
      <c r="CA61" s="92"/>
      <c r="CB61" s="92"/>
      <c r="CC61" s="92"/>
      <c r="CD61" s="92"/>
      <c r="CE61" s="92"/>
      <c r="CF61" s="92"/>
      <c r="CG61" s="92"/>
      <c r="CH61" s="92"/>
      <c r="CI61" s="92"/>
      <c r="CJ61" s="92"/>
      <c r="CK61" s="92"/>
      <c r="CL61" s="92"/>
      <c r="CM61" s="92"/>
      <c r="CN61" s="92"/>
      <c r="CO61" s="92"/>
      <c r="CP61" s="92"/>
      <c r="CQ61" s="92"/>
      <c r="CR61" s="92"/>
      <c r="CS61" s="92"/>
      <c r="CT61" s="92"/>
      <c r="CU61" s="92"/>
      <c r="CV61" s="92"/>
      <c r="CW61" s="92"/>
      <c r="CX61" s="92"/>
      <c r="CY61" s="92"/>
      <c r="CZ61" s="92"/>
      <c r="DA61" s="92"/>
      <c r="DB61" s="92"/>
      <c r="DC61" s="92"/>
      <c r="DD61" s="92"/>
      <c r="DE61" s="92"/>
      <c r="DF61" s="92"/>
      <c r="DG61" s="92"/>
      <c r="DH61" s="92"/>
      <c r="DI61" s="92"/>
      <c r="DJ61" s="92"/>
      <c r="DK61" s="92"/>
      <c r="DL61" s="92"/>
      <c r="DM61" s="92"/>
      <c r="DN61" s="92"/>
      <c r="DO61" s="92"/>
      <c r="DP61" s="92"/>
      <c r="DQ61" s="92"/>
      <c r="DR61" s="92"/>
      <c r="DS61" s="92"/>
      <c r="DT61" s="92"/>
      <c r="DU61" s="92"/>
      <c r="DV61" s="92"/>
      <c r="DW61" s="92"/>
      <c r="DX61" s="92"/>
      <c r="DY61" s="92"/>
      <c r="DZ61" s="92"/>
      <c r="EA61" s="92"/>
      <c r="EB61" s="92"/>
      <c r="EC61" s="92"/>
      <c r="ED61" s="92"/>
      <c r="EE61" s="92"/>
      <c r="EF61" s="92"/>
      <c r="EG61" s="92"/>
      <c r="EH61" s="92"/>
      <c r="EI61" s="92"/>
      <c r="EJ61" s="92"/>
      <c r="EK61" s="92"/>
      <c r="EL61" s="92"/>
      <c r="EM61" s="92"/>
      <c r="EN61" s="92"/>
      <c r="EO61" s="92"/>
      <c r="EP61" s="92"/>
      <c r="EQ61" s="92"/>
      <c r="ER61" s="92"/>
      <c r="ES61" s="92"/>
      <c r="ET61" s="92"/>
      <c r="EU61" s="92"/>
      <c r="EV61" s="92"/>
      <c r="EW61" s="92"/>
      <c r="EX61" s="92"/>
      <c r="EY61" s="92"/>
      <c r="EZ61" s="92"/>
      <c r="FA61" s="92"/>
      <c r="FB61" s="92"/>
      <c r="FC61" s="92"/>
      <c r="FD61" s="92"/>
      <c r="FE61" s="92"/>
      <c r="FF61" s="92"/>
      <c r="FG61" s="92"/>
      <c r="FH61" s="92"/>
      <c r="FI61" s="92"/>
      <c r="FJ61" s="92"/>
      <c r="FK61" s="92"/>
      <c r="FL61" s="92"/>
      <c r="FM61" s="92"/>
      <c r="FN61" s="92"/>
      <c r="FO61" s="92"/>
      <c r="FP61" s="92"/>
      <c r="FQ61" s="92"/>
      <c r="FR61" s="92"/>
      <c r="FS61" s="92"/>
      <c r="FT61" s="92"/>
      <c r="FU61" s="92"/>
      <c r="FV61" s="92"/>
      <c r="FW61" s="92"/>
      <c r="FX61" s="92"/>
      <c r="FY61" s="92"/>
      <c r="FZ61" s="92"/>
      <c r="GA61" s="92"/>
      <c r="GB61" s="92"/>
      <c r="GC61" s="92"/>
      <c r="GD61" s="92"/>
      <c r="GE61" s="92"/>
      <c r="GF61" s="92"/>
      <c r="GG61" s="92"/>
      <c r="GH61" s="92"/>
      <c r="GI61" s="92"/>
      <c r="GJ61" s="92"/>
      <c r="GK61" s="92"/>
      <c r="GL61" s="92"/>
      <c r="GM61" s="92"/>
      <c r="GN61" s="92"/>
      <c r="GO61" s="92"/>
      <c r="GP61" s="92"/>
    </row>
    <row r="62" spans="2:198" s="100" customFormat="1" ht="21.6" customHeight="1" x14ac:dyDescent="0.3">
      <c r="B62" s="149"/>
      <c r="C62" s="150" t="s">
        <v>67</v>
      </c>
      <c r="D62" s="154" t="s">
        <v>61</v>
      </c>
      <c r="E62" s="152">
        <f>+'[6]COSTOS INTERVENTORIA (2025 OK)'!$L$49*1.2</f>
        <v>1248000</v>
      </c>
      <c r="F62" s="153">
        <v>6.5</v>
      </c>
      <c r="G62" s="120">
        <f>+ROUND(F62*E62,0)</f>
        <v>8112000</v>
      </c>
      <c r="H62" s="92"/>
      <c r="I62" s="125"/>
      <c r="J62" s="125">
        <v>945000</v>
      </c>
      <c r="K62" s="125"/>
      <c r="L62" s="212">
        <f t="shared" si="4"/>
        <v>1209600</v>
      </c>
      <c r="M62" s="212">
        <f t="shared" si="0"/>
        <v>0</v>
      </c>
      <c r="N62" s="125">
        <f t="shared" si="1"/>
        <v>1209600</v>
      </c>
      <c r="O62" s="125"/>
      <c r="P62" s="125"/>
      <c r="Q62" s="44"/>
      <c r="R62" s="44"/>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92"/>
      <c r="AW62" s="92"/>
      <c r="AX62" s="92"/>
      <c r="AY62" s="92"/>
      <c r="AZ62" s="92"/>
      <c r="BA62" s="92"/>
      <c r="BB62" s="92"/>
      <c r="BC62" s="92"/>
      <c r="BD62" s="92"/>
      <c r="BE62" s="92"/>
      <c r="BF62" s="92"/>
      <c r="BG62" s="92"/>
      <c r="BH62" s="92"/>
      <c r="BI62" s="92"/>
      <c r="BJ62" s="92"/>
      <c r="BK62" s="92"/>
      <c r="BL62" s="92"/>
      <c r="BM62" s="92"/>
      <c r="BN62" s="92"/>
      <c r="BO62" s="92"/>
      <c r="BP62" s="92"/>
      <c r="BQ62" s="92"/>
      <c r="BR62" s="92"/>
      <c r="BS62" s="92"/>
      <c r="BT62" s="92"/>
      <c r="BU62" s="92"/>
      <c r="BV62" s="92"/>
      <c r="BW62" s="92"/>
      <c r="BX62" s="92"/>
      <c r="BY62" s="92"/>
      <c r="BZ62" s="92"/>
      <c r="CA62" s="92"/>
      <c r="CB62" s="92"/>
      <c r="CC62" s="92"/>
      <c r="CD62" s="92"/>
      <c r="CE62" s="92"/>
      <c r="CF62" s="92"/>
      <c r="CG62" s="92"/>
      <c r="CH62" s="92"/>
      <c r="CI62" s="92"/>
      <c r="CJ62" s="92"/>
      <c r="CK62" s="92"/>
      <c r="CL62" s="92"/>
      <c r="CM62" s="92"/>
      <c r="CN62" s="92"/>
      <c r="CO62" s="92"/>
      <c r="CP62" s="92"/>
      <c r="CQ62" s="92"/>
      <c r="CR62" s="92"/>
      <c r="CS62" s="92"/>
      <c r="CT62" s="92"/>
      <c r="CU62" s="92"/>
      <c r="CV62" s="92"/>
      <c r="CW62" s="92"/>
      <c r="CX62" s="92"/>
      <c r="CY62" s="92"/>
      <c r="CZ62" s="92"/>
      <c r="DA62" s="92"/>
      <c r="DB62" s="92"/>
      <c r="DC62" s="92"/>
      <c r="DD62" s="92"/>
      <c r="DE62" s="92"/>
      <c r="DF62" s="92"/>
      <c r="DG62" s="92"/>
      <c r="DH62" s="92"/>
      <c r="DI62" s="92"/>
      <c r="DJ62" s="92"/>
      <c r="DK62" s="92"/>
      <c r="DL62" s="92"/>
      <c r="DM62" s="92"/>
      <c r="DN62" s="92"/>
      <c r="DO62" s="92"/>
      <c r="DP62" s="92"/>
      <c r="DQ62" s="92"/>
      <c r="DR62" s="92"/>
      <c r="DS62" s="92"/>
      <c r="DT62" s="92"/>
      <c r="DU62" s="92"/>
      <c r="DV62" s="92"/>
      <c r="DW62" s="92"/>
      <c r="DX62" s="92"/>
      <c r="DY62" s="92"/>
      <c r="DZ62" s="92"/>
      <c r="EA62" s="92"/>
      <c r="EB62" s="92"/>
      <c r="EC62" s="92"/>
      <c r="ED62" s="92"/>
      <c r="EE62" s="92"/>
      <c r="EF62" s="92"/>
      <c r="EG62" s="92"/>
      <c r="EH62" s="92"/>
      <c r="EI62" s="92"/>
      <c r="EJ62" s="92"/>
      <c r="EK62" s="92"/>
      <c r="EL62" s="92"/>
      <c r="EM62" s="92"/>
      <c r="EN62" s="92"/>
      <c r="EO62" s="92"/>
      <c r="EP62" s="92"/>
      <c r="EQ62" s="92"/>
      <c r="ER62" s="92"/>
      <c r="ES62" s="92"/>
      <c r="ET62" s="92"/>
      <c r="EU62" s="92"/>
      <c r="EV62" s="92"/>
      <c r="EW62" s="92"/>
      <c r="EX62" s="92"/>
      <c r="EY62" s="92"/>
      <c r="EZ62" s="92"/>
      <c r="FA62" s="92"/>
      <c r="FB62" s="92"/>
      <c r="FC62" s="92"/>
      <c r="FD62" s="92"/>
      <c r="FE62" s="92"/>
      <c r="FF62" s="92"/>
      <c r="FG62" s="92"/>
      <c r="FH62" s="92"/>
      <c r="FI62" s="92"/>
      <c r="FJ62" s="92"/>
      <c r="FK62" s="92"/>
      <c r="FL62" s="92"/>
      <c r="FM62" s="92"/>
      <c r="FN62" s="92"/>
      <c r="FO62" s="92"/>
      <c r="FP62" s="92"/>
      <c r="FQ62" s="92"/>
      <c r="FR62" s="92"/>
      <c r="FS62" s="92"/>
      <c r="FT62" s="92"/>
      <c r="FU62" s="92"/>
      <c r="FV62" s="92"/>
      <c r="FW62" s="92"/>
      <c r="FX62" s="92"/>
      <c r="FY62" s="92"/>
      <c r="FZ62" s="92"/>
      <c r="GA62" s="92"/>
      <c r="GB62" s="92"/>
      <c r="GC62" s="92"/>
      <c r="GD62" s="92"/>
      <c r="GE62" s="92"/>
      <c r="GF62" s="92"/>
      <c r="GG62" s="92"/>
      <c r="GH62" s="92"/>
      <c r="GI62" s="92"/>
      <c r="GJ62" s="92"/>
      <c r="GK62" s="92"/>
      <c r="GL62" s="92"/>
      <c r="GM62" s="92"/>
      <c r="GN62" s="92"/>
      <c r="GO62" s="92"/>
      <c r="GP62" s="92"/>
    </row>
    <row r="63" spans="2:198" s="100" customFormat="1" ht="29.4" customHeight="1" thickBot="1" x14ac:dyDescent="0.35">
      <c r="B63" s="204"/>
      <c r="C63" s="201" t="s">
        <v>68</v>
      </c>
      <c r="D63" s="202" t="s">
        <v>61</v>
      </c>
      <c r="E63" s="203">
        <v>250000</v>
      </c>
      <c r="F63" s="155">
        <v>6.5</v>
      </c>
      <c r="G63" s="156">
        <f>+ROUND(E63*F63,0)</f>
        <v>1625000</v>
      </c>
      <c r="H63" s="157" t="s">
        <v>26</v>
      </c>
      <c r="I63" s="92"/>
      <c r="J63" s="92"/>
      <c r="K63" s="92"/>
      <c r="L63" s="212">
        <f t="shared" si="4"/>
        <v>0</v>
      </c>
      <c r="M63" s="212">
        <f t="shared" si="0"/>
        <v>0</v>
      </c>
      <c r="N63" s="125">
        <f t="shared" si="1"/>
        <v>0</v>
      </c>
      <c r="O63" s="125"/>
      <c r="P63" s="125"/>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c r="CN63" s="92"/>
      <c r="CO63" s="92"/>
      <c r="CP63" s="92"/>
      <c r="CQ63" s="92"/>
      <c r="CR63" s="92"/>
      <c r="CS63" s="92"/>
      <c r="CT63" s="92"/>
      <c r="CU63" s="92"/>
      <c r="CV63" s="92"/>
      <c r="CW63" s="92"/>
      <c r="CX63" s="92"/>
      <c r="CY63" s="92"/>
      <c r="CZ63" s="92"/>
      <c r="DA63" s="92"/>
      <c r="DB63" s="92"/>
      <c r="DC63" s="92"/>
      <c r="DD63" s="92"/>
      <c r="DE63" s="92"/>
      <c r="DF63" s="92"/>
      <c r="DG63" s="92"/>
      <c r="DH63" s="92"/>
      <c r="DI63" s="92"/>
      <c r="DJ63" s="92"/>
      <c r="DK63" s="92"/>
      <c r="DL63" s="92"/>
      <c r="DM63" s="92"/>
      <c r="DN63" s="92"/>
      <c r="DO63" s="92"/>
      <c r="DP63" s="92"/>
      <c r="DQ63" s="92"/>
      <c r="DR63" s="92"/>
      <c r="DS63" s="92"/>
      <c r="DT63" s="92"/>
      <c r="DU63" s="92"/>
      <c r="DV63" s="92"/>
      <c r="DW63" s="92"/>
      <c r="DX63" s="92"/>
      <c r="DY63" s="92"/>
      <c r="DZ63" s="92"/>
      <c r="EA63" s="92"/>
      <c r="EB63" s="92"/>
      <c r="EC63" s="92"/>
      <c r="ED63" s="92"/>
      <c r="EE63" s="92"/>
      <c r="EF63" s="92"/>
      <c r="EG63" s="92"/>
      <c r="EH63" s="92"/>
      <c r="EI63" s="92"/>
      <c r="EJ63" s="92"/>
      <c r="EK63" s="92"/>
      <c r="EL63" s="92"/>
      <c r="EM63" s="92"/>
      <c r="EN63" s="92"/>
      <c r="EO63" s="92"/>
      <c r="EP63" s="92"/>
      <c r="EQ63" s="92"/>
      <c r="ER63" s="92"/>
      <c r="ES63" s="92"/>
      <c r="ET63" s="92"/>
      <c r="EU63" s="92"/>
      <c r="EV63" s="92"/>
      <c r="EW63" s="92"/>
      <c r="EX63" s="92"/>
      <c r="EY63" s="92"/>
      <c r="EZ63" s="92"/>
      <c r="FA63" s="92"/>
      <c r="FB63" s="92"/>
      <c r="FC63" s="92"/>
      <c r="FD63" s="92"/>
      <c r="FE63" s="92"/>
      <c r="FF63" s="92"/>
      <c r="FG63" s="92"/>
      <c r="FH63" s="92"/>
      <c r="FI63" s="92"/>
      <c r="FJ63" s="92"/>
      <c r="FK63" s="92"/>
      <c r="FL63" s="92"/>
      <c r="FM63" s="92"/>
      <c r="FN63" s="92"/>
      <c r="FO63" s="92"/>
      <c r="FP63" s="92"/>
      <c r="FQ63" s="92"/>
      <c r="FR63" s="92"/>
      <c r="FS63" s="92"/>
      <c r="FT63" s="92"/>
      <c r="FU63" s="92"/>
      <c r="FV63" s="92"/>
      <c r="FW63" s="92"/>
      <c r="FX63" s="92"/>
      <c r="FY63" s="92"/>
      <c r="FZ63" s="92"/>
      <c r="GA63" s="92"/>
      <c r="GB63" s="92"/>
      <c r="GC63" s="92"/>
      <c r="GD63" s="92"/>
      <c r="GE63" s="92"/>
      <c r="GF63" s="92"/>
      <c r="GG63" s="92"/>
      <c r="GH63" s="92"/>
      <c r="GI63" s="92"/>
      <c r="GJ63" s="92"/>
      <c r="GK63" s="92"/>
      <c r="GL63" s="92"/>
      <c r="GM63" s="92"/>
      <c r="GN63" s="92"/>
      <c r="GO63" s="92"/>
      <c r="GP63" s="92"/>
    </row>
    <row r="64" spans="2:198" s="100" customFormat="1" ht="16.5" customHeight="1" x14ac:dyDescent="0.3">
      <c r="B64" s="158"/>
      <c r="C64" s="292" t="s">
        <v>69</v>
      </c>
      <c r="D64" s="293"/>
      <c r="E64" s="293"/>
      <c r="F64" s="294"/>
      <c r="G64" s="159">
        <f>SUM(G52:G63)</f>
        <v>286187500</v>
      </c>
      <c r="H64" s="160"/>
      <c r="I64" s="161"/>
      <c r="J64" s="162"/>
      <c r="K64" s="128"/>
      <c r="L64" s="125">
        <f t="shared" si="4"/>
        <v>0</v>
      </c>
      <c r="M64" s="125">
        <f t="shared" si="0"/>
        <v>0</v>
      </c>
      <c r="N64" s="125">
        <f t="shared" si="1"/>
        <v>0</v>
      </c>
      <c r="O64" s="125"/>
      <c r="P64" s="125"/>
      <c r="Q64" s="128"/>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BM64" s="92"/>
      <c r="BN64" s="92"/>
      <c r="BO64" s="92"/>
      <c r="BP64" s="92"/>
      <c r="BQ64" s="92"/>
      <c r="BR64" s="92"/>
      <c r="BS64" s="92"/>
      <c r="BT64" s="92"/>
      <c r="BU64" s="92"/>
      <c r="BV64" s="92"/>
      <c r="BW64" s="92"/>
      <c r="BX64" s="92"/>
      <c r="BY64" s="92"/>
      <c r="BZ64" s="92"/>
      <c r="CA64" s="92"/>
      <c r="CB64" s="92"/>
      <c r="CC64" s="92"/>
      <c r="CD64" s="92"/>
      <c r="CE64" s="92"/>
      <c r="CF64" s="92"/>
      <c r="CG64" s="92"/>
      <c r="CH64" s="92"/>
      <c r="CI64" s="92"/>
      <c r="CJ64" s="92"/>
      <c r="CK64" s="92"/>
      <c r="CL64" s="92"/>
      <c r="CM64" s="92"/>
      <c r="CN64" s="92"/>
      <c r="CO64" s="92"/>
      <c r="CP64" s="92"/>
      <c r="CQ64" s="92"/>
      <c r="CR64" s="92"/>
      <c r="CS64" s="92"/>
      <c r="CT64" s="92"/>
      <c r="CU64" s="92"/>
      <c r="CV64" s="92"/>
      <c r="CW64" s="92"/>
      <c r="CX64" s="92"/>
      <c r="CY64" s="92"/>
      <c r="CZ64" s="92"/>
      <c r="DA64" s="92"/>
      <c r="DB64" s="92"/>
      <c r="DC64" s="92"/>
      <c r="DD64" s="92"/>
      <c r="DE64" s="92"/>
      <c r="DF64" s="92"/>
      <c r="DG64" s="92"/>
      <c r="DH64" s="92"/>
      <c r="DI64" s="92"/>
      <c r="DJ64" s="92"/>
      <c r="DK64" s="92"/>
      <c r="DL64" s="92"/>
      <c r="DM64" s="92"/>
      <c r="DN64" s="92"/>
      <c r="DO64" s="92"/>
      <c r="DP64" s="92"/>
      <c r="DQ64" s="92"/>
      <c r="DR64" s="92"/>
      <c r="DS64" s="92"/>
      <c r="DT64" s="92"/>
      <c r="DU64" s="92"/>
      <c r="DV64" s="92"/>
      <c r="DW64" s="92"/>
      <c r="DX64" s="92"/>
      <c r="DY64" s="92"/>
      <c r="DZ64" s="92"/>
      <c r="EA64" s="92"/>
      <c r="EB64" s="92"/>
      <c r="EC64" s="92"/>
      <c r="ED64" s="92"/>
      <c r="EE64" s="92"/>
      <c r="EF64" s="92"/>
      <c r="EG64" s="92"/>
      <c r="EH64" s="92"/>
      <c r="EI64" s="92"/>
      <c r="EJ64" s="92"/>
      <c r="EK64" s="92"/>
      <c r="EL64" s="92"/>
      <c r="EM64" s="92"/>
      <c r="EN64" s="92"/>
      <c r="EO64" s="92"/>
      <c r="EP64" s="92"/>
      <c r="EQ64" s="92"/>
      <c r="ER64" s="92"/>
      <c r="ES64" s="92"/>
      <c r="ET64" s="92"/>
      <c r="EU64" s="92"/>
      <c r="EV64" s="92"/>
      <c r="EW64" s="92"/>
      <c r="EX64" s="92"/>
      <c r="EY64" s="92"/>
      <c r="EZ64" s="92"/>
      <c r="FA64" s="92"/>
      <c r="FB64" s="92"/>
      <c r="FC64" s="92"/>
      <c r="FD64" s="92"/>
      <c r="FE64" s="92"/>
      <c r="FF64" s="92"/>
      <c r="FG64" s="92"/>
      <c r="FH64" s="92"/>
      <c r="FI64" s="92"/>
      <c r="FJ64" s="92"/>
      <c r="FK64" s="92"/>
      <c r="FL64" s="92"/>
      <c r="FM64" s="92"/>
      <c r="FN64" s="92"/>
      <c r="FO64" s="92"/>
      <c r="FP64" s="92"/>
      <c r="FQ64" s="92"/>
      <c r="FR64" s="92"/>
      <c r="FS64" s="92"/>
      <c r="FT64" s="92"/>
      <c r="FU64" s="92"/>
      <c r="FV64" s="92"/>
      <c r="FW64" s="92"/>
      <c r="FX64" s="92"/>
      <c r="FY64" s="92"/>
      <c r="FZ64" s="92"/>
      <c r="GA64" s="92"/>
      <c r="GB64" s="92"/>
      <c r="GC64" s="92"/>
      <c r="GD64" s="92"/>
      <c r="GE64" s="92"/>
      <c r="GF64" s="92"/>
      <c r="GG64" s="92"/>
      <c r="GH64" s="92"/>
      <c r="GI64" s="92"/>
      <c r="GJ64" s="92"/>
      <c r="GK64" s="92"/>
      <c r="GL64" s="92"/>
      <c r="GM64" s="92"/>
      <c r="GN64" s="92"/>
      <c r="GO64" s="92"/>
      <c r="GP64" s="92"/>
    </row>
    <row r="65" spans="1:198" s="100" customFormat="1" ht="18" customHeight="1" x14ac:dyDescent="0.3">
      <c r="B65" s="163"/>
      <c r="C65" s="275" t="s">
        <v>70</v>
      </c>
      <c r="D65" s="276"/>
      <c r="E65" s="276"/>
      <c r="F65" s="295"/>
      <c r="G65" s="164">
        <f>+G64+G47</f>
        <v>2915446300</v>
      </c>
      <c r="H65" s="165"/>
      <c r="I65" s="166"/>
      <c r="J65" s="92"/>
      <c r="K65" s="92"/>
      <c r="L65" s="92"/>
      <c r="M65" s="125">
        <f t="shared" si="0"/>
        <v>0</v>
      </c>
      <c r="N65" s="125" t="e">
        <f t="shared" si="1"/>
        <v>#DIV/0!</v>
      </c>
      <c r="O65" s="125"/>
      <c r="P65" s="125"/>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c r="AV65" s="92"/>
      <c r="AW65" s="92"/>
      <c r="AX65" s="92"/>
      <c r="AY65" s="92"/>
      <c r="AZ65" s="92"/>
      <c r="BA65" s="92"/>
      <c r="BB65" s="92"/>
      <c r="BC65" s="92"/>
      <c r="BD65" s="92"/>
      <c r="BE65" s="92"/>
      <c r="BF65" s="92"/>
      <c r="BG65" s="92"/>
      <c r="BH65" s="92"/>
      <c r="BI65" s="92"/>
      <c r="BJ65" s="92"/>
      <c r="BK65" s="92"/>
      <c r="BL65" s="92"/>
      <c r="BM65" s="92"/>
      <c r="BN65" s="92"/>
      <c r="BO65" s="92"/>
      <c r="BP65" s="92"/>
      <c r="BQ65" s="92"/>
      <c r="BR65" s="92"/>
      <c r="BS65" s="92"/>
      <c r="BT65" s="92"/>
      <c r="BU65" s="92"/>
      <c r="BV65" s="92"/>
      <c r="BW65" s="92"/>
      <c r="BX65" s="92"/>
      <c r="BY65" s="92"/>
      <c r="BZ65" s="92"/>
      <c r="CA65" s="92"/>
      <c r="CB65" s="92"/>
      <c r="CC65" s="92"/>
      <c r="CD65" s="92"/>
      <c r="CE65" s="92"/>
      <c r="CF65" s="92"/>
      <c r="CG65" s="92"/>
      <c r="CH65" s="92"/>
      <c r="CI65" s="92"/>
      <c r="CJ65" s="92"/>
      <c r="CK65" s="92"/>
      <c r="CL65" s="92"/>
      <c r="CM65" s="92"/>
      <c r="CN65" s="92"/>
      <c r="CO65" s="92"/>
      <c r="CP65" s="92"/>
      <c r="CQ65" s="92"/>
      <c r="CR65" s="92"/>
      <c r="CS65" s="92"/>
      <c r="CT65" s="92"/>
      <c r="CU65" s="92"/>
      <c r="CV65" s="92"/>
      <c r="CW65" s="92"/>
      <c r="CX65" s="92"/>
      <c r="CY65" s="92"/>
      <c r="CZ65" s="92"/>
      <c r="DA65" s="92"/>
      <c r="DB65" s="92"/>
      <c r="DC65" s="92"/>
      <c r="DD65" s="92"/>
      <c r="DE65" s="92"/>
      <c r="DF65" s="92"/>
      <c r="DG65" s="92"/>
      <c r="DH65" s="92"/>
      <c r="DI65" s="92"/>
      <c r="DJ65" s="92"/>
      <c r="DK65" s="92"/>
      <c r="DL65" s="92"/>
      <c r="DM65" s="92"/>
      <c r="DN65" s="92"/>
      <c r="DO65" s="92"/>
      <c r="DP65" s="92"/>
      <c r="DQ65" s="92"/>
      <c r="DR65" s="92"/>
      <c r="DS65" s="92"/>
      <c r="DT65" s="92"/>
      <c r="DU65" s="92"/>
      <c r="DV65" s="92"/>
      <c r="DW65" s="92"/>
      <c r="DX65" s="92"/>
      <c r="DY65" s="92"/>
      <c r="DZ65" s="92"/>
      <c r="EA65" s="92"/>
      <c r="EB65" s="92"/>
      <c r="EC65" s="92"/>
      <c r="ED65" s="92"/>
      <c r="EE65" s="92"/>
      <c r="EF65" s="92"/>
      <c r="EG65" s="92"/>
      <c r="EH65" s="92"/>
      <c r="EI65" s="92"/>
      <c r="EJ65" s="92"/>
      <c r="EK65" s="92"/>
      <c r="EL65" s="92"/>
      <c r="EM65" s="92"/>
      <c r="EN65" s="92"/>
      <c r="EO65" s="92"/>
      <c r="EP65" s="92"/>
      <c r="EQ65" s="92"/>
      <c r="ER65" s="92"/>
      <c r="ES65" s="92"/>
      <c r="ET65" s="92"/>
      <c r="EU65" s="92"/>
      <c r="EV65" s="92"/>
      <c r="EW65" s="92"/>
      <c r="EX65" s="92"/>
      <c r="EY65" s="92"/>
      <c r="EZ65" s="92"/>
      <c r="FA65" s="92"/>
      <c r="FB65" s="92"/>
      <c r="FC65" s="92"/>
      <c r="FD65" s="92"/>
      <c r="FE65" s="92"/>
      <c r="FF65" s="92"/>
      <c r="FG65" s="92"/>
      <c r="FH65" s="92"/>
      <c r="FI65" s="92"/>
      <c r="FJ65" s="92"/>
      <c r="FK65" s="92"/>
      <c r="FL65" s="92"/>
      <c r="FM65" s="92"/>
      <c r="FN65" s="92"/>
      <c r="FO65" s="92"/>
      <c r="FP65" s="92"/>
      <c r="FQ65" s="92"/>
      <c r="FR65" s="92"/>
      <c r="FS65" s="92"/>
      <c r="FT65" s="92"/>
      <c r="FU65" s="92"/>
      <c r="FV65" s="92"/>
      <c r="FW65" s="92"/>
      <c r="FX65" s="92"/>
      <c r="FY65" s="92"/>
      <c r="FZ65" s="92"/>
      <c r="GA65" s="92"/>
      <c r="GB65" s="92"/>
      <c r="GC65" s="92"/>
      <c r="GD65" s="92"/>
      <c r="GE65" s="92"/>
      <c r="GF65" s="92"/>
      <c r="GG65" s="92"/>
      <c r="GH65" s="92"/>
      <c r="GI65" s="92"/>
      <c r="GJ65" s="92"/>
      <c r="GK65" s="92"/>
      <c r="GL65" s="92"/>
      <c r="GM65" s="92"/>
      <c r="GN65" s="92"/>
      <c r="GO65" s="92"/>
      <c r="GP65" s="92"/>
    </row>
    <row r="66" spans="1:198" s="100" customFormat="1" ht="18" customHeight="1" x14ac:dyDescent="0.3">
      <c r="B66" s="167"/>
      <c r="C66" s="296" t="s">
        <v>71</v>
      </c>
      <c r="D66" s="296"/>
      <c r="E66" s="296"/>
      <c r="F66" s="296"/>
      <c r="G66" s="168">
        <f>+G65*0.4</f>
        <v>1166178520</v>
      </c>
      <c r="H66" s="157" t="s">
        <v>26</v>
      </c>
      <c r="I66" s="169"/>
      <c r="J66" s="125"/>
      <c r="K66" s="92"/>
      <c r="L66" s="92"/>
      <c r="M66" s="125">
        <f t="shared" si="0"/>
        <v>0</v>
      </c>
      <c r="N66" s="125" t="e">
        <f t="shared" si="1"/>
        <v>#DIV/0!</v>
      </c>
      <c r="O66" s="125"/>
      <c r="P66" s="125"/>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c r="CN66" s="92"/>
      <c r="CO66" s="92"/>
      <c r="CP66" s="92"/>
      <c r="CQ66" s="92"/>
      <c r="CR66" s="92"/>
      <c r="CS66" s="92"/>
      <c r="CT66" s="92"/>
      <c r="CU66" s="92"/>
      <c r="CV66" s="92"/>
      <c r="CW66" s="92"/>
      <c r="CX66" s="92"/>
      <c r="CY66" s="92"/>
      <c r="CZ66" s="92"/>
      <c r="DA66" s="92"/>
      <c r="DB66" s="92"/>
      <c r="DC66" s="92"/>
      <c r="DD66" s="92"/>
      <c r="DE66" s="92"/>
      <c r="DF66" s="92"/>
      <c r="DG66" s="92"/>
      <c r="DH66" s="92"/>
      <c r="DI66" s="92"/>
      <c r="DJ66" s="92"/>
      <c r="DK66" s="92"/>
      <c r="DL66" s="92"/>
      <c r="DM66" s="92"/>
      <c r="DN66" s="92"/>
      <c r="DO66" s="92"/>
      <c r="DP66" s="92"/>
      <c r="DQ66" s="92"/>
      <c r="DR66" s="92"/>
      <c r="DS66" s="92"/>
      <c r="DT66" s="92"/>
      <c r="DU66" s="92"/>
      <c r="DV66" s="92"/>
      <c r="DW66" s="92"/>
      <c r="DX66" s="92"/>
      <c r="DY66" s="92"/>
      <c r="DZ66" s="92"/>
      <c r="EA66" s="92"/>
      <c r="EB66" s="92"/>
      <c r="EC66" s="92"/>
      <c r="ED66" s="92"/>
      <c r="EE66" s="92"/>
      <c r="EF66" s="92"/>
      <c r="EG66" s="92"/>
      <c r="EH66" s="92"/>
      <c r="EI66" s="92"/>
      <c r="EJ66" s="92"/>
      <c r="EK66" s="92"/>
      <c r="EL66" s="92"/>
      <c r="EM66" s="92"/>
      <c r="EN66" s="92"/>
      <c r="EO66" s="92"/>
      <c r="EP66" s="92"/>
      <c r="EQ66" s="92"/>
      <c r="ER66" s="92"/>
      <c r="ES66" s="92"/>
      <c r="ET66" s="92"/>
      <c r="EU66" s="92"/>
      <c r="EV66" s="92"/>
      <c r="EW66" s="92"/>
      <c r="EX66" s="92"/>
      <c r="EY66" s="92"/>
      <c r="EZ66" s="92"/>
      <c r="FA66" s="92"/>
      <c r="FB66" s="92"/>
      <c r="FC66" s="92"/>
      <c r="FD66" s="92"/>
      <c r="FE66" s="92"/>
      <c r="FF66" s="92"/>
      <c r="FG66" s="92"/>
      <c r="FH66" s="92"/>
      <c r="FI66" s="92"/>
      <c r="FJ66" s="92"/>
      <c r="FK66" s="92"/>
      <c r="FL66" s="92"/>
      <c r="FM66" s="92"/>
      <c r="FN66" s="92"/>
      <c r="FO66" s="92"/>
      <c r="FP66" s="92"/>
      <c r="FQ66" s="92"/>
      <c r="FR66" s="92"/>
      <c r="FS66" s="92"/>
      <c r="FT66" s="92"/>
      <c r="FU66" s="92"/>
      <c r="FV66" s="92"/>
      <c r="FW66" s="92"/>
      <c r="FX66" s="92"/>
      <c r="FY66" s="92"/>
      <c r="FZ66" s="92"/>
      <c r="GA66" s="92"/>
      <c r="GB66" s="92"/>
      <c r="GC66" s="92"/>
      <c r="GD66" s="92"/>
      <c r="GE66" s="92"/>
      <c r="GF66" s="92"/>
      <c r="GG66" s="92"/>
      <c r="GH66" s="92"/>
      <c r="GI66" s="92"/>
      <c r="GJ66" s="92"/>
      <c r="GK66" s="92"/>
      <c r="GL66" s="92"/>
      <c r="GM66" s="92"/>
      <c r="GN66" s="92"/>
      <c r="GO66" s="92"/>
      <c r="GP66" s="92"/>
    </row>
    <row r="67" spans="1:198" s="100" customFormat="1" ht="18" customHeight="1" x14ac:dyDescent="0.3">
      <c r="B67" s="163"/>
      <c r="C67" s="244" t="s">
        <v>72</v>
      </c>
      <c r="D67" s="244"/>
      <c r="E67" s="244"/>
      <c r="F67" s="244"/>
      <c r="G67" s="164">
        <f>+G66+G65</f>
        <v>4081624820</v>
      </c>
      <c r="H67" s="160">
        <f>+G66/G69</f>
        <v>0.24009603840547983</v>
      </c>
      <c r="I67" s="166"/>
      <c r="J67" s="169"/>
      <c r="K67" s="92"/>
      <c r="L67" s="92"/>
      <c r="M67" s="125">
        <f t="shared" si="0"/>
        <v>0</v>
      </c>
      <c r="N67" s="125"/>
      <c r="O67" s="125"/>
      <c r="P67" s="125"/>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c r="BM67" s="92"/>
      <c r="BN67" s="92"/>
      <c r="BO67" s="92"/>
      <c r="BP67" s="92"/>
      <c r="BQ67" s="92"/>
      <c r="BR67" s="92"/>
      <c r="BS67" s="92"/>
      <c r="BT67" s="92"/>
      <c r="BU67" s="92"/>
      <c r="BV67" s="92"/>
      <c r="BW67" s="92"/>
      <c r="BX67" s="92"/>
      <c r="BY67" s="92"/>
      <c r="BZ67" s="92"/>
      <c r="CA67" s="92"/>
      <c r="CB67" s="92"/>
      <c r="CC67" s="92"/>
      <c r="CD67" s="92"/>
      <c r="CE67" s="92"/>
      <c r="CF67" s="92"/>
      <c r="CG67" s="92"/>
      <c r="CH67" s="92"/>
      <c r="CI67" s="92"/>
      <c r="CJ67" s="92"/>
      <c r="CK67" s="92"/>
      <c r="CL67" s="92"/>
      <c r="CM67" s="92"/>
      <c r="CN67" s="92"/>
      <c r="CO67" s="92"/>
      <c r="CP67" s="92"/>
      <c r="CQ67" s="92"/>
      <c r="CR67" s="92"/>
      <c r="CS67" s="92"/>
      <c r="CT67" s="92"/>
      <c r="CU67" s="92"/>
      <c r="CV67" s="92"/>
      <c r="CW67" s="92"/>
      <c r="CX67" s="92"/>
      <c r="CY67" s="92"/>
      <c r="CZ67" s="92"/>
      <c r="DA67" s="92"/>
      <c r="DB67" s="92"/>
      <c r="DC67" s="92"/>
      <c r="DD67" s="92"/>
      <c r="DE67" s="92"/>
      <c r="DF67" s="92"/>
      <c r="DG67" s="92"/>
      <c r="DH67" s="92"/>
      <c r="DI67" s="92"/>
      <c r="DJ67" s="92"/>
      <c r="DK67" s="92"/>
      <c r="DL67" s="92"/>
      <c r="DM67" s="92"/>
      <c r="DN67" s="92"/>
      <c r="DO67" s="92"/>
      <c r="DP67" s="92"/>
      <c r="DQ67" s="92"/>
      <c r="DR67" s="92"/>
      <c r="DS67" s="92"/>
      <c r="DT67" s="92"/>
      <c r="DU67" s="92"/>
      <c r="DV67" s="92"/>
      <c r="DW67" s="92"/>
      <c r="DX67" s="92"/>
      <c r="DY67" s="92"/>
      <c r="DZ67" s="92"/>
      <c r="EA67" s="92"/>
      <c r="EB67" s="92"/>
      <c r="EC67" s="92"/>
      <c r="ED67" s="92"/>
      <c r="EE67" s="92"/>
      <c r="EF67" s="92"/>
      <c r="EG67" s="92"/>
      <c r="EH67" s="92"/>
      <c r="EI67" s="92"/>
      <c r="EJ67" s="92"/>
      <c r="EK67" s="92"/>
      <c r="EL67" s="92"/>
      <c r="EM67" s="92"/>
      <c r="EN67" s="92"/>
      <c r="EO67" s="92"/>
      <c r="EP67" s="92"/>
      <c r="EQ67" s="92"/>
      <c r="ER67" s="92"/>
      <c r="ES67" s="92"/>
      <c r="ET67" s="92"/>
      <c r="EU67" s="92"/>
      <c r="EV67" s="92"/>
      <c r="EW67" s="92"/>
      <c r="EX67" s="92"/>
      <c r="EY67" s="92"/>
      <c r="EZ67" s="92"/>
      <c r="FA67" s="92"/>
      <c r="FB67" s="92"/>
      <c r="FC67" s="92"/>
      <c r="FD67" s="92"/>
      <c r="FE67" s="92"/>
      <c r="FF67" s="92"/>
      <c r="FG67" s="92"/>
      <c r="FH67" s="92"/>
      <c r="FI67" s="92"/>
      <c r="FJ67" s="92"/>
      <c r="FK67" s="92"/>
      <c r="FL67" s="92"/>
      <c r="FM67" s="92"/>
      <c r="FN67" s="92"/>
      <c r="FO67" s="92"/>
      <c r="FP67" s="92"/>
      <c r="FQ67" s="92"/>
      <c r="FR67" s="92"/>
      <c r="FS67" s="92"/>
      <c r="FT67" s="92"/>
      <c r="FU67" s="92"/>
      <c r="FV67" s="92"/>
      <c r="FW67" s="92"/>
      <c r="FX67" s="92"/>
      <c r="FY67" s="92"/>
      <c r="FZ67" s="92"/>
      <c r="GA67" s="92"/>
      <c r="GB67" s="92"/>
      <c r="GC67" s="92"/>
      <c r="GD67" s="92"/>
      <c r="GE67" s="92"/>
      <c r="GF67" s="92"/>
      <c r="GG67" s="92"/>
      <c r="GH67" s="92"/>
      <c r="GI67" s="92"/>
      <c r="GJ67" s="92"/>
      <c r="GK67" s="92"/>
      <c r="GL67" s="92"/>
      <c r="GM67" s="92"/>
      <c r="GN67" s="92"/>
      <c r="GO67" s="92"/>
      <c r="GP67" s="92"/>
    </row>
    <row r="68" spans="1:198" s="100" customFormat="1" ht="18" customHeight="1" x14ac:dyDescent="0.3">
      <c r="B68" s="163"/>
      <c r="C68" s="244" t="s">
        <v>73</v>
      </c>
      <c r="D68" s="244"/>
      <c r="E68" s="244"/>
      <c r="F68" s="244"/>
      <c r="G68" s="170">
        <f>+ROUND(G67*19%,0)</f>
        <v>775508716</v>
      </c>
      <c r="H68" s="117"/>
      <c r="I68" s="125"/>
      <c r="J68" s="92"/>
      <c r="K68" s="92"/>
      <c r="L68" s="92"/>
      <c r="M68" s="125">
        <f t="shared" si="0"/>
        <v>0</v>
      </c>
      <c r="N68" s="125"/>
      <c r="O68" s="125"/>
      <c r="P68" s="125"/>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c r="AQ68" s="92"/>
      <c r="AR68" s="92"/>
      <c r="AS68" s="92"/>
      <c r="AT68" s="92"/>
      <c r="AU68" s="92"/>
      <c r="AV68" s="92"/>
      <c r="AW68" s="92"/>
      <c r="AX68" s="92"/>
      <c r="AY68" s="92"/>
      <c r="AZ68" s="92"/>
      <c r="BA68" s="92"/>
      <c r="BB68" s="92"/>
      <c r="BC68" s="92"/>
      <c r="BD68" s="92"/>
      <c r="BE68" s="92"/>
      <c r="BF68" s="92"/>
      <c r="BG68" s="92"/>
      <c r="BH68" s="92"/>
      <c r="BI68" s="92"/>
      <c r="BJ68" s="92"/>
      <c r="BK68" s="92"/>
      <c r="BL68" s="92"/>
      <c r="BM68" s="92"/>
      <c r="BN68" s="92"/>
      <c r="BO68" s="92"/>
      <c r="BP68" s="92"/>
      <c r="BQ68" s="92"/>
      <c r="BR68" s="92"/>
      <c r="BS68" s="92"/>
      <c r="BT68" s="92"/>
      <c r="BU68" s="92"/>
      <c r="BV68" s="92"/>
      <c r="BW68" s="92"/>
      <c r="BX68" s="92"/>
      <c r="BY68" s="92"/>
      <c r="BZ68" s="92"/>
      <c r="CA68" s="92"/>
      <c r="CB68" s="92"/>
      <c r="CC68" s="92"/>
      <c r="CD68" s="92"/>
      <c r="CE68" s="92"/>
      <c r="CF68" s="92"/>
      <c r="CG68" s="92"/>
      <c r="CH68" s="92"/>
      <c r="CI68" s="92"/>
      <c r="CJ68" s="92"/>
      <c r="CK68" s="92"/>
      <c r="CL68" s="92"/>
      <c r="CM68" s="92"/>
      <c r="CN68" s="92"/>
      <c r="CO68" s="92"/>
      <c r="CP68" s="92"/>
      <c r="CQ68" s="92"/>
      <c r="CR68" s="92"/>
      <c r="CS68" s="92"/>
      <c r="CT68" s="92"/>
      <c r="CU68" s="92"/>
      <c r="CV68" s="92"/>
      <c r="CW68" s="92"/>
      <c r="CX68" s="92"/>
      <c r="CY68" s="92"/>
      <c r="CZ68" s="92"/>
      <c r="DA68" s="92"/>
      <c r="DB68" s="92"/>
      <c r="DC68" s="92"/>
      <c r="DD68" s="92"/>
      <c r="DE68" s="92"/>
      <c r="DF68" s="92"/>
      <c r="DG68" s="92"/>
      <c r="DH68" s="92"/>
      <c r="DI68" s="92"/>
      <c r="DJ68" s="92"/>
      <c r="DK68" s="92"/>
      <c r="DL68" s="92"/>
      <c r="DM68" s="92"/>
      <c r="DN68" s="92"/>
      <c r="DO68" s="92"/>
      <c r="DP68" s="92"/>
      <c r="DQ68" s="92"/>
      <c r="DR68" s="92"/>
      <c r="DS68" s="92"/>
      <c r="DT68" s="92"/>
      <c r="DU68" s="92"/>
      <c r="DV68" s="92"/>
      <c r="DW68" s="92"/>
      <c r="DX68" s="92"/>
      <c r="DY68" s="92"/>
      <c r="DZ68" s="92"/>
      <c r="EA68" s="92"/>
      <c r="EB68" s="92"/>
      <c r="EC68" s="92"/>
      <c r="ED68" s="92"/>
      <c r="EE68" s="92"/>
      <c r="EF68" s="92"/>
      <c r="EG68" s="92"/>
      <c r="EH68" s="92"/>
      <c r="EI68" s="92"/>
      <c r="EJ68" s="92"/>
      <c r="EK68" s="92"/>
      <c r="EL68" s="92"/>
      <c r="EM68" s="92"/>
      <c r="EN68" s="92"/>
      <c r="EO68" s="92"/>
      <c r="EP68" s="92"/>
      <c r="EQ68" s="92"/>
      <c r="ER68" s="92"/>
      <c r="ES68" s="92"/>
      <c r="ET68" s="92"/>
      <c r="EU68" s="92"/>
      <c r="EV68" s="92"/>
      <c r="EW68" s="92"/>
      <c r="EX68" s="92"/>
      <c r="EY68" s="92"/>
      <c r="EZ68" s="92"/>
      <c r="FA68" s="92"/>
      <c r="FB68" s="92"/>
      <c r="FC68" s="92"/>
      <c r="FD68" s="92"/>
      <c r="FE68" s="92"/>
      <c r="FF68" s="92"/>
      <c r="FG68" s="92"/>
      <c r="FH68" s="92"/>
      <c r="FI68" s="92"/>
      <c r="FJ68" s="92"/>
      <c r="FK68" s="92"/>
      <c r="FL68" s="92"/>
      <c r="FM68" s="92"/>
      <c r="FN68" s="92"/>
      <c r="FO68" s="92"/>
      <c r="FP68" s="92"/>
      <c r="FQ68" s="92"/>
      <c r="FR68" s="92"/>
      <c r="FS68" s="92"/>
      <c r="FT68" s="92"/>
      <c r="FU68" s="92"/>
      <c r="FV68" s="92"/>
      <c r="FW68" s="92"/>
      <c r="FX68" s="92"/>
      <c r="FY68" s="92"/>
      <c r="FZ68" s="92"/>
      <c r="GA68" s="92"/>
      <c r="GB68" s="92"/>
      <c r="GC68" s="92"/>
      <c r="GD68" s="92"/>
      <c r="GE68" s="92"/>
      <c r="GF68" s="92"/>
      <c r="GG68" s="92"/>
      <c r="GH68" s="92"/>
      <c r="GI68" s="92"/>
      <c r="GJ68" s="92"/>
      <c r="GK68" s="92"/>
      <c r="GL68" s="92"/>
      <c r="GM68" s="92"/>
      <c r="GN68" s="92"/>
      <c r="GO68" s="92"/>
      <c r="GP68" s="92"/>
    </row>
    <row r="69" spans="1:198" s="100" customFormat="1" ht="18" customHeight="1" thickBot="1" x14ac:dyDescent="0.35">
      <c r="A69" s="171"/>
      <c r="B69" s="172"/>
      <c r="C69" s="297" t="s">
        <v>74</v>
      </c>
      <c r="D69" s="297"/>
      <c r="E69" s="297"/>
      <c r="F69" s="297"/>
      <c r="G69" s="173">
        <f>+G67+G68</f>
        <v>4857133536</v>
      </c>
      <c r="H69" s="193">
        <f>+G69/138000000000</f>
        <v>3.5196619826086954E-2</v>
      </c>
      <c r="I69" s="174"/>
      <c r="J69" s="166"/>
      <c r="K69" s="175"/>
      <c r="L69" s="175"/>
      <c r="M69" s="125">
        <f t="shared" si="0"/>
        <v>0</v>
      </c>
      <c r="N69" s="125"/>
      <c r="O69" s="125"/>
      <c r="P69" s="125"/>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2"/>
      <c r="DC69" s="92"/>
      <c r="DD69" s="92"/>
      <c r="DE69" s="92"/>
      <c r="DF69" s="92"/>
      <c r="DG69" s="92"/>
      <c r="DH69" s="92"/>
      <c r="DI69" s="92"/>
      <c r="DJ69" s="92"/>
      <c r="DK69" s="92"/>
      <c r="DL69" s="92"/>
      <c r="DM69" s="92"/>
      <c r="DN69" s="92"/>
      <c r="DO69" s="92"/>
      <c r="DP69" s="92"/>
      <c r="DQ69" s="92"/>
      <c r="DR69" s="92"/>
      <c r="DS69" s="92"/>
      <c r="DT69" s="92"/>
      <c r="DU69" s="92"/>
      <c r="DV69" s="92"/>
      <c r="DW69" s="92"/>
      <c r="DX69" s="92"/>
      <c r="DY69" s="92"/>
      <c r="DZ69" s="92"/>
      <c r="EA69" s="92"/>
      <c r="EB69" s="92"/>
      <c r="EC69" s="92"/>
      <c r="ED69" s="92"/>
      <c r="EE69" s="92"/>
      <c r="EF69" s="92"/>
      <c r="EG69" s="92"/>
      <c r="EH69" s="92"/>
      <c r="EI69" s="92"/>
      <c r="EJ69" s="92"/>
      <c r="EK69" s="92"/>
      <c r="EL69" s="92"/>
      <c r="EM69" s="92"/>
      <c r="EN69" s="92"/>
      <c r="EO69" s="92"/>
      <c r="EP69" s="92"/>
      <c r="EQ69" s="92"/>
      <c r="ER69" s="92"/>
      <c r="ES69" s="92"/>
      <c r="ET69" s="92"/>
      <c r="EU69" s="92"/>
      <c r="EV69" s="92"/>
      <c r="EW69" s="92"/>
      <c r="EX69" s="92"/>
      <c r="EY69" s="92"/>
      <c r="EZ69" s="92"/>
      <c r="FA69" s="92"/>
      <c r="FB69" s="92"/>
      <c r="FC69" s="92"/>
      <c r="FD69" s="92"/>
      <c r="FE69" s="92"/>
      <c r="FF69" s="92"/>
      <c r="FG69" s="92"/>
      <c r="FH69" s="92"/>
      <c r="FI69" s="92"/>
      <c r="FJ69" s="92"/>
      <c r="FK69" s="92"/>
      <c r="FL69" s="92"/>
      <c r="FM69" s="92"/>
      <c r="FN69" s="92"/>
      <c r="FO69" s="92"/>
      <c r="FP69" s="92"/>
      <c r="FQ69" s="92"/>
      <c r="FR69" s="92"/>
      <c r="FS69" s="92"/>
      <c r="FT69" s="92"/>
      <c r="FU69" s="92"/>
      <c r="FV69" s="92"/>
      <c r="FW69" s="92"/>
      <c r="FX69" s="92"/>
      <c r="FY69" s="92"/>
      <c r="FZ69" s="92"/>
      <c r="GA69" s="92"/>
      <c r="GB69" s="92"/>
      <c r="GC69" s="92"/>
      <c r="GD69" s="92"/>
      <c r="GE69" s="92"/>
      <c r="GF69" s="92"/>
      <c r="GG69" s="92"/>
      <c r="GH69" s="92"/>
      <c r="GI69" s="92"/>
      <c r="GJ69" s="92"/>
      <c r="GK69" s="92"/>
      <c r="GL69" s="92"/>
      <c r="GM69" s="92"/>
      <c r="GN69" s="92"/>
      <c r="GO69" s="92"/>
      <c r="GP69" s="92"/>
    </row>
    <row r="70" spans="1:198" ht="20.100000000000001" customHeight="1" x14ac:dyDescent="0.3">
      <c r="B70" s="322" t="s">
        <v>75</v>
      </c>
      <c r="C70" s="323"/>
      <c r="D70" s="323"/>
      <c r="E70" s="323"/>
      <c r="F70" s="323"/>
      <c r="G70" s="324"/>
      <c r="H70" s="176"/>
      <c r="I70" s="177"/>
      <c r="L70" s="178"/>
      <c r="M70" s="125">
        <f t="shared" si="0"/>
        <v>0</v>
      </c>
      <c r="N70" s="125"/>
      <c r="O70" s="125"/>
      <c r="P70" s="125"/>
    </row>
    <row r="71" spans="1:198" ht="36.75" customHeight="1" x14ac:dyDescent="0.3">
      <c r="B71" s="306" t="s">
        <v>76</v>
      </c>
      <c r="C71" s="307"/>
      <c r="D71" s="307"/>
      <c r="E71" s="307"/>
      <c r="F71" s="307"/>
      <c r="G71" s="308"/>
      <c r="H71" s="179"/>
      <c r="I71" s="125"/>
      <c r="M71" s="125">
        <f t="shared" si="0"/>
        <v>0</v>
      </c>
      <c r="N71" s="125"/>
      <c r="O71" s="125"/>
      <c r="P71" s="125"/>
    </row>
    <row r="72" spans="1:198" ht="30" customHeight="1" x14ac:dyDescent="0.3">
      <c r="B72" s="306" t="s">
        <v>77</v>
      </c>
      <c r="C72" s="307"/>
      <c r="D72" s="307"/>
      <c r="E72" s="307"/>
      <c r="F72" s="307"/>
      <c r="G72" s="308"/>
      <c r="H72" s="160"/>
      <c r="I72" s="179"/>
      <c r="K72" s="179"/>
      <c r="M72" s="125">
        <f t="shared" si="0"/>
        <v>0</v>
      </c>
      <c r="N72" s="125"/>
      <c r="O72" s="125"/>
      <c r="P72" s="125"/>
      <c r="R72" s="179"/>
    </row>
    <row r="73" spans="1:198" ht="20.100000000000001" customHeight="1" x14ac:dyDescent="0.3">
      <c r="B73" s="306" t="s">
        <v>78</v>
      </c>
      <c r="C73" s="307"/>
      <c r="D73" s="307"/>
      <c r="E73" s="307"/>
      <c r="F73" s="307"/>
      <c r="G73" s="308"/>
      <c r="H73" s="125"/>
      <c r="I73" s="179"/>
      <c r="M73" s="125">
        <f t="shared" si="0"/>
        <v>0</v>
      </c>
      <c r="N73" s="125"/>
      <c r="O73" s="125"/>
      <c r="P73" s="125"/>
      <c r="Q73" s="179"/>
    </row>
    <row r="74" spans="1:198" ht="35.4" customHeight="1" x14ac:dyDescent="0.3">
      <c r="B74" s="306" t="s">
        <v>79</v>
      </c>
      <c r="C74" s="307"/>
      <c r="D74" s="307"/>
      <c r="E74" s="307"/>
      <c r="F74" s="307"/>
      <c r="G74" s="308"/>
      <c r="H74" s="166"/>
      <c r="J74" s="179"/>
      <c r="L74" s="179"/>
      <c r="M74" s="125">
        <f t="shared" si="0"/>
        <v>0</v>
      </c>
      <c r="N74" s="125"/>
      <c r="O74" s="125"/>
      <c r="P74" s="125"/>
    </row>
    <row r="75" spans="1:198" ht="15.6" customHeight="1" x14ac:dyDescent="0.3">
      <c r="B75" s="306" t="s">
        <v>80</v>
      </c>
      <c r="C75" s="307"/>
      <c r="D75" s="307"/>
      <c r="E75" s="307"/>
      <c r="F75" s="307"/>
      <c r="G75" s="308"/>
      <c r="M75" s="125">
        <f t="shared" si="0"/>
        <v>0</v>
      </c>
      <c r="N75" s="125"/>
      <c r="O75" s="125"/>
      <c r="P75" s="125"/>
    </row>
    <row r="76" spans="1:198" ht="14.4" customHeight="1" x14ac:dyDescent="0.3">
      <c r="B76" s="306" t="s">
        <v>117</v>
      </c>
      <c r="C76" s="307"/>
      <c r="D76" s="307"/>
      <c r="E76" s="307"/>
      <c r="F76" s="307"/>
      <c r="G76" s="308"/>
      <c r="M76" s="125">
        <f t="shared" si="0"/>
        <v>0</v>
      </c>
      <c r="N76" s="125"/>
      <c r="O76" s="125"/>
      <c r="P76" s="125"/>
    </row>
    <row r="77" spans="1:198" ht="22.35" customHeight="1" x14ac:dyDescent="0.3">
      <c r="B77" s="306" t="s">
        <v>118</v>
      </c>
      <c r="C77" s="307"/>
      <c r="D77" s="307"/>
      <c r="E77" s="307"/>
      <c r="F77" s="307"/>
      <c r="G77" s="308"/>
      <c r="M77" s="125">
        <f t="shared" si="0"/>
        <v>0</v>
      </c>
      <c r="N77" s="125"/>
      <c r="O77" s="125"/>
      <c r="P77" s="125"/>
    </row>
    <row r="78" spans="1:198" ht="30.6" customHeight="1" x14ac:dyDescent="0.3">
      <c r="B78" s="306" t="s">
        <v>83</v>
      </c>
      <c r="C78" s="307"/>
      <c r="D78" s="307"/>
      <c r="E78" s="307"/>
      <c r="F78" s="307"/>
      <c r="G78" s="308"/>
    </row>
    <row r="79" spans="1:198" ht="30.75" customHeight="1" x14ac:dyDescent="0.3">
      <c r="B79" s="306" t="s">
        <v>84</v>
      </c>
      <c r="C79" s="307"/>
      <c r="D79" s="307"/>
      <c r="E79" s="307"/>
      <c r="F79" s="307"/>
      <c r="G79" s="308"/>
    </row>
    <row r="80" spans="1:198" ht="30" customHeight="1" x14ac:dyDescent="0.3">
      <c r="B80" s="319" t="s">
        <v>85</v>
      </c>
      <c r="C80" s="320"/>
      <c r="D80" s="320"/>
      <c r="E80" s="320"/>
      <c r="F80" s="320"/>
      <c r="G80" s="321"/>
    </row>
    <row r="81" spans="2:7" ht="50.85" customHeight="1" x14ac:dyDescent="0.3">
      <c r="B81" s="306" t="s">
        <v>86</v>
      </c>
      <c r="C81" s="307"/>
      <c r="D81" s="307"/>
      <c r="E81" s="307"/>
      <c r="F81" s="307"/>
      <c r="G81" s="308"/>
    </row>
    <row r="82" spans="2:7" ht="37.65" customHeight="1" x14ac:dyDescent="0.3">
      <c r="B82" s="306" t="s">
        <v>87</v>
      </c>
      <c r="C82" s="307"/>
      <c r="D82" s="307"/>
      <c r="E82" s="307"/>
      <c r="F82" s="307"/>
      <c r="G82" s="308"/>
    </row>
    <row r="83" spans="2:7" ht="25.35" customHeight="1" x14ac:dyDescent="0.3">
      <c r="B83" s="316" t="s">
        <v>88</v>
      </c>
      <c r="C83" s="317"/>
      <c r="D83" s="317"/>
      <c r="E83" s="317"/>
      <c r="F83" s="317"/>
      <c r="G83" s="318"/>
    </row>
    <row r="84" spans="2:7" ht="27.6" customHeight="1" x14ac:dyDescent="0.3">
      <c r="B84" s="313" t="s">
        <v>119</v>
      </c>
      <c r="C84" s="314"/>
      <c r="D84" s="314"/>
      <c r="E84" s="314"/>
      <c r="F84" s="314"/>
      <c r="G84" s="315"/>
    </row>
    <row r="85" spans="2:7" ht="36.6" customHeight="1" x14ac:dyDescent="0.3">
      <c r="B85" s="309" t="s">
        <v>120</v>
      </c>
      <c r="C85" s="310"/>
      <c r="D85" s="310"/>
      <c r="E85" s="310"/>
      <c r="F85" s="310"/>
      <c r="G85" s="311"/>
    </row>
    <row r="86" spans="2:7" ht="49.65" customHeight="1" x14ac:dyDescent="0.3">
      <c r="B86" s="309" t="s">
        <v>121</v>
      </c>
      <c r="C86" s="310"/>
      <c r="D86" s="310"/>
      <c r="E86" s="310"/>
      <c r="F86" s="310"/>
      <c r="G86" s="311"/>
    </row>
    <row r="87" spans="2:7" ht="40.35" customHeight="1" thickBot="1" x14ac:dyDescent="0.35">
      <c r="B87" s="301" t="s">
        <v>90</v>
      </c>
      <c r="C87" s="302"/>
      <c r="D87" s="302"/>
      <c r="E87" s="302"/>
      <c r="F87" s="302"/>
      <c r="G87" s="303"/>
    </row>
  </sheetData>
  <mergeCells count="48">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 ref="B73:G73"/>
    <mergeCell ref="B74:G74"/>
    <mergeCell ref="B75:G75"/>
    <mergeCell ref="B76:G76"/>
    <mergeCell ref="B77:G77"/>
    <mergeCell ref="C68:F68"/>
    <mergeCell ref="C47:F47"/>
    <mergeCell ref="B48:G48"/>
    <mergeCell ref="B49:B51"/>
    <mergeCell ref="C49:C51"/>
    <mergeCell ref="D49:D51"/>
    <mergeCell ref="F49:F50"/>
    <mergeCell ref="C64:F64"/>
    <mergeCell ref="C65:F65"/>
    <mergeCell ref="C66:F66"/>
    <mergeCell ref="C67:F67"/>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H44"/>
  <sheetViews>
    <sheetView tabSelected="1" topLeftCell="A5" zoomScale="50" zoomScaleNormal="50" workbookViewId="0">
      <pane ySplit="8" topLeftCell="A17" activePane="bottomLeft" state="frozen"/>
      <selection activeCell="A5" sqref="A5"/>
      <selection pane="bottomLeft" activeCell="A7" sqref="A7:AA8"/>
    </sheetView>
  </sheetViews>
  <sheetFormatPr baseColWidth="10" defaultColWidth="10.109375" defaultRowHeight="18" x14ac:dyDescent="0.3"/>
  <cols>
    <col min="1" max="1" width="49.44140625" style="55" customWidth="1"/>
    <col min="2" max="17" width="3.33203125" style="55" customWidth="1"/>
    <col min="18" max="18" width="113.44140625" style="55" customWidth="1"/>
    <col min="19" max="21" width="19.33203125" style="68" bestFit="1" customWidth="1"/>
    <col min="22" max="22" width="17.44140625" style="68" customWidth="1"/>
    <col min="23" max="23" width="18.44140625" style="68" customWidth="1"/>
    <col min="24" max="24" width="19.33203125" style="68" bestFit="1" customWidth="1"/>
    <col min="25" max="27" width="18.6640625" style="68" customWidth="1"/>
    <col min="28" max="28" width="19.33203125" style="68" bestFit="1" customWidth="1"/>
    <col min="29" max="33" width="20.109375" style="68" customWidth="1"/>
    <col min="34" max="224" width="10.109375" style="55"/>
    <col min="225" max="225" width="36.33203125" style="55" customWidth="1"/>
    <col min="226" max="249" width="3.33203125" style="55" customWidth="1"/>
    <col min="250" max="250" width="44.109375" style="55" customWidth="1"/>
    <col min="251" max="268" width="9.88671875" style="55" customWidth="1"/>
    <col min="269" max="480" width="10.109375" style="55"/>
    <col min="481" max="481" width="36.33203125" style="55" customWidth="1"/>
    <col min="482" max="505" width="3.33203125" style="55" customWidth="1"/>
    <col min="506" max="506" width="44.109375" style="55" customWidth="1"/>
    <col min="507" max="524" width="9.88671875" style="55" customWidth="1"/>
    <col min="525" max="736" width="10.109375" style="55"/>
    <col min="737" max="737" width="36.33203125" style="55" customWidth="1"/>
    <col min="738" max="761" width="3.33203125" style="55" customWidth="1"/>
    <col min="762" max="762" width="44.109375" style="55" customWidth="1"/>
    <col min="763" max="780" width="9.88671875" style="55" customWidth="1"/>
    <col min="781" max="992" width="10.109375" style="55"/>
    <col min="993" max="993" width="36.33203125" style="55" customWidth="1"/>
    <col min="994" max="1017" width="3.33203125" style="55" customWidth="1"/>
    <col min="1018" max="1018" width="44.109375" style="55" customWidth="1"/>
    <col min="1019" max="1036" width="9.88671875" style="55" customWidth="1"/>
    <col min="1037" max="1248" width="10.109375" style="55"/>
    <col min="1249" max="1249" width="36.33203125" style="55" customWidth="1"/>
    <col min="1250" max="1273" width="3.33203125" style="55" customWidth="1"/>
    <col min="1274" max="1274" width="44.109375" style="55" customWidth="1"/>
    <col min="1275" max="1292" width="9.88671875" style="55" customWidth="1"/>
    <col min="1293" max="1504" width="10.109375" style="55"/>
    <col min="1505" max="1505" width="36.33203125" style="55" customWidth="1"/>
    <col min="1506" max="1529" width="3.33203125" style="55" customWidth="1"/>
    <col min="1530" max="1530" width="44.109375" style="55" customWidth="1"/>
    <col min="1531" max="1548" width="9.88671875" style="55" customWidth="1"/>
    <col min="1549" max="1760" width="10.109375" style="55"/>
    <col min="1761" max="1761" width="36.33203125" style="55" customWidth="1"/>
    <col min="1762" max="1785" width="3.33203125" style="55" customWidth="1"/>
    <col min="1786" max="1786" width="44.109375" style="55" customWidth="1"/>
    <col min="1787" max="1804" width="9.88671875" style="55" customWidth="1"/>
    <col min="1805" max="2016" width="10.109375" style="55"/>
    <col min="2017" max="2017" width="36.33203125" style="55" customWidth="1"/>
    <col min="2018" max="2041" width="3.33203125" style="55" customWidth="1"/>
    <col min="2042" max="2042" width="44.109375" style="55" customWidth="1"/>
    <col min="2043" max="2060" width="9.88671875" style="55" customWidth="1"/>
    <col min="2061" max="2272" width="10.109375" style="55"/>
    <col min="2273" max="2273" width="36.33203125" style="55" customWidth="1"/>
    <col min="2274" max="2297" width="3.33203125" style="55" customWidth="1"/>
    <col min="2298" max="2298" width="44.109375" style="55" customWidth="1"/>
    <col min="2299" max="2316" width="9.88671875" style="55" customWidth="1"/>
    <col min="2317" max="2528" width="10.109375" style="55"/>
    <col min="2529" max="2529" width="36.33203125" style="55" customWidth="1"/>
    <col min="2530" max="2553" width="3.33203125" style="55" customWidth="1"/>
    <col min="2554" max="2554" width="44.109375" style="55" customWidth="1"/>
    <col min="2555" max="2572" width="9.88671875" style="55" customWidth="1"/>
    <col min="2573" max="2784" width="10.109375" style="55"/>
    <col min="2785" max="2785" width="36.33203125" style="55" customWidth="1"/>
    <col min="2786" max="2809" width="3.33203125" style="55" customWidth="1"/>
    <col min="2810" max="2810" width="44.109375" style="55" customWidth="1"/>
    <col min="2811" max="2828" width="9.88671875" style="55" customWidth="1"/>
    <col min="2829" max="3040" width="10.109375" style="55"/>
    <col min="3041" max="3041" width="36.33203125" style="55" customWidth="1"/>
    <col min="3042" max="3065" width="3.33203125" style="55" customWidth="1"/>
    <col min="3066" max="3066" width="44.109375" style="55" customWidth="1"/>
    <col min="3067" max="3084" width="9.88671875" style="55" customWidth="1"/>
    <col min="3085" max="3296" width="10.109375" style="55"/>
    <col min="3297" max="3297" width="36.33203125" style="55" customWidth="1"/>
    <col min="3298" max="3321" width="3.33203125" style="55" customWidth="1"/>
    <col min="3322" max="3322" width="44.109375" style="55" customWidth="1"/>
    <col min="3323" max="3340" width="9.88671875" style="55" customWidth="1"/>
    <col min="3341" max="3552" width="10.109375" style="55"/>
    <col min="3553" max="3553" width="36.33203125" style="55" customWidth="1"/>
    <col min="3554" max="3577" width="3.33203125" style="55" customWidth="1"/>
    <col min="3578" max="3578" width="44.109375" style="55" customWidth="1"/>
    <col min="3579" max="3596" width="9.88671875" style="55" customWidth="1"/>
    <col min="3597" max="3808" width="10.109375" style="55"/>
    <col min="3809" max="3809" width="36.33203125" style="55" customWidth="1"/>
    <col min="3810" max="3833" width="3.33203125" style="55" customWidth="1"/>
    <col min="3834" max="3834" width="44.109375" style="55" customWidth="1"/>
    <col min="3835" max="3852" width="9.88671875" style="55" customWidth="1"/>
    <col min="3853" max="4064" width="10.109375" style="55"/>
    <col min="4065" max="4065" width="36.33203125" style="55" customWidth="1"/>
    <col min="4066" max="4089" width="3.33203125" style="55" customWidth="1"/>
    <col min="4090" max="4090" width="44.109375" style="55" customWidth="1"/>
    <col min="4091" max="4108" width="9.88671875" style="55" customWidth="1"/>
    <col min="4109" max="4320" width="10.109375" style="55"/>
    <col min="4321" max="4321" width="36.33203125" style="55" customWidth="1"/>
    <col min="4322" max="4345" width="3.33203125" style="55" customWidth="1"/>
    <col min="4346" max="4346" width="44.109375" style="55" customWidth="1"/>
    <col min="4347" max="4364" width="9.88671875" style="55" customWidth="1"/>
    <col min="4365" max="4576" width="10.109375" style="55"/>
    <col min="4577" max="4577" width="36.33203125" style="55" customWidth="1"/>
    <col min="4578" max="4601" width="3.33203125" style="55" customWidth="1"/>
    <col min="4602" max="4602" width="44.109375" style="55" customWidth="1"/>
    <col min="4603" max="4620" width="9.88671875" style="55" customWidth="1"/>
    <col min="4621" max="4832" width="10.109375" style="55"/>
    <col min="4833" max="4833" width="36.33203125" style="55" customWidth="1"/>
    <col min="4834" max="4857" width="3.33203125" style="55" customWidth="1"/>
    <col min="4858" max="4858" width="44.109375" style="55" customWidth="1"/>
    <col min="4859" max="4876" width="9.88671875" style="55" customWidth="1"/>
    <col min="4877" max="5088" width="10.109375" style="55"/>
    <col min="5089" max="5089" width="36.33203125" style="55" customWidth="1"/>
    <col min="5090" max="5113" width="3.33203125" style="55" customWidth="1"/>
    <col min="5114" max="5114" width="44.109375" style="55" customWidth="1"/>
    <col min="5115" max="5132" width="9.88671875" style="55" customWidth="1"/>
    <col min="5133" max="5344" width="10.109375" style="55"/>
    <col min="5345" max="5345" width="36.33203125" style="55" customWidth="1"/>
    <col min="5346" max="5369" width="3.33203125" style="55" customWidth="1"/>
    <col min="5370" max="5370" width="44.109375" style="55" customWidth="1"/>
    <col min="5371" max="5388" width="9.88671875" style="55" customWidth="1"/>
    <col min="5389" max="5600" width="10.109375" style="55"/>
    <col min="5601" max="5601" width="36.33203125" style="55" customWidth="1"/>
    <col min="5602" max="5625" width="3.33203125" style="55" customWidth="1"/>
    <col min="5626" max="5626" width="44.109375" style="55" customWidth="1"/>
    <col min="5627" max="5644" width="9.88671875" style="55" customWidth="1"/>
    <col min="5645" max="5856" width="10.109375" style="55"/>
    <col min="5857" max="5857" width="36.33203125" style="55" customWidth="1"/>
    <col min="5858" max="5881" width="3.33203125" style="55" customWidth="1"/>
    <col min="5882" max="5882" width="44.109375" style="55" customWidth="1"/>
    <col min="5883" max="5900" width="9.88671875" style="55" customWidth="1"/>
    <col min="5901" max="6112" width="10.109375" style="55"/>
    <col min="6113" max="6113" width="36.33203125" style="55" customWidth="1"/>
    <col min="6114" max="6137" width="3.33203125" style="55" customWidth="1"/>
    <col min="6138" max="6138" width="44.109375" style="55" customWidth="1"/>
    <col min="6139" max="6156" width="9.88671875" style="55" customWidth="1"/>
    <col min="6157" max="6368" width="10.109375" style="55"/>
    <col min="6369" max="6369" width="36.33203125" style="55" customWidth="1"/>
    <col min="6370" max="6393" width="3.33203125" style="55" customWidth="1"/>
    <col min="6394" max="6394" width="44.109375" style="55" customWidth="1"/>
    <col min="6395" max="6412" width="9.88671875" style="55" customWidth="1"/>
    <col min="6413" max="6624" width="10.109375" style="55"/>
    <col min="6625" max="6625" width="36.33203125" style="55" customWidth="1"/>
    <col min="6626" max="6649" width="3.33203125" style="55" customWidth="1"/>
    <col min="6650" max="6650" width="44.109375" style="55" customWidth="1"/>
    <col min="6651" max="6668" width="9.88671875" style="55" customWidth="1"/>
    <col min="6669" max="6880" width="10.109375" style="55"/>
    <col min="6881" max="6881" width="36.33203125" style="55" customWidth="1"/>
    <col min="6882" max="6905" width="3.33203125" style="55" customWidth="1"/>
    <col min="6906" max="6906" width="44.109375" style="55" customWidth="1"/>
    <col min="6907" max="6924" width="9.88671875" style="55" customWidth="1"/>
    <col min="6925" max="7136" width="10.109375" style="55"/>
    <col min="7137" max="7137" width="36.33203125" style="55" customWidth="1"/>
    <col min="7138" max="7161" width="3.33203125" style="55" customWidth="1"/>
    <col min="7162" max="7162" width="44.109375" style="55" customWidth="1"/>
    <col min="7163" max="7180" width="9.88671875" style="55" customWidth="1"/>
    <col min="7181" max="7392" width="10.109375" style="55"/>
    <col min="7393" max="7393" width="36.33203125" style="55" customWidth="1"/>
    <col min="7394" max="7417" width="3.33203125" style="55" customWidth="1"/>
    <col min="7418" max="7418" width="44.109375" style="55" customWidth="1"/>
    <col min="7419" max="7436" width="9.88671875" style="55" customWidth="1"/>
    <col min="7437" max="7648" width="10.109375" style="55"/>
    <col min="7649" max="7649" width="36.33203125" style="55" customWidth="1"/>
    <col min="7650" max="7673" width="3.33203125" style="55" customWidth="1"/>
    <col min="7674" max="7674" width="44.109375" style="55" customWidth="1"/>
    <col min="7675" max="7692" width="9.88671875" style="55" customWidth="1"/>
    <col min="7693" max="7904" width="10.109375" style="55"/>
    <col min="7905" max="7905" width="36.33203125" style="55" customWidth="1"/>
    <col min="7906" max="7929" width="3.33203125" style="55" customWidth="1"/>
    <col min="7930" max="7930" width="44.109375" style="55" customWidth="1"/>
    <col min="7931" max="7948" width="9.88671875" style="55" customWidth="1"/>
    <col min="7949" max="8160" width="10.109375" style="55"/>
    <col min="8161" max="8161" width="36.33203125" style="55" customWidth="1"/>
    <col min="8162" max="8185" width="3.33203125" style="55" customWidth="1"/>
    <col min="8186" max="8186" width="44.109375" style="55" customWidth="1"/>
    <col min="8187" max="8204" width="9.88671875" style="55" customWidth="1"/>
    <col min="8205" max="8416" width="10.109375" style="55"/>
    <col min="8417" max="8417" width="36.33203125" style="55" customWidth="1"/>
    <col min="8418" max="8441" width="3.33203125" style="55" customWidth="1"/>
    <col min="8442" max="8442" width="44.109375" style="55" customWidth="1"/>
    <col min="8443" max="8460" width="9.88671875" style="55" customWidth="1"/>
    <col min="8461" max="8672" width="10.109375" style="55"/>
    <col min="8673" max="8673" width="36.33203125" style="55" customWidth="1"/>
    <col min="8674" max="8697" width="3.33203125" style="55" customWidth="1"/>
    <col min="8698" max="8698" width="44.109375" style="55" customWidth="1"/>
    <col min="8699" max="8716" width="9.88671875" style="55" customWidth="1"/>
    <col min="8717" max="8928" width="10.109375" style="55"/>
    <col min="8929" max="8929" width="36.33203125" style="55" customWidth="1"/>
    <col min="8930" max="8953" width="3.33203125" style="55" customWidth="1"/>
    <col min="8954" max="8954" width="44.109375" style="55" customWidth="1"/>
    <col min="8955" max="8972" width="9.88671875" style="55" customWidth="1"/>
    <col min="8973" max="9184" width="10.109375" style="55"/>
    <col min="9185" max="9185" width="36.33203125" style="55" customWidth="1"/>
    <col min="9186" max="9209" width="3.33203125" style="55" customWidth="1"/>
    <col min="9210" max="9210" width="44.109375" style="55" customWidth="1"/>
    <col min="9211" max="9228" width="9.88671875" style="55" customWidth="1"/>
    <col min="9229" max="9440" width="10.109375" style="55"/>
    <col min="9441" max="9441" width="36.33203125" style="55" customWidth="1"/>
    <col min="9442" max="9465" width="3.33203125" style="55" customWidth="1"/>
    <col min="9466" max="9466" width="44.109375" style="55" customWidth="1"/>
    <col min="9467" max="9484" width="9.88671875" style="55" customWidth="1"/>
    <col min="9485" max="9696" width="10.109375" style="55"/>
    <col min="9697" max="9697" width="36.33203125" style="55" customWidth="1"/>
    <col min="9698" max="9721" width="3.33203125" style="55" customWidth="1"/>
    <col min="9722" max="9722" width="44.109375" style="55" customWidth="1"/>
    <col min="9723" max="9740" width="9.88671875" style="55" customWidth="1"/>
    <col min="9741" max="9952" width="10.109375" style="55"/>
    <col min="9953" max="9953" width="36.33203125" style="55" customWidth="1"/>
    <col min="9954" max="9977" width="3.33203125" style="55" customWidth="1"/>
    <col min="9978" max="9978" width="44.109375" style="55" customWidth="1"/>
    <col min="9979" max="9996" width="9.88671875" style="55" customWidth="1"/>
    <col min="9997" max="10208" width="10.109375" style="55"/>
    <col min="10209" max="10209" width="36.33203125" style="55" customWidth="1"/>
    <col min="10210" max="10233" width="3.33203125" style="55" customWidth="1"/>
    <col min="10234" max="10234" width="44.109375" style="55" customWidth="1"/>
    <col min="10235" max="10252" width="9.88671875" style="55" customWidth="1"/>
    <col min="10253" max="10464" width="10.109375" style="55"/>
    <col min="10465" max="10465" width="36.33203125" style="55" customWidth="1"/>
    <col min="10466" max="10489" width="3.33203125" style="55" customWidth="1"/>
    <col min="10490" max="10490" width="44.109375" style="55" customWidth="1"/>
    <col min="10491" max="10508" width="9.88671875" style="55" customWidth="1"/>
    <col min="10509" max="10720" width="10.109375" style="55"/>
    <col min="10721" max="10721" width="36.33203125" style="55" customWidth="1"/>
    <col min="10722" max="10745" width="3.33203125" style="55" customWidth="1"/>
    <col min="10746" max="10746" width="44.109375" style="55" customWidth="1"/>
    <col min="10747" max="10764" width="9.88671875" style="55" customWidth="1"/>
    <col min="10765" max="10976" width="10.109375" style="55"/>
    <col min="10977" max="10977" width="36.33203125" style="55" customWidth="1"/>
    <col min="10978" max="11001" width="3.33203125" style="55" customWidth="1"/>
    <col min="11002" max="11002" width="44.109375" style="55" customWidth="1"/>
    <col min="11003" max="11020" width="9.88671875" style="55" customWidth="1"/>
    <col min="11021" max="11232" width="10.109375" style="55"/>
    <col min="11233" max="11233" width="36.33203125" style="55" customWidth="1"/>
    <col min="11234" max="11257" width="3.33203125" style="55" customWidth="1"/>
    <col min="11258" max="11258" width="44.109375" style="55" customWidth="1"/>
    <col min="11259" max="11276" width="9.88671875" style="55" customWidth="1"/>
    <col min="11277" max="11488" width="10.109375" style="55"/>
    <col min="11489" max="11489" width="36.33203125" style="55" customWidth="1"/>
    <col min="11490" max="11513" width="3.33203125" style="55" customWidth="1"/>
    <col min="11514" max="11514" width="44.109375" style="55" customWidth="1"/>
    <col min="11515" max="11532" width="9.88671875" style="55" customWidth="1"/>
    <col min="11533" max="11744" width="10.109375" style="55"/>
    <col min="11745" max="11745" width="36.33203125" style="55" customWidth="1"/>
    <col min="11746" max="11769" width="3.33203125" style="55" customWidth="1"/>
    <col min="11770" max="11770" width="44.109375" style="55" customWidth="1"/>
    <col min="11771" max="11788" width="9.88671875" style="55" customWidth="1"/>
    <col min="11789" max="12000" width="10.109375" style="55"/>
    <col min="12001" max="12001" width="36.33203125" style="55" customWidth="1"/>
    <col min="12002" max="12025" width="3.33203125" style="55" customWidth="1"/>
    <col min="12026" max="12026" width="44.109375" style="55" customWidth="1"/>
    <col min="12027" max="12044" width="9.88671875" style="55" customWidth="1"/>
    <col min="12045" max="12256" width="10.109375" style="55"/>
    <col min="12257" max="12257" width="36.33203125" style="55" customWidth="1"/>
    <col min="12258" max="12281" width="3.33203125" style="55" customWidth="1"/>
    <col min="12282" max="12282" width="44.109375" style="55" customWidth="1"/>
    <col min="12283" max="12300" width="9.88671875" style="55" customWidth="1"/>
    <col min="12301" max="12512" width="10.109375" style="55"/>
    <col min="12513" max="12513" width="36.33203125" style="55" customWidth="1"/>
    <col min="12514" max="12537" width="3.33203125" style="55" customWidth="1"/>
    <col min="12538" max="12538" width="44.109375" style="55" customWidth="1"/>
    <col min="12539" max="12556" width="9.88671875" style="55" customWidth="1"/>
    <col min="12557" max="12768" width="10.109375" style="55"/>
    <col min="12769" max="12769" width="36.33203125" style="55" customWidth="1"/>
    <col min="12770" max="12793" width="3.33203125" style="55" customWidth="1"/>
    <col min="12794" max="12794" width="44.109375" style="55" customWidth="1"/>
    <col min="12795" max="12812" width="9.88671875" style="55" customWidth="1"/>
    <col min="12813" max="13024" width="10.109375" style="55"/>
    <col min="13025" max="13025" width="36.33203125" style="55" customWidth="1"/>
    <col min="13026" max="13049" width="3.33203125" style="55" customWidth="1"/>
    <col min="13050" max="13050" width="44.109375" style="55" customWidth="1"/>
    <col min="13051" max="13068" width="9.88671875" style="55" customWidth="1"/>
    <col min="13069" max="13280" width="10.109375" style="55"/>
    <col min="13281" max="13281" width="36.33203125" style="55" customWidth="1"/>
    <col min="13282" max="13305" width="3.33203125" style="55" customWidth="1"/>
    <col min="13306" max="13306" width="44.109375" style="55" customWidth="1"/>
    <col min="13307" max="13324" width="9.88671875" style="55" customWidth="1"/>
    <col min="13325" max="13536" width="10.109375" style="55"/>
    <col min="13537" max="13537" width="36.33203125" style="55" customWidth="1"/>
    <col min="13538" max="13561" width="3.33203125" style="55" customWidth="1"/>
    <col min="13562" max="13562" width="44.109375" style="55" customWidth="1"/>
    <col min="13563" max="13580" width="9.88671875" style="55" customWidth="1"/>
    <col min="13581" max="13792" width="10.109375" style="55"/>
    <col min="13793" max="13793" width="36.33203125" style="55" customWidth="1"/>
    <col min="13794" max="13817" width="3.33203125" style="55" customWidth="1"/>
    <col min="13818" max="13818" width="44.109375" style="55" customWidth="1"/>
    <col min="13819" max="13836" width="9.88671875" style="55" customWidth="1"/>
    <col min="13837" max="14048" width="10.109375" style="55"/>
    <col min="14049" max="14049" width="36.33203125" style="55" customWidth="1"/>
    <col min="14050" max="14073" width="3.33203125" style="55" customWidth="1"/>
    <col min="14074" max="14074" width="44.109375" style="55" customWidth="1"/>
    <col min="14075" max="14092" width="9.88671875" style="55" customWidth="1"/>
    <col min="14093" max="14304" width="10.109375" style="55"/>
    <col min="14305" max="14305" width="36.33203125" style="55" customWidth="1"/>
    <col min="14306" max="14329" width="3.33203125" style="55" customWidth="1"/>
    <col min="14330" max="14330" width="44.109375" style="55" customWidth="1"/>
    <col min="14331" max="14348" width="9.88671875" style="55" customWidth="1"/>
    <col min="14349" max="14560" width="10.109375" style="55"/>
    <col min="14561" max="14561" width="36.33203125" style="55" customWidth="1"/>
    <col min="14562" max="14585" width="3.33203125" style="55" customWidth="1"/>
    <col min="14586" max="14586" width="44.109375" style="55" customWidth="1"/>
    <col min="14587" max="14604" width="9.88671875" style="55" customWidth="1"/>
    <col min="14605" max="14816" width="10.109375" style="55"/>
    <col min="14817" max="14817" width="36.33203125" style="55" customWidth="1"/>
    <col min="14818" max="14841" width="3.33203125" style="55" customWidth="1"/>
    <col min="14842" max="14842" width="44.109375" style="55" customWidth="1"/>
    <col min="14843" max="14860" width="9.88671875" style="55" customWidth="1"/>
    <col min="14861" max="15072" width="10.109375" style="55"/>
    <col min="15073" max="15073" width="36.33203125" style="55" customWidth="1"/>
    <col min="15074" max="15097" width="3.33203125" style="55" customWidth="1"/>
    <col min="15098" max="15098" width="44.109375" style="55" customWidth="1"/>
    <col min="15099" max="15116" width="9.88671875" style="55" customWidth="1"/>
    <col min="15117" max="15328" width="10.109375" style="55"/>
    <col min="15329" max="15329" width="36.33203125" style="55" customWidth="1"/>
    <col min="15330" max="15353" width="3.33203125" style="55" customWidth="1"/>
    <col min="15354" max="15354" width="44.109375" style="55" customWidth="1"/>
    <col min="15355" max="15372" width="9.88671875" style="55" customWidth="1"/>
    <col min="15373" max="15584" width="10.109375" style="55"/>
    <col min="15585" max="15585" width="36.33203125" style="55" customWidth="1"/>
    <col min="15586" max="15609" width="3.33203125" style="55" customWidth="1"/>
    <col min="15610" max="15610" width="44.109375" style="55" customWidth="1"/>
    <col min="15611" max="15628" width="9.88671875" style="55" customWidth="1"/>
    <col min="15629" max="15840" width="10.109375" style="55"/>
    <col min="15841" max="15841" width="36.33203125" style="55" customWidth="1"/>
    <col min="15842" max="15865" width="3.33203125" style="55" customWidth="1"/>
    <col min="15866" max="15866" width="44.109375" style="55" customWidth="1"/>
    <col min="15867" max="15884" width="9.88671875" style="55" customWidth="1"/>
    <col min="15885" max="16096" width="10.109375" style="55"/>
    <col min="16097" max="16097" width="36.33203125" style="55" customWidth="1"/>
    <col min="16098" max="16121" width="3.33203125" style="55" customWidth="1"/>
    <col min="16122" max="16122" width="44.109375" style="55" customWidth="1"/>
    <col min="16123" max="16384" width="9.88671875" style="55" customWidth="1"/>
  </cols>
  <sheetData>
    <row r="1" spans="1:33" ht="11.25" customHeight="1" thickTop="1" x14ac:dyDescent="0.3">
      <c r="A1" s="332" t="s">
        <v>0</v>
      </c>
      <c r="B1" s="333"/>
      <c r="C1" s="333"/>
      <c r="D1" s="333"/>
      <c r="E1" s="333"/>
      <c r="F1" s="333"/>
      <c r="G1" s="333"/>
      <c r="H1" s="333"/>
      <c r="I1" s="333"/>
      <c r="J1" s="333"/>
      <c r="K1" s="333"/>
      <c r="L1" s="333"/>
      <c r="M1" s="333"/>
      <c r="N1" s="333"/>
      <c r="O1" s="333"/>
      <c r="P1" s="333"/>
      <c r="Q1" s="333"/>
      <c r="R1" s="333"/>
      <c r="S1" s="333"/>
      <c r="T1" s="333"/>
      <c r="U1" s="333"/>
      <c r="V1" s="333"/>
      <c r="W1" s="333"/>
      <c r="X1" s="333"/>
      <c r="Y1" s="333"/>
      <c r="Z1" s="333"/>
      <c r="AA1" s="333"/>
      <c r="AB1" s="228"/>
      <c r="AC1" s="228"/>
      <c r="AD1" s="228"/>
      <c r="AE1" s="228"/>
      <c r="AF1" s="55"/>
      <c r="AG1" s="55"/>
    </row>
    <row r="2" spans="1:33" ht="20.100000000000001" customHeight="1" x14ac:dyDescent="0.3">
      <c r="A2" s="334" t="s">
        <v>1</v>
      </c>
      <c r="B2" s="335"/>
      <c r="C2" s="335"/>
      <c r="D2" s="335"/>
      <c r="E2" s="335"/>
      <c r="F2" s="335"/>
      <c r="G2" s="335"/>
      <c r="H2" s="335"/>
      <c r="I2" s="335"/>
      <c r="J2" s="335"/>
      <c r="K2" s="335"/>
      <c r="L2" s="335"/>
      <c r="M2" s="335"/>
      <c r="N2" s="335"/>
      <c r="O2" s="335"/>
      <c r="P2" s="335"/>
      <c r="Q2" s="335"/>
      <c r="R2" s="335"/>
      <c r="S2" s="335"/>
      <c r="T2" s="335"/>
      <c r="U2" s="335"/>
      <c r="V2" s="335"/>
      <c r="W2" s="335"/>
      <c r="X2" s="335"/>
      <c r="Y2" s="335"/>
      <c r="Z2" s="335"/>
      <c r="AA2" s="335"/>
      <c r="AB2" s="228"/>
      <c r="AC2" s="228"/>
      <c r="AD2" s="228"/>
      <c r="AE2" s="228"/>
      <c r="AF2" s="55"/>
      <c r="AG2" s="55"/>
    </row>
    <row r="3" spans="1:33" ht="20.100000000000001" customHeight="1" x14ac:dyDescent="0.3">
      <c r="A3" s="334" t="s">
        <v>122</v>
      </c>
      <c r="B3" s="335"/>
      <c r="C3" s="335"/>
      <c r="D3" s="335"/>
      <c r="E3" s="335"/>
      <c r="F3" s="335"/>
      <c r="G3" s="335"/>
      <c r="H3" s="335"/>
      <c r="I3" s="335"/>
      <c r="J3" s="335"/>
      <c r="K3" s="335"/>
      <c r="L3" s="335"/>
      <c r="M3" s="335"/>
      <c r="N3" s="335"/>
      <c r="O3" s="335"/>
      <c r="P3" s="335"/>
      <c r="Q3" s="335"/>
      <c r="R3" s="335"/>
      <c r="S3" s="335"/>
      <c r="T3" s="335"/>
      <c r="U3" s="335"/>
      <c r="V3" s="335"/>
      <c r="W3" s="335"/>
      <c r="X3" s="335"/>
      <c r="Y3" s="335"/>
      <c r="Z3" s="335"/>
      <c r="AA3" s="335"/>
      <c r="AB3" s="228"/>
      <c r="AC3" s="228"/>
      <c r="AD3" s="228"/>
      <c r="AE3" s="228"/>
      <c r="AF3" s="55"/>
      <c r="AG3" s="55"/>
    </row>
    <row r="4" spans="1:33" ht="16.5" customHeight="1" x14ac:dyDescent="0.3">
      <c r="A4" s="334" t="s">
        <v>123</v>
      </c>
      <c r="B4" s="335"/>
      <c r="C4" s="335"/>
      <c r="D4" s="335"/>
      <c r="E4" s="335"/>
      <c r="F4" s="335"/>
      <c r="G4" s="335"/>
      <c r="H4" s="335"/>
      <c r="I4" s="335"/>
      <c r="J4" s="335"/>
      <c r="K4" s="335"/>
      <c r="L4" s="335"/>
      <c r="M4" s="335"/>
      <c r="N4" s="335"/>
      <c r="O4" s="335"/>
      <c r="P4" s="335"/>
      <c r="Q4" s="335"/>
      <c r="R4" s="335"/>
      <c r="S4" s="335"/>
      <c r="T4" s="335"/>
      <c r="U4" s="335"/>
      <c r="V4" s="335"/>
      <c r="W4" s="335"/>
      <c r="X4" s="335"/>
      <c r="Y4" s="335"/>
      <c r="Z4" s="335"/>
      <c r="AA4" s="335"/>
      <c r="AB4" s="228"/>
      <c r="AC4" s="228"/>
      <c r="AD4" s="228"/>
      <c r="AE4" s="228"/>
      <c r="AF4" s="55"/>
      <c r="AG4" s="55"/>
    </row>
    <row r="5" spans="1:33" ht="30" customHeight="1" x14ac:dyDescent="0.3">
      <c r="A5" s="336" t="s">
        <v>4</v>
      </c>
      <c r="B5" s="337"/>
      <c r="C5" s="337"/>
      <c r="D5" s="337"/>
      <c r="E5" s="337"/>
      <c r="F5" s="337"/>
      <c r="G5" s="337"/>
      <c r="H5" s="337"/>
      <c r="I5" s="337"/>
      <c r="J5" s="337"/>
      <c r="K5" s="337"/>
      <c r="L5" s="337"/>
      <c r="M5" s="337"/>
      <c r="N5" s="337"/>
      <c r="O5" s="337"/>
      <c r="P5" s="337"/>
      <c r="Q5" s="337"/>
      <c r="R5" s="337"/>
      <c r="S5" s="337"/>
      <c r="T5" s="337"/>
      <c r="U5" s="337"/>
      <c r="V5" s="337"/>
      <c r="W5" s="337"/>
      <c r="X5" s="337"/>
      <c r="Y5" s="337"/>
      <c r="Z5" s="337"/>
      <c r="AA5" s="337"/>
      <c r="AB5" s="229"/>
      <c r="AC5" s="229"/>
      <c r="AD5" s="229"/>
      <c r="AE5" s="229"/>
      <c r="AF5" s="55"/>
      <c r="AG5" s="55"/>
    </row>
    <row r="6" spans="1:33" ht="21" customHeight="1" x14ac:dyDescent="0.3">
      <c r="A6" s="336"/>
      <c r="B6" s="337"/>
      <c r="C6" s="337"/>
      <c r="D6" s="337"/>
      <c r="E6" s="337"/>
      <c r="F6" s="337"/>
      <c r="G6" s="337"/>
      <c r="H6" s="337"/>
      <c r="I6" s="337"/>
      <c r="J6" s="337"/>
      <c r="K6" s="337"/>
      <c r="L6" s="337"/>
      <c r="M6" s="337"/>
      <c r="N6" s="337"/>
      <c r="O6" s="337"/>
      <c r="P6" s="337"/>
      <c r="Q6" s="337"/>
      <c r="R6" s="337"/>
      <c r="S6" s="337"/>
      <c r="T6" s="337"/>
      <c r="U6" s="337"/>
      <c r="V6" s="337"/>
      <c r="W6" s="337"/>
      <c r="X6" s="337"/>
      <c r="Y6" s="337"/>
      <c r="Z6" s="337"/>
      <c r="AA6" s="337"/>
      <c r="AB6" s="229"/>
      <c r="AC6" s="229"/>
      <c r="AD6" s="229"/>
      <c r="AE6" s="229"/>
      <c r="AF6" s="55"/>
      <c r="AG6" s="55"/>
    </row>
    <row r="7" spans="1:33" ht="20.100000000000001" customHeight="1" x14ac:dyDescent="0.3">
      <c r="A7" s="330" t="s">
        <v>252</v>
      </c>
      <c r="B7" s="331"/>
      <c r="C7" s="331"/>
      <c r="D7" s="331"/>
      <c r="E7" s="331"/>
      <c r="F7" s="331"/>
      <c r="G7" s="331"/>
      <c r="H7" s="331"/>
      <c r="I7" s="331"/>
      <c r="J7" s="331"/>
      <c r="K7" s="331"/>
      <c r="L7" s="331"/>
      <c r="M7" s="331"/>
      <c r="N7" s="331"/>
      <c r="O7" s="331"/>
      <c r="P7" s="331"/>
      <c r="Q7" s="331"/>
      <c r="R7" s="331"/>
      <c r="S7" s="331"/>
      <c r="T7" s="331"/>
      <c r="U7" s="331"/>
      <c r="V7" s="331"/>
      <c r="W7" s="331"/>
      <c r="X7" s="331"/>
      <c r="Y7" s="331"/>
      <c r="Z7" s="331"/>
      <c r="AA7" s="331"/>
      <c r="AB7" s="227"/>
      <c r="AC7" s="227"/>
      <c r="AD7" s="227"/>
      <c r="AE7" s="227"/>
      <c r="AF7" s="55"/>
      <c r="AG7" s="55"/>
    </row>
    <row r="8" spans="1:33" ht="37.5" customHeight="1" x14ac:dyDescent="0.3">
      <c r="A8" s="330"/>
      <c r="B8" s="331"/>
      <c r="C8" s="331"/>
      <c r="D8" s="331"/>
      <c r="E8" s="331"/>
      <c r="F8" s="331"/>
      <c r="G8" s="331"/>
      <c r="H8" s="331"/>
      <c r="I8" s="331"/>
      <c r="J8" s="331"/>
      <c r="K8" s="331"/>
      <c r="L8" s="331"/>
      <c r="M8" s="331"/>
      <c r="N8" s="331"/>
      <c r="O8" s="331"/>
      <c r="P8" s="331"/>
      <c r="Q8" s="331"/>
      <c r="R8" s="331"/>
      <c r="S8" s="331"/>
      <c r="T8" s="331"/>
      <c r="U8" s="331"/>
      <c r="V8" s="331"/>
      <c r="W8" s="331"/>
      <c r="X8" s="331"/>
      <c r="Y8" s="331"/>
      <c r="Z8" s="331"/>
      <c r="AA8" s="331"/>
      <c r="AB8" s="227"/>
      <c r="AC8" s="227"/>
      <c r="AD8" s="227"/>
      <c r="AE8" s="227"/>
      <c r="AF8" s="55"/>
      <c r="AG8" s="55"/>
    </row>
    <row r="9" spans="1:33" ht="14.1" customHeight="1" thickBot="1" x14ac:dyDescent="0.35">
      <c r="A9" s="56"/>
      <c r="B9" s="329" t="s">
        <v>125</v>
      </c>
      <c r="C9" s="329"/>
      <c r="D9" s="329"/>
      <c r="E9" s="329"/>
      <c r="F9" s="329"/>
      <c r="G9" s="329"/>
      <c r="H9" s="329"/>
      <c r="I9" s="329"/>
      <c r="J9" s="329"/>
      <c r="K9" s="329"/>
      <c r="L9" s="329"/>
      <c r="M9" s="329"/>
      <c r="N9" s="329"/>
      <c r="O9" s="329"/>
      <c r="P9" s="329"/>
      <c r="Q9" s="329"/>
      <c r="R9" s="57"/>
      <c r="S9" s="58"/>
      <c r="T9" s="59"/>
      <c r="U9" s="59"/>
      <c r="V9" s="59"/>
      <c r="W9" s="59"/>
      <c r="X9" s="59"/>
      <c r="Y9" s="59"/>
      <c r="Z9" s="59"/>
      <c r="AA9" s="59"/>
      <c r="AB9" s="59"/>
      <c r="AC9" s="59"/>
      <c r="AD9" s="59"/>
      <c r="AE9" s="59"/>
      <c r="AF9" s="59"/>
      <c r="AG9" s="59"/>
    </row>
    <row r="10" spans="1:33" ht="50.1" customHeight="1" thickTop="1" x14ac:dyDescent="0.3">
      <c r="A10" s="338" t="s">
        <v>126</v>
      </c>
      <c r="B10" s="341" t="s">
        <v>127</v>
      </c>
      <c r="C10" s="342"/>
      <c r="D10" s="342"/>
      <c r="E10" s="217">
        <v>1</v>
      </c>
      <c r="F10" s="341" t="s">
        <v>127</v>
      </c>
      <c r="G10" s="342"/>
      <c r="H10" s="342"/>
      <c r="I10" s="217">
        <v>2</v>
      </c>
      <c r="J10" s="341" t="s">
        <v>127</v>
      </c>
      <c r="K10" s="342"/>
      <c r="L10" s="342"/>
      <c r="M10" s="217">
        <v>3</v>
      </c>
      <c r="N10" s="341" t="s">
        <v>127</v>
      </c>
      <c r="O10" s="342"/>
      <c r="P10" s="342"/>
      <c r="Q10" s="217">
        <v>4</v>
      </c>
      <c r="R10" s="344" t="s">
        <v>128</v>
      </c>
      <c r="S10" s="343" t="s">
        <v>129</v>
      </c>
      <c r="T10" s="343"/>
      <c r="U10" s="343"/>
      <c r="V10" s="343"/>
      <c r="W10" s="343"/>
      <c r="X10" s="343"/>
      <c r="Y10" s="343"/>
      <c r="Z10" s="343"/>
      <c r="AA10" s="343"/>
      <c r="AB10" s="343"/>
      <c r="AC10" s="343"/>
      <c r="AD10" s="343"/>
      <c r="AE10" s="343"/>
      <c r="AF10" s="343"/>
      <c r="AG10" s="343"/>
    </row>
    <row r="11" spans="1:33" ht="50.1" customHeight="1" thickBot="1" x14ac:dyDescent="0.35">
      <c r="A11" s="339"/>
      <c r="B11" s="60">
        <v>1</v>
      </c>
      <c r="C11" s="61">
        <v>2</v>
      </c>
      <c r="D11" s="61">
        <v>3</v>
      </c>
      <c r="E11" s="62">
        <v>4</v>
      </c>
      <c r="F11" s="60">
        <v>1</v>
      </c>
      <c r="G11" s="61">
        <v>2</v>
      </c>
      <c r="H11" s="61">
        <v>3</v>
      </c>
      <c r="I11" s="62">
        <v>4</v>
      </c>
      <c r="J11" s="60">
        <v>1</v>
      </c>
      <c r="K11" s="61">
        <v>2</v>
      </c>
      <c r="L11" s="61">
        <v>3</v>
      </c>
      <c r="M11" s="62">
        <v>4</v>
      </c>
      <c r="N11" s="60">
        <v>1</v>
      </c>
      <c r="O11" s="61">
        <v>2</v>
      </c>
      <c r="P11" s="61">
        <v>3</v>
      </c>
      <c r="Q11" s="62">
        <v>4</v>
      </c>
      <c r="R11" s="345"/>
      <c r="S11" s="63">
        <v>1</v>
      </c>
      <c r="T11" s="63">
        <v>1</v>
      </c>
      <c r="U11" s="63">
        <v>1</v>
      </c>
      <c r="V11" s="63">
        <v>1</v>
      </c>
      <c r="W11" s="63">
        <v>1</v>
      </c>
      <c r="X11" s="63">
        <v>1</v>
      </c>
      <c r="Y11" s="63">
        <v>1</v>
      </c>
      <c r="Z11" s="63">
        <v>1</v>
      </c>
      <c r="AA11" s="63">
        <v>1</v>
      </c>
      <c r="AB11" s="63">
        <v>1</v>
      </c>
      <c r="AC11" s="63">
        <v>1</v>
      </c>
      <c r="AD11" s="63">
        <v>1</v>
      </c>
      <c r="AE11" s="63">
        <v>1</v>
      </c>
      <c r="AF11" s="63">
        <v>1</v>
      </c>
      <c r="AG11" s="63">
        <v>1</v>
      </c>
    </row>
    <row r="12" spans="1:33" ht="93" customHeight="1" thickTop="1" thickBot="1" x14ac:dyDescent="0.35">
      <c r="A12" s="340"/>
      <c r="B12" s="326"/>
      <c r="C12" s="327"/>
      <c r="D12" s="327"/>
      <c r="E12" s="328"/>
      <c r="F12" s="326"/>
      <c r="G12" s="327"/>
      <c r="H12" s="327"/>
      <c r="I12" s="328"/>
      <c r="J12" s="326"/>
      <c r="K12" s="327"/>
      <c r="L12" s="327"/>
      <c r="M12" s="328"/>
      <c r="N12" s="326"/>
      <c r="O12" s="327"/>
      <c r="P12" s="327"/>
      <c r="Q12" s="328"/>
      <c r="R12" s="346"/>
      <c r="S12" s="50" t="s">
        <v>22</v>
      </c>
      <c r="T12" s="51" t="s">
        <v>130</v>
      </c>
      <c r="U12" s="51" t="s">
        <v>24</v>
      </c>
      <c r="V12" s="230" t="s">
        <v>131</v>
      </c>
      <c r="W12" s="51" t="s">
        <v>132</v>
      </c>
      <c r="X12" s="51" t="s">
        <v>28</v>
      </c>
      <c r="Y12" s="51" t="s">
        <v>29</v>
      </c>
      <c r="Z12" s="215" t="s">
        <v>31</v>
      </c>
      <c r="AA12" s="215" t="s">
        <v>133</v>
      </c>
      <c r="AB12" s="51" t="s">
        <v>34</v>
      </c>
      <c r="AC12" s="51" t="s">
        <v>33</v>
      </c>
      <c r="AD12" s="52" t="s">
        <v>35</v>
      </c>
      <c r="AE12" s="51" t="s">
        <v>36</v>
      </c>
      <c r="AF12" s="51" t="s">
        <v>37</v>
      </c>
      <c r="AG12" s="51" t="s">
        <v>38</v>
      </c>
    </row>
    <row r="13" spans="1:33" ht="132.75" customHeight="1" thickBot="1" x14ac:dyDescent="0.35">
      <c r="A13" s="64" t="s">
        <v>134</v>
      </c>
      <c r="B13" s="65">
        <v>1</v>
      </c>
      <c r="C13" s="66">
        <v>1</v>
      </c>
      <c r="D13" s="66">
        <v>1</v>
      </c>
      <c r="E13" s="67">
        <v>1</v>
      </c>
      <c r="F13" s="65">
        <v>0</v>
      </c>
      <c r="G13" s="66">
        <v>0</v>
      </c>
      <c r="H13" s="66">
        <v>0</v>
      </c>
      <c r="I13" s="67">
        <v>0</v>
      </c>
      <c r="J13" s="65"/>
      <c r="K13" s="66"/>
      <c r="L13" s="66"/>
      <c r="M13" s="67"/>
      <c r="N13" s="65"/>
      <c r="O13" s="66"/>
      <c r="P13" s="66"/>
      <c r="Q13" s="67"/>
      <c r="R13" s="53" t="s">
        <v>135</v>
      </c>
      <c r="S13" s="47">
        <v>0.2</v>
      </c>
      <c r="T13" s="47">
        <v>0.4</v>
      </c>
      <c r="U13" s="47">
        <v>0.12</v>
      </c>
      <c r="V13" s="48" t="s">
        <v>136</v>
      </c>
      <c r="W13" s="48" t="s">
        <v>136</v>
      </c>
      <c r="X13" s="48" t="s">
        <v>136</v>
      </c>
      <c r="Y13" s="48" t="s">
        <v>136</v>
      </c>
      <c r="Z13" s="48" t="s">
        <v>136</v>
      </c>
      <c r="AA13" s="48" t="s">
        <v>136</v>
      </c>
      <c r="AB13" s="47">
        <v>0.1</v>
      </c>
      <c r="AC13" s="47">
        <v>0.2</v>
      </c>
      <c r="AD13" s="47">
        <v>0.16</v>
      </c>
      <c r="AE13" s="47">
        <v>0.05</v>
      </c>
      <c r="AF13" s="47">
        <v>0.06</v>
      </c>
      <c r="AG13" s="47">
        <v>0.06</v>
      </c>
    </row>
    <row r="14" spans="1:33" x14ac:dyDescent="0.3">
      <c r="A14" s="69" t="s">
        <v>137</v>
      </c>
      <c r="B14" s="70"/>
      <c r="C14" s="71"/>
      <c r="D14" s="71"/>
      <c r="E14" s="72"/>
      <c r="F14" s="70"/>
      <c r="G14" s="71"/>
      <c r="H14" s="71"/>
      <c r="I14" s="73"/>
      <c r="J14" s="70"/>
      <c r="K14" s="71"/>
      <c r="L14" s="71"/>
      <c r="M14" s="73"/>
      <c r="N14" s="70"/>
      <c r="O14" s="71"/>
      <c r="P14" s="71"/>
      <c r="Q14" s="72"/>
      <c r="R14" s="54"/>
      <c r="S14" s="47"/>
      <c r="T14" s="47"/>
      <c r="U14" s="47"/>
      <c r="V14" s="48"/>
      <c r="W14" s="48"/>
      <c r="X14" s="48"/>
      <c r="Y14" s="48"/>
      <c r="Z14" s="48"/>
      <c r="AA14" s="48"/>
      <c r="AB14" s="47"/>
      <c r="AC14" s="47"/>
      <c r="AD14" s="47"/>
      <c r="AE14" s="47"/>
      <c r="AF14" s="47"/>
      <c r="AG14" s="47"/>
    </row>
    <row r="15" spans="1:33" ht="177.75" customHeight="1" thickBot="1" x14ac:dyDescent="0.35">
      <c r="A15" s="74" t="s">
        <v>138</v>
      </c>
      <c r="B15" s="75">
        <v>1</v>
      </c>
      <c r="C15" s="76">
        <v>1</v>
      </c>
      <c r="D15" s="76">
        <v>1</v>
      </c>
      <c r="E15" s="77">
        <v>1</v>
      </c>
      <c r="F15" s="75">
        <v>1</v>
      </c>
      <c r="G15" s="76">
        <v>1</v>
      </c>
      <c r="H15" s="76">
        <v>1</v>
      </c>
      <c r="I15" s="78">
        <v>1</v>
      </c>
      <c r="J15" s="75">
        <v>1</v>
      </c>
      <c r="K15" s="76">
        <v>1</v>
      </c>
      <c r="L15" s="76">
        <v>1</v>
      </c>
      <c r="M15" s="78">
        <v>1</v>
      </c>
      <c r="N15" s="75">
        <v>1</v>
      </c>
      <c r="O15" s="76">
        <v>1</v>
      </c>
      <c r="P15" s="76">
        <v>1</v>
      </c>
      <c r="Q15" s="77">
        <v>1</v>
      </c>
      <c r="R15" s="53" t="s">
        <v>139</v>
      </c>
      <c r="S15" s="47">
        <v>0.8</v>
      </c>
      <c r="T15" s="47">
        <v>2</v>
      </c>
      <c r="U15" s="47">
        <v>2.92</v>
      </c>
      <c r="V15" s="239" t="s">
        <v>136</v>
      </c>
      <c r="W15" s="239" t="s">
        <v>136</v>
      </c>
      <c r="X15" s="239" t="s">
        <v>136</v>
      </c>
      <c r="Y15" s="239" t="s">
        <v>136</v>
      </c>
      <c r="Z15" s="239" t="s">
        <v>136</v>
      </c>
      <c r="AA15" s="239" t="s">
        <v>136</v>
      </c>
      <c r="AB15" s="47">
        <v>1.7</v>
      </c>
      <c r="AC15" s="47">
        <v>1.6</v>
      </c>
      <c r="AD15" s="47">
        <v>3.6</v>
      </c>
      <c r="AE15" s="47">
        <v>0.85</v>
      </c>
      <c r="AF15" s="47">
        <v>1.7</v>
      </c>
      <c r="AG15" s="47">
        <v>1.7</v>
      </c>
    </row>
    <row r="16" spans="1:33" ht="135" customHeight="1" thickBot="1" x14ac:dyDescent="0.35">
      <c r="A16" s="79" t="s">
        <v>140</v>
      </c>
      <c r="B16" s="70">
        <v>1</v>
      </c>
      <c r="C16" s="71">
        <v>1</v>
      </c>
      <c r="D16" s="71">
        <v>1</v>
      </c>
      <c r="E16" s="72">
        <v>1</v>
      </c>
      <c r="F16" s="70">
        <v>1</v>
      </c>
      <c r="G16" s="71">
        <v>1</v>
      </c>
      <c r="H16" s="71">
        <v>1</v>
      </c>
      <c r="I16" s="73">
        <v>1</v>
      </c>
      <c r="J16" s="70">
        <v>1</v>
      </c>
      <c r="K16" s="71">
        <v>1</v>
      </c>
      <c r="L16" s="71">
        <v>1</v>
      </c>
      <c r="M16" s="73">
        <v>1</v>
      </c>
      <c r="N16" s="70">
        <v>1</v>
      </c>
      <c r="O16" s="71">
        <v>1</v>
      </c>
      <c r="P16" s="71">
        <v>1</v>
      </c>
      <c r="Q16" s="72">
        <v>1</v>
      </c>
      <c r="R16" s="53" t="s">
        <v>141</v>
      </c>
      <c r="S16" s="47">
        <v>0.12</v>
      </c>
      <c r="T16" s="47">
        <v>0.32</v>
      </c>
      <c r="U16" s="47">
        <v>0</v>
      </c>
      <c r="V16" s="239" t="s">
        <v>136</v>
      </c>
      <c r="W16" s="239" t="s">
        <v>136</v>
      </c>
      <c r="X16" s="239" t="s">
        <v>136</v>
      </c>
      <c r="Y16" s="239" t="s">
        <v>136</v>
      </c>
      <c r="Z16" s="239" t="s">
        <v>136</v>
      </c>
      <c r="AA16" s="239" t="s">
        <v>136</v>
      </c>
      <c r="AB16" s="47">
        <v>0.06</v>
      </c>
      <c r="AC16" s="47">
        <v>0.06</v>
      </c>
      <c r="AD16" s="47">
        <v>0</v>
      </c>
      <c r="AE16" s="47">
        <v>0.03</v>
      </c>
      <c r="AF16" s="47">
        <v>0</v>
      </c>
      <c r="AG16" s="47">
        <v>0</v>
      </c>
    </row>
    <row r="17" spans="1:34" ht="135" customHeight="1" thickBot="1" x14ac:dyDescent="0.35">
      <c r="A17" s="79" t="s">
        <v>142</v>
      </c>
      <c r="B17" s="70"/>
      <c r="C17" s="71"/>
      <c r="D17" s="71"/>
      <c r="E17" s="73">
        <v>1</v>
      </c>
      <c r="F17" s="70"/>
      <c r="G17" s="71"/>
      <c r="H17" s="71" t="s">
        <v>143</v>
      </c>
      <c r="I17" s="73">
        <v>1</v>
      </c>
      <c r="J17" s="70"/>
      <c r="K17" s="71"/>
      <c r="L17" s="71" t="s">
        <v>143</v>
      </c>
      <c r="M17" s="73">
        <v>1</v>
      </c>
      <c r="N17" s="70"/>
      <c r="O17" s="71"/>
      <c r="P17" s="71"/>
      <c r="Q17" s="73">
        <v>1</v>
      </c>
      <c r="R17" s="53" t="s">
        <v>144</v>
      </c>
      <c r="S17" s="47">
        <v>0.1</v>
      </c>
      <c r="T17" s="47">
        <v>0.16</v>
      </c>
      <c r="U17" s="47">
        <v>0.16</v>
      </c>
      <c r="V17" s="239" t="s">
        <v>136</v>
      </c>
      <c r="W17" s="239" t="s">
        <v>136</v>
      </c>
      <c r="X17" s="239" t="s">
        <v>136</v>
      </c>
      <c r="Y17" s="239" t="s">
        <v>136</v>
      </c>
      <c r="Z17" s="239" t="s">
        <v>136</v>
      </c>
      <c r="AA17" s="239" t="s">
        <v>136</v>
      </c>
      <c r="AB17" s="47">
        <v>0.04</v>
      </c>
      <c r="AC17" s="47">
        <v>0.04</v>
      </c>
      <c r="AD17" s="47">
        <v>0.08</v>
      </c>
      <c r="AE17" s="47">
        <v>0.02</v>
      </c>
      <c r="AF17" s="47">
        <v>0.02</v>
      </c>
      <c r="AG17" s="47">
        <v>0.02</v>
      </c>
    </row>
    <row r="18" spans="1:34" ht="96.75" customHeight="1" thickBot="1" x14ac:dyDescent="0.35">
      <c r="A18" s="79" t="s">
        <v>145</v>
      </c>
      <c r="B18" s="70">
        <v>1</v>
      </c>
      <c r="C18" s="71">
        <v>1</v>
      </c>
      <c r="D18" s="71">
        <v>1</v>
      </c>
      <c r="E18" s="72">
        <v>1</v>
      </c>
      <c r="F18" s="70">
        <v>1</v>
      </c>
      <c r="G18" s="71">
        <v>1</v>
      </c>
      <c r="H18" s="71">
        <v>1</v>
      </c>
      <c r="I18" s="73">
        <v>1</v>
      </c>
      <c r="J18" s="70">
        <v>1</v>
      </c>
      <c r="K18" s="71">
        <v>1</v>
      </c>
      <c r="L18" s="71">
        <v>1</v>
      </c>
      <c r="M18" s="73">
        <v>1</v>
      </c>
      <c r="N18" s="70">
        <v>1</v>
      </c>
      <c r="O18" s="71">
        <v>1</v>
      </c>
      <c r="P18" s="71">
        <v>1</v>
      </c>
      <c r="Q18" s="72">
        <v>1</v>
      </c>
      <c r="R18" s="53" t="s">
        <v>146</v>
      </c>
      <c r="S18" s="47">
        <v>0.24</v>
      </c>
      <c r="T18" s="47">
        <v>0.4</v>
      </c>
      <c r="U18" s="47">
        <v>0.16</v>
      </c>
      <c r="V18" s="239" t="s">
        <v>136</v>
      </c>
      <c r="W18" s="239" t="s">
        <v>136</v>
      </c>
      <c r="X18" s="239" t="s">
        <v>136</v>
      </c>
      <c r="Y18" s="239" t="s">
        <v>136</v>
      </c>
      <c r="Z18" s="239" t="s">
        <v>136</v>
      </c>
      <c r="AA18" s="239" t="s">
        <v>136</v>
      </c>
      <c r="AB18" s="47">
        <v>0.04</v>
      </c>
      <c r="AC18" s="47">
        <v>0.04</v>
      </c>
      <c r="AD18" s="47">
        <v>0.08</v>
      </c>
      <c r="AE18" s="47">
        <v>0.02</v>
      </c>
      <c r="AF18" s="47">
        <v>0.04</v>
      </c>
      <c r="AG18" s="47">
        <v>0.04</v>
      </c>
    </row>
    <row r="19" spans="1:34" ht="80.25" customHeight="1" thickBot="1" x14ac:dyDescent="0.35">
      <c r="A19" s="79" t="s">
        <v>147</v>
      </c>
      <c r="B19" s="70"/>
      <c r="C19" s="71"/>
      <c r="D19" s="71"/>
      <c r="E19" s="72"/>
      <c r="F19" s="70"/>
      <c r="G19" s="71"/>
      <c r="H19" s="71"/>
      <c r="I19" s="73"/>
      <c r="J19" s="70"/>
      <c r="K19" s="71"/>
      <c r="L19" s="71"/>
      <c r="M19" s="73">
        <v>1</v>
      </c>
      <c r="N19" s="70"/>
      <c r="O19" s="71"/>
      <c r="P19" s="71"/>
      <c r="Q19" s="72"/>
      <c r="R19" s="53" t="s">
        <v>148</v>
      </c>
      <c r="S19" s="47">
        <v>0.24</v>
      </c>
      <c r="T19" s="47">
        <v>0.32</v>
      </c>
      <c r="U19" s="47">
        <v>0.12</v>
      </c>
      <c r="V19" s="239" t="s">
        <v>136</v>
      </c>
      <c r="W19" s="239" t="s">
        <v>136</v>
      </c>
      <c r="X19" s="239" t="s">
        <v>136</v>
      </c>
      <c r="Y19" s="239" t="s">
        <v>136</v>
      </c>
      <c r="Z19" s="239" t="s">
        <v>136</v>
      </c>
      <c r="AA19" s="239" t="s">
        <v>136</v>
      </c>
      <c r="AB19" s="47">
        <v>0</v>
      </c>
      <c r="AC19" s="47">
        <v>0.04</v>
      </c>
      <c r="AD19" s="47">
        <v>0</v>
      </c>
      <c r="AE19" s="47">
        <v>0.01</v>
      </c>
      <c r="AF19" s="47">
        <v>0.04</v>
      </c>
      <c r="AG19" s="47">
        <v>0.04</v>
      </c>
    </row>
    <row r="20" spans="1:34" ht="141.75" customHeight="1" thickBot="1" x14ac:dyDescent="0.35">
      <c r="A20" s="79" t="s">
        <v>149</v>
      </c>
      <c r="B20" s="75"/>
      <c r="C20" s="76"/>
      <c r="D20" s="76"/>
      <c r="E20" s="218"/>
      <c r="F20" s="219"/>
      <c r="G20" s="220"/>
      <c r="H20" s="220"/>
      <c r="I20" s="221" t="s">
        <v>143</v>
      </c>
      <c r="J20" s="219"/>
      <c r="K20" s="220"/>
      <c r="L20" s="220"/>
      <c r="M20" s="221"/>
      <c r="N20" s="219"/>
      <c r="O20" s="220"/>
      <c r="P20" s="220"/>
      <c r="Q20" s="221">
        <v>1</v>
      </c>
      <c r="R20" s="53" t="s">
        <v>144</v>
      </c>
      <c r="S20" s="47">
        <v>0.14000000000000001</v>
      </c>
      <c r="T20" s="47">
        <v>0.2</v>
      </c>
      <c r="U20" s="47">
        <v>0.2</v>
      </c>
      <c r="V20" s="239" t="s">
        <v>136</v>
      </c>
      <c r="W20" s="239" t="s">
        <v>136</v>
      </c>
      <c r="X20" s="239" t="s">
        <v>136</v>
      </c>
      <c r="Y20" s="239" t="s">
        <v>136</v>
      </c>
      <c r="Z20" s="239" t="s">
        <v>136</v>
      </c>
      <c r="AA20" s="239" t="s">
        <v>136</v>
      </c>
      <c r="AB20" s="47">
        <v>0</v>
      </c>
      <c r="AC20" s="47">
        <v>0</v>
      </c>
      <c r="AD20" s="47">
        <v>0.04</v>
      </c>
      <c r="AE20" s="47">
        <v>0</v>
      </c>
      <c r="AF20" s="47">
        <v>0.1</v>
      </c>
      <c r="AG20" s="47">
        <v>0.1</v>
      </c>
    </row>
    <row r="21" spans="1:34" ht="150.75" customHeight="1" thickBot="1" x14ac:dyDescent="0.35">
      <c r="A21" s="80" t="s">
        <v>150</v>
      </c>
      <c r="B21" s="75"/>
      <c r="C21" s="76"/>
      <c r="D21" s="76"/>
      <c r="E21" s="77"/>
      <c r="F21" s="75"/>
      <c r="G21" s="76"/>
      <c r="H21" s="76"/>
      <c r="I21" s="78" t="s">
        <v>143</v>
      </c>
      <c r="J21" s="75"/>
      <c r="K21" s="76"/>
      <c r="L21" s="76"/>
      <c r="M21" s="78"/>
      <c r="N21" s="75"/>
      <c r="O21" s="76"/>
      <c r="P21" s="76"/>
      <c r="Q21" s="78">
        <v>1</v>
      </c>
      <c r="R21" s="53" t="s">
        <v>144</v>
      </c>
      <c r="S21" s="47">
        <v>0.16</v>
      </c>
      <c r="T21" s="47">
        <v>0.2</v>
      </c>
      <c r="U21" s="47">
        <v>0.32</v>
      </c>
      <c r="V21" s="239" t="s">
        <v>136</v>
      </c>
      <c r="W21" s="239" t="s">
        <v>136</v>
      </c>
      <c r="X21" s="239" t="s">
        <v>136</v>
      </c>
      <c r="Y21" s="239" t="s">
        <v>136</v>
      </c>
      <c r="Z21" s="239" t="s">
        <v>136</v>
      </c>
      <c r="AA21" s="239" t="s">
        <v>136</v>
      </c>
      <c r="AB21" s="47">
        <v>0.06</v>
      </c>
      <c r="AC21" s="47">
        <v>0.02</v>
      </c>
      <c r="AD21" s="47">
        <v>0.04</v>
      </c>
      <c r="AE21" s="47">
        <v>0.02</v>
      </c>
      <c r="AF21" s="47">
        <v>0.04</v>
      </c>
      <c r="AG21" s="47">
        <v>0.04</v>
      </c>
    </row>
    <row r="22" spans="1:34" ht="20.100000000000001" customHeight="1" thickTop="1" thickBot="1" x14ac:dyDescent="0.35">
      <c r="A22" s="81"/>
      <c r="B22" s="347"/>
      <c r="C22" s="348"/>
      <c r="D22" s="348"/>
      <c r="E22" s="348"/>
      <c r="F22" s="348"/>
      <c r="G22" s="348"/>
      <c r="H22" s="348"/>
      <c r="I22" s="348"/>
      <c r="J22" s="348"/>
      <c r="K22" s="348"/>
      <c r="L22" s="348"/>
      <c r="M22" s="348"/>
      <c r="N22" s="348"/>
      <c r="O22" s="348"/>
      <c r="P22" s="348"/>
      <c r="Q22" s="348"/>
      <c r="R22" s="82" t="s">
        <v>151</v>
      </c>
      <c r="S22" s="49">
        <v>2.0000000000000004</v>
      </c>
      <c r="T22" s="49">
        <v>4</v>
      </c>
      <c r="U22" s="49">
        <v>4.0000000000000009</v>
      </c>
      <c r="V22" s="349" t="s">
        <v>152</v>
      </c>
      <c r="W22" s="350"/>
      <c r="X22" s="350"/>
      <c r="Y22" s="350"/>
      <c r="Z22" s="214"/>
      <c r="AA22" s="214"/>
      <c r="AB22" s="49">
        <v>2</v>
      </c>
      <c r="AC22" s="49">
        <v>2</v>
      </c>
      <c r="AD22" s="49">
        <v>4</v>
      </c>
      <c r="AE22" s="49">
        <v>1</v>
      </c>
      <c r="AF22" s="49">
        <v>2</v>
      </c>
      <c r="AG22" s="49">
        <v>2</v>
      </c>
    </row>
    <row r="23" spans="1:34" x14ac:dyDescent="0.3">
      <c r="A23" s="83"/>
      <c r="S23" s="240"/>
      <c r="T23" s="240"/>
      <c r="U23" s="240"/>
      <c r="V23" s="240"/>
      <c r="W23" s="240"/>
      <c r="X23" s="240"/>
      <c r="Y23" s="240"/>
      <c r="Z23" s="240"/>
      <c r="AA23" s="240"/>
      <c r="AB23" s="240"/>
      <c r="AC23" s="240"/>
      <c r="AD23" s="240"/>
      <c r="AE23" s="240"/>
      <c r="AF23" s="240"/>
      <c r="AG23" s="240"/>
      <c r="AH23" s="234"/>
    </row>
    <row r="24" spans="1:34" x14ac:dyDescent="0.3">
      <c r="A24" s="84" t="s">
        <v>153</v>
      </c>
      <c r="C24" s="85"/>
      <c r="D24" s="85"/>
      <c r="F24" s="85"/>
      <c r="G24" s="85"/>
      <c r="H24" s="85"/>
      <c r="I24" s="85"/>
      <c r="J24" s="85"/>
      <c r="K24" s="85"/>
      <c r="L24" s="85"/>
      <c r="M24" s="85"/>
      <c r="O24" s="85"/>
      <c r="P24" s="85"/>
      <c r="R24" s="85"/>
      <c r="S24" s="55"/>
      <c r="T24" s="55"/>
      <c r="U24" s="55"/>
      <c r="V24" s="55"/>
      <c r="W24" s="55"/>
      <c r="X24" s="55"/>
      <c r="Y24" s="55"/>
      <c r="Z24" s="55"/>
      <c r="AA24" s="55"/>
      <c r="AB24" s="55"/>
      <c r="AC24" s="55"/>
      <c r="AD24" s="55"/>
      <c r="AE24" s="55"/>
      <c r="AF24" s="55"/>
      <c r="AG24" s="55"/>
    </row>
    <row r="25" spans="1:34" x14ac:dyDescent="0.3">
      <c r="A25" s="86" t="s">
        <v>154</v>
      </c>
      <c r="C25" s="85"/>
      <c r="D25" s="85"/>
      <c r="E25" s="85"/>
      <c r="F25" s="85"/>
      <c r="G25" s="85"/>
      <c r="H25" s="85"/>
      <c r="I25" s="85"/>
      <c r="J25" s="85"/>
      <c r="K25" s="85"/>
      <c r="L25" s="85"/>
      <c r="M25" s="85"/>
      <c r="O25" s="85"/>
      <c r="P25" s="85"/>
      <c r="Q25" s="85"/>
      <c r="R25" s="85"/>
      <c r="S25" s="55"/>
      <c r="T25" s="55"/>
      <c r="U25" s="55"/>
      <c r="V25" s="55"/>
      <c r="W25" s="55"/>
      <c r="X25" s="55"/>
      <c r="Y25" s="55"/>
      <c r="Z25" s="55"/>
      <c r="AA25" s="55"/>
      <c r="AB25" s="55"/>
      <c r="AC25" s="55"/>
      <c r="AD25" s="55"/>
      <c r="AE25" s="55"/>
      <c r="AF25" s="55"/>
      <c r="AG25" s="55"/>
    </row>
    <row r="26" spans="1:34" ht="15" customHeight="1" x14ac:dyDescent="0.3">
      <c r="S26" s="55"/>
      <c r="T26" s="55"/>
      <c r="U26" s="55"/>
      <c r="V26" s="55"/>
      <c r="W26" s="55"/>
      <c r="X26" s="55"/>
      <c r="Y26" s="241"/>
      <c r="Z26" s="241"/>
      <c r="AA26" s="241"/>
      <c r="AB26" s="241"/>
      <c r="AC26" s="241"/>
      <c r="AD26" s="241"/>
      <c r="AE26" s="55"/>
      <c r="AF26" s="55"/>
      <c r="AG26" s="55"/>
    </row>
    <row r="27" spans="1:34" x14ac:dyDescent="0.3">
      <c r="S27" s="55"/>
      <c r="T27" s="55"/>
      <c r="U27" s="55"/>
      <c r="V27" s="55"/>
      <c r="W27" s="55"/>
      <c r="X27" s="55"/>
      <c r="Y27" s="241"/>
      <c r="Z27" s="241"/>
      <c r="AA27" s="241"/>
      <c r="AB27" s="241"/>
      <c r="AC27" s="241"/>
      <c r="AD27" s="241"/>
      <c r="AE27" s="55"/>
      <c r="AF27" s="55"/>
      <c r="AG27" s="55"/>
    </row>
    <row r="28" spans="1:34" x14ac:dyDescent="0.3">
      <c r="A28" s="235"/>
      <c r="B28" s="236"/>
      <c r="C28" s="236"/>
      <c r="D28" s="237"/>
      <c r="E28" s="238"/>
      <c r="F28" s="238"/>
      <c r="J28" s="238"/>
      <c r="N28" s="236"/>
      <c r="O28" s="236"/>
      <c r="P28" s="237"/>
      <c r="Q28" s="238"/>
      <c r="R28" s="238"/>
      <c r="S28" s="55"/>
      <c r="T28" s="55"/>
      <c r="U28" s="55"/>
      <c r="V28" s="55"/>
      <c r="W28" s="55"/>
      <c r="X28" s="55"/>
      <c r="Y28" s="241"/>
      <c r="Z28" s="241"/>
      <c r="AA28" s="241"/>
      <c r="AB28" s="241"/>
      <c r="AC28" s="241"/>
      <c r="AD28" s="241"/>
      <c r="AE28" s="55"/>
      <c r="AF28" s="55"/>
      <c r="AG28" s="55"/>
    </row>
    <row r="29" spans="1:34" x14ac:dyDescent="0.3">
      <c r="A29" s="351"/>
      <c r="B29" s="351"/>
      <c r="C29" s="351"/>
      <c r="D29" s="351"/>
      <c r="E29" s="351"/>
      <c r="F29" s="351"/>
      <c r="G29" s="351"/>
      <c r="H29" s="351"/>
      <c r="S29" s="55"/>
      <c r="T29" s="55"/>
      <c r="U29" s="55"/>
      <c r="V29" s="55"/>
      <c r="W29" s="55"/>
      <c r="X29" s="55"/>
      <c r="Y29" s="241"/>
      <c r="Z29" s="241"/>
      <c r="AA29" s="241"/>
      <c r="AB29" s="241"/>
      <c r="AC29" s="241"/>
      <c r="AD29" s="241"/>
      <c r="AE29" s="55"/>
      <c r="AF29" s="55"/>
      <c r="AG29" s="55"/>
    </row>
    <row r="30" spans="1:34" s="68" customFormat="1" ht="16.5" customHeight="1" x14ac:dyDescent="0.3">
      <c r="A30" s="325" t="s">
        <v>155</v>
      </c>
      <c r="B30" s="325"/>
      <c r="C30" s="325"/>
      <c r="D30" s="325"/>
      <c r="E30" s="325"/>
      <c r="F30" s="325"/>
      <c r="G30" s="325"/>
      <c r="H30" s="325"/>
      <c r="I30" s="55"/>
      <c r="J30" s="55"/>
      <c r="K30" s="55"/>
      <c r="L30" s="55"/>
      <c r="M30" s="55"/>
      <c r="N30" s="55"/>
      <c r="O30" s="55"/>
      <c r="P30" s="55"/>
      <c r="Q30" s="55"/>
      <c r="R30" s="55"/>
      <c r="S30" s="55"/>
      <c r="T30" s="55"/>
      <c r="U30" s="55"/>
      <c r="V30" s="55"/>
      <c r="W30" s="55"/>
      <c r="X30" s="55"/>
      <c r="Y30" s="241"/>
      <c r="Z30" s="241"/>
      <c r="AA30" s="241"/>
      <c r="AB30" s="241"/>
      <c r="AC30" s="241"/>
      <c r="AD30" s="241"/>
      <c r="AE30" s="55"/>
      <c r="AF30" s="55"/>
      <c r="AG30" s="55"/>
      <c r="AH30" s="55"/>
    </row>
    <row r="31" spans="1:34" s="68" customFormat="1" ht="18" customHeight="1" x14ac:dyDescent="0.3">
      <c r="A31" s="55"/>
      <c r="B31" s="55"/>
      <c r="C31" s="55"/>
      <c r="D31" s="55"/>
      <c r="E31" s="55"/>
      <c r="F31" s="55"/>
      <c r="G31" s="55"/>
      <c r="H31" s="55"/>
      <c r="I31" s="55"/>
      <c r="J31" s="55"/>
      <c r="K31" s="55"/>
      <c r="L31" s="55"/>
      <c r="M31" s="55"/>
      <c r="N31" s="55"/>
      <c r="O31" s="55"/>
      <c r="P31" s="55"/>
      <c r="Q31" s="55"/>
      <c r="R31" s="55"/>
      <c r="S31" s="55"/>
      <c r="T31" s="55"/>
      <c r="U31" s="55"/>
      <c r="V31" s="55"/>
      <c r="W31" s="55"/>
      <c r="X31" s="55"/>
      <c r="Y31" s="241"/>
      <c r="Z31" s="241"/>
      <c r="AA31" s="241"/>
      <c r="AB31" s="241"/>
      <c r="AC31" s="241"/>
      <c r="AD31" s="241"/>
      <c r="AE31" s="55"/>
      <c r="AF31" s="55"/>
      <c r="AG31" s="55"/>
      <c r="AH31" s="55"/>
    </row>
    <row r="32" spans="1:34" s="68" customFormat="1" x14ac:dyDescent="0.3">
      <c r="A32" s="55"/>
      <c r="B32" s="55"/>
      <c r="C32" s="55"/>
      <c r="D32" s="55"/>
      <c r="E32" s="55"/>
      <c r="F32" s="55"/>
      <c r="G32" s="55"/>
      <c r="H32" s="55"/>
      <c r="I32" s="55"/>
      <c r="J32" s="55"/>
      <c r="K32" s="55"/>
      <c r="L32" s="55"/>
      <c r="M32" s="55"/>
      <c r="N32" s="55"/>
      <c r="O32" s="55"/>
      <c r="P32" s="55"/>
      <c r="Q32" s="55"/>
      <c r="R32" s="55"/>
      <c r="S32" s="55"/>
      <c r="T32" s="55"/>
      <c r="U32" s="55"/>
      <c r="V32" s="55"/>
      <c r="W32" s="55"/>
      <c r="X32" s="55"/>
      <c r="Y32" s="241"/>
      <c r="Z32" s="241"/>
      <c r="AA32" s="241"/>
      <c r="AB32" s="241"/>
      <c r="AC32" s="241"/>
      <c r="AD32" s="241"/>
      <c r="AE32" s="55"/>
      <c r="AF32" s="55"/>
      <c r="AG32" s="55"/>
      <c r="AH32" s="55"/>
    </row>
    <row r="33" spans="18:33" s="68" customFormat="1" x14ac:dyDescent="0.3">
      <c r="R33" s="55"/>
      <c r="S33" s="55"/>
      <c r="T33" s="55"/>
      <c r="U33" s="55"/>
      <c r="V33" s="55"/>
      <c r="W33" s="55"/>
      <c r="X33" s="55"/>
      <c r="Y33" s="241"/>
      <c r="Z33" s="241"/>
      <c r="AA33" s="241"/>
      <c r="AB33" s="241"/>
      <c r="AC33" s="241"/>
      <c r="AD33" s="241"/>
      <c r="AE33" s="55"/>
      <c r="AF33" s="55"/>
      <c r="AG33" s="55"/>
    </row>
    <row r="34" spans="18:33" s="68" customFormat="1" x14ac:dyDescent="0.3">
      <c r="R34" s="55"/>
      <c r="S34" s="55"/>
      <c r="T34" s="55"/>
      <c r="U34" s="55"/>
      <c r="V34" s="55"/>
      <c r="W34" s="55"/>
      <c r="X34" s="55"/>
      <c r="Y34" s="241"/>
      <c r="Z34" s="241"/>
      <c r="AA34" s="241"/>
      <c r="AB34" s="241"/>
      <c r="AC34" s="241"/>
      <c r="AD34" s="241"/>
      <c r="AE34" s="55"/>
      <c r="AF34" s="55"/>
      <c r="AG34" s="55"/>
    </row>
    <row r="35" spans="18:33" s="68" customFormat="1" x14ac:dyDescent="0.3">
      <c r="R35" s="55"/>
      <c r="S35" s="55"/>
      <c r="T35" s="55"/>
      <c r="U35" s="55"/>
      <c r="V35" s="55"/>
      <c r="W35" s="55"/>
      <c r="X35" s="55"/>
      <c r="Y35" s="241"/>
      <c r="Z35" s="241"/>
      <c r="AA35" s="241"/>
      <c r="AB35" s="241"/>
      <c r="AC35" s="241"/>
      <c r="AD35" s="241"/>
      <c r="AE35" s="55"/>
      <c r="AF35" s="55"/>
      <c r="AG35" s="55"/>
    </row>
    <row r="36" spans="18:33" s="68" customFormat="1" x14ac:dyDescent="0.3">
      <c r="R36" s="55"/>
      <c r="S36" s="55"/>
      <c r="T36" s="55"/>
      <c r="U36" s="55"/>
      <c r="V36" s="55"/>
      <c r="W36" s="55"/>
      <c r="X36" s="55"/>
      <c r="Y36" s="241"/>
      <c r="Z36" s="241"/>
      <c r="AA36" s="241"/>
      <c r="AB36" s="241"/>
      <c r="AC36" s="241"/>
      <c r="AD36" s="241"/>
      <c r="AE36" s="55"/>
      <c r="AF36" s="55"/>
      <c r="AG36" s="55"/>
    </row>
    <row r="37" spans="18:33" s="68" customFormat="1" x14ac:dyDescent="0.3">
      <c r="R37" s="55"/>
      <c r="S37" s="55"/>
      <c r="T37" s="55"/>
      <c r="U37" s="55"/>
      <c r="V37" s="55"/>
      <c r="W37" s="55"/>
      <c r="X37" s="55"/>
      <c r="Y37" s="241"/>
      <c r="Z37" s="241"/>
      <c r="AA37" s="241"/>
      <c r="AB37" s="241"/>
      <c r="AC37" s="241"/>
      <c r="AD37" s="241"/>
      <c r="AE37" s="55"/>
      <c r="AF37" s="55"/>
      <c r="AG37" s="55"/>
    </row>
    <row r="38" spans="18:33" s="68" customFormat="1" x14ac:dyDescent="0.3">
      <c r="R38" s="55"/>
      <c r="S38" s="55"/>
      <c r="T38" s="55"/>
      <c r="U38" s="55"/>
      <c r="V38" s="55"/>
      <c r="W38" s="55"/>
      <c r="X38" s="55"/>
      <c r="Y38" s="241"/>
      <c r="Z38" s="241"/>
      <c r="AA38" s="241"/>
      <c r="AB38" s="241"/>
      <c r="AC38" s="241"/>
      <c r="AD38" s="241"/>
      <c r="AE38" s="55"/>
      <c r="AF38" s="55"/>
      <c r="AG38" s="55"/>
    </row>
    <row r="39" spans="18:33" s="68" customFormat="1" ht="15" customHeight="1" x14ac:dyDescent="0.3">
      <c r="R39" s="55"/>
      <c r="S39" s="55"/>
      <c r="T39" s="55"/>
      <c r="U39" s="55"/>
      <c r="V39" s="55"/>
      <c r="W39" s="55"/>
      <c r="X39" s="55"/>
      <c r="Y39" s="241"/>
      <c r="Z39" s="241"/>
      <c r="AA39" s="241"/>
      <c r="AB39" s="241"/>
      <c r="AC39" s="241"/>
      <c r="AD39" s="241"/>
      <c r="AE39" s="55"/>
      <c r="AF39" s="55"/>
      <c r="AG39" s="55"/>
    </row>
    <row r="40" spans="18:33" s="68" customFormat="1" x14ac:dyDescent="0.3">
      <c r="R40" s="55"/>
      <c r="S40" s="55"/>
      <c r="T40" s="55"/>
      <c r="U40" s="55"/>
      <c r="V40" s="55"/>
      <c r="W40" s="55"/>
      <c r="X40" s="55"/>
      <c r="Y40" s="241"/>
      <c r="Z40" s="241"/>
      <c r="AA40" s="241"/>
      <c r="AB40" s="241"/>
      <c r="AC40" s="241"/>
      <c r="AD40" s="241"/>
      <c r="AE40" s="55"/>
      <c r="AF40" s="55"/>
      <c r="AG40" s="55"/>
    </row>
    <row r="41" spans="18:33" x14ac:dyDescent="0.3">
      <c r="S41" s="55"/>
      <c r="T41" s="55"/>
      <c r="U41" s="55"/>
      <c r="V41" s="55"/>
      <c r="W41" s="55"/>
      <c r="X41" s="55"/>
      <c r="Y41" s="241"/>
      <c r="Z41" s="241"/>
      <c r="AA41" s="241"/>
      <c r="AB41" s="241"/>
      <c r="AC41" s="241"/>
      <c r="AD41" s="241"/>
      <c r="AE41" s="55"/>
      <c r="AF41" s="55"/>
      <c r="AG41" s="55"/>
    </row>
    <row r="42" spans="18:33" x14ac:dyDescent="0.3">
      <c r="S42" s="55"/>
      <c r="T42" s="55"/>
      <c r="U42" s="55"/>
      <c r="V42" s="55"/>
      <c r="W42" s="55"/>
      <c r="X42" s="55"/>
      <c r="Y42" s="241"/>
      <c r="Z42" s="241"/>
      <c r="AA42" s="241"/>
      <c r="AB42" s="241"/>
      <c r="AC42" s="241"/>
      <c r="AD42" s="241"/>
      <c r="AE42" s="55"/>
      <c r="AF42" s="55"/>
      <c r="AG42" s="55"/>
    </row>
    <row r="43" spans="18:33" x14ac:dyDescent="0.3">
      <c r="S43" s="55"/>
      <c r="T43" s="55"/>
      <c r="U43" s="55"/>
      <c r="V43" s="55"/>
      <c r="W43" s="55"/>
      <c r="X43" s="55"/>
      <c r="Y43" s="241"/>
      <c r="Z43" s="241"/>
      <c r="AA43" s="241"/>
      <c r="AB43" s="241"/>
      <c r="AC43" s="241"/>
      <c r="AD43" s="241"/>
      <c r="AE43" s="55"/>
      <c r="AF43" s="55"/>
      <c r="AG43" s="55"/>
    </row>
    <row r="44" spans="18:33" x14ac:dyDescent="0.3">
      <c r="S44" s="55"/>
      <c r="T44" s="55"/>
      <c r="U44" s="55"/>
      <c r="V44" s="55"/>
      <c r="W44" s="55"/>
      <c r="X44" s="55"/>
      <c r="Y44" s="55"/>
      <c r="Z44" s="55"/>
      <c r="AA44" s="55"/>
      <c r="AB44" s="55"/>
      <c r="AC44" s="55"/>
      <c r="AD44" s="55"/>
      <c r="AE44" s="55"/>
      <c r="AF44" s="55"/>
      <c r="AG44" s="55"/>
    </row>
  </sheetData>
  <mergeCells count="22">
    <mergeCell ref="F12:I12"/>
    <mergeCell ref="J12:M12"/>
    <mergeCell ref="B22:Q22"/>
    <mergeCell ref="V22:Y22"/>
    <mergeCell ref="A29:H29"/>
    <mergeCell ref="B12:E12"/>
    <mergeCell ref="A30:H30"/>
    <mergeCell ref="N12:Q12"/>
    <mergeCell ref="B9:Q9"/>
    <mergeCell ref="A7:AA8"/>
    <mergeCell ref="A1:AA1"/>
    <mergeCell ref="A2:AA2"/>
    <mergeCell ref="A3:AA3"/>
    <mergeCell ref="A4:AA4"/>
    <mergeCell ref="A5:AA6"/>
    <mergeCell ref="A10:A12"/>
    <mergeCell ref="B10:D10"/>
    <mergeCell ref="F10:H10"/>
    <mergeCell ref="J10:L10"/>
    <mergeCell ref="N10:P10"/>
    <mergeCell ref="S10:AG10"/>
    <mergeCell ref="R10:R12"/>
  </mergeCells>
  <conditionalFormatting sqref="B13:Q21">
    <cfRule type="cellIs" dxfId="7" priority="7"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66" t="s">
        <v>0</v>
      </c>
      <c r="B1" s="366"/>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row>
    <row r="2" spans="1:73" ht="15.6" x14ac:dyDescent="0.3">
      <c r="A2" s="366" t="s">
        <v>1</v>
      </c>
      <c r="B2" s="366"/>
      <c r="C2" s="366"/>
      <c r="D2" s="366"/>
      <c r="E2" s="366"/>
      <c r="F2" s="366"/>
      <c r="G2" s="366"/>
      <c r="H2" s="366"/>
      <c r="I2" s="366"/>
      <c r="J2" s="366"/>
      <c r="K2" s="366"/>
      <c r="L2" s="366"/>
      <c r="M2" s="366"/>
      <c r="N2" s="366"/>
      <c r="O2" s="366"/>
      <c r="P2" s="366"/>
      <c r="Q2" s="366"/>
      <c r="R2" s="366"/>
      <c r="S2" s="366"/>
      <c r="T2" s="366"/>
      <c r="U2" s="366"/>
      <c r="V2" s="366"/>
      <c r="W2" s="366"/>
      <c r="X2" s="366"/>
      <c r="Y2" s="366"/>
      <c r="Z2" s="366"/>
      <c r="AA2" s="366"/>
      <c r="AB2" s="366"/>
      <c r="AC2" s="366"/>
      <c r="AD2" s="366"/>
      <c r="AE2" s="366"/>
      <c r="AF2" s="366"/>
      <c r="AG2" s="366"/>
      <c r="AH2" s="366"/>
      <c r="AI2" s="366"/>
      <c r="AJ2" s="366"/>
      <c r="AK2" s="366"/>
      <c r="AL2" s="366"/>
      <c r="AM2" s="366"/>
      <c r="AN2" s="366"/>
      <c r="AO2" s="366"/>
      <c r="AP2" s="366"/>
      <c r="AQ2" s="366"/>
      <c r="AR2" s="366"/>
      <c r="AS2" s="366"/>
      <c r="AT2" s="366"/>
      <c r="AU2" s="366"/>
      <c r="AV2" s="366"/>
      <c r="AW2" s="366"/>
      <c r="AX2" s="366"/>
      <c r="AY2" s="366"/>
      <c r="AZ2" s="366"/>
      <c r="BA2" s="366"/>
      <c r="BB2" s="366"/>
      <c r="BC2" s="366"/>
      <c r="BD2" s="366"/>
      <c r="BE2" s="366"/>
    </row>
    <row r="3" spans="1:73" ht="15.6" x14ac:dyDescent="0.3">
      <c r="A3" s="366" t="s">
        <v>156</v>
      </c>
      <c r="B3" s="366"/>
      <c r="C3" s="366"/>
      <c r="D3" s="366"/>
      <c r="E3" s="366"/>
      <c r="F3" s="366"/>
      <c r="G3" s="366"/>
      <c r="H3" s="366"/>
      <c r="I3" s="366"/>
      <c r="J3" s="366"/>
      <c r="K3" s="366"/>
      <c r="L3" s="366"/>
      <c r="M3" s="366"/>
      <c r="N3" s="366"/>
      <c r="O3" s="366"/>
      <c r="P3" s="366"/>
      <c r="Q3" s="366"/>
      <c r="R3" s="366"/>
      <c r="S3" s="366"/>
      <c r="T3" s="366"/>
      <c r="U3" s="366"/>
      <c r="V3" s="366"/>
      <c r="W3" s="366"/>
      <c r="X3" s="366"/>
      <c r="Y3" s="366"/>
      <c r="Z3" s="366"/>
      <c r="AA3" s="366"/>
      <c r="AB3" s="366"/>
      <c r="AC3" s="366"/>
      <c r="AD3" s="366"/>
      <c r="AE3" s="366"/>
      <c r="AF3" s="366"/>
      <c r="AG3" s="366"/>
      <c r="AH3" s="366"/>
      <c r="AI3" s="366"/>
      <c r="AJ3" s="366"/>
      <c r="AK3" s="366"/>
      <c r="AL3" s="366"/>
      <c r="AM3" s="366"/>
      <c r="AN3" s="366"/>
      <c r="AO3" s="366"/>
      <c r="AP3" s="366"/>
      <c r="AQ3" s="366"/>
      <c r="AR3" s="366"/>
      <c r="AS3" s="366"/>
      <c r="AT3" s="366"/>
      <c r="AU3" s="366"/>
      <c r="AV3" s="366"/>
      <c r="AW3" s="366"/>
      <c r="AX3" s="366"/>
      <c r="AY3" s="366"/>
      <c r="AZ3" s="366"/>
      <c r="BA3" s="366"/>
      <c r="BB3" s="366"/>
      <c r="BC3" s="366"/>
      <c r="BD3" s="366"/>
      <c r="BE3" s="366"/>
    </row>
    <row r="4" spans="1:73" ht="15.6" x14ac:dyDescent="0.3">
      <c r="A4" s="366" t="s">
        <v>157</v>
      </c>
      <c r="B4" s="366"/>
      <c r="C4" s="366"/>
      <c r="D4" s="366"/>
      <c r="E4" s="366"/>
      <c r="F4" s="366"/>
      <c r="G4" s="366"/>
      <c r="H4" s="366"/>
      <c r="I4" s="366"/>
      <c r="J4" s="366"/>
      <c r="K4" s="366"/>
      <c r="L4" s="366"/>
      <c r="M4" s="366"/>
      <c r="N4" s="366"/>
      <c r="O4" s="366"/>
      <c r="P4" s="366"/>
      <c r="Q4" s="366"/>
      <c r="R4" s="366"/>
      <c r="S4" s="366"/>
      <c r="T4" s="366"/>
      <c r="U4" s="366"/>
      <c r="V4" s="366"/>
      <c r="W4" s="366"/>
      <c r="X4" s="366"/>
      <c r="Y4" s="366"/>
      <c r="Z4" s="366"/>
      <c r="AA4" s="366"/>
      <c r="AB4" s="366"/>
      <c r="AC4" s="366"/>
      <c r="AD4" s="366"/>
      <c r="AE4" s="366"/>
      <c r="AF4" s="366"/>
      <c r="AG4" s="366"/>
      <c r="AH4" s="366"/>
      <c r="AI4" s="366"/>
      <c r="AJ4" s="366"/>
      <c r="AK4" s="366"/>
      <c r="AL4" s="366"/>
      <c r="AM4" s="366"/>
      <c r="AN4" s="366"/>
      <c r="AO4" s="366"/>
      <c r="AP4" s="366"/>
      <c r="AQ4" s="366"/>
      <c r="AR4" s="366"/>
      <c r="AS4" s="366"/>
      <c r="AT4" s="366"/>
      <c r="AU4" s="366"/>
      <c r="AV4" s="366"/>
      <c r="AW4" s="366"/>
      <c r="AX4" s="366"/>
      <c r="AY4" s="366"/>
      <c r="AZ4" s="366"/>
      <c r="BA4" s="366"/>
      <c r="BB4" s="366"/>
      <c r="BC4" s="366"/>
      <c r="BD4" s="366"/>
      <c r="BE4" s="366"/>
    </row>
    <row r="5" spans="1:73" x14ac:dyDescent="0.3">
      <c r="A5" s="365"/>
      <c r="B5" s="365"/>
      <c r="C5" s="365"/>
      <c r="D5" s="365"/>
      <c r="E5" s="365"/>
      <c r="F5" s="365"/>
      <c r="G5" s="365"/>
      <c r="H5" s="365"/>
      <c r="I5" s="365"/>
      <c r="J5" s="365"/>
      <c r="K5" s="365"/>
      <c r="L5" s="365"/>
      <c r="M5" s="365"/>
      <c r="N5" s="365"/>
      <c r="O5" s="365"/>
      <c r="P5" s="365"/>
      <c r="Q5" s="365"/>
      <c r="R5" s="365"/>
      <c r="S5" s="365"/>
      <c r="T5" s="365"/>
      <c r="U5" s="365"/>
      <c r="V5" s="365"/>
      <c r="W5" s="365"/>
      <c r="X5" s="365"/>
      <c r="Y5" s="365"/>
      <c r="Z5" s="365"/>
      <c r="AA5" s="365"/>
      <c r="AB5" s="365"/>
      <c r="AC5" s="365"/>
      <c r="AD5" s="365"/>
      <c r="AE5" s="365"/>
      <c r="AF5" s="365"/>
      <c r="AG5" s="365"/>
      <c r="AH5" s="365"/>
      <c r="AI5" s="365"/>
      <c r="AJ5" s="365"/>
      <c r="AK5" s="365"/>
      <c r="AL5" s="365"/>
      <c r="AM5" s="365"/>
      <c r="AN5" s="365"/>
      <c r="AO5" s="365"/>
      <c r="AP5" s="365"/>
      <c r="AQ5" s="365"/>
      <c r="AR5" s="365"/>
      <c r="AS5" s="365"/>
      <c r="AT5" s="365"/>
      <c r="AU5" s="365"/>
      <c r="AV5" s="365"/>
      <c r="AW5" s="365"/>
      <c r="AX5" s="365"/>
      <c r="AY5" s="365"/>
      <c r="AZ5" s="365"/>
      <c r="BA5" s="365"/>
      <c r="BB5" s="365"/>
      <c r="BC5" s="365"/>
      <c r="BD5" s="365"/>
      <c r="BE5" s="365"/>
    </row>
    <row r="6" spans="1:73" x14ac:dyDescent="0.3">
      <c r="A6" s="365"/>
      <c r="B6" s="365"/>
      <c r="C6" s="365"/>
      <c r="D6" s="365"/>
      <c r="E6" s="365"/>
      <c r="F6" s="365"/>
      <c r="G6" s="365"/>
      <c r="H6" s="365"/>
      <c r="I6" s="365"/>
      <c r="J6" s="365"/>
      <c r="K6" s="365"/>
      <c r="L6" s="365"/>
      <c r="M6" s="365"/>
      <c r="N6" s="365"/>
      <c r="O6" s="365"/>
      <c r="P6" s="365"/>
      <c r="Q6" s="365"/>
      <c r="R6" s="365"/>
      <c r="S6" s="365"/>
      <c r="T6" s="365"/>
      <c r="U6" s="365"/>
      <c r="V6" s="365"/>
      <c r="W6" s="365"/>
      <c r="X6" s="365"/>
      <c r="Y6" s="365"/>
      <c r="Z6" s="365"/>
      <c r="AA6" s="365"/>
      <c r="AB6" s="365"/>
      <c r="AC6" s="365"/>
      <c r="AD6" s="365"/>
      <c r="AE6" s="365"/>
      <c r="AF6" s="365"/>
      <c r="AG6" s="365"/>
      <c r="AH6" s="365"/>
      <c r="AI6" s="365"/>
      <c r="AJ6" s="365"/>
      <c r="AK6" s="365"/>
      <c r="AL6" s="365"/>
      <c r="AM6" s="365"/>
      <c r="AN6" s="365"/>
      <c r="AO6" s="365"/>
      <c r="AP6" s="365"/>
      <c r="AQ6" s="365"/>
      <c r="AR6" s="365"/>
      <c r="AS6" s="365"/>
      <c r="AT6" s="365"/>
      <c r="AU6" s="365"/>
      <c r="AV6" s="365"/>
      <c r="AW6" s="365"/>
      <c r="AX6" s="365"/>
      <c r="AY6" s="365"/>
      <c r="AZ6" s="365"/>
      <c r="BA6" s="365"/>
      <c r="BB6" s="365"/>
      <c r="BC6" s="365"/>
      <c r="BD6" s="365"/>
      <c r="BE6" s="365"/>
    </row>
    <row r="7" spans="1:73" x14ac:dyDescent="0.3">
      <c r="A7" s="359" t="s">
        <v>124</v>
      </c>
      <c r="B7" s="359"/>
      <c r="C7" s="359"/>
      <c r="D7" s="359"/>
      <c r="E7" s="359"/>
      <c r="F7" s="359"/>
      <c r="G7" s="359"/>
      <c r="H7" s="359"/>
      <c r="I7" s="359"/>
      <c r="J7" s="359"/>
      <c r="K7" s="359"/>
      <c r="L7" s="359"/>
      <c r="M7" s="359"/>
      <c r="N7" s="359"/>
      <c r="O7" s="359"/>
      <c r="P7" s="359"/>
      <c r="Q7" s="359"/>
      <c r="R7" s="359"/>
      <c r="S7" s="359"/>
      <c r="T7" s="359"/>
      <c r="U7" s="359"/>
      <c r="V7" s="359"/>
      <c r="W7" s="359"/>
      <c r="X7" s="359"/>
      <c r="Y7" s="359"/>
      <c r="Z7" s="359"/>
      <c r="AA7" s="359"/>
      <c r="AB7" s="359"/>
      <c r="AC7" s="359"/>
      <c r="AD7" s="359"/>
      <c r="AE7" s="359"/>
      <c r="AF7" s="359"/>
      <c r="AG7" s="359"/>
      <c r="AH7" s="359"/>
      <c r="AI7" s="359"/>
      <c r="AJ7" s="359"/>
      <c r="AK7" s="359"/>
      <c r="AL7" s="359"/>
      <c r="AM7" s="359"/>
      <c r="AN7" s="359"/>
      <c r="AO7" s="359"/>
      <c r="AP7" s="359"/>
      <c r="AQ7" s="359"/>
      <c r="AR7" s="359"/>
      <c r="AS7" s="359"/>
      <c r="AT7" s="359"/>
      <c r="AU7" s="359"/>
      <c r="AV7" s="359"/>
      <c r="AW7" s="359"/>
      <c r="AX7" s="359"/>
      <c r="AY7" s="359"/>
      <c r="AZ7" s="359"/>
      <c r="BA7" s="359"/>
      <c r="BB7" s="359"/>
      <c r="BC7" s="359"/>
      <c r="BD7" s="359"/>
      <c r="BE7" s="359"/>
    </row>
    <row r="8" spans="1:73" x14ac:dyDescent="0.3">
      <c r="A8" s="359"/>
      <c r="B8" s="359"/>
      <c r="C8" s="359"/>
      <c r="D8" s="359"/>
      <c r="E8" s="359"/>
      <c r="F8" s="359"/>
      <c r="G8" s="359"/>
      <c r="H8" s="359"/>
      <c r="I8" s="359"/>
      <c r="J8" s="359"/>
      <c r="K8" s="359"/>
      <c r="L8" s="359"/>
      <c r="M8" s="359"/>
      <c r="N8" s="359"/>
      <c r="O8" s="359"/>
      <c r="P8" s="359"/>
      <c r="Q8" s="359"/>
      <c r="R8" s="359"/>
      <c r="S8" s="359"/>
      <c r="T8" s="359"/>
      <c r="U8" s="359"/>
      <c r="V8" s="359"/>
      <c r="W8" s="359"/>
      <c r="X8" s="359"/>
      <c r="Y8" s="359"/>
      <c r="Z8" s="359"/>
      <c r="AA8" s="359"/>
      <c r="AB8" s="359"/>
      <c r="AC8" s="359"/>
      <c r="AD8" s="359"/>
      <c r="AE8" s="359"/>
      <c r="AF8" s="359"/>
      <c r="AG8" s="359"/>
      <c r="AH8" s="359"/>
      <c r="AI8" s="359"/>
      <c r="AJ8" s="359"/>
      <c r="AK8" s="359"/>
      <c r="AL8" s="359"/>
      <c r="AM8" s="359"/>
      <c r="AN8" s="359"/>
      <c r="AO8" s="359"/>
      <c r="AP8" s="359"/>
      <c r="AQ8" s="359"/>
      <c r="AR8" s="359"/>
      <c r="AS8" s="359"/>
      <c r="AT8" s="359"/>
      <c r="AU8" s="359"/>
      <c r="AV8" s="359"/>
      <c r="AW8" s="359"/>
      <c r="AX8" s="359"/>
      <c r="AY8" s="359"/>
      <c r="AZ8" s="359"/>
      <c r="BA8" s="359"/>
      <c r="BB8" s="359"/>
      <c r="BC8" s="359"/>
      <c r="BD8" s="359"/>
      <c r="BE8" s="359"/>
    </row>
    <row r="9" spans="1:73" x14ac:dyDescent="0.3">
      <c r="AI9" s="2"/>
      <c r="AJ9" s="2"/>
      <c r="AK9" s="2"/>
      <c r="AL9" s="2"/>
      <c r="AS9" s="4"/>
      <c r="AT9" s="4"/>
      <c r="AU9" s="4"/>
      <c r="AV9" s="4"/>
      <c r="AW9" s="4"/>
      <c r="AX9" s="4"/>
      <c r="AY9" s="4"/>
      <c r="AZ9" s="4"/>
      <c r="BA9" s="4"/>
      <c r="BB9" s="4"/>
      <c r="BC9" s="4"/>
      <c r="BD9" s="4"/>
      <c r="BE9" s="4"/>
    </row>
    <row r="10" spans="1:73" x14ac:dyDescent="0.3">
      <c r="A10" s="357" t="s">
        <v>126</v>
      </c>
      <c r="B10" s="360">
        <v>1</v>
      </c>
      <c r="C10" s="361"/>
      <c r="D10" s="361"/>
      <c r="E10" s="362"/>
      <c r="F10" s="360">
        <v>2</v>
      </c>
      <c r="G10" s="361"/>
      <c r="H10" s="361"/>
      <c r="I10" s="362"/>
      <c r="J10" s="360">
        <v>3</v>
      </c>
      <c r="K10" s="361"/>
      <c r="L10" s="361"/>
      <c r="M10" s="362"/>
      <c r="N10" s="360">
        <v>4</v>
      </c>
      <c r="O10" s="361"/>
      <c r="P10" s="361"/>
      <c r="Q10" s="362"/>
      <c r="R10" s="360">
        <v>5</v>
      </c>
      <c r="S10" s="361"/>
      <c r="T10" s="361"/>
      <c r="U10" s="362"/>
      <c r="V10" s="360">
        <v>6</v>
      </c>
      <c r="W10" s="361"/>
      <c r="X10" s="361"/>
      <c r="Y10" s="362"/>
      <c r="Z10" s="360">
        <v>7</v>
      </c>
      <c r="AA10" s="361"/>
      <c r="AB10" s="361"/>
      <c r="AC10" s="362"/>
      <c r="AD10" s="360">
        <v>8</v>
      </c>
      <c r="AE10" s="361"/>
      <c r="AF10" s="361"/>
      <c r="AG10" s="362"/>
      <c r="AH10" s="363" t="s">
        <v>128</v>
      </c>
      <c r="AI10" s="364" t="s">
        <v>129</v>
      </c>
      <c r="AJ10" s="364"/>
      <c r="AK10" s="364"/>
      <c r="AL10" s="364"/>
      <c r="AM10" s="364"/>
      <c r="AN10" s="364"/>
      <c r="AO10" s="364"/>
      <c r="AP10" s="364"/>
      <c r="AQ10" s="364"/>
      <c r="AR10" s="364"/>
      <c r="AS10" s="364"/>
      <c r="AT10" s="364"/>
      <c r="AU10" s="364"/>
      <c r="AV10" s="364"/>
      <c r="AW10" s="364"/>
      <c r="AX10" s="364"/>
      <c r="AY10" s="364"/>
      <c r="AZ10" s="364"/>
      <c r="BA10" s="364"/>
      <c r="BB10" s="364"/>
      <c r="BC10" s="364"/>
      <c r="BD10" s="364"/>
      <c r="BE10" s="5"/>
    </row>
    <row r="11" spans="1:73" x14ac:dyDescent="0.3">
      <c r="A11" s="357"/>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63"/>
      <c r="AI11" s="358" t="s">
        <v>158</v>
      </c>
      <c r="AJ11" s="358" t="s">
        <v>159</v>
      </c>
      <c r="AK11" s="358" t="s">
        <v>160</v>
      </c>
      <c r="AL11" s="358" t="s">
        <v>161</v>
      </c>
      <c r="AM11" s="358" t="s">
        <v>162</v>
      </c>
      <c r="AN11" s="358" t="s">
        <v>163</v>
      </c>
      <c r="AO11" s="358" t="s">
        <v>164</v>
      </c>
      <c r="AP11" s="358" t="s">
        <v>165</v>
      </c>
      <c r="AQ11" s="358" t="s">
        <v>166</v>
      </c>
      <c r="AR11" s="358" t="s">
        <v>167</v>
      </c>
      <c r="AS11" s="358" t="s">
        <v>168</v>
      </c>
      <c r="AT11" s="358" t="s">
        <v>169</v>
      </c>
      <c r="AU11" s="358" t="s">
        <v>170</v>
      </c>
      <c r="AV11" s="358" t="s">
        <v>171</v>
      </c>
      <c r="AW11" s="358" t="s">
        <v>172</v>
      </c>
      <c r="AX11" s="358" t="s">
        <v>173</v>
      </c>
      <c r="AY11" s="358" t="s">
        <v>174</v>
      </c>
      <c r="AZ11" s="358" t="s">
        <v>175</v>
      </c>
      <c r="BA11" s="358" t="s">
        <v>103</v>
      </c>
      <c r="BB11" s="358" t="s">
        <v>132</v>
      </c>
      <c r="BC11" s="358" t="s">
        <v>176</v>
      </c>
      <c r="BD11" s="358" t="s">
        <v>177</v>
      </c>
      <c r="BE11" s="7"/>
    </row>
    <row r="12" spans="1:73" s="3" customFormat="1" ht="34.35" customHeight="1" x14ac:dyDescent="0.3">
      <c r="A12" s="357"/>
      <c r="B12" s="357"/>
      <c r="C12" s="357"/>
      <c r="D12" s="357"/>
      <c r="E12" s="357"/>
      <c r="F12" s="357"/>
      <c r="G12" s="357"/>
      <c r="H12" s="357"/>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63"/>
      <c r="AI12" s="358"/>
      <c r="AJ12" s="358"/>
      <c r="AK12" s="358"/>
      <c r="AL12" s="358"/>
      <c r="AM12" s="358"/>
      <c r="AN12" s="358"/>
      <c r="AO12" s="358"/>
      <c r="AP12" s="358"/>
      <c r="AQ12" s="358"/>
      <c r="AR12" s="358"/>
      <c r="AS12" s="358"/>
      <c r="AT12" s="358"/>
      <c r="AU12" s="358"/>
      <c r="AV12" s="358"/>
      <c r="AW12" s="358"/>
      <c r="AX12" s="358"/>
      <c r="AY12" s="358"/>
      <c r="AZ12" s="358"/>
      <c r="BA12" s="358"/>
      <c r="BB12" s="358"/>
      <c r="BC12" s="358"/>
      <c r="BD12" s="358"/>
      <c r="BE12" s="7"/>
    </row>
    <row r="13" spans="1:73" x14ac:dyDescent="0.3">
      <c r="A13" s="8" t="s">
        <v>178</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179</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180</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181</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182</v>
      </c>
      <c r="AI15" s="11">
        <v>0.8</v>
      </c>
      <c r="AJ15" s="11">
        <v>0.8</v>
      </c>
      <c r="AK15" s="11">
        <v>0.8</v>
      </c>
      <c r="AL15" s="11">
        <v>0.8</v>
      </c>
      <c r="AM15" s="11">
        <v>0.8</v>
      </c>
      <c r="AN15" s="11">
        <v>0.8</v>
      </c>
      <c r="AO15" s="11">
        <v>0.8</v>
      </c>
      <c r="AP15" s="11">
        <v>0.8</v>
      </c>
      <c r="AQ15" s="11">
        <v>0.8</v>
      </c>
      <c r="AR15" s="11">
        <v>0.8</v>
      </c>
      <c r="AS15" s="11" t="s">
        <v>183</v>
      </c>
      <c r="AT15" s="11">
        <v>0.8</v>
      </c>
      <c r="AU15" s="11">
        <v>0.8</v>
      </c>
      <c r="AV15" s="11">
        <v>0.8</v>
      </c>
      <c r="AW15" s="11">
        <v>0.8</v>
      </c>
      <c r="AX15" s="11" t="s">
        <v>183</v>
      </c>
      <c r="AY15" s="11" t="s">
        <v>183</v>
      </c>
      <c r="AZ15" s="11" t="s">
        <v>183</v>
      </c>
      <c r="BA15" s="11" t="s">
        <v>183</v>
      </c>
      <c r="BB15" s="11" t="s">
        <v>183</v>
      </c>
      <c r="BC15" s="11" t="s">
        <v>183</v>
      </c>
      <c r="BD15" s="11" t="s">
        <v>183</v>
      </c>
      <c r="BE15" s="14"/>
      <c r="BF15" s="15"/>
    </row>
    <row r="16" spans="1:73" ht="179.4" x14ac:dyDescent="0.3">
      <c r="A16" s="8" t="s">
        <v>184</v>
      </c>
      <c r="B16" s="9"/>
      <c r="C16" s="9"/>
      <c r="D16" s="9"/>
      <c r="E16" s="9">
        <v>1</v>
      </c>
      <c r="F16" s="9"/>
      <c r="G16" s="9"/>
      <c r="H16" s="9" t="s">
        <v>143</v>
      </c>
      <c r="I16" s="9">
        <v>1</v>
      </c>
      <c r="J16" s="9"/>
      <c r="K16" s="9" t="s">
        <v>143</v>
      </c>
      <c r="L16" s="9" t="s">
        <v>143</v>
      </c>
      <c r="M16" s="9">
        <v>1</v>
      </c>
      <c r="N16" s="9"/>
      <c r="O16" s="9" t="s">
        <v>143</v>
      </c>
      <c r="P16" s="9" t="s">
        <v>143</v>
      </c>
      <c r="Q16" s="9">
        <v>1</v>
      </c>
      <c r="R16" s="9"/>
      <c r="S16" s="9"/>
      <c r="T16" s="9"/>
      <c r="U16" s="9">
        <v>1</v>
      </c>
      <c r="V16" s="9"/>
      <c r="W16" s="9"/>
      <c r="X16" s="9" t="s">
        <v>143</v>
      </c>
      <c r="Y16" s="9">
        <v>1</v>
      </c>
      <c r="Z16" s="9"/>
      <c r="AA16" s="9" t="s">
        <v>143</v>
      </c>
      <c r="AB16" s="9" t="s">
        <v>143</v>
      </c>
      <c r="AC16" s="9">
        <v>1</v>
      </c>
      <c r="AD16" s="9"/>
      <c r="AE16" s="9" t="s">
        <v>143</v>
      </c>
      <c r="AF16" s="9" t="s">
        <v>143</v>
      </c>
      <c r="AG16" s="9">
        <v>1</v>
      </c>
      <c r="AH16" s="13" t="s">
        <v>180</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185</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186</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187</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186</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188</v>
      </c>
      <c r="B19" s="9"/>
      <c r="C19" s="9"/>
      <c r="D19" s="9"/>
      <c r="E19" s="9"/>
      <c r="F19" s="9"/>
      <c r="G19" s="9"/>
      <c r="H19" s="9"/>
      <c r="I19" s="9" t="s">
        <v>143</v>
      </c>
      <c r="J19" s="9"/>
      <c r="K19" s="9"/>
      <c r="L19" s="9"/>
      <c r="M19" s="9" t="s">
        <v>143</v>
      </c>
      <c r="N19" s="9"/>
      <c r="O19" s="9"/>
      <c r="P19" s="9"/>
      <c r="Q19" s="9"/>
      <c r="R19" s="9"/>
      <c r="S19" s="9"/>
      <c r="T19" s="9"/>
      <c r="U19" s="9"/>
      <c r="V19" s="9"/>
      <c r="W19" s="9"/>
      <c r="X19" s="9"/>
      <c r="Y19" s="9" t="s">
        <v>143</v>
      </c>
      <c r="Z19" s="9"/>
      <c r="AA19" s="9"/>
      <c r="AB19" s="9"/>
      <c r="AC19" s="9" t="s">
        <v>143</v>
      </c>
      <c r="AD19" s="9"/>
      <c r="AE19" s="9"/>
      <c r="AF19" s="9"/>
      <c r="AG19" s="9"/>
      <c r="AH19" s="13" t="s">
        <v>189</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190</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186</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143</v>
      </c>
      <c r="B21" s="355" t="s">
        <v>143</v>
      </c>
      <c r="C21" s="355"/>
      <c r="D21" s="355"/>
      <c r="E21" s="355"/>
      <c r="F21" s="355"/>
      <c r="G21" s="355"/>
      <c r="H21" s="355"/>
      <c r="I21" s="355"/>
      <c r="J21" s="355"/>
      <c r="K21" s="355"/>
      <c r="L21" s="355"/>
      <c r="M21" s="355"/>
      <c r="N21" s="355"/>
      <c r="O21" s="355"/>
      <c r="P21" s="355"/>
      <c r="Q21" s="355"/>
      <c r="R21" s="355" t="s">
        <v>143</v>
      </c>
      <c r="S21" s="355"/>
      <c r="T21" s="355"/>
      <c r="U21" s="355"/>
      <c r="V21" s="355"/>
      <c r="W21" s="355"/>
      <c r="X21" s="355"/>
      <c r="Y21" s="355"/>
      <c r="Z21" s="355"/>
      <c r="AA21" s="355"/>
      <c r="AB21" s="355"/>
      <c r="AC21" s="355"/>
      <c r="AD21" s="355"/>
      <c r="AE21" s="355"/>
      <c r="AF21" s="355"/>
      <c r="AG21" s="355"/>
      <c r="AH21" s="19" t="s">
        <v>191</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56"/>
      <c r="C22" s="356"/>
      <c r="D22" s="356"/>
      <c r="E22" s="356"/>
      <c r="F22" s="356"/>
      <c r="G22" s="356"/>
      <c r="H22" s="356"/>
      <c r="I22" s="356"/>
      <c r="J22" s="356"/>
      <c r="K22" s="356"/>
      <c r="L22" s="356"/>
      <c r="M22" s="356"/>
      <c r="N22" s="356"/>
      <c r="O22" s="356"/>
      <c r="P22" s="356"/>
      <c r="Q22" s="356"/>
      <c r="R22" s="356"/>
      <c r="S22" s="356"/>
      <c r="T22" s="356"/>
      <c r="U22" s="356"/>
      <c r="V22" s="356"/>
      <c r="W22" s="356"/>
      <c r="X22" s="356"/>
      <c r="Y22" s="356"/>
      <c r="Z22" s="356"/>
      <c r="AA22" s="356"/>
      <c r="AB22" s="356"/>
      <c r="AC22" s="356"/>
      <c r="AD22" s="356"/>
      <c r="AE22" s="356"/>
      <c r="AF22" s="356"/>
      <c r="AG22" s="356"/>
      <c r="AH22" s="19" t="s">
        <v>151</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143</v>
      </c>
      <c r="AI23" s="25" t="s">
        <v>192</v>
      </c>
      <c r="AJ23" s="25" t="s">
        <v>192</v>
      </c>
      <c r="AK23" s="25" t="s">
        <v>192</v>
      </c>
      <c r="AL23" s="25" t="s">
        <v>192</v>
      </c>
      <c r="AM23" s="25" t="s">
        <v>192</v>
      </c>
      <c r="AN23" s="25" t="s">
        <v>192</v>
      </c>
      <c r="AO23" s="25" t="s">
        <v>192</v>
      </c>
      <c r="AP23" s="25" t="s">
        <v>192</v>
      </c>
      <c r="AQ23" s="25" t="s">
        <v>192</v>
      </c>
      <c r="AR23" s="25" t="s">
        <v>192</v>
      </c>
      <c r="AS23" s="25" t="s">
        <v>192</v>
      </c>
      <c r="AT23" s="25" t="s">
        <v>193</v>
      </c>
      <c r="AU23" s="25" t="s">
        <v>193</v>
      </c>
      <c r="AV23" s="25" t="s">
        <v>192</v>
      </c>
      <c r="AW23" s="25" t="s">
        <v>192</v>
      </c>
      <c r="AX23" s="25" t="s">
        <v>192</v>
      </c>
      <c r="AY23" s="25" t="s">
        <v>192</v>
      </c>
      <c r="AZ23" s="25" t="s">
        <v>192</v>
      </c>
      <c r="BA23" s="25" t="s">
        <v>192</v>
      </c>
      <c r="BB23" s="25" t="s">
        <v>192</v>
      </c>
      <c r="BC23" s="25" t="s">
        <v>192</v>
      </c>
      <c r="BD23" s="25" t="s">
        <v>192</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52"/>
      <c r="B27" s="352"/>
      <c r="C27" s="352"/>
      <c r="D27" s="352"/>
      <c r="E27" s="352"/>
      <c r="F27" s="352"/>
      <c r="G27" s="352"/>
      <c r="H27" s="352"/>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53" t="s">
        <v>194</v>
      </c>
      <c r="B28" s="353"/>
      <c r="C28" s="353"/>
      <c r="D28" s="353"/>
      <c r="E28" s="353"/>
      <c r="F28" s="353"/>
      <c r="G28" s="353"/>
      <c r="H28" s="353"/>
      <c r="R28" s="354" t="s">
        <v>195</v>
      </c>
      <c r="S28" s="354"/>
      <c r="T28" s="354"/>
      <c r="U28" s="354"/>
      <c r="V28" s="354"/>
      <c r="W28" s="354"/>
      <c r="X28" s="354"/>
      <c r="Y28" s="354"/>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196</v>
      </c>
      <c r="B1" s="367" t="s">
        <v>197</v>
      </c>
      <c r="C1" s="368"/>
    </row>
    <row r="2" spans="1:3" ht="29.1" customHeight="1" thickBot="1" x14ac:dyDescent="0.35">
      <c r="A2" s="34"/>
      <c r="B2" s="369" t="s">
        <v>198</v>
      </c>
      <c r="C2" s="370"/>
    </row>
    <row r="3" spans="1:3" x14ac:dyDescent="0.3">
      <c r="A3" s="36" t="s">
        <v>196</v>
      </c>
      <c r="B3" s="37" t="s">
        <v>199</v>
      </c>
      <c r="C3" s="38" t="s">
        <v>200</v>
      </c>
    </row>
    <row r="4" spans="1:3" x14ac:dyDescent="0.3">
      <c r="A4" s="39" t="s">
        <v>22</v>
      </c>
      <c r="B4" s="35">
        <v>7750000</v>
      </c>
      <c r="C4" s="40">
        <v>7900000</v>
      </c>
    </row>
    <row r="5" spans="1:3" x14ac:dyDescent="0.3">
      <c r="A5" s="39" t="s">
        <v>23</v>
      </c>
      <c r="B5" s="35">
        <v>6000000</v>
      </c>
      <c r="C5" s="40">
        <v>6145000</v>
      </c>
    </row>
    <row r="6" spans="1:3" x14ac:dyDescent="0.3">
      <c r="A6" s="39" t="s">
        <v>24</v>
      </c>
      <c r="B6" s="35">
        <v>3920000</v>
      </c>
      <c r="C6" s="40">
        <v>4050000</v>
      </c>
    </row>
    <row r="7" spans="1:3" x14ac:dyDescent="0.3">
      <c r="A7" s="39" t="s">
        <v>201</v>
      </c>
      <c r="B7" s="35">
        <v>6000000</v>
      </c>
      <c r="C7" s="40">
        <v>6145000</v>
      </c>
    </row>
    <row r="8" spans="1:3" x14ac:dyDescent="0.3">
      <c r="A8" s="39" t="s">
        <v>202</v>
      </c>
      <c r="B8" s="35">
        <v>3920000</v>
      </c>
      <c r="C8" s="40">
        <v>4050000</v>
      </c>
    </row>
    <row r="9" spans="1:3" x14ac:dyDescent="0.3">
      <c r="A9" s="39" t="s">
        <v>103</v>
      </c>
      <c r="B9" s="35">
        <v>7090000</v>
      </c>
      <c r="C9" s="40">
        <v>7240000</v>
      </c>
    </row>
    <row r="10" spans="1:3" x14ac:dyDescent="0.3">
      <c r="A10" s="39" t="s">
        <v>28</v>
      </c>
      <c r="B10" s="35">
        <v>7090000</v>
      </c>
      <c r="C10" s="40">
        <v>7240000</v>
      </c>
    </row>
    <row r="11" spans="1:3" x14ac:dyDescent="0.3">
      <c r="A11" s="39" t="s">
        <v>102</v>
      </c>
      <c r="B11" s="35">
        <v>7090000</v>
      </c>
      <c r="C11" s="40">
        <v>7240000</v>
      </c>
    </row>
    <row r="12" spans="1:3" x14ac:dyDescent="0.3">
      <c r="A12" s="39" t="s">
        <v>132</v>
      </c>
      <c r="B12" s="35">
        <v>7090000</v>
      </c>
      <c r="C12" s="40">
        <v>7240000</v>
      </c>
    </row>
    <row r="13" spans="1:3" x14ac:dyDescent="0.3">
      <c r="A13" s="39" t="s">
        <v>203</v>
      </c>
      <c r="B13" s="35">
        <v>7090000</v>
      </c>
      <c r="C13" s="40">
        <v>7240000</v>
      </c>
    </row>
    <row r="14" spans="1:3" x14ac:dyDescent="0.3">
      <c r="A14" s="39" t="s">
        <v>29</v>
      </c>
      <c r="B14" s="35">
        <v>7090000</v>
      </c>
      <c r="C14" s="40">
        <v>7240000</v>
      </c>
    </row>
    <row r="15" spans="1:3" x14ac:dyDescent="0.3">
      <c r="A15" s="39" t="s">
        <v>204</v>
      </c>
      <c r="B15" s="35">
        <v>7090000</v>
      </c>
      <c r="C15" s="40">
        <v>7240000</v>
      </c>
    </row>
    <row r="16" spans="1:3" x14ac:dyDescent="0.3">
      <c r="A16" s="39" t="s">
        <v>205</v>
      </c>
      <c r="B16" s="35">
        <v>7090000</v>
      </c>
      <c r="C16" s="40">
        <v>7240000</v>
      </c>
    </row>
    <row r="17" spans="1:3" x14ac:dyDescent="0.3">
      <c r="A17" s="39" t="s">
        <v>206</v>
      </c>
      <c r="B17" s="35">
        <v>6000000</v>
      </c>
      <c r="C17" s="40">
        <v>6145000</v>
      </c>
    </row>
    <row r="18" spans="1:3" x14ac:dyDescent="0.3">
      <c r="A18" s="39" t="s">
        <v>207</v>
      </c>
      <c r="B18" s="35">
        <v>6550000</v>
      </c>
      <c r="C18" s="40">
        <v>6700000</v>
      </c>
    </row>
    <row r="19" spans="1:3" x14ac:dyDescent="0.3">
      <c r="A19" s="39" t="s">
        <v>208</v>
      </c>
      <c r="B19" s="35">
        <v>6550000</v>
      </c>
      <c r="C19" s="40">
        <v>6700000</v>
      </c>
    </row>
    <row r="20" spans="1:3" x14ac:dyDescent="0.3">
      <c r="A20" s="39" t="s">
        <v>209</v>
      </c>
      <c r="B20" s="35">
        <v>4450000</v>
      </c>
      <c r="C20" s="40">
        <v>4600000</v>
      </c>
    </row>
    <row r="21" spans="1:3" x14ac:dyDescent="0.3">
      <c r="A21" s="39" t="s">
        <v>210</v>
      </c>
      <c r="B21" s="35">
        <v>4450000</v>
      </c>
      <c r="C21" s="40">
        <v>4600000</v>
      </c>
    </row>
    <row r="22" spans="1:3" x14ac:dyDescent="0.3">
      <c r="A22" s="39" t="s">
        <v>105</v>
      </c>
      <c r="B22" s="35">
        <v>4450000</v>
      </c>
      <c r="C22" s="40">
        <v>4600000</v>
      </c>
    </row>
    <row r="23" spans="1:3" x14ac:dyDescent="0.3">
      <c r="A23" s="39" t="s">
        <v>107</v>
      </c>
      <c r="B23" s="35">
        <v>4450000</v>
      </c>
      <c r="C23" s="40">
        <v>4600000</v>
      </c>
    </row>
    <row r="24" spans="1:3" ht="22.8" x14ac:dyDescent="0.3">
      <c r="A24" s="39" t="s">
        <v>37</v>
      </c>
      <c r="B24" s="35">
        <v>4450000</v>
      </c>
      <c r="C24" s="40">
        <v>4600000</v>
      </c>
    </row>
    <row r="25" spans="1:3" x14ac:dyDescent="0.3">
      <c r="A25" s="39" t="s">
        <v>211</v>
      </c>
      <c r="B25" s="35">
        <v>4450000</v>
      </c>
      <c r="C25" s="40">
        <v>4600000</v>
      </c>
    </row>
    <row r="26" spans="1:3" x14ac:dyDescent="0.3">
      <c r="A26" s="39" t="s">
        <v>212</v>
      </c>
      <c r="B26" s="35">
        <v>4450000</v>
      </c>
      <c r="C26" s="40">
        <v>4600000</v>
      </c>
    </row>
    <row r="27" spans="1:3" x14ac:dyDescent="0.3">
      <c r="A27" s="39" t="s">
        <v>213</v>
      </c>
      <c r="B27" s="35">
        <v>4450000</v>
      </c>
      <c r="C27" s="40">
        <v>4600000</v>
      </c>
    </row>
    <row r="28" spans="1:3" x14ac:dyDescent="0.3">
      <c r="A28" s="39" t="s">
        <v>214</v>
      </c>
      <c r="B28" s="35">
        <v>4450000</v>
      </c>
      <c r="C28" s="40">
        <v>4600000</v>
      </c>
    </row>
    <row r="29" spans="1:3" x14ac:dyDescent="0.3">
      <c r="A29" s="39" t="s">
        <v>215</v>
      </c>
      <c r="B29" s="35">
        <v>4450000</v>
      </c>
      <c r="C29" s="40">
        <v>4600000</v>
      </c>
    </row>
    <row r="30" spans="1:3" x14ac:dyDescent="0.3">
      <c r="A30" s="39" t="s">
        <v>216</v>
      </c>
      <c r="B30" s="35">
        <v>6000000</v>
      </c>
      <c r="C30" s="40">
        <v>6145000</v>
      </c>
    </row>
    <row r="31" spans="1:3" x14ac:dyDescent="0.3">
      <c r="A31" s="39" t="s">
        <v>111</v>
      </c>
      <c r="B31" s="35">
        <v>2260000</v>
      </c>
      <c r="C31" s="40">
        <v>2290000</v>
      </c>
    </row>
    <row r="32" spans="1:3" x14ac:dyDescent="0.3">
      <c r="A32" s="39" t="s">
        <v>109</v>
      </c>
      <c r="B32" s="35">
        <v>2370000</v>
      </c>
      <c r="C32" s="40">
        <v>2400000</v>
      </c>
    </row>
    <row r="33" spans="1:3" x14ac:dyDescent="0.3">
      <c r="A33" s="39" t="s">
        <v>110</v>
      </c>
      <c r="B33" s="35">
        <v>2370000</v>
      </c>
      <c r="C33" s="40">
        <v>2400000</v>
      </c>
    </row>
    <row r="34" spans="1:3" x14ac:dyDescent="0.3">
      <c r="A34" s="39" t="s">
        <v>217</v>
      </c>
      <c r="B34" s="35">
        <v>2370000</v>
      </c>
      <c r="C34" s="40">
        <v>2400000</v>
      </c>
    </row>
    <row r="35" spans="1:3" x14ac:dyDescent="0.3">
      <c r="A35" s="39" t="s">
        <v>218</v>
      </c>
      <c r="B35" s="35">
        <v>2370000</v>
      </c>
      <c r="C35" s="40">
        <v>2400000</v>
      </c>
    </row>
    <row r="36" spans="1:3" x14ac:dyDescent="0.3">
      <c r="A36" s="39" t="s">
        <v>112</v>
      </c>
      <c r="B36" s="35">
        <v>2260000</v>
      </c>
      <c r="C36" s="40">
        <v>2290000</v>
      </c>
    </row>
    <row r="37" spans="1:3" x14ac:dyDescent="0.3">
      <c r="A37" s="39" t="s">
        <v>114</v>
      </c>
      <c r="B37" s="35">
        <v>1470000</v>
      </c>
      <c r="C37" s="40">
        <v>1520000</v>
      </c>
    </row>
    <row r="38" spans="1:3" x14ac:dyDescent="0.3">
      <c r="A38" s="39" t="s">
        <v>219</v>
      </c>
      <c r="B38" s="35">
        <v>1470000</v>
      </c>
      <c r="C38" s="40">
        <v>1520000</v>
      </c>
    </row>
    <row r="39" spans="1:3" x14ac:dyDescent="0.3">
      <c r="A39" s="39" t="s">
        <v>220</v>
      </c>
      <c r="B39" s="35">
        <v>1240000</v>
      </c>
      <c r="C39" s="40">
        <v>1250000</v>
      </c>
    </row>
    <row r="40" spans="1:3" x14ac:dyDescent="0.3">
      <c r="A40" s="39" t="s">
        <v>221</v>
      </c>
      <c r="B40" s="35">
        <v>1200000</v>
      </c>
      <c r="C40" s="40">
        <v>1210000</v>
      </c>
    </row>
    <row r="41" spans="1:3" x14ac:dyDescent="0.3">
      <c r="A41" s="39" t="s">
        <v>115</v>
      </c>
      <c r="B41" s="35">
        <v>1250000</v>
      </c>
      <c r="C41" s="40">
        <v>1260000</v>
      </c>
    </row>
    <row r="42" spans="1:3" x14ac:dyDescent="0.3">
      <c r="A42" s="39" t="s">
        <v>57</v>
      </c>
      <c r="B42" s="35">
        <v>235000</v>
      </c>
      <c r="C42" s="40">
        <v>250000</v>
      </c>
    </row>
    <row r="43" spans="1:3" ht="57" x14ac:dyDescent="0.3">
      <c r="A43" s="39" t="s">
        <v>222</v>
      </c>
      <c r="B43" s="35">
        <v>4990000</v>
      </c>
      <c r="C43" s="40">
        <v>5145000</v>
      </c>
    </row>
    <row r="44" spans="1:3" ht="57" x14ac:dyDescent="0.3">
      <c r="A44" s="39" t="s">
        <v>223</v>
      </c>
      <c r="B44" s="35">
        <v>5650000</v>
      </c>
      <c r="C44" s="40">
        <v>5770000</v>
      </c>
    </row>
    <row r="45" spans="1:3" ht="34.200000000000003" x14ac:dyDescent="0.3">
      <c r="A45" s="39" t="s">
        <v>224</v>
      </c>
      <c r="B45" s="35">
        <v>805000</v>
      </c>
      <c r="C45" s="40">
        <v>830000</v>
      </c>
    </row>
    <row r="46" spans="1:3" ht="57" x14ac:dyDescent="0.3">
      <c r="A46" s="39" t="s">
        <v>225</v>
      </c>
      <c r="B46" s="35">
        <v>4990000</v>
      </c>
      <c r="C46" s="40">
        <v>5145000</v>
      </c>
    </row>
    <row r="47" spans="1:3" x14ac:dyDescent="0.3">
      <c r="A47" s="39" t="s">
        <v>226</v>
      </c>
      <c r="B47" s="35">
        <v>2440000</v>
      </c>
      <c r="C47" s="40">
        <v>2550000</v>
      </c>
    </row>
    <row r="48" spans="1:3" ht="22.8" x14ac:dyDescent="0.3">
      <c r="A48" s="39" t="s">
        <v>227</v>
      </c>
      <c r="B48" s="35">
        <v>6570000</v>
      </c>
      <c r="C48" s="40">
        <v>6690000</v>
      </c>
    </row>
    <row r="49" spans="1:3" ht="34.200000000000003" x14ac:dyDescent="0.3">
      <c r="A49" s="39" t="s">
        <v>228</v>
      </c>
      <c r="B49" s="35">
        <v>2440000</v>
      </c>
      <c r="C49" s="40">
        <v>2550000</v>
      </c>
    </row>
    <row r="50" spans="1:3" ht="22.8" x14ac:dyDescent="0.3">
      <c r="A50" s="39" t="s">
        <v>229</v>
      </c>
      <c r="B50" s="35">
        <v>595000</v>
      </c>
      <c r="C50" s="40">
        <v>610000</v>
      </c>
    </row>
    <row r="51" spans="1:3" ht="22.8" x14ac:dyDescent="0.3">
      <c r="A51" s="39" t="s">
        <v>230</v>
      </c>
      <c r="B51" s="35">
        <v>1800000</v>
      </c>
      <c r="C51" s="40">
        <v>1950000</v>
      </c>
    </row>
    <row r="52" spans="1:3" ht="22.8" x14ac:dyDescent="0.3">
      <c r="A52" s="39" t="s">
        <v>231</v>
      </c>
      <c r="B52" s="35">
        <v>2340000</v>
      </c>
      <c r="C52" s="40">
        <v>2490000</v>
      </c>
    </row>
    <row r="53" spans="1:3" ht="34.200000000000003" x14ac:dyDescent="0.3">
      <c r="A53" s="39" t="s">
        <v>232</v>
      </c>
      <c r="B53" s="35">
        <v>905000</v>
      </c>
      <c r="C53" s="40">
        <v>980000</v>
      </c>
    </row>
    <row r="54" spans="1:3" ht="23.4" thickBot="1" x14ac:dyDescent="0.35">
      <c r="A54" s="41" t="s">
        <v>233</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No1</vt:lpstr>
      <vt:lpstr>Presupuesto Oficial</vt:lpstr>
      <vt:lpstr>Presupuesto Oficial V GUIA</vt:lpstr>
      <vt:lpstr>PLAN DE CARGAS</vt:lpstr>
      <vt:lpstr>Cronograma y plan de cargas</vt:lpstr>
      <vt:lpstr>Hoja2</vt:lpstr>
      <vt:lpstr>'FORMULARIO No1'!Área_de_impresión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2026-06-04T20:11:45Z</dcterms:modified>
  <cp:category/>
  <cp:contentStatus/>
</cp:coreProperties>
</file>