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correopoliciagov-my.sharepoint.com/personal/alver_corredor_correo_policia_gov_co/Documents/ALVER CORREDOR/2026/BIENES/SIMULADOR TASER/"/>
    </mc:Choice>
  </mc:AlternateContent>
  <bookViews>
    <workbookView xWindow="0" yWindow="0" windowWidth="28800" windowHeight="11580"/>
  </bookViews>
  <sheets>
    <sheet name="OFERTA ECONÓMICA COMPONENTES" sheetId="1" r:id="rId1"/>
    <sheet name="OFERTA ECONÓMICA ADECUACIONES" sheetId="2" r:id="rId2"/>
    <sheet name="OFERTA ECONÓMICA TOTAL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3" i="1"/>
  <c r="J32" i="2"/>
  <c r="J30" i="2"/>
  <c r="J29" i="2"/>
  <c r="J28" i="2"/>
  <c r="J27" i="2"/>
  <c r="J26" i="2"/>
  <c r="J25" i="2"/>
  <c r="J24" i="2"/>
  <c r="J23" i="2"/>
  <c r="J22" i="2"/>
  <c r="J21" i="2"/>
  <c r="J20" i="2"/>
  <c r="J18" i="2"/>
  <c r="J16" i="2"/>
  <c r="J14" i="2"/>
  <c r="J12" i="2"/>
  <c r="J10" i="2"/>
  <c r="J8" i="2"/>
  <c r="J5" i="2"/>
  <c r="J6" i="2"/>
  <c r="J4" i="2"/>
  <c r="J33" i="2" l="1"/>
  <c r="J36" i="2" s="1"/>
  <c r="J37" i="2" s="1"/>
  <c r="K16" i="1"/>
  <c r="H4" i="3" s="1"/>
  <c r="J34" i="2"/>
  <c r="J35" i="2"/>
  <c r="J38" i="2" l="1"/>
  <c r="J39" i="2" s="1"/>
  <c r="H5" i="3" s="1"/>
  <c r="H6" i="3" s="1"/>
</calcChain>
</file>

<file path=xl/sharedStrings.xml><?xml version="1.0" encoding="utf-8"?>
<sst xmlns="http://schemas.openxmlformats.org/spreadsheetml/2006/main" count="145" uniqueCount="120">
  <si>
    <t>ÍTEM</t>
  </si>
  <si>
    <t>RUBRO Y DESAGREGACIÓN PRESUPUESTAL</t>
  </si>
  <si>
    <t>RECURSO</t>
  </si>
  <si>
    <t>UNIDAD DE DESTINO</t>
  </si>
  <si>
    <t>DESCRIPCIÓN</t>
  </si>
  <si>
    <t>CANTIDAD</t>
  </si>
  <si>
    <t>VALOR UNITARIO ESTIMADO, EXENTO DE IVA</t>
  </si>
  <si>
    <t>1.1</t>
  </si>
  <si>
    <t>ADQUIRIR, INSTALAR Y PONER EN FUNCIONAMIENTO UN CENTRO DE SIMULACIÓN VIRTUAL INTEGRAL PARA EL ENTRENAMIENTO EN EL USO DEL DISPOSITIVO DE DISPARO ELÉCTRICO, DESTINADO A LOS ESTUDIANTES DE LA ESCUELA DE CADETES DE POLICÍA “GENERAL FRANCISCO DE PAULA SANTANDER”</t>
  </si>
  <si>
    <t>ECSAN</t>
  </si>
  <si>
    <t>Adquisición DISPOSITIVO SIMULADOR DE DISPARO ELÉCTRICO conforme a especificaciones técnicas, incluye instalación y puesta en funcionamiento</t>
  </si>
  <si>
    <t>1.2</t>
  </si>
  <si>
    <t>Adquisición CASCO VISOR DE REALIDAD VIRTUAL conforme a especificaciones técnicas, incluye instalación y puesta en funcionamiento</t>
  </si>
  <si>
    <t>1.3</t>
  </si>
  <si>
    <t>Adquisición SOFTWARE DE SIMULACIÓN DE ENTRENAMIENTO DE DISPOSITIVO DE DISPARO ELECTRICO conforme a especificaciones técnicas, incluye instalación y puesta en funcionamiento</t>
  </si>
  <si>
    <t>1.4</t>
  </si>
  <si>
    <t>Adquisición TELEVISOR LED 55" conforme a especificaciones técnicas, incluye instalación y puesta en funcionamiento</t>
  </si>
  <si>
    <t>1.5</t>
  </si>
  <si>
    <t>Adquisición SISTEMA AIRE ACONDICIONADO conforme a especificaciones técnicas, incluye instalación y puesta en funcionamiento</t>
  </si>
  <si>
    <t>1.6</t>
  </si>
  <si>
    <t>Adquisición CARGADOR BATERIAS DISPOSITIVO DE DISPARO ELÉCTRICO conforme a especificaciones técnicas, incluye instalación y puesta en funcionamiento</t>
  </si>
  <si>
    <t>1.7</t>
  </si>
  <si>
    <t>Adquisición TABLET conforme a especificaciones técnicas, incluye puesta en funcionamiento</t>
  </si>
  <si>
    <t>1.8</t>
  </si>
  <si>
    <t>Adquisición UPS 10 KVA conforme a especificaciones técnicas, incluye instalación y puesta en funcionamiento</t>
  </si>
  <si>
    <t>1.9</t>
  </si>
  <si>
    <t>Adquisición SERVIDOR NAS conforme a especificaciones técnicas, incluye instalación y puesta en funcionamiento</t>
  </si>
  <si>
    <t>1.10</t>
  </si>
  <si>
    <t>Adquisición COMPUTADOR WORKSTATION conforme a especificaciones técnicas, incluye instalación y puesta en funcionamiento</t>
  </si>
  <si>
    <t>1.11</t>
  </si>
  <si>
    <t>Adquisición SWITCH DE 48 PUERTOS conforme a especificaciones técnicas, incluye instalación y puesta en funcionamiento</t>
  </si>
  <si>
    <t>1.12</t>
  </si>
  <si>
    <t>Adquisición GABINETE METÁLICO TIPO RACK DE PISO 19” conforme a especificaciones técnicas, incluye instalación y puesta en funcionamiento</t>
  </si>
  <si>
    <t>1.13</t>
  </si>
  <si>
    <t>Adquisición GABINETE DE ALMACENAMIENTO Y CARGA ELÉCTRICA conforme a especificaciones técnicas, incluye instalación y puesta en funcionamiento.</t>
  </si>
  <si>
    <t xml:space="preserve">VALOR UNITARIO ESTIMADO,  EXENTO DE IVA </t>
  </si>
  <si>
    <t>VALOR UNITARIO OFERTADO EXENTO DE IVA</t>
  </si>
  <si>
    <t>VALOR TOTAL OFERTADO EXENTO DE IVA</t>
  </si>
  <si>
    <t>VALOR ESTIMADO TOTAL COMPONENTES EXENTO DE IVA</t>
  </si>
  <si>
    <t xml:space="preserve">VALOR TOTAL OFERTADO COMPONENTES EXENTO DE IVA </t>
  </si>
  <si>
    <t>CAP.</t>
  </si>
  <si>
    <t>ACTIVIDAD</t>
  </si>
  <si>
    <t>UN</t>
  </si>
  <si>
    <t>CANT.</t>
  </si>
  <si>
    <t>ACTIVIDADES PRELIMINARES</t>
  </si>
  <si>
    <t>A1-1.01.</t>
  </si>
  <si>
    <t>Desmonte de cielo raso en cualquier material y estructura portante</t>
  </si>
  <si>
    <t xml:space="preserve"> M2 </t>
  </si>
  <si>
    <t>A1-1.02.</t>
  </si>
  <si>
    <t>Desmonte de lámparas Iluminación largas, Cuadradas, Redondas, Reflectores</t>
  </si>
  <si>
    <t xml:space="preserve"> UND </t>
  </si>
  <si>
    <t>A1-1.3.</t>
  </si>
  <si>
    <t>Desmonte de Cableado Eléctrico. Incluye tuberia y demas accesorios eléctricos</t>
  </si>
  <si>
    <t xml:space="preserve"> ML  </t>
  </si>
  <si>
    <t xml:space="preserve"> $139.849,20* </t>
  </si>
  <si>
    <t xml:space="preserve">ACTIVIDADES DE ACABADOS DE PINTURA </t>
  </si>
  <si>
    <t>A1-2.01.</t>
  </si>
  <si>
    <t>Suministro e instalación de estuco y vinilo 3 manos</t>
  </si>
  <si>
    <t>AVTIVIDADES DE MUROS Y MAMPOSTERÍA</t>
  </si>
  <si>
    <t>A1-3.01.</t>
  </si>
  <si>
    <t xml:space="preserve">Suministro e instalación de muro Dry wall doble cara E=10 con frescasa, incluye estructura metalica </t>
  </si>
  <si>
    <t xml:space="preserve"> ACTIVIDADES DE CIELO RASOS</t>
  </si>
  <si>
    <t>A1-4.01.</t>
  </si>
  <si>
    <t xml:space="preserve">Suministro e Instalación de Cielo Raso Plano en Dry Wall Incluye Estructura Metálica incluye aplicación de pintura tipo vinilo y estuco </t>
  </si>
  <si>
    <t xml:space="preserve">ACTIVIDADES DE AISLAMIENTO ACUSTICO </t>
  </si>
  <si>
    <t>A1-5.01.</t>
  </si>
  <si>
    <t>Suministro e Instalación Revestimiento fonoabsorbente en muros con paneles de fibra de poliéster de alta densidad con un NRC de mínimo 0,85 de espesor.</t>
  </si>
  <si>
    <t xml:space="preserve">ACTIVIDADES DE ACABADOS DE PISOS </t>
  </si>
  <si>
    <t>A1-6.01.</t>
  </si>
  <si>
    <t>Suministro e instalación de piso de caucho de alta densidad, tipo baldosa interlock o similar de 10mm a 15mm de espesor compuesto de caucho SBR y EPDM o similar con capacidades antideslizantes y de amortiguación de impacto y aislamiento antiestático.</t>
  </si>
  <si>
    <t>$ 19.840.000.00</t>
  </si>
  <si>
    <t xml:space="preserve">ACTIVIDADES DE DIVISIONES DE VIDRIO </t>
  </si>
  <si>
    <t>A1-7.01.</t>
  </si>
  <si>
    <t>Suministro e instalación de Puerta en Vidrio Templado Laminado 10mm</t>
  </si>
  <si>
    <t>AVTIVIDADES DE REDES ELECTRICAS Y DE VOZ Y DATOS</t>
  </si>
  <si>
    <t>A1-8.01.</t>
  </si>
  <si>
    <t>Suministro e instalación de Canaleta Plástica portacables con división para la instalación de salidas de voz, datos y energía regulada</t>
  </si>
  <si>
    <t xml:space="preserve"> ML </t>
  </si>
  <si>
    <t>A1-8.02.</t>
  </si>
  <si>
    <t>suministro e instalación de la red eléctrica en tubería PVC (incluye tubería, cableado y regateo), y/o elementos necesarios para dejar estas redes en óptimas condiciones de funcionamiento (solo para redes embebidas en muros).</t>
  </si>
  <si>
    <t xml:space="preserve"> GLB </t>
  </si>
  <si>
    <t>A1-8.03.</t>
  </si>
  <si>
    <t>Suministro e instalación de lámpara tubo LED hermética sobreponer 1x24w luz blanca</t>
  </si>
  <si>
    <t xml:space="preserve"> UN </t>
  </si>
  <si>
    <t>A1-8.05.</t>
  </si>
  <si>
    <t xml:space="preserve">Suministro y/o reposición e instalación de toma doble americana </t>
  </si>
  <si>
    <t>A1-8.06.</t>
  </si>
  <si>
    <t>Suministro e instalación interruptor conmutable sencillo</t>
  </si>
  <si>
    <t>A1-8.07.</t>
  </si>
  <si>
    <t>Suministro e instalación de toma doble bifásica 20A</t>
  </si>
  <si>
    <t>A1-8.08.</t>
  </si>
  <si>
    <t>Suministro e instalación toma doble P.T.A. 15A 125V Naranja</t>
  </si>
  <si>
    <t>A1-8.09.</t>
  </si>
  <si>
    <t>Suministro e instalación acometida en cable de cobre 3F No 18 +1N No8 y elementos necesarios para dejar estas redes en óptimas condiciones de funcionamiento y que cumpla con las especificaciones establecidas.</t>
  </si>
  <si>
    <t>A1-8.10.</t>
  </si>
  <si>
    <t>Suministro e instalación de tablero BIF.C/PUERTA ESP. TOTAL 12 CTOS</t>
  </si>
  <si>
    <t>A1-8.11.</t>
  </si>
  <si>
    <t>Suministro e instalación de Breakers 2X60 amperios</t>
  </si>
  <si>
    <t>A1-8.12.</t>
  </si>
  <si>
    <t xml:space="preserve">suministro e instalación de cableado UTP categoría 6A -100 % cobre certificado </t>
  </si>
  <si>
    <t>ASEO GENERAL Y RETIRO DE ESCOMBROS</t>
  </si>
  <si>
    <t>A1-10.01.</t>
  </si>
  <si>
    <t>Aseo general permanente en las obras de mantenimiento</t>
  </si>
  <si>
    <t xml:space="preserve"> TOTAL, COSTO DIRECTO  </t>
  </si>
  <si>
    <t>ADMINISTRACIÓN</t>
  </si>
  <si>
    <t>IMPREVISTOS</t>
  </si>
  <si>
    <t>UTILIDAD</t>
  </si>
  <si>
    <t>IVA SOBRE LA UTILIDAD</t>
  </si>
  <si>
    <t xml:space="preserve"> TOTAL, COSTO INDIRECTO </t>
  </si>
  <si>
    <t>VALOR UNITARIO ESTIMADO</t>
  </si>
  <si>
    <t>VALOR TOTAL ESTIMADO</t>
  </si>
  <si>
    <t>VALOR UNITARIO OFERTADO</t>
  </si>
  <si>
    <t>VALOR TOTAL OFERTADO</t>
  </si>
  <si>
    <t xml:space="preserve"> TOTAL ESTIMADO ADECUACIONES </t>
  </si>
  <si>
    <t>TOTAL COSTO DIRECTO OFERTADO</t>
  </si>
  <si>
    <t>TOTAL COSTO INDIRECTO OFERTADO</t>
  </si>
  <si>
    <t>TOTAL OFERTADO ADECUACIONES</t>
  </si>
  <si>
    <t>COMPONENTES</t>
  </si>
  <si>
    <t>ADECUACIONES</t>
  </si>
  <si>
    <t>Indicar este valor en el cuestionario-OFERTA ECONÓMICA incluyendo dos decimales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</si>
</sst>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8" formatCode="&quot;$&quot;\ 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9"/>
      <color theme="1"/>
      <name val="Arial"/>
      <family val="2"/>
    </font>
    <font>
      <sz val="6"/>
      <color theme="1"/>
      <name val="Arial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b/>
      <sz val="6"/>
      <color theme="0"/>
      <name val="Arial"/>
      <family val="2"/>
    </font>
    <font>
      <b/>
      <sz val="9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8" fontId="10" fillId="2" borderId="1" xfId="0" applyNumberFormat="1" applyFont="1" applyFill="1" applyBorder="1" applyAlignment="1">
      <alignment horizontal="center" vertical="center" wrapText="1"/>
    </xf>
    <xf numFmtId="8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/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8" fontId="15" fillId="0" borderId="1" xfId="0" applyNumberFormat="1" applyFont="1" applyBorder="1" applyAlignment="1">
      <alignment horizontal="center" vertical="center" wrapText="1"/>
    </xf>
    <xf numFmtId="8" fontId="15" fillId="0" borderId="1" xfId="0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horizontal="center" vertical="center" wrapText="1"/>
    </xf>
    <xf numFmtId="8" fontId="1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10" fontId="14" fillId="0" borderId="1" xfId="0" applyNumberFormat="1" applyFont="1" applyBorder="1" applyAlignment="1">
      <alignment horizontal="center" vertical="center" wrapText="1"/>
    </xf>
    <xf numFmtId="8" fontId="14" fillId="0" borderId="1" xfId="0" applyNumberFormat="1" applyFont="1" applyBorder="1" applyAlignment="1">
      <alignment horizontal="center"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8" fontId="17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8" fontId="15" fillId="4" borderId="1" xfId="0" applyNumberFormat="1" applyFont="1" applyFill="1" applyBorder="1" applyAlignment="1">
      <alignment horizontal="right" vertical="center" wrapText="1"/>
    </xf>
    <xf numFmtId="44" fontId="0" fillId="4" borderId="1" xfId="1" applyFont="1" applyFill="1" applyBorder="1" applyAlignment="1">
      <alignment vertical="center"/>
    </xf>
    <xf numFmtId="44" fontId="0" fillId="5" borderId="4" xfId="1" applyFont="1" applyFill="1" applyBorder="1" applyAlignment="1">
      <alignment vertical="center"/>
    </xf>
    <xf numFmtId="44" fontId="12" fillId="5" borderId="1" xfId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8" fontId="0" fillId="5" borderId="4" xfId="1" applyNumberFormat="1" applyFont="1" applyFill="1" applyBorder="1" applyAlignment="1">
      <alignment vertical="center"/>
    </xf>
    <xf numFmtId="44" fontId="0" fillId="7" borderId="4" xfId="0" applyNumberFormat="1" applyFill="1" applyBorder="1" applyAlignment="1">
      <alignment horizontal="center" vertical="center"/>
    </xf>
    <xf numFmtId="8" fontId="2" fillId="7" borderId="1" xfId="1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8" fontId="1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44" fontId="2" fillId="7" borderId="1" xfId="0" applyNumberFormat="1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3" fillId="6" borderId="0" xfId="0" applyFont="1" applyFill="1"/>
    <xf numFmtId="0" fontId="5" fillId="7" borderId="1" xfId="0" applyFont="1" applyFill="1" applyBorder="1" applyAlignment="1">
      <alignment horizontal="center" vertical="center" textRotation="90" wrapText="1"/>
    </xf>
    <xf numFmtId="0" fontId="19" fillId="7" borderId="1" xfId="0" applyFont="1" applyFill="1" applyBorder="1" applyAlignment="1">
      <alignment horizontal="right" vertical="center" wrapText="1"/>
    </xf>
    <xf numFmtId="8" fontId="20" fillId="7" borderId="1" xfId="0" applyNumberFormat="1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tabSelected="1" workbookViewId="0">
      <selection activeCell="J12" sqref="J12"/>
    </sheetView>
  </sheetViews>
  <sheetFormatPr baseColWidth="10" defaultRowHeight="15" x14ac:dyDescent="0.25"/>
  <cols>
    <col min="2" max="2" width="4.7109375" bestFit="1" customWidth="1"/>
    <col min="3" max="3" width="16.42578125" customWidth="1"/>
    <col min="4" max="4" width="8" bestFit="1" customWidth="1"/>
    <col min="5" max="5" width="9" bestFit="1" customWidth="1"/>
    <col min="6" max="6" width="30.85546875" customWidth="1"/>
    <col min="7" max="7" width="3" bestFit="1" customWidth="1"/>
    <col min="8" max="8" width="13.85546875" customWidth="1"/>
    <col min="9" max="9" width="16" customWidth="1"/>
    <col min="10" max="10" width="24.7109375" customWidth="1"/>
    <col min="11" max="11" width="21.42578125" customWidth="1"/>
  </cols>
  <sheetData>
    <row r="2" spans="2:11" ht="39.75" x14ac:dyDescent="0.25">
      <c r="B2" s="53" t="s">
        <v>0</v>
      </c>
      <c r="C2" s="53" t="s">
        <v>1</v>
      </c>
      <c r="D2" s="53" t="s">
        <v>2</v>
      </c>
      <c r="E2" s="53" t="s">
        <v>3</v>
      </c>
      <c r="F2" s="53" t="s">
        <v>4</v>
      </c>
      <c r="G2" s="57" t="s">
        <v>5</v>
      </c>
      <c r="H2" s="43" t="s">
        <v>6</v>
      </c>
      <c r="I2" s="43" t="s">
        <v>35</v>
      </c>
      <c r="J2" s="43" t="s">
        <v>36</v>
      </c>
      <c r="K2" s="44" t="s">
        <v>37</v>
      </c>
    </row>
    <row r="3" spans="2:11" ht="36" x14ac:dyDescent="0.25">
      <c r="B3" s="1" t="s">
        <v>7</v>
      </c>
      <c r="C3" s="2" t="s">
        <v>8</v>
      </c>
      <c r="D3" s="2">
        <v>10</v>
      </c>
      <c r="E3" s="2" t="s">
        <v>9</v>
      </c>
      <c r="F3" s="3" t="s">
        <v>10</v>
      </c>
      <c r="G3" s="4">
        <v>15</v>
      </c>
      <c r="H3" s="5">
        <v>24632874.5</v>
      </c>
      <c r="I3" s="6">
        <v>369493117.5</v>
      </c>
      <c r="J3" s="45">
        <v>0</v>
      </c>
      <c r="K3" s="45">
        <f>+J3*G3</f>
        <v>0</v>
      </c>
    </row>
    <row r="4" spans="2:11" ht="27" x14ac:dyDescent="0.25">
      <c r="B4" s="1" t="s">
        <v>11</v>
      </c>
      <c r="C4" s="2"/>
      <c r="D4" s="2"/>
      <c r="E4" s="2"/>
      <c r="F4" s="3" t="s">
        <v>12</v>
      </c>
      <c r="G4" s="4">
        <v>15</v>
      </c>
      <c r="H4" s="5">
        <v>15896335</v>
      </c>
      <c r="I4" s="6">
        <v>238445025</v>
      </c>
      <c r="J4" s="45">
        <v>0</v>
      </c>
      <c r="K4" s="45">
        <f t="shared" ref="K4:K15" si="0">+J4*G4</f>
        <v>0</v>
      </c>
    </row>
    <row r="5" spans="2:11" ht="45" x14ac:dyDescent="0.25">
      <c r="B5" s="1" t="s">
        <v>13</v>
      </c>
      <c r="C5" s="2"/>
      <c r="D5" s="2"/>
      <c r="E5" s="2"/>
      <c r="F5" s="3" t="s">
        <v>14</v>
      </c>
      <c r="G5" s="4">
        <v>1</v>
      </c>
      <c r="H5" s="5">
        <v>351830375</v>
      </c>
      <c r="I5" s="6">
        <v>351830375</v>
      </c>
      <c r="J5" s="45">
        <v>0</v>
      </c>
      <c r="K5" s="45">
        <f t="shared" si="0"/>
        <v>0</v>
      </c>
    </row>
    <row r="6" spans="2:11" ht="27" x14ac:dyDescent="0.25">
      <c r="B6" s="1" t="s">
        <v>15</v>
      </c>
      <c r="C6" s="2"/>
      <c r="D6" s="2"/>
      <c r="E6" s="2"/>
      <c r="F6" s="3" t="s">
        <v>16</v>
      </c>
      <c r="G6" s="4">
        <v>15</v>
      </c>
      <c r="H6" s="5">
        <v>2400000</v>
      </c>
      <c r="I6" s="6">
        <v>36000000</v>
      </c>
      <c r="J6" s="45">
        <v>0</v>
      </c>
      <c r="K6" s="45">
        <f t="shared" si="0"/>
        <v>0</v>
      </c>
    </row>
    <row r="7" spans="2:11" ht="27" x14ac:dyDescent="0.25">
      <c r="B7" s="1" t="s">
        <v>17</v>
      </c>
      <c r="C7" s="2"/>
      <c r="D7" s="2"/>
      <c r="E7" s="2"/>
      <c r="F7" s="3" t="s">
        <v>18</v>
      </c>
      <c r="G7" s="4">
        <v>1</v>
      </c>
      <c r="H7" s="5">
        <v>11350000</v>
      </c>
      <c r="I7" s="6">
        <v>11350000</v>
      </c>
      <c r="J7" s="45">
        <v>0</v>
      </c>
      <c r="K7" s="45">
        <f t="shared" si="0"/>
        <v>0</v>
      </c>
    </row>
    <row r="8" spans="2:11" ht="36" x14ac:dyDescent="0.25">
      <c r="B8" s="1" t="s">
        <v>19</v>
      </c>
      <c r="C8" s="2"/>
      <c r="D8" s="2"/>
      <c r="E8" s="2"/>
      <c r="F8" s="3" t="s">
        <v>20</v>
      </c>
      <c r="G8" s="4">
        <v>5</v>
      </c>
      <c r="H8" s="5">
        <v>1988000</v>
      </c>
      <c r="I8" s="6">
        <v>9940000</v>
      </c>
      <c r="J8" s="45">
        <v>0</v>
      </c>
      <c r="K8" s="45">
        <f t="shared" si="0"/>
        <v>0</v>
      </c>
    </row>
    <row r="9" spans="2:11" ht="27" x14ac:dyDescent="0.25">
      <c r="B9" s="1" t="s">
        <v>21</v>
      </c>
      <c r="C9" s="2"/>
      <c r="D9" s="2"/>
      <c r="E9" s="2"/>
      <c r="F9" s="3" t="s">
        <v>22</v>
      </c>
      <c r="G9" s="4">
        <v>5</v>
      </c>
      <c r="H9" s="5">
        <v>3220500</v>
      </c>
      <c r="I9" s="6">
        <v>16102500</v>
      </c>
      <c r="J9" s="45">
        <v>0</v>
      </c>
      <c r="K9" s="45">
        <f t="shared" si="0"/>
        <v>0</v>
      </c>
    </row>
    <row r="10" spans="2:11" ht="27" x14ac:dyDescent="0.25">
      <c r="B10" s="1" t="s">
        <v>23</v>
      </c>
      <c r="C10" s="2"/>
      <c r="D10" s="2"/>
      <c r="E10" s="2"/>
      <c r="F10" s="3" t="s">
        <v>24</v>
      </c>
      <c r="G10" s="4">
        <v>1</v>
      </c>
      <c r="H10" s="5">
        <v>24913300</v>
      </c>
      <c r="I10" s="6">
        <v>24913300</v>
      </c>
      <c r="J10" s="45">
        <v>0</v>
      </c>
      <c r="K10" s="45">
        <f t="shared" si="0"/>
        <v>0</v>
      </c>
    </row>
    <row r="11" spans="2:11" ht="27" x14ac:dyDescent="0.25">
      <c r="B11" s="1" t="s">
        <v>25</v>
      </c>
      <c r="C11" s="2"/>
      <c r="D11" s="2"/>
      <c r="E11" s="2"/>
      <c r="F11" s="3" t="s">
        <v>26</v>
      </c>
      <c r="G11" s="4">
        <v>1</v>
      </c>
      <c r="H11" s="5">
        <v>81040391</v>
      </c>
      <c r="I11" s="6">
        <v>81040391</v>
      </c>
      <c r="J11" s="45">
        <v>0</v>
      </c>
      <c r="K11" s="45">
        <f t="shared" si="0"/>
        <v>0</v>
      </c>
    </row>
    <row r="12" spans="2:11" ht="27" x14ac:dyDescent="0.25">
      <c r="B12" s="1" t="s">
        <v>27</v>
      </c>
      <c r="C12" s="2"/>
      <c r="D12" s="2"/>
      <c r="E12" s="2"/>
      <c r="F12" s="3" t="s">
        <v>28</v>
      </c>
      <c r="G12" s="4">
        <v>1</v>
      </c>
      <c r="H12" s="5">
        <v>6850200</v>
      </c>
      <c r="I12" s="6">
        <v>6850200</v>
      </c>
      <c r="J12" s="45">
        <v>0</v>
      </c>
      <c r="K12" s="45">
        <f t="shared" si="0"/>
        <v>0</v>
      </c>
    </row>
    <row r="13" spans="2:11" ht="27" x14ac:dyDescent="0.25">
      <c r="B13" s="1" t="s">
        <v>29</v>
      </c>
      <c r="C13" s="2"/>
      <c r="D13" s="2"/>
      <c r="E13" s="2"/>
      <c r="F13" s="3" t="s">
        <v>30</v>
      </c>
      <c r="G13" s="4">
        <v>1</v>
      </c>
      <c r="H13" s="5">
        <v>12500000</v>
      </c>
      <c r="I13" s="6">
        <v>12500000</v>
      </c>
      <c r="J13" s="45">
        <v>0</v>
      </c>
      <c r="K13" s="45">
        <f t="shared" si="0"/>
        <v>0</v>
      </c>
    </row>
    <row r="14" spans="2:11" ht="36" x14ac:dyDescent="0.25">
      <c r="B14" s="1" t="s">
        <v>31</v>
      </c>
      <c r="C14" s="2"/>
      <c r="D14" s="2"/>
      <c r="E14" s="2"/>
      <c r="F14" s="7" t="s">
        <v>32</v>
      </c>
      <c r="G14" s="4">
        <v>1</v>
      </c>
      <c r="H14" s="5">
        <v>5150000</v>
      </c>
      <c r="I14" s="6">
        <v>5150000</v>
      </c>
      <c r="J14" s="45">
        <v>0</v>
      </c>
      <c r="K14" s="45">
        <f t="shared" si="0"/>
        <v>0</v>
      </c>
    </row>
    <row r="15" spans="2:11" ht="36" x14ac:dyDescent="0.25">
      <c r="B15" s="1" t="s">
        <v>33</v>
      </c>
      <c r="C15" s="2"/>
      <c r="D15" s="2"/>
      <c r="E15" s="2"/>
      <c r="F15" s="7" t="s">
        <v>34</v>
      </c>
      <c r="G15" s="4">
        <v>1</v>
      </c>
      <c r="H15" s="5">
        <v>5690000</v>
      </c>
      <c r="I15" s="6">
        <v>5690000</v>
      </c>
      <c r="J15" s="45">
        <v>0</v>
      </c>
      <c r="K15" s="45">
        <f t="shared" si="0"/>
        <v>0</v>
      </c>
    </row>
    <row r="16" spans="2:11" ht="22.5" x14ac:dyDescent="0.25">
      <c r="B16" s="58" t="s">
        <v>38</v>
      </c>
      <c r="C16" s="58"/>
      <c r="D16" s="58"/>
      <c r="E16" s="58"/>
      <c r="F16" s="58"/>
      <c r="G16" s="58"/>
      <c r="H16" s="58"/>
      <c r="I16" s="59">
        <v>1169304908.5</v>
      </c>
      <c r="J16" s="60" t="s">
        <v>39</v>
      </c>
      <c r="K16" s="42">
        <f>SUM(K3:K15)</f>
        <v>0</v>
      </c>
    </row>
  </sheetData>
  <mergeCells count="4">
    <mergeCell ref="C3:C15"/>
    <mergeCell ref="D3:D15"/>
    <mergeCell ref="E3:E15"/>
    <mergeCell ref="B16:H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9"/>
  <sheetViews>
    <sheetView workbookViewId="0">
      <selection activeCell="I33" sqref="I33"/>
    </sheetView>
  </sheetViews>
  <sheetFormatPr baseColWidth="10" defaultRowHeight="15" x14ac:dyDescent="0.25"/>
  <cols>
    <col min="2" max="2" width="4.7109375" bestFit="1" customWidth="1"/>
    <col min="4" max="4" width="23.7109375" customWidth="1"/>
    <col min="7" max="7" width="13.140625" customWidth="1"/>
    <col min="9" max="9" width="21.7109375" customWidth="1"/>
    <col min="10" max="10" width="23.140625" customWidth="1"/>
  </cols>
  <sheetData>
    <row r="2" spans="2:10" ht="33.75" x14ac:dyDescent="0.25">
      <c r="B2" s="8" t="s">
        <v>40</v>
      </c>
      <c r="C2" s="8" t="s">
        <v>0</v>
      </c>
      <c r="D2" s="8" t="s">
        <v>41</v>
      </c>
      <c r="E2" s="8" t="s">
        <v>42</v>
      </c>
      <c r="F2" s="8" t="s">
        <v>43</v>
      </c>
      <c r="G2" s="8" t="s">
        <v>109</v>
      </c>
      <c r="H2" s="8" t="s">
        <v>110</v>
      </c>
      <c r="I2" s="34" t="s">
        <v>111</v>
      </c>
      <c r="J2" s="34" t="s">
        <v>112</v>
      </c>
    </row>
    <row r="3" spans="2:10" ht="15" customHeight="1" x14ac:dyDescent="0.25">
      <c r="B3" s="9">
        <v>1</v>
      </c>
      <c r="C3" s="28" t="s">
        <v>44</v>
      </c>
      <c r="D3" s="29"/>
      <c r="E3" s="29"/>
      <c r="F3" s="29"/>
      <c r="G3" s="29"/>
      <c r="H3" s="29"/>
      <c r="I3" s="29"/>
      <c r="J3" s="30"/>
    </row>
    <row r="4" spans="2:10" ht="33.75" x14ac:dyDescent="0.25">
      <c r="B4" s="11"/>
      <c r="C4" s="8" t="s">
        <v>45</v>
      </c>
      <c r="D4" s="11" t="s">
        <v>46</v>
      </c>
      <c r="E4" s="12" t="s">
        <v>47</v>
      </c>
      <c r="F4" s="13">
        <v>62</v>
      </c>
      <c r="G4" s="14">
        <v>14628.82</v>
      </c>
      <c r="H4" s="15">
        <v>906986.84</v>
      </c>
      <c r="I4" s="35">
        <v>0</v>
      </c>
      <c r="J4" s="36">
        <f>+I4*F4</f>
        <v>0</v>
      </c>
    </row>
    <row r="5" spans="2:10" ht="33.75" x14ac:dyDescent="0.25">
      <c r="B5" s="11"/>
      <c r="C5" s="8" t="s">
        <v>48</v>
      </c>
      <c r="D5" s="11" t="s">
        <v>49</v>
      </c>
      <c r="E5" s="12" t="s">
        <v>50</v>
      </c>
      <c r="F5" s="13">
        <v>9</v>
      </c>
      <c r="G5" s="14">
        <v>5892.89</v>
      </c>
      <c r="H5" s="15">
        <v>53036.01</v>
      </c>
      <c r="I5" s="35">
        <v>0</v>
      </c>
      <c r="J5" s="36">
        <f t="shared" ref="J5:J32" si="0">+I5*F5</f>
        <v>0</v>
      </c>
    </row>
    <row r="6" spans="2:10" ht="33.75" x14ac:dyDescent="0.25">
      <c r="B6" s="11"/>
      <c r="C6" s="8" t="s">
        <v>51</v>
      </c>
      <c r="D6" s="11" t="s">
        <v>52</v>
      </c>
      <c r="E6" s="12" t="s">
        <v>53</v>
      </c>
      <c r="F6" s="13">
        <v>60</v>
      </c>
      <c r="G6" s="14">
        <v>2330.8200000000002</v>
      </c>
      <c r="H6" s="16" t="s">
        <v>54</v>
      </c>
      <c r="I6" s="35">
        <v>0</v>
      </c>
      <c r="J6" s="36">
        <f t="shared" si="0"/>
        <v>0</v>
      </c>
    </row>
    <row r="7" spans="2:10" ht="15" customHeight="1" x14ac:dyDescent="0.25">
      <c r="B7" s="9">
        <v>2</v>
      </c>
      <c r="C7" s="28" t="s">
        <v>55</v>
      </c>
      <c r="D7" s="29"/>
      <c r="E7" s="29"/>
      <c r="F7" s="29"/>
      <c r="G7" s="29"/>
      <c r="H7" s="29"/>
      <c r="I7" s="29"/>
      <c r="J7" s="30"/>
    </row>
    <row r="8" spans="2:10" ht="22.5" x14ac:dyDescent="0.25">
      <c r="B8" s="11"/>
      <c r="C8" s="8" t="s">
        <v>56</v>
      </c>
      <c r="D8" s="11" t="s">
        <v>57</v>
      </c>
      <c r="E8" s="12" t="s">
        <v>47</v>
      </c>
      <c r="F8" s="13">
        <v>10</v>
      </c>
      <c r="G8" s="14">
        <v>34385.53</v>
      </c>
      <c r="H8" s="15">
        <v>343855.3</v>
      </c>
      <c r="I8" s="35">
        <v>0</v>
      </c>
      <c r="J8" s="36">
        <f t="shared" si="0"/>
        <v>0</v>
      </c>
    </row>
    <row r="9" spans="2:10" ht="15" customHeight="1" x14ac:dyDescent="0.25">
      <c r="B9" s="9">
        <v>3</v>
      </c>
      <c r="C9" s="28" t="s">
        <v>58</v>
      </c>
      <c r="D9" s="29"/>
      <c r="E9" s="29"/>
      <c r="F9" s="29"/>
      <c r="G9" s="29"/>
      <c r="H9" s="29"/>
      <c r="I9" s="29"/>
      <c r="J9" s="30"/>
    </row>
    <row r="10" spans="2:10" ht="45" x14ac:dyDescent="0.25">
      <c r="B10" s="11"/>
      <c r="C10" s="8" t="s">
        <v>59</v>
      </c>
      <c r="D10" s="11" t="s">
        <v>60</v>
      </c>
      <c r="E10" s="12" t="s">
        <v>47</v>
      </c>
      <c r="F10" s="13">
        <v>10</v>
      </c>
      <c r="G10" s="14">
        <v>98611.51</v>
      </c>
      <c r="H10" s="15">
        <v>986115.1</v>
      </c>
      <c r="I10" s="35">
        <v>0</v>
      </c>
      <c r="J10" s="36">
        <f t="shared" si="0"/>
        <v>0</v>
      </c>
    </row>
    <row r="11" spans="2:10" ht="15" customHeight="1" x14ac:dyDescent="0.25">
      <c r="B11" s="9">
        <v>4</v>
      </c>
      <c r="C11" s="28" t="s">
        <v>61</v>
      </c>
      <c r="D11" s="29"/>
      <c r="E11" s="29"/>
      <c r="F11" s="29"/>
      <c r="G11" s="29"/>
      <c r="H11" s="29"/>
      <c r="I11" s="29"/>
      <c r="J11" s="30"/>
    </row>
    <row r="12" spans="2:10" ht="56.25" x14ac:dyDescent="0.25">
      <c r="B12" s="11"/>
      <c r="C12" s="8" t="s">
        <v>62</v>
      </c>
      <c r="D12" s="11" t="s">
        <v>63</v>
      </c>
      <c r="E12" s="12" t="s">
        <v>47</v>
      </c>
      <c r="F12" s="13">
        <v>62</v>
      </c>
      <c r="G12" s="14">
        <v>93794.52</v>
      </c>
      <c r="H12" s="15">
        <v>5815260.2400000002</v>
      </c>
      <c r="I12" s="35">
        <v>0</v>
      </c>
      <c r="J12" s="36">
        <f t="shared" si="0"/>
        <v>0</v>
      </c>
    </row>
    <row r="13" spans="2:10" ht="15" customHeight="1" x14ac:dyDescent="0.25">
      <c r="B13" s="9">
        <v>5</v>
      </c>
      <c r="C13" s="28" t="s">
        <v>64</v>
      </c>
      <c r="D13" s="29"/>
      <c r="E13" s="29"/>
      <c r="F13" s="29"/>
      <c r="G13" s="29"/>
      <c r="H13" s="29"/>
      <c r="I13" s="29"/>
      <c r="J13" s="30"/>
    </row>
    <row r="14" spans="2:10" ht="67.5" x14ac:dyDescent="0.25">
      <c r="B14" s="9"/>
      <c r="C14" s="8" t="s">
        <v>65</v>
      </c>
      <c r="D14" s="11" t="s">
        <v>66</v>
      </c>
      <c r="E14" s="12" t="s">
        <v>47</v>
      </c>
      <c r="F14" s="13">
        <v>110</v>
      </c>
      <c r="G14" s="14">
        <v>320000</v>
      </c>
      <c r="H14" s="15">
        <v>35200000</v>
      </c>
      <c r="I14" s="35">
        <v>0</v>
      </c>
      <c r="J14" s="36">
        <f t="shared" si="0"/>
        <v>0</v>
      </c>
    </row>
    <row r="15" spans="2:10" ht="15" customHeight="1" x14ac:dyDescent="0.25">
      <c r="B15" s="9">
        <v>6</v>
      </c>
      <c r="C15" s="31" t="s">
        <v>67</v>
      </c>
      <c r="D15" s="32"/>
      <c r="E15" s="32"/>
      <c r="F15" s="32"/>
      <c r="G15" s="32"/>
      <c r="H15" s="32"/>
      <c r="I15" s="32"/>
      <c r="J15" s="33"/>
    </row>
    <row r="16" spans="2:10" ht="101.25" x14ac:dyDescent="0.25">
      <c r="B16" s="9"/>
      <c r="C16" s="8" t="s">
        <v>68</v>
      </c>
      <c r="D16" s="11" t="s">
        <v>69</v>
      </c>
      <c r="E16" s="12" t="s">
        <v>47</v>
      </c>
      <c r="F16" s="13">
        <v>62</v>
      </c>
      <c r="G16" s="14">
        <v>320000</v>
      </c>
      <c r="H16" s="16" t="s">
        <v>70</v>
      </c>
      <c r="I16" s="35">
        <v>0</v>
      </c>
      <c r="J16" s="36">
        <f t="shared" si="0"/>
        <v>0</v>
      </c>
    </row>
    <row r="17" spans="2:10" ht="15" customHeight="1" x14ac:dyDescent="0.25">
      <c r="B17" s="9">
        <v>7</v>
      </c>
      <c r="C17" s="28" t="s">
        <v>71</v>
      </c>
      <c r="D17" s="29"/>
      <c r="E17" s="29"/>
      <c r="F17" s="29"/>
      <c r="G17" s="29"/>
      <c r="H17" s="29"/>
      <c r="I17" s="29"/>
      <c r="J17" s="30"/>
    </row>
    <row r="18" spans="2:10" ht="33.75" x14ac:dyDescent="0.25">
      <c r="B18" s="9"/>
      <c r="C18" s="8" t="s">
        <v>72</v>
      </c>
      <c r="D18" s="11" t="s">
        <v>73</v>
      </c>
      <c r="E18" s="12" t="s">
        <v>47</v>
      </c>
      <c r="F18" s="13">
        <v>5.14</v>
      </c>
      <c r="G18" s="14">
        <v>1236596.08</v>
      </c>
      <c r="H18" s="15">
        <v>6356103.8499999996</v>
      </c>
      <c r="I18" s="35">
        <v>0</v>
      </c>
      <c r="J18" s="36">
        <f t="shared" si="0"/>
        <v>0</v>
      </c>
    </row>
    <row r="19" spans="2:10" ht="15" customHeight="1" x14ac:dyDescent="0.25">
      <c r="B19" s="9">
        <v>8</v>
      </c>
      <c r="C19" s="28" t="s">
        <v>74</v>
      </c>
      <c r="D19" s="29"/>
      <c r="E19" s="29"/>
      <c r="F19" s="29"/>
      <c r="G19" s="29"/>
      <c r="H19" s="29"/>
      <c r="I19" s="29"/>
      <c r="J19" s="30"/>
    </row>
    <row r="20" spans="2:10" ht="56.25" x14ac:dyDescent="0.25">
      <c r="B20" s="11"/>
      <c r="C20" s="8" t="s">
        <v>75</v>
      </c>
      <c r="D20" s="11" t="s">
        <v>76</v>
      </c>
      <c r="E20" s="12" t="s">
        <v>77</v>
      </c>
      <c r="F20" s="13">
        <v>62.5</v>
      </c>
      <c r="G20" s="14">
        <v>51421.23</v>
      </c>
      <c r="H20" s="15">
        <v>3213826.88</v>
      </c>
      <c r="I20" s="35">
        <v>0</v>
      </c>
      <c r="J20" s="36">
        <f t="shared" si="0"/>
        <v>0</v>
      </c>
    </row>
    <row r="21" spans="2:10" ht="90" x14ac:dyDescent="0.25">
      <c r="B21" s="11"/>
      <c r="C21" s="8" t="s">
        <v>78</v>
      </c>
      <c r="D21" s="11" t="s">
        <v>79</v>
      </c>
      <c r="E21" s="12" t="s">
        <v>80</v>
      </c>
      <c r="F21" s="13">
        <v>20</v>
      </c>
      <c r="G21" s="14">
        <v>17066.95</v>
      </c>
      <c r="H21" s="15">
        <v>341339</v>
      </c>
      <c r="I21" s="35">
        <v>0</v>
      </c>
      <c r="J21" s="36">
        <f t="shared" si="0"/>
        <v>0</v>
      </c>
    </row>
    <row r="22" spans="2:10" ht="33.75" x14ac:dyDescent="0.25">
      <c r="B22" s="11"/>
      <c r="C22" s="8" t="s">
        <v>81</v>
      </c>
      <c r="D22" s="11" t="s">
        <v>82</v>
      </c>
      <c r="E22" s="12" t="s">
        <v>83</v>
      </c>
      <c r="F22" s="13">
        <v>12</v>
      </c>
      <c r="G22" s="14">
        <v>14628.82</v>
      </c>
      <c r="H22" s="15">
        <v>175545.84</v>
      </c>
      <c r="I22" s="35">
        <v>0</v>
      </c>
      <c r="J22" s="36">
        <f t="shared" si="0"/>
        <v>0</v>
      </c>
    </row>
    <row r="23" spans="2:10" ht="33.75" x14ac:dyDescent="0.25">
      <c r="B23" s="11"/>
      <c r="C23" s="8" t="s">
        <v>84</v>
      </c>
      <c r="D23" s="11" t="s">
        <v>85</v>
      </c>
      <c r="E23" s="12" t="s">
        <v>83</v>
      </c>
      <c r="F23" s="13">
        <v>15</v>
      </c>
      <c r="G23" s="14">
        <v>32957.370000000003</v>
      </c>
      <c r="H23" s="15">
        <v>494360.55</v>
      </c>
      <c r="I23" s="35">
        <v>0</v>
      </c>
      <c r="J23" s="36">
        <f t="shared" si="0"/>
        <v>0</v>
      </c>
    </row>
    <row r="24" spans="2:10" ht="22.5" x14ac:dyDescent="0.25">
      <c r="B24" s="11"/>
      <c r="C24" s="8" t="s">
        <v>86</v>
      </c>
      <c r="D24" s="11" t="s">
        <v>87</v>
      </c>
      <c r="E24" s="12" t="s">
        <v>50</v>
      </c>
      <c r="F24" s="13">
        <v>2</v>
      </c>
      <c r="G24" s="14">
        <v>33089.910000000003</v>
      </c>
      <c r="H24" s="15">
        <v>66179.820000000007</v>
      </c>
      <c r="I24" s="35">
        <v>0</v>
      </c>
      <c r="J24" s="36">
        <f t="shared" si="0"/>
        <v>0</v>
      </c>
    </row>
    <row r="25" spans="2:10" ht="22.5" x14ac:dyDescent="0.25">
      <c r="B25" s="11"/>
      <c r="C25" s="8" t="s">
        <v>88</v>
      </c>
      <c r="D25" s="11" t="s">
        <v>89</v>
      </c>
      <c r="E25" s="12" t="s">
        <v>50</v>
      </c>
      <c r="F25" s="13">
        <v>15</v>
      </c>
      <c r="G25" s="14">
        <v>6992.47</v>
      </c>
      <c r="H25" s="15">
        <v>104887.05</v>
      </c>
      <c r="I25" s="35">
        <v>0</v>
      </c>
      <c r="J25" s="36">
        <f t="shared" si="0"/>
        <v>0</v>
      </c>
    </row>
    <row r="26" spans="2:10" ht="22.5" x14ac:dyDescent="0.25">
      <c r="B26" s="11"/>
      <c r="C26" s="8" t="s">
        <v>90</v>
      </c>
      <c r="D26" s="11" t="s">
        <v>91</v>
      </c>
      <c r="E26" s="12" t="s">
        <v>50</v>
      </c>
      <c r="F26" s="13">
        <v>15</v>
      </c>
      <c r="G26" s="14">
        <v>6992.47</v>
      </c>
      <c r="H26" s="15">
        <v>104887.05</v>
      </c>
      <c r="I26" s="35">
        <v>0</v>
      </c>
      <c r="J26" s="36">
        <f t="shared" si="0"/>
        <v>0</v>
      </c>
    </row>
    <row r="27" spans="2:10" ht="90" x14ac:dyDescent="0.25">
      <c r="B27" s="11"/>
      <c r="C27" s="8" t="s">
        <v>92</v>
      </c>
      <c r="D27" s="17" t="s">
        <v>93</v>
      </c>
      <c r="E27" s="12" t="s">
        <v>53</v>
      </c>
      <c r="F27" s="13">
        <v>62</v>
      </c>
      <c r="G27" s="14">
        <v>6992.47</v>
      </c>
      <c r="H27" s="15">
        <v>433533.14</v>
      </c>
      <c r="I27" s="35">
        <v>0</v>
      </c>
      <c r="J27" s="36">
        <f t="shared" si="0"/>
        <v>0</v>
      </c>
    </row>
    <row r="28" spans="2:10" ht="33.75" x14ac:dyDescent="0.25">
      <c r="B28" s="11"/>
      <c r="C28" s="8" t="s">
        <v>94</v>
      </c>
      <c r="D28" s="17" t="s">
        <v>95</v>
      </c>
      <c r="E28" s="12" t="s">
        <v>50</v>
      </c>
      <c r="F28" s="13">
        <v>1</v>
      </c>
      <c r="G28" s="14">
        <v>6993.47</v>
      </c>
      <c r="H28" s="15">
        <v>6993.47</v>
      </c>
      <c r="I28" s="35">
        <v>0</v>
      </c>
      <c r="J28" s="36">
        <f t="shared" si="0"/>
        <v>0</v>
      </c>
    </row>
    <row r="29" spans="2:10" ht="22.5" x14ac:dyDescent="0.25">
      <c r="B29" s="11"/>
      <c r="C29" s="8" t="s">
        <v>96</v>
      </c>
      <c r="D29" s="17" t="s">
        <v>97</v>
      </c>
      <c r="E29" s="12" t="s">
        <v>50</v>
      </c>
      <c r="F29" s="13">
        <v>2</v>
      </c>
      <c r="G29" s="14">
        <v>6994.47</v>
      </c>
      <c r="H29" s="15">
        <v>13988.94</v>
      </c>
      <c r="I29" s="35">
        <v>0</v>
      </c>
      <c r="J29" s="36">
        <f t="shared" si="0"/>
        <v>0</v>
      </c>
    </row>
    <row r="30" spans="2:10" ht="33.75" x14ac:dyDescent="0.25">
      <c r="B30" s="11"/>
      <c r="C30" s="8" t="s">
        <v>98</v>
      </c>
      <c r="D30" s="17" t="s">
        <v>99</v>
      </c>
      <c r="E30" s="18" t="s">
        <v>77</v>
      </c>
      <c r="F30" s="13">
        <v>1</v>
      </c>
      <c r="G30" s="14">
        <v>18127.57</v>
      </c>
      <c r="H30" s="15">
        <v>18127.57</v>
      </c>
      <c r="I30" s="35">
        <v>0</v>
      </c>
      <c r="J30" s="36">
        <f t="shared" si="0"/>
        <v>0</v>
      </c>
    </row>
    <row r="31" spans="2:10" ht="15" customHeight="1" x14ac:dyDescent="0.25">
      <c r="B31" s="9">
        <v>9</v>
      </c>
      <c r="C31" s="28" t="s">
        <v>100</v>
      </c>
      <c r="D31" s="29"/>
      <c r="E31" s="29"/>
      <c r="F31" s="29"/>
      <c r="G31" s="29"/>
      <c r="H31" s="29"/>
      <c r="I31" s="29"/>
      <c r="J31" s="30"/>
    </row>
    <row r="32" spans="2:10" ht="22.5" x14ac:dyDescent="0.25">
      <c r="B32" s="11"/>
      <c r="C32" s="8" t="s">
        <v>101</v>
      </c>
      <c r="D32" s="19" t="s">
        <v>102</v>
      </c>
      <c r="E32" s="12" t="s">
        <v>80</v>
      </c>
      <c r="F32" s="13">
        <v>1</v>
      </c>
      <c r="G32" s="14">
        <v>345000</v>
      </c>
      <c r="H32" s="15">
        <v>345000</v>
      </c>
      <c r="I32" s="35">
        <v>0</v>
      </c>
      <c r="J32" s="36">
        <f t="shared" si="0"/>
        <v>0</v>
      </c>
    </row>
    <row r="33" spans="2:10" ht="22.5" x14ac:dyDescent="0.25">
      <c r="B33" s="20" t="s">
        <v>103</v>
      </c>
      <c r="C33" s="20"/>
      <c r="D33" s="20"/>
      <c r="E33" s="20"/>
      <c r="F33" s="21">
        <v>71963687.319999993</v>
      </c>
      <c r="G33" s="21"/>
      <c r="H33" s="21"/>
      <c r="I33" s="38" t="s">
        <v>114</v>
      </c>
      <c r="J33" s="40">
        <f>+J32+J30+J29+J28+J27+J26+J25+J24+J23+J22+J21+J20+J18+J16+J14+J12+J10+J8+J6+J5+J4</f>
        <v>0</v>
      </c>
    </row>
    <row r="34" spans="2:10" x14ac:dyDescent="0.25">
      <c r="B34" s="22" t="s">
        <v>104</v>
      </c>
      <c r="C34" s="22"/>
      <c r="D34" s="22"/>
      <c r="E34" s="23">
        <v>0.1</v>
      </c>
      <c r="F34" s="24">
        <v>7196368.7300000004</v>
      </c>
      <c r="G34" s="24"/>
      <c r="H34" s="24"/>
      <c r="I34" s="23">
        <v>0.1</v>
      </c>
      <c r="J34" s="10">
        <f>+J33*I34</f>
        <v>0</v>
      </c>
    </row>
    <row r="35" spans="2:10" x14ac:dyDescent="0.25">
      <c r="B35" s="22" t="s">
        <v>105</v>
      </c>
      <c r="C35" s="22"/>
      <c r="D35" s="22"/>
      <c r="E35" s="23">
        <v>0.03</v>
      </c>
      <c r="F35" s="24">
        <v>2158910.62</v>
      </c>
      <c r="G35" s="24"/>
      <c r="H35" s="24"/>
      <c r="I35" s="23">
        <v>0.03</v>
      </c>
      <c r="J35" s="10">
        <f>+J33*I35</f>
        <v>0</v>
      </c>
    </row>
    <row r="36" spans="2:10" x14ac:dyDescent="0.25">
      <c r="B36" s="22" t="s">
        <v>106</v>
      </c>
      <c r="C36" s="22"/>
      <c r="D36" s="22"/>
      <c r="E36" s="23">
        <v>0.05</v>
      </c>
      <c r="F36" s="24">
        <v>3598184.37</v>
      </c>
      <c r="G36" s="24"/>
      <c r="H36" s="24"/>
      <c r="I36" s="23">
        <v>0.05</v>
      </c>
      <c r="J36" s="10">
        <f>+J33*I36</f>
        <v>0</v>
      </c>
    </row>
    <row r="37" spans="2:10" x14ac:dyDescent="0.25">
      <c r="B37" s="22" t="s">
        <v>107</v>
      </c>
      <c r="C37" s="22"/>
      <c r="D37" s="22"/>
      <c r="E37" s="25">
        <v>0.19</v>
      </c>
      <c r="F37" s="24">
        <v>683655.03</v>
      </c>
      <c r="G37" s="24"/>
      <c r="H37" s="24"/>
      <c r="I37" s="25">
        <v>0.19</v>
      </c>
      <c r="J37" s="10">
        <f>+J36*I37</f>
        <v>0</v>
      </c>
    </row>
    <row r="38" spans="2:10" ht="22.5" x14ac:dyDescent="0.25">
      <c r="B38" s="20" t="s">
        <v>108</v>
      </c>
      <c r="C38" s="20"/>
      <c r="D38" s="20"/>
      <c r="E38" s="20"/>
      <c r="F38" s="21">
        <v>13637118.75</v>
      </c>
      <c r="G38" s="21"/>
      <c r="H38" s="21"/>
      <c r="I38" s="38" t="s">
        <v>115</v>
      </c>
      <c r="J38" s="37">
        <f>+J34+J35+J36+J37</f>
        <v>0</v>
      </c>
    </row>
    <row r="39" spans="2:10" ht="30" x14ac:dyDescent="0.25">
      <c r="B39" s="26" t="s">
        <v>113</v>
      </c>
      <c r="C39" s="26"/>
      <c r="D39" s="26"/>
      <c r="E39" s="26"/>
      <c r="F39" s="27">
        <v>85600806.060000002</v>
      </c>
      <c r="G39" s="27"/>
      <c r="H39" s="27"/>
      <c r="I39" s="39" t="s">
        <v>116</v>
      </c>
      <c r="J39" s="41">
        <f>+J33+J38</f>
        <v>0</v>
      </c>
    </row>
  </sheetData>
  <mergeCells count="23">
    <mergeCell ref="B38:E38"/>
    <mergeCell ref="F38:H38"/>
    <mergeCell ref="B39:E39"/>
    <mergeCell ref="F39:H39"/>
    <mergeCell ref="C3:J3"/>
    <mergeCell ref="C7:J7"/>
    <mergeCell ref="C9:J9"/>
    <mergeCell ref="C11:J11"/>
    <mergeCell ref="C13:J13"/>
    <mergeCell ref="C15:J15"/>
    <mergeCell ref="B35:D35"/>
    <mergeCell ref="F35:H35"/>
    <mergeCell ref="B36:D36"/>
    <mergeCell ref="F36:H36"/>
    <mergeCell ref="B37:D37"/>
    <mergeCell ref="F37:H37"/>
    <mergeCell ref="B33:E33"/>
    <mergeCell ref="F33:H33"/>
    <mergeCell ref="B34:D34"/>
    <mergeCell ref="F34:H34"/>
    <mergeCell ref="C17:J17"/>
    <mergeCell ref="C19:J19"/>
    <mergeCell ref="C31:J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C3:I6"/>
  <sheetViews>
    <sheetView workbookViewId="0">
      <selection activeCell="I4" sqref="I4"/>
    </sheetView>
  </sheetViews>
  <sheetFormatPr baseColWidth="10" defaultRowHeight="15" x14ac:dyDescent="0.25"/>
  <cols>
    <col min="4" max="4" width="16" customWidth="1"/>
    <col min="7" max="7" width="19.5703125" customWidth="1"/>
    <col min="8" max="8" width="18" customWidth="1"/>
    <col min="9" max="9" width="76.7109375" bestFit="1" customWidth="1"/>
  </cols>
  <sheetData>
    <row r="3" spans="3:9" ht="24.75" x14ac:dyDescent="0.25">
      <c r="C3" s="54" t="s">
        <v>0</v>
      </c>
      <c r="D3" s="54" t="s">
        <v>1</v>
      </c>
      <c r="E3" s="54" t="s">
        <v>2</v>
      </c>
      <c r="F3" s="54" t="s">
        <v>3</v>
      </c>
      <c r="G3" s="54" t="s">
        <v>4</v>
      </c>
      <c r="H3" s="55" t="s">
        <v>112</v>
      </c>
    </row>
    <row r="4" spans="3:9" ht="76.5" customHeight="1" x14ac:dyDescent="0.25">
      <c r="C4" s="46">
        <v>1</v>
      </c>
      <c r="D4" s="2" t="s">
        <v>8</v>
      </c>
      <c r="E4" s="47">
        <v>10</v>
      </c>
      <c r="F4" s="48" t="s">
        <v>9</v>
      </c>
      <c r="G4" s="49" t="s">
        <v>117</v>
      </c>
      <c r="H4" s="50">
        <f>+'OFERTA ECONÓMICA COMPONENTES'!K16</f>
        <v>0</v>
      </c>
    </row>
    <row r="5" spans="3:9" ht="105.75" customHeight="1" x14ac:dyDescent="0.25">
      <c r="C5" s="46">
        <v>2</v>
      </c>
      <c r="D5" s="2"/>
      <c r="E5" s="47"/>
      <c r="F5" s="48"/>
      <c r="G5" s="49" t="s">
        <v>118</v>
      </c>
      <c r="H5" s="50">
        <f>+'OFERTA ECONÓMICA ADECUACIONES'!J39</f>
        <v>0</v>
      </c>
    </row>
    <row r="6" spans="3:9" ht="17.25" customHeight="1" x14ac:dyDescent="0.25">
      <c r="C6" s="51" t="s">
        <v>112</v>
      </c>
      <c r="D6" s="51"/>
      <c r="E6" s="51"/>
      <c r="F6" s="51"/>
      <c r="G6" s="51"/>
      <c r="H6" s="52">
        <f>+H4+H5</f>
        <v>0</v>
      </c>
      <c r="I6" s="56" t="s">
        <v>119</v>
      </c>
    </row>
  </sheetData>
  <mergeCells count="4">
    <mergeCell ref="D4:D5"/>
    <mergeCell ref="E4:E5"/>
    <mergeCell ref="F4:F5"/>
    <mergeCell ref="C6:G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16B7919A8D9644A682ED7DFE97849D" ma:contentTypeVersion="5" ma:contentTypeDescription="Create a new document." ma:contentTypeScope="" ma:versionID="b25862b698b41890136355fc7e41a81f">
  <xsd:schema xmlns:xsd="http://www.w3.org/2001/XMLSchema" xmlns:xs="http://www.w3.org/2001/XMLSchema" xmlns:p="http://schemas.microsoft.com/office/2006/metadata/properties" xmlns:ns3="7b427a56-cd67-403d-b915-db4f5b31a428" targetNamespace="http://schemas.microsoft.com/office/2006/metadata/properties" ma:root="true" ma:fieldsID="a0440950db8a4a3108c5f84dee8bf5b1" ns3:_="">
    <xsd:import namespace="7b427a56-cd67-403d-b915-db4f5b31a428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427a56-cd67-403d-b915-db4f5b31a428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b427a56-cd67-403d-b915-db4f5b31a428" xsi:nil="true"/>
  </documentManagement>
</p:properties>
</file>

<file path=customXml/itemProps1.xml><?xml version="1.0" encoding="utf-8"?>
<ds:datastoreItem xmlns:ds="http://schemas.openxmlformats.org/officeDocument/2006/customXml" ds:itemID="{5877BB13-E793-4EAE-AFE6-98D7301579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427a56-cd67-403d-b915-db4f5b31a4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6DE0AF-9131-447C-B670-E3D6E46492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7EA3E4-C533-45CE-BF33-6A748AA6C9F3}">
  <ds:schemaRefs>
    <ds:schemaRef ds:uri="http://purl.org/dc/dcmitype/"/>
    <ds:schemaRef ds:uri="http://schemas.microsoft.com/office/2006/documentManagement/types"/>
    <ds:schemaRef ds:uri="7b427a56-cd67-403d-b915-db4f5b31a428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ECONÓMICA COMPONENTES</vt:lpstr>
      <vt:lpstr>OFERTA ECONÓMICA ADECUACIONES</vt:lpstr>
      <vt:lpstr>OFERTA ECONÓMICA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DINAE - ALVER JERLEY CORREDOR LOPEZ</dc:creator>
  <cp:lastModifiedBy>DINAE - ALVER JERLEY CORREDOR LOPEZ</cp:lastModifiedBy>
  <dcterms:created xsi:type="dcterms:W3CDTF">2026-05-12T22:02:21Z</dcterms:created>
  <dcterms:modified xsi:type="dcterms:W3CDTF">2026-05-12T22:30:45Z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0x0101006F16B7919A8D9644A682ED7DFE97849D</vt:lpwstr>
  </property>
</Properties>
</file>