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Victimas\Downloads\"/>
    </mc:Choice>
  </mc:AlternateContent>
  <xr:revisionPtr revIDLastSave="0" documentId="13_ncr:1_{0A87F093-3C45-4FE9-AAA0-ABF7978B3809}" xr6:coauthVersionLast="47" xr6:coauthVersionMax="47" xr10:uidLastSave="{00000000-0000-0000-0000-000000000000}"/>
  <bookViews>
    <workbookView xWindow="-110" yWindow="-110" windowWidth="19420" windowHeight="10300" firstSheet="2" activeTab="3" xr2:uid="{36B31069-0E64-4824-BAD2-BEB4E30AEA8D}"/>
  </bookViews>
  <sheets>
    <sheet name="RELACION AUTOMOVILES" sheetId="1" r:id="rId1"/>
    <sheet name="VALORES EDIFICIO Y CONTENIDO" sheetId="2" r:id="rId2"/>
    <sheet name="RELACION MAQUINARIA" sheetId="4" r:id="rId3"/>
    <sheet name="RELACION DETALLADA PREDIOS" sheetId="6" r:id="rId4"/>
    <sheet name="RELACION VIDA GRUPO" sheetId="7" r:id="rId5"/>
    <sheet name="RELACION DE SOAT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1" l="1"/>
  <c r="A15" i="1"/>
  <c r="B12" i="2"/>
  <c r="B8" i="2"/>
  <c r="B7" i="2"/>
  <c r="B6" i="2"/>
  <c r="B3" i="2"/>
  <c r="B5" i="2"/>
  <c r="B4" i="2"/>
  <c r="I71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24" i="6"/>
  <c r="I9" i="6"/>
  <c r="I8" i="6"/>
  <c r="I5" i="6"/>
  <c r="I2" i="6"/>
  <c r="K2" i="6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H71" i="6"/>
  <c r="E29" i="6"/>
  <c r="E30" i="6"/>
  <c r="E31" i="6"/>
  <c r="E32" i="6"/>
  <c r="E33" i="6"/>
  <c r="E34" i="6"/>
  <c r="E45" i="6"/>
  <c r="E61" i="6"/>
  <c r="G2" i="6"/>
  <c r="E2" i="6" s="1"/>
  <c r="G4" i="6"/>
  <c r="E4" i="6" s="1"/>
  <c r="G5" i="6"/>
  <c r="E5" i="6" s="1"/>
  <c r="G6" i="6"/>
  <c r="E6" i="6" s="1"/>
  <c r="G7" i="6"/>
  <c r="E7" i="6" s="1"/>
  <c r="G8" i="6"/>
  <c r="E8" i="6" s="1"/>
  <c r="G9" i="6"/>
  <c r="E9" i="6" s="1"/>
  <c r="G10" i="6"/>
  <c r="E10" i="6" s="1"/>
  <c r="G11" i="6"/>
  <c r="E11" i="6" s="1"/>
  <c r="G12" i="6"/>
  <c r="E12" i="6" s="1"/>
  <c r="G13" i="6"/>
  <c r="E13" i="6" s="1"/>
  <c r="G14" i="6"/>
  <c r="E14" i="6" s="1"/>
  <c r="G15" i="6"/>
  <c r="E15" i="6" s="1"/>
  <c r="G16" i="6"/>
  <c r="E16" i="6" s="1"/>
  <c r="G17" i="6"/>
  <c r="E17" i="6" s="1"/>
  <c r="G18" i="6"/>
  <c r="E18" i="6" s="1"/>
  <c r="G19" i="6"/>
  <c r="E19" i="6" s="1"/>
  <c r="G20" i="6"/>
  <c r="E20" i="6" s="1"/>
  <c r="G21" i="6"/>
  <c r="E21" i="6" s="1"/>
  <c r="G22" i="6"/>
  <c r="E22" i="6" s="1"/>
  <c r="G23" i="6"/>
  <c r="E23" i="6" s="1"/>
  <c r="G24" i="6"/>
  <c r="E24" i="6" s="1"/>
  <c r="G25" i="6"/>
  <c r="E25" i="6" s="1"/>
  <c r="G26" i="6"/>
  <c r="E26" i="6" s="1"/>
  <c r="G27" i="6"/>
  <c r="E27" i="6" s="1"/>
  <c r="G28" i="6"/>
  <c r="E28" i="6" s="1"/>
  <c r="G29" i="6"/>
  <c r="G30" i="6"/>
  <c r="G31" i="6"/>
  <c r="G32" i="6"/>
  <c r="G33" i="6"/>
  <c r="G34" i="6"/>
  <c r="G35" i="6"/>
  <c r="E35" i="6" s="1"/>
  <c r="G36" i="6"/>
  <c r="E36" i="6" s="1"/>
  <c r="G37" i="6"/>
  <c r="E37" i="6" s="1"/>
  <c r="G38" i="6"/>
  <c r="E38" i="6" s="1"/>
  <c r="G39" i="6"/>
  <c r="E39" i="6" s="1"/>
  <c r="G40" i="6"/>
  <c r="E40" i="6" s="1"/>
  <c r="G41" i="6"/>
  <c r="E41" i="6" s="1"/>
  <c r="G42" i="6"/>
  <c r="E42" i="6" s="1"/>
  <c r="G43" i="6"/>
  <c r="E43" i="6" s="1"/>
  <c r="G44" i="6"/>
  <c r="E44" i="6" s="1"/>
  <c r="G45" i="6"/>
  <c r="G46" i="6"/>
  <c r="E46" i="6" s="1"/>
  <c r="G47" i="6"/>
  <c r="E47" i="6" s="1"/>
  <c r="G48" i="6"/>
  <c r="E48" i="6" s="1"/>
  <c r="G49" i="6"/>
  <c r="E49" i="6" s="1"/>
  <c r="G50" i="6"/>
  <c r="E50" i="6" s="1"/>
  <c r="G51" i="6"/>
  <c r="E51" i="6" s="1"/>
  <c r="G52" i="6"/>
  <c r="E52" i="6" s="1"/>
  <c r="G53" i="6"/>
  <c r="E53" i="6" s="1"/>
  <c r="G54" i="6"/>
  <c r="E54" i="6" s="1"/>
  <c r="G55" i="6"/>
  <c r="E55" i="6" s="1"/>
  <c r="G56" i="6"/>
  <c r="E56" i="6" s="1"/>
  <c r="G57" i="6"/>
  <c r="E57" i="6" s="1"/>
  <c r="G58" i="6"/>
  <c r="E58" i="6" s="1"/>
  <c r="G59" i="6"/>
  <c r="E59" i="6" s="1"/>
  <c r="G60" i="6"/>
  <c r="E60" i="6" s="1"/>
  <c r="G61" i="6"/>
  <c r="G62" i="6"/>
  <c r="E62" i="6" s="1"/>
  <c r="G63" i="6"/>
  <c r="E63" i="6" s="1"/>
  <c r="G64" i="6"/>
  <c r="E64" i="6" s="1"/>
  <c r="G65" i="6"/>
  <c r="E65" i="6" s="1"/>
  <c r="G66" i="6"/>
  <c r="E66" i="6" s="1"/>
  <c r="G67" i="6"/>
  <c r="E67" i="6" s="1"/>
  <c r="G68" i="6"/>
  <c r="E68" i="6" s="1"/>
  <c r="G69" i="6"/>
  <c r="E69" i="6" s="1"/>
  <c r="G70" i="6"/>
  <c r="E70" i="6" s="1"/>
  <c r="F3" i="6"/>
  <c r="G3" i="6" l="1"/>
  <c r="E3" i="6" s="1"/>
  <c r="K16" i="1"/>
  <c r="B16" i="2" s="1"/>
  <c r="D3" i="6"/>
  <c r="E71" i="6" l="1"/>
  <c r="N71" i="6"/>
  <c r="M71" i="6"/>
  <c r="L71" i="6"/>
  <c r="H7" i="4"/>
  <c r="G7" i="4"/>
  <c r="A5" i="1"/>
  <c r="A6" i="1" s="1"/>
  <c r="A7" i="1" s="1"/>
  <c r="A8" i="1" s="1"/>
  <c r="A9" i="1" s="1"/>
  <c r="A10" i="1" s="1"/>
  <c r="A11" i="1" s="1"/>
  <c r="A12" i="1" s="1"/>
  <c r="A13" i="1" s="1"/>
  <c r="O71" i="6" l="1"/>
</calcChain>
</file>

<file path=xl/sharedStrings.xml><?xml version="1.0" encoding="utf-8"?>
<sst xmlns="http://schemas.openxmlformats.org/spreadsheetml/2006/main" count="446" uniqueCount="344">
  <si>
    <t>MUNICIPIO DE TAMESIS</t>
  </si>
  <si>
    <t>RELACION DE AUTOS PARA POLIZA DE AUTOMOVILES</t>
  </si>
  <si>
    <t>No</t>
  </si>
  <si>
    <t>Placa</t>
  </si>
  <si>
    <t>Clase</t>
  </si>
  <si>
    <t>Marca</t>
  </si>
  <si>
    <t>TIPO</t>
  </si>
  <si>
    <t xml:space="preserve">MOTOR </t>
  </si>
  <si>
    <t>CHASIS</t>
  </si>
  <si>
    <t>SERVICIO</t>
  </si>
  <si>
    <t>MODELO</t>
  </si>
  <si>
    <t>FASECOLDA</t>
  </si>
  <si>
    <t>OKD 241</t>
  </si>
  <si>
    <t>Campero o camioneta</t>
  </si>
  <si>
    <t>TOYOTA</t>
  </si>
  <si>
    <t> 4.500 c.c. </t>
  </si>
  <si>
    <t>XOG89C</t>
  </si>
  <si>
    <t>Motocicleta</t>
  </si>
  <si>
    <t>HONDA</t>
  </si>
  <si>
    <t> 124 c.c.</t>
  </si>
  <si>
    <t>XOH35C</t>
  </si>
  <si>
    <t> 124 c.c. </t>
  </si>
  <si>
    <t>CKG70</t>
  </si>
  <si>
    <t> 125 c.c.</t>
  </si>
  <si>
    <t>OMZ 077</t>
  </si>
  <si>
    <t>Carga o mixto superior a 1 ton. Volqueta</t>
  </si>
  <si>
    <t>INTERNATIONAL</t>
  </si>
  <si>
    <t>DURASTAR [3861mm]</t>
  </si>
  <si>
    <t>IHE-08E</t>
  </si>
  <si>
    <t> 149 c.c. </t>
  </si>
  <si>
    <t>IHE-09E</t>
  </si>
  <si>
    <t> 149 c.c.</t>
  </si>
  <si>
    <t>UZR84A</t>
  </si>
  <si>
    <t>YAMAHA</t>
  </si>
  <si>
    <t>125 CC</t>
  </si>
  <si>
    <t>JBN 140</t>
  </si>
  <si>
    <t xml:space="preserve">Bus Hino </t>
  </si>
  <si>
    <t>HINO</t>
  </si>
  <si>
    <t>9J [BUSETON LWB] MT 5100CC TD 4X2 [INT]</t>
  </si>
  <si>
    <t>WCO 907</t>
  </si>
  <si>
    <t xml:space="preserve">International durastar volqueta </t>
  </si>
  <si>
    <t>MT 7600CC TD 4X2 [STD] AA</t>
  </si>
  <si>
    <t>XTZ MT 250CC</t>
  </si>
  <si>
    <t>VTU28E</t>
  </si>
  <si>
    <t>TPP01F</t>
  </si>
  <si>
    <t>motocicleta</t>
  </si>
  <si>
    <t>TOTAL</t>
  </si>
  <si>
    <t>VALORES ASEGURADOS</t>
  </si>
  <si>
    <t>EDIFICIO</t>
  </si>
  <si>
    <t>CONTENIDOS EN GENERAL (MUEBLES Y ENCERES)</t>
  </si>
  <si>
    <t>EQUIPO ELECTRICOS Y ELECTRONICOS</t>
  </si>
  <si>
    <t xml:space="preserve">EQUIPOS MOVILES Y PORTATILES </t>
  </si>
  <si>
    <t>MAQUINARIA Y EQUIPO</t>
  </si>
  <si>
    <t>ARTICULOS ESPECIALES ( Instrumentos Musicales)</t>
  </si>
  <si>
    <t>ROTURA DE VIDRIOS</t>
  </si>
  <si>
    <t>RCE</t>
  </si>
  <si>
    <t>MANEJO  GLOBAL OFICIAL</t>
  </si>
  <si>
    <t xml:space="preserve">LISTADO DE MAQUINARIA AMARILLA </t>
  </si>
  <si>
    <t>PLACA</t>
  </si>
  <si>
    <t>Modelo</t>
  </si>
  <si>
    <t xml:space="preserve">VALOR ASEGURADO </t>
  </si>
  <si>
    <t>VALOR ASEGURADO RCE</t>
  </si>
  <si>
    <t>MC011967</t>
  </si>
  <si>
    <t>VIBROCOMPACTADOR</t>
  </si>
  <si>
    <t>CASE</t>
  </si>
  <si>
    <t>MC007298</t>
  </si>
  <si>
    <t>CATERPILLAR</t>
  </si>
  <si>
    <t>MC472096</t>
  </si>
  <si>
    <t>Código CATASTRAL</t>
  </si>
  <si>
    <t>DIRECCION</t>
  </si>
  <si>
    <t>DESCRIPCION</t>
  </si>
  <si>
    <t>ARE CONS</t>
  </si>
  <si>
    <t>EQUIPO ELECTRONICO MOVIL</t>
  </si>
  <si>
    <t>EQUIPO ELECTRONICO</t>
  </si>
  <si>
    <t>ARTICULOS ESPECIALES</t>
  </si>
  <si>
    <t>1010010140000900000000</t>
  </si>
  <si>
    <t>CR 10 N 9-44/48 CL 10 N 9-39/51 ALCALDIA MUNICIPA</t>
  </si>
  <si>
    <t>ALCALDIA MUNICIPAL</t>
  </si>
  <si>
    <t>1010010200000200000000</t>
  </si>
  <si>
    <t>KR 11 N 10-02 PLAZA DE MERCADO</t>
  </si>
  <si>
    <t>PLAZA DE MERCADO</t>
  </si>
  <si>
    <t>1010010280002100000000</t>
  </si>
  <si>
    <t>CR 11 # 11-35</t>
  </si>
  <si>
    <t>DESARROLLO RURAL</t>
  </si>
  <si>
    <t>1010010340001100000000</t>
  </si>
  <si>
    <t>KR 11 N 12-40/44/48/68 AP DE LA CULTURA</t>
  </si>
  <si>
    <t>CASA DE LA CULTURA Y TEATRO PROVINCIA CARTAMA</t>
  </si>
  <si>
    <t>1010010360004400000000</t>
  </si>
  <si>
    <t>KR 7 N 12-65 MATADERO MPAL</t>
  </si>
  <si>
    <t>MATADERO MUNICIPAL</t>
  </si>
  <si>
    <t>1010010430000100000000</t>
  </si>
  <si>
    <t>PLAZA DE FERIAS</t>
  </si>
  <si>
    <t>1010010470000100000000</t>
  </si>
  <si>
    <t>CR 13 # 14-45</t>
  </si>
  <si>
    <t>ESCUELA VICTOR MANUEL OROZCO</t>
  </si>
  <si>
    <t>1010010560001900000000</t>
  </si>
  <si>
    <t>PARQUE EDUCATVO CARTAMA</t>
  </si>
  <si>
    <t>1010010590001300000000</t>
  </si>
  <si>
    <t>KR 15 N 16-53 AP DEL DEPORTE</t>
  </si>
  <si>
    <t>CASA DEL DEPORTE</t>
  </si>
  <si>
    <t>1010010590001400000000</t>
  </si>
  <si>
    <t>KR 15 N 16-47 AP DEL DEPORTE</t>
  </si>
  <si>
    <t>1010010590001500000000</t>
  </si>
  <si>
    <t>KR 15 N 16-39 AP DEL DEPORTE</t>
  </si>
  <si>
    <t>1010010590001600000000</t>
  </si>
  <si>
    <t>KR 15 N 16-33 AP DEL DEPORTE</t>
  </si>
  <si>
    <t>1010010590001700000000</t>
  </si>
  <si>
    <t>KR 15 N 16-29 AP DEL DEPORTE</t>
  </si>
  <si>
    <t>1010010590001800000000</t>
  </si>
  <si>
    <t>KR 15 N 16-23 AP DEL DEPORTE</t>
  </si>
  <si>
    <t>1010010590001900000000</t>
  </si>
  <si>
    <t>KR 15 N 16-17 AP DEL DEPORTE</t>
  </si>
  <si>
    <t>1010010640000100000000</t>
  </si>
  <si>
    <t>CL 17 N 9-24</t>
  </si>
  <si>
    <t>BLOQUERA</t>
  </si>
  <si>
    <t>1010010690002700000000</t>
  </si>
  <si>
    <t>COLISEO MUNICIPAL</t>
  </si>
  <si>
    <t>1010010700000100000000</t>
  </si>
  <si>
    <t>KR 10 N 10-18 PARQUE PRINCIPAL</t>
  </si>
  <si>
    <t>PARQUE PRINCIPAL</t>
  </si>
  <si>
    <t>1010010760000100000000</t>
  </si>
  <si>
    <t>KR 12 N 16-101</t>
  </si>
  <si>
    <t>COLEGIO  SAN ANTONIO DE PADUA</t>
  </si>
  <si>
    <t>1010010800000200000000</t>
  </si>
  <si>
    <t>CL 13 N 15-43</t>
  </si>
  <si>
    <t xml:space="preserve">ESTADIO MUNICIPAL CAPITAN ALBERTO FERNANDEZ - PISICINA MUNICIPAL - </t>
  </si>
  <si>
    <t>1013060010000300000000</t>
  </si>
  <si>
    <t>KR 16 N 16-01</t>
  </si>
  <si>
    <t>HABITACIONAL</t>
  </si>
  <si>
    <t>1020010010000200000000</t>
  </si>
  <si>
    <t>CL 9 N 12-72</t>
  </si>
  <si>
    <t>MATADERO PALERMO</t>
  </si>
  <si>
    <t>1020010120001600000000</t>
  </si>
  <si>
    <t>KR 10 N 10-35/39/41</t>
  </si>
  <si>
    <t>INSPECCION MUNICIPAL PALERMO</t>
  </si>
  <si>
    <t>1020010140001500000000</t>
  </si>
  <si>
    <t>CL 12 N 10-38</t>
  </si>
  <si>
    <t>ESCUELA MADRE LAURA</t>
  </si>
  <si>
    <t>1030010020000800000000</t>
  </si>
  <si>
    <t>CL 19 N 21-49/51</t>
  </si>
  <si>
    <t>INSTITUCIONAL</t>
  </si>
  <si>
    <t>1030010040000400000000</t>
  </si>
  <si>
    <t>KR 20 N 19-36/48</t>
  </si>
  <si>
    <t>ESCUELA DE NIÑOS CORREGIMIENTO SAN PABLO</t>
  </si>
  <si>
    <t>1030010050000600000000</t>
  </si>
  <si>
    <t>CL 20 N 20-11/13/17</t>
  </si>
  <si>
    <t>COMANDO POLICIA SAN PABLO</t>
  </si>
  <si>
    <t>1030010060000100000000</t>
  </si>
  <si>
    <t>ESCUELA SEGUNDARIA SAN PABLO</t>
  </si>
  <si>
    <t>1030010080000100000000</t>
  </si>
  <si>
    <t>KR 20 N 20-23 PARQUE PRINCIPAL</t>
  </si>
  <si>
    <t>PARQUE  PRINCIPAL SAN PABLO - INSPECCION MUNICIPAL</t>
  </si>
  <si>
    <t>2010000010001300000000</t>
  </si>
  <si>
    <t>CULTURAL</t>
  </si>
  <si>
    <t>2010000020002000000000</t>
  </si>
  <si>
    <t>2010000030001500000000</t>
  </si>
  <si>
    <t>2010000030005800000000</t>
  </si>
  <si>
    <t>AGROPECUARIO</t>
  </si>
  <si>
    <t>2010000040001100000000</t>
  </si>
  <si>
    <t>CENTROO EDUCATIVO RURAL LA ARGENTINA</t>
  </si>
  <si>
    <t>2010000050001300000000</t>
  </si>
  <si>
    <t>CENTRO EDUCATIVO RURAL LA LIBORIANA</t>
  </si>
  <si>
    <t>2010000060002800000000</t>
  </si>
  <si>
    <t>CENTRO EDUCATIVO RURAL SAN ANTONIO</t>
  </si>
  <si>
    <t>2010000070002400000000</t>
  </si>
  <si>
    <t>CENTRO EDUCATIVO RURAL SAN PEDRO</t>
  </si>
  <si>
    <t>2010000080005600000000</t>
  </si>
  <si>
    <t>CENTRO EDUCATIVO RURAL LA BETANIA</t>
  </si>
  <si>
    <t>2010000090001400000000</t>
  </si>
  <si>
    <t>2010000090009200000000</t>
  </si>
  <si>
    <t>2010000100003400000000</t>
  </si>
  <si>
    <t>2010000110002200000000</t>
  </si>
  <si>
    <t>2010000120002900000000</t>
  </si>
  <si>
    <t>2010000120005100000000</t>
  </si>
  <si>
    <t>2010000140005200000000</t>
  </si>
  <si>
    <t>2010000150006300000000</t>
  </si>
  <si>
    <t>2010000160005500000000</t>
  </si>
  <si>
    <t>2010000160039600000000</t>
  </si>
  <si>
    <t>2010000170001800000000</t>
  </si>
  <si>
    <t>2010000180001400000000</t>
  </si>
  <si>
    <t>2010000190001000000000</t>
  </si>
  <si>
    <t>2010000200004900000000</t>
  </si>
  <si>
    <t>2010000210000500000000</t>
  </si>
  <si>
    <t>2020000010002600000000</t>
  </si>
  <si>
    <t>2020000020001500000000</t>
  </si>
  <si>
    <t>2020000030000200000000</t>
  </si>
  <si>
    <t>2020000040004900000000</t>
  </si>
  <si>
    <t>2020000040026100000000</t>
  </si>
  <si>
    <t>2020000050002200000000</t>
  </si>
  <si>
    <t>2020000060001000000000</t>
  </si>
  <si>
    <t>2020000070000500000000</t>
  </si>
  <si>
    <t>2030000010002100000000</t>
  </si>
  <si>
    <t>2030000020000800000000</t>
  </si>
  <si>
    <t>2030000030002300000000</t>
  </si>
  <si>
    <t>2030000040003200000000</t>
  </si>
  <si>
    <t>2030000050005900000000</t>
  </si>
  <si>
    <t>2030000060002100000000</t>
  </si>
  <si>
    <t>ESCUELA TERESITA OBANDO - VEREDA LA FLORIDA</t>
  </si>
  <si>
    <t>2030000070004600000000</t>
  </si>
  <si>
    <t>2030000080001900000000</t>
  </si>
  <si>
    <t xml:space="preserve">RETROEXCAVADORA 420 </t>
  </si>
  <si>
    <t>RETROEXCAVADORA 416</t>
  </si>
  <si>
    <t>PARQUE EDUCATVO CARTAMA CALLE 17 # 121</t>
  </si>
  <si>
    <t>LOTE 1 COLISEO BARRIO SANTA ANA</t>
  </si>
  <si>
    <t>KR 21 N 19-35 ESCUELA DE NIÑOS CORREGIMIENTO DE SAN PABLO</t>
  </si>
  <si>
    <t>CENTRO EDUCATIVO RURAL COROZAL VREDA COROZAL</t>
  </si>
  <si>
    <t>ESCUELA RURAL CAMPO ALEGRE VEREDA CAMPO ALEGRE</t>
  </si>
  <si>
    <t>CENTRO EDUCATIVO RURAL LA MATILDE VEREDA LA MATILDE</t>
  </si>
  <si>
    <t>CENTRO EDUCATIVO RURAL INTEGRADO -VEREDA CEÑO ALTO</t>
  </si>
  <si>
    <t>ESCUELA CEDEÑO BAJO VEREDA CEDEÑO</t>
  </si>
  <si>
    <t>CENTRO EDUCATIVO RURAL GUAYABAL VEREDA GUAYABAL</t>
  </si>
  <si>
    <t>CENTRO EDUCATIVO RURAL NUDILLALES VEREDA NUDILLALES</t>
  </si>
  <si>
    <t>LA REPETIDORA VEREDA LA MATILDE</t>
  </si>
  <si>
    <t>CENTRO EDUCATIVO RURAL OTRABANDA VEREDA OTRABANDA</t>
  </si>
  <si>
    <t>CENTRO EDUCATIVO RURAL RIO CLARO VEREDA RIO CLARO</t>
  </si>
  <si>
    <t>CENTRO EDUCATIVO RURAL PIEDRA MOLER VEREDA PIEDRA MOLER</t>
  </si>
  <si>
    <t>CENTRO EDUCATIVO RURAL EL RAYO VEREDA EL RAYO</t>
  </si>
  <si>
    <t>FINCA PESCADERO LAS PIEDRAS LA MARIA VEREDA PESCADERO</t>
  </si>
  <si>
    <t>CENTRO EDUCATIVO RURAL LA ALACENA VEREDA LA ALACENA</t>
  </si>
  <si>
    <t>CENTRO EDUCATIVO RURAL EL HACHA VEREDA EL HACHA</t>
  </si>
  <si>
    <t>CENTRO EDUCATIVO RURAL SAN LUIS VEEDA SAN LUIS</t>
  </si>
  <si>
    <t>I. E AGRICOLA  VICTOR MANUEL OROZCO SECUNDARIA  LOTE 3 BARRI SANTA ANA</t>
  </si>
  <si>
    <t>CENTRO EDUCATIVO RURAL LA MESA VEREDA LA MESA</t>
  </si>
  <si>
    <t>CENTRO EDUCATIVO RURAL RIO FRIO VREDA RIO FRIO</t>
  </si>
  <si>
    <t>CENTRO EDUCATIVO RURAL EL TACON VREDA EL TACON</t>
  </si>
  <si>
    <t>CENTRO EDUCATIVO RURAL SAN ISIDRO VEREDA SAN ISIDRO</t>
  </si>
  <si>
    <t>CENTRO EDUCATIVO RURAL EL ENCANTO VEREDA EL ENCANTO</t>
  </si>
  <si>
    <t>CENTRO EDUCATIVO RURAL LA OCULTA VEREDA LA OCULTA</t>
  </si>
  <si>
    <t>CENTRO EDUCATIVO RURAL MIXTA EL LIBANO VEREDA EL LIBANO</t>
  </si>
  <si>
    <t>CENTRO EDUCATIVO RURAL LA VIRGEN VEREDA LA VIRGEN</t>
  </si>
  <si>
    <t>CENTRO EDUCATIVO RURAL SANTA TERESA VERDA SANTA TERESA</t>
  </si>
  <si>
    <t>CENTRO EDUCATIVO RURAL EL TABOR VEREDA EL TABOR</t>
  </si>
  <si>
    <t>CENTRO EDUCATIVO RURAL SAN NICOLAS VEREDA SAN NICOLAS</t>
  </si>
  <si>
    <t>CENTRO EDUCATIVO RURAL LA JUVENTUD VEREDA LA JUVENTUD</t>
  </si>
  <si>
    <t>ESCUELA RURAL MANZANARES VEREDA MANZANAREZ</t>
  </si>
  <si>
    <t>CENTRO EDUCATIVO RURAL TRAVESIAS VEREDA TRAVESIAS</t>
  </si>
  <si>
    <t>CENTRO EDUCATIVO RURAL LA MIRLA VEREDA LA MIRLA</t>
  </si>
  <si>
    <t>CIC Y UNIDAD DEPORTIVA BARRIO SANTA ANA</t>
  </si>
  <si>
    <t>Linea</t>
  </si>
  <si>
    <t>Peso</t>
  </si>
  <si>
    <t>SV208</t>
  </si>
  <si>
    <t>416E</t>
  </si>
  <si>
    <t>8290 KG</t>
  </si>
  <si>
    <t>6790 KG</t>
  </si>
  <si>
    <t>7585 KG</t>
  </si>
  <si>
    <t>OFICIAL</t>
  </si>
  <si>
    <t xml:space="preserve">RC SERVIDORES PUBLICOS </t>
  </si>
  <si>
    <t>VIDA GRUPO CONCEJALES - ALCALDE -  PERSONERO</t>
  </si>
  <si>
    <t xml:space="preserve">20 SALARIOS DEL ALCALDE POR ASEGURADO - SEGÚN CONDICIONES OBLIGATORIAS Y COMPLEMENTARIAS </t>
  </si>
  <si>
    <t xml:space="preserve">SALARIO ALCALDE 2026 </t>
  </si>
  <si>
    <t>$6.824.000</t>
  </si>
  <si>
    <t>VALOR RECONSTRUCCION AÑO 2026</t>
  </si>
  <si>
    <t>VALOR RECONSTRUCCION AÑO 2025</t>
  </si>
  <si>
    <t>INDICE VARIABLE 5% ADICIONAL</t>
  </si>
  <si>
    <t>MUEBLES Y ENSERES 2026</t>
  </si>
  <si>
    <t>MUEBLES Y ENSERES 2025</t>
  </si>
  <si>
    <t>INDICE VARIABLES 5%</t>
  </si>
  <si>
    <t>NOMBRE COMPLETO Y APELLIDOS</t>
  </si>
  <si>
    <t xml:space="preserve">FECHA DE NACIMIENTO </t>
  </si>
  <si>
    <t xml:space="preserve">NÚMERO DE CÉDULA DE CIUDADANÍA </t>
  </si>
  <si>
    <t xml:space="preserve">FECHA DE EXPEDICION </t>
  </si>
  <si>
    <t>JORGE MARIO CADAVID AGUIRRE</t>
  </si>
  <si>
    <t>12 DE FEBRERO DE 1988</t>
  </si>
  <si>
    <t>1.045.047.177</t>
  </si>
  <si>
    <t>21 DE AGOSTO DE 2006</t>
  </si>
  <si>
    <t>EDISON ANDRES CORRALES GALEANO</t>
  </si>
  <si>
    <t>06 DE SEPTIEMBRE DE 1982</t>
  </si>
  <si>
    <t>70.856.038</t>
  </si>
  <si>
    <t>13 DE SEPTIEMBRE DE 2000</t>
  </si>
  <si>
    <t xml:space="preserve">JAIME HERNANDO CORREA ARANGO </t>
  </si>
  <si>
    <t>07 DE MAYO DE 1971</t>
  </si>
  <si>
    <t>71.722.343</t>
  </si>
  <si>
    <t>04 DE JULIO DE 1989</t>
  </si>
  <si>
    <t>ALEJANDRO ESCOBAR HINCAPIÉ</t>
  </si>
  <si>
    <t>14 DE JUNIO DE 1995</t>
  </si>
  <si>
    <t>1..152.699.362</t>
  </si>
  <si>
    <t>18 DE JUNIO DE 2013</t>
  </si>
  <si>
    <t>LUIS ALFONSO JIMENEZ CANO</t>
  </si>
  <si>
    <t>19 DE JUNIO DE 1965</t>
  </si>
  <si>
    <t>10.119.175</t>
  </si>
  <si>
    <t>25 DE JULIO DE 1965</t>
  </si>
  <si>
    <t>CARLOS MARIO MONSALVE HERNANDEZ</t>
  </si>
  <si>
    <t>12 DE ABRIL DE 1973</t>
  </si>
  <si>
    <t>75.144.305</t>
  </si>
  <si>
    <t>12 DE JUNIO DE 1992</t>
  </si>
  <si>
    <t>DUVERNEY OSPINA ATEHORTUA</t>
  </si>
  <si>
    <t>03 DE ENERO DE 2000</t>
  </si>
  <si>
    <t>1.002.064.875</t>
  </si>
  <si>
    <t>11 DE ENERO DE 2018</t>
  </si>
  <si>
    <t>NATALIA ANDREA QUINTERO ESCOBAR</t>
  </si>
  <si>
    <t>31 DE ENERO DE 1989</t>
  </si>
  <si>
    <t>1.045.047.446</t>
  </si>
  <si>
    <t>20 DE FEBRERO DE 2007</t>
  </si>
  <si>
    <t>SERGIO STIVEN RUIZ OSSA</t>
  </si>
  <si>
    <t>23 DE OCTUBRE DE 1990</t>
  </si>
  <si>
    <t>1.045.048.055</t>
  </si>
  <si>
    <t>13 DE NOVIEMBRE DE 2008</t>
  </si>
  <si>
    <t>ISABEL CRISTINA SANCHEZ RESTREPO</t>
  </si>
  <si>
    <t>21 DE AGOSTO DE 1989</t>
  </si>
  <si>
    <t>1.027.883.286</t>
  </si>
  <si>
    <t>23 DE AGOSTO DE 2007</t>
  </si>
  <si>
    <t>OSBALDO AUGUSTO TANGARIFE GRISALES</t>
  </si>
  <si>
    <t>26 DE OCTUBRE DE 1974</t>
  </si>
  <si>
    <t>98.623.147</t>
  </si>
  <si>
    <t>29 DE ENERO DE 1993</t>
  </si>
  <si>
    <t xml:space="preserve">NOMBRE Y CARGO </t>
  </si>
  <si>
    <t>15 DE ENERO DE 1994</t>
  </si>
  <si>
    <t>17 DE ENERO DE 20212</t>
  </si>
  <si>
    <t>24 DE ABRIL DE 1991</t>
  </si>
  <si>
    <t>24 DE ABRIL 1991</t>
  </si>
  <si>
    <t>CONCEJAL</t>
  </si>
  <si>
    <t>ALCALDE</t>
  </si>
  <si>
    <t>PERSONERO</t>
  </si>
  <si>
    <t xml:space="preserve">JUAN PABLO TARAZONA RINCON 
</t>
  </si>
  <si>
    <t>JUAN PABLO PÉREZ RAMÍREZ  
SALARIO 2026 $6.824.000</t>
  </si>
  <si>
    <t>VEHÍCULO</t>
  </si>
  <si>
    <t>DEPENDECIA</t>
  </si>
  <si>
    <t xml:space="preserve">VENCIMIENTO SOAT </t>
  </si>
  <si>
    <t>MOTO HONDA 150</t>
  </si>
  <si>
    <t xml:space="preserve">PLANEACIÓN </t>
  </si>
  <si>
    <t>HONDA  XR 125</t>
  </si>
  <si>
    <t>DT YAMAHA 125</t>
  </si>
  <si>
    <t>EXCAVADORA 416E CATERPILLAR</t>
  </si>
  <si>
    <t xml:space="preserve">VOLQUETA </t>
  </si>
  <si>
    <t>OMZ077</t>
  </si>
  <si>
    <t>BUS HINO 500</t>
  </si>
  <si>
    <t>J B n 140</t>
  </si>
  <si>
    <t>GOBIERNO</t>
  </si>
  <si>
    <t xml:space="preserve">MOTO HONDA </t>
  </si>
  <si>
    <t xml:space="preserve">D. RURAL </t>
  </si>
  <si>
    <t>MOTO HONDA</t>
  </si>
  <si>
    <t>IHE08E</t>
  </si>
  <si>
    <t xml:space="preserve">TOYOTA LAND CRUISER </t>
  </si>
  <si>
    <t>OKD241</t>
  </si>
  <si>
    <t xml:space="preserve">MOTO YAMAHA </t>
  </si>
  <si>
    <t xml:space="preserve">VIBROCOMPACTADORA </t>
  </si>
  <si>
    <t>149 CC linea XTZ2</t>
  </si>
  <si>
    <t>MAQUINARIA Y EQUIPO (poliza daños)</t>
  </si>
  <si>
    <t xml:space="preserve">TODO RIESGO MAQUINARIA </t>
  </si>
  <si>
    <t>SOAT - SEGÚN RELACION</t>
  </si>
  <si>
    <t>XXX</t>
  </si>
  <si>
    <t>AUTOS COLECTIVA</t>
  </si>
  <si>
    <t>CL 14 N 13-05 PLAZA DE FERIAS</t>
  </si>
  <si>
    <t>LAS PEñAS BARRIO SANTA 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</si>
</sst>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&quot;$&quot;\ * #,##0.0_-;\-&quot;$&quot;\ * #,##0.0_-;_-&quot;$&quot;\ * &quot;-&quot;??_-;_-@_-"/>
    <numFmt numFmtId="167" formatCode="&quot;$&quot;#,##0"/>
    <numFmt numFmtId="168" formatCode="_(&quot;$&quot;* #,##0_);_(&quot;$&quot;* \(#,##0\);_(&quot;$&quot;* &quot;-&quot;_);_(@_)"/>
    <numFmt numFmtId="169" formatCode="_-&quot;$&quot;* #,##0_-;\-&quot;$&quot;* #,##0_-;_-&quot;$&quot;* &quot;-&quot;??_-;_-@_-"/>
    <numFmt numFmtId="170" formatCode="_-&quot;$&quot;\ * #,##0_-;\-&quot;$&quot;\ * #,##0_-;_-&quot;$&quot;\ * &quot;-&quot;??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/>
      <name val="Car"/>
    </font>
    <font>
      <b/>
      <sz val="8"/>
      <name val="Car"/>
    </font>
    <font>
      <sz val="8"/>
      <name val="Car"/>
    </font>
    <font>
      <sz val="8"/>
      <color theme="0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Car"/>
    </font>
    <font>
      <sz val="8"/>
      <name val="Arial"/>
      <family val="2"/>
    </font>
    <font>
      <sz val="10"/>
      <name val="Arial"/>
      <family val="2"/>
    </font>
    <font>
      <b/>
      <sz val="8"/>
      <color indexed="8"/>
      <name val="CaR"/>
    </font>
    <font>
      <sz val="8"/>
      <color indexed="8"/>
      <name val="Car"/>
    </font>
    <font>
      <b/>
      <sz val="8"/>
      <color theme="1"/>
      <name val="Ca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gradientFill type="path" left="0.5" right="0.5" top="0.5" bottom="0.5">
        <stop position="0">
          <color theme="4" tint="0.80001220740379042"/>
        </stop>
        <stop position="1">
          <color theme="0"/>
        </stop>
      </gradient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/>
        <bgColor theme="4"/>
      </patternFill>
    </fill>
    <fill>
      <patternFill patternType="solid">
        <fgColor theme="4"/>
        <bgColor theme="4"/>
      </patternFill>
    </fill>
    <fill>
      <patternFill patternType="solid">
        <fgColor theme="2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rgb="FFFFFFFF"/>
      </patternFill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 style="thin">
        <color theme="4" tint="0.59996337778862885"/>
      </left>
      <right/>
      <top style="thin">
        <color theme="4" tint="0.59996337778862885"/>
      </top>
      <bottom style="thin">
        <color theme="4" tint="0.59996337778862885"/>
      </bottom>
      <diagonal/>
    </border>
    <border>
      <left/>
      <right/>
      <top style="thin">
        <color theme="4" tint="0.59996337778862885"/>
      </top>
      <bottom style="thin">
        <color theme="4" tint="0.59996337778862885"/>
      </bottom>
      <diagonal/>
    </border>
    <border>
      <left/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59996337778862885"/>
      </left>
      <right/>
      <top style="thin">
        <color theme="4" tint="0.59996337778862885"/>
      </top>
      <bottom/>
      <diagonal/>
    </border>
    <border>
      <left/>
      <right/>
      <top style="thin">
        <color theme="4" tint="0.59996337778862885"/>
      </top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59996337778862885"/>
      </left>
      <right style="thin">
        <color theme="4" tint="0.59996337778862885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</cellStyleXfs>
  <cellXfs count="95">
    <xf numFmtId="0" fontId="0" fillId="0" borderId="0" xfId="0"/>
    <xf numFmtId="0" fontId="2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/>
    </xf>
    <xf numFmtId="0" fontId="6" fillId="0" borderId="0" xfId="0" applyFont="1"/>
    <xf numFmtId="166" fontId="6" fillId="0" borderId="0" xfId="1" applyNumberFormat="1" applyFont="1"/>
    <xf numFmtId="0" fontId="6" fillId="0" borderId="5" xfId="0" applyFont="1" applyBorder="1"/>
    <xf numFmtId="0" fontId="7" fillId="0" borderId="5" xfId="0" applyFont="1" applyBorder="1"/>
    <xf numFmtId="0" fontId="2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5" borderId="5" xfId="0" applyFont="1" applyFill="1" applyBorder="1"/>
    <xf numFmtId="0" fontId="6" fillId="5" borderId="5" xfId="0" applyFont="1" applyFill="1" applyBorder="1"/>
    <xf numFmtId="166" fontId="4" fillId="0" borderId="5" xfId="1" applyNumberFormat="1" applyFont="1" applyFill="1" applyBorder="1" applyAlignment="1">
      <alignment vertical="center"/>
    </xf>
    <xf numFmtId="0" fontId="8" fillId="0" borderId="5" xfId="0" applyFont="1" applyBorder="1"/>
    <xf numFmtId="0" fontId="4" fillId="0" borderId="5" xfId="0" applyFont="1" applyBorder="1"/>
    <xf numFmtId="0" fontId="9" fillId="0" borderId="5" xfId="0" applyFont="1" applyBorder="1"/>
    <xf numFmtId="166" fontId="3" fillId="0" borderId="5" xfId="1" applyNumberFormat="1" applyFont="1" applyFill="1" applyBorder="1"/>
    <xf numFmtId="0" fontId="8" fillId="0" borderId="0" xfId="0" applyFont="1"/>
    <xf numFmtId="0" fontId="11" fillId="6" borderId="11" xfId="0" applyFont="1" applyFill="1" applyBorder="1" applyAlignment="1">
      <alignment horizontal="center" vertical="top" wrapText="1" readingOrder="1"/>
    </xf>
    <xf numFmtId="0" fontId="11" fillId="7" borderId="0" xfId="0" applyFont="1" applyFill="1" applyAlignment="1">
      <alignment horizontal="left" vertical="top" readingOrder="1"/>
    </xf>
    <xf numFmtId="0" fontId="11" fillId="7" borderId="0" xfId="0" applyFont="1" applyFill="1" applyAlignment="1">
      <alignment horizontal="left" vertical="top" wrapText="1" readingOrder="1"/>
    </xf>
    <xf numFmtId="0" fontId="2" fillId="7" borderId="0" xfId="0" applyFont="1" applyFill="1" applyAlignment="1">
      <alignment wrapText="1"/>
    </xf>
    <xf numFmtId="164" fontId="2" fillId="7" borderId="0" xfId="2" applyFont="1" applyFill="1" applyBorder="1" applyAlignment="1">
      <alignment wrapText="1"/>
    </xf>
    <xf numFmtId="164" fontId="2" fillId="7" borderId="0" xfId="2" applyFont="1" applyFill="1" applyBorder="1"/>
    <xf numFmtId="164" fontId="2" fillId="7" borderId="12" xfId="2" applyFont="1" applyFill="1" applyBorder="1"/>
    <xf numFmtId="0" fontId="12" fillId="8" borderId="13" xfId="0" applyFont="1" applyFill="1" applyBorder="1" applyAlignment="1">
      <alignment horizontal="center" vertical="top" wrapText="1" readingOrder="1"/>
    </xf>
    <xf numFmtId="0" fontId="12" fillId="8" borderId="13" xfId="0" applyFont="1" applyFill="1" applyBorder="1" applyAlignment="1">
      <alignment horizontal="left" vertical="top" readingOrder="1"/>
    </xf>
    <xf numFmtId="0" fontId="12" fillId="8" borderId="13" xfId="0" applyFont="1" applyFill="1" applyBorder="1" applyAlignment="1">
      <alignment horizontal="left" vertical="top" wrapText="1" readingOrder="1"/>
    </xf>
    <xf numFmtId="0" fontId="8" fillId="8" borderId="13" xfId="0" applyFont="1" applyFill="1" applyBorder="1"/>
    <xf numFmtId="164" fontId="12" fillId="8" borderId="14" xfId="2" applyFont="1" applyFill="1" applyBorder="1" applyAlignment="1">
      <alignment vertical="top" wrapText="1" readingOrder="1"/>
    </xf>
    <xf numFmtId="164" fontId="8" fillId="8" borderId="13" xfId="2" applyFont="1" applyFill="1" applyBorder="1" applyAlignment="1">
      <alignment wrapText="1"/>
    </xf>
    <xf numFmtId="164" fontId="8" fillId="8" borderId="13" xfId="2" applyFont="1" applyFill="1" applyBorder="1"/>
    <xf numFmtId="164" fontId="8" fillId="8" borderId="15" xfId="2" applyFont="1" applyFill="1" applyBorder="1"/>
    <xf numFmtId="0" fontId="12" fillId="9" borderId="13" xfId="0" applyFont="1" applyFill="1" applyBorder="1" applyAlignment="1">
      <alignment horizontal="center" vertical="top" wrapText="1" readingOrder="1"/>
    </xf>
    <xf numFmtId="0" fontId="12" fillId="9" borderId="13" xfId="0" applyFont="1" applyFill="1" applyBorder="1" applyAlignment="1">
      <alignment horizontal="left" vertical="top" readingOrder="1"/>
    </xf>
    <xf numFmtId="0" fontId="12" fillId="9" borderId="13" xfId="0" applyFont="1" applyFill="1" applyBorder="1" applyAlignment="1">
      <alignment horizontal="left" vertical="top" wrapText="1" readingOrder="1"/>
    </xf>
    <xf numFmtId="0" fontId="8" fillId="9" borderId="13" xfId="0" applyFont="1" applyFill="1" applyBorder="1"/>
    <xf numFmtId="164" fontId="12" fillId="9" borderId="14" xfId="2" applyFont="1" applyFill="1" applyBorder="1" applyAlignment="1">
      <alignment vertical="top" wrapText="1" readingOrder="1"/>
    </xf>
    <xf numFmtId="164" fontId="8" fillId="9" borderId="13" xfId="2" applyFont="1" applyFill="1" applyBorder="1" applyAlignment="1">
      <alignment wrapText="1"/>
    </xf>
    <xf numFmtId="164" fontId="8" fillId="9" borderId="13" xfId="2" applyFont="1" applyFill="1" applyBorder="1"/>
    <xf numFmtId="164" fontId="8" fillId="9" borderId="15" xfId="2" applyFont="1" applyFill="1" applyBorder="1"/>
    <xf numFmtId="164" fontId="8" fillId="8" borderId="13" xfId="2" applyFont="1" applyFill="1" applyBorder="1" applyAlignment="1"/>
    <xf numFmtId="164" fontId="12" fillId="9" borderId="13" xfId="2" applyFont="1" applyFill="1" applyBorder="1" applyAlignment="1">
      <alignment vertical="top" wrapText="1" readingOrder="1"/>
    </xf>
    <xf numFmtId="164" fontId="12" fillId="8" borderId="13" xfId="2" applyFont="1" applyFill="1" applyBorder="1" applyAlignment="1">
      <alignment vertical="top" wrapText="1" readingOrder="1"/>
    </xf>
    <xf numFmtId="0" fontId="8" fillId="10" borderId="0" xfId="0" applyFont="1" applyFill="1"/>
    <xf numFmtId="164" fontId="11" fillId="8" borderId="13" xfId="2" applyFont="1" applyFill="1" applyBorder="1" applyAlignment="1">
      <alignment vertical="top" wrapText="1" readingOrder="1"/>
    </xf>
    <xf numFmtId="167" fontId="12" fillId="8" borderId="13" xfId="2" applyNumberFormat="1" applyFont="1" applyFill="1" applyBorder="1" applyAlignment="1">
      <alignment vertical="top" wrapText="1" readingOrder="1"/>
    </xf>
    <xf numFmtId="0" fontId="11" fillId="0" borderId="16" xfId="0" applyFont="1" applyBorder="1" applyAlignment="1">
      <alignment horizontal="center" vertical="top" wrapText="1" readingOrder="1"/>
    </xf>
    <xf numFmtId="0" fontId="11" fillId="0" borderId="17" xfId="0" applyFont="1" applyBorder="1" applyAlignment="1">
      <alignment horizontal="left" vertical="top" readingOrder="1"/>
    </xf>
    <xf numFmtId="0" fontId="11" fillId="0" borderId="17" xfId="0" applyFont="1" applyBorder="1" applyAlignment="1">
      <alignment horizontal="left" vertical="top" wrapText="1" readingOrder="1"/>
    </xf>
    <xf numFmtId="0" fontId="13" fillId="0" borderId="17" xfId="0" applyFont="1" applyBorder="1"/>
    <xf numFmtId="168" fontId="11" fillId="0" borderId="17" xfId="0" applyNumberFormat="1" applyFont="1" applyBorder="1" applyAlignment="1">
      <alignment vertical="top" wrapText="1" readingOrder="1"/>
    </xf>
    <xf numFmtId="164" fontId="13" fillId="0" borderId="17" xfId="2" applyFont="1" applyBorder="1" applyAlignment="1">
      <alignment wrapText="1"/>
    </xf>
    <xf numFmtId="164" fontId="13" fillId="0" borderId="17" xfId="2" applyFont="1" applyBorder="1"/>
    <xf numFmtId="168" fontId="13" fillId="0" borderId="0" xfId="0" applyNumberFormat="1" applyFont="1"/>
    <xf numFmtId="0" fontId="6" fillId="5" borderId="5" xfId="0" applyFont="1" applyFill="1" applyBorder="1" applyAlignment="1">
      <alignment horizontal="left"/>
    </xf>
    <xf numFmtId="0" fontId="6" fillId="0" borderId="5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4" fillId="3" borderId="5" xfId="0" applyFont="1" applyFill="1" applyBorder="1" applyAlignment="1">
      <alignment horizontal="left" vertical="center" wrapText="1"/>
    </xf>
    <xf numFmtId="169" fontId="4" fillId="3" borderId="5" xfId="1" applyNumberFormat="1" applyFont="1" applyFill="1" applyBorder="1" applyAlignment="1">
      <alignment horizontal="left" vertical="center"/>
    </xf>
    <xf numFmtId="169" fontId="4" fillId="3" borderId="5" xfId="1" applyNumberFormat="1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 wrapText="1"/>
    </xf>
    <xf numFmtId="169" fontId="3" fillId="3" borderId="5" xfId="0" applyNumberFormat="1" applyFont="1" applyFill="1" applyBorder="1" applyAlignment="1">
      <alignment horizontal="center" vertical="center"/>
    </xf>
    <xf numFmtId="169" fontId="0" fillId="0" borderId="0" xfId="0" applyNumberFormat="1"/>
    <xf numFmtId="0" fontId="0" fillId="10" borderId="5" xfId="0" applyFill="1" applyBorder="1"/>
    <xf numFmtId="0" fontId="16" fillId="2" borderId="5" xfId="0" applyFont="1" applyFill="1" applyBorder="1" applyAlignment="1">
      <alignment horizontal="center" vertical="top" wrapText="1"/>
    </xf>
    <xf numFmtId="0" fontId="16" fillId="12" borderId="5" xfId="0" applyFont="1" applyFill="1" applyBorder="1" applyAlignment="1">
      <alignment horizontal="center" vertical="top" wrapText="1"/>
    </xf>
    <xf numFmtId="0" fontId="16" fillId="12" borderId="19" xfId="0" applyFont="1" applyFill="1" applyBorder="1" applyAlignment="1">
      <alignment horizontal="center" vertical="top" wrapText="1"/>
    </xf>
    <xf numFmtId="0" fontId="0" fillId="0" borderId="5" xfId="0" applyBorder="1"/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wrapText="1"/>
    </xf>
    <xf numFmtId="3" fontId="0" fillId="0" borderId="5" xfId="0" applyNumberFormat="1" applyBorder="1" applyAlignment="1">
      <alignment horizontal="center"/>
    </xf>
    <xf numFmtId="0" fontId="17" fillId="0" borderId="5" xfId="0" applyFont="1" applyBorder="1"/>
    <xf numFmtId="14" fontId="0" fillId="0" borderId="5" xfId="0" applyNumberFormat="1" applyBorder="1"/>
    <xf numFmtId="14" fontId="17" fillId="0" borderId="5" xfId="0" applyNumberFormat="1" applyFont="1" applyBorder="1"/>
    <xf numFmtId="0" fontId="14" fillId="4" borderId="5" xfId="0" applyFont="1" applyFill="1" applyBorder="1"/>
    <xf numFmtId="0" fontId="14" fillId="13" borderId="5" xfId="0" applyFont="1" applyFill="1" applyBorder="1"/>
    <xf numFmtId="170" fontId="7" fillId="0" borderId="5" xfId="1" applyNumberFormat="1" applyFont="1" applyBorder="1"/>
    <xf numFmtId="170" fontId="0" fillId="0" borderId="0" xfId="0" applyNumberFormat="1"/>
    <xf numFmtId="170" fontId="7" fillId="0" borderId="6" xfId="1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0" fillId="11" borderId="5" xfId="0" applyFill="1" applyBorder="1" applyAlignment="1">
      <alignment wrapText="1"/>
    </xf>
    <xf numFmtId="0" fontId="3" fillId="0" borderId="5" xfId="3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4">
    <cellStyle name="Moneda" xfId="1" builtinId="4"/>
    <cellStyle name="Moneda [0]" xfId="2" builtinId="7"/>
    <cellStyle name="Normal" xfId="0" builtinId="0"/>
    <cellStyle name="Normal 2 2" xfId="3" xr:uid="{EEE3F557-2808-4BCF-B7ED-CB7DBADDA93D}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r"/>
        <scheme val="none"/>
      </font>
      <fill>
        <patternFill patternType="solid">
          <fgColor theme="4" tint="0.79998168889431442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r"/>
        <scheme val="none"/>
      </font>
      <fill>
        <patternFill patternType="solid">
          <fgColor theme="4" tint="0.79998168889431442"/>
          <bgColor theme="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r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r"/>
        <scheme val="none"/>
      </font>
      <numFmt numFmtId="164" formatCode="_-&quot;$&quot;* #,##0_-;\-&quot;$&quot;* #,##0_-;_-&quot;$&quot;* &quot;-&quot;_-;_-@_-"/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r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r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r"/>
        <scheme val="none"/>
      </font>
      <fill>
        <patternFill patternType="solid">
          <fgColor theme="4" tint="0.79998168889431442"/>
          <bgColor theme="2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r"/>
        <scheme val="none"/>
      </font>
      <numFmt numFmtId="164" formatCode="_-&quot;$&quot;* #,##0_-;\-&quot;$&quot;* #,##0_-;_-&quot;$&quot;* &quot;-&quot;_-;_-@_-"/>
      <fill>
        <patternFill patternType="solid">
          <fgColor theme="4" tint="0.79998168889431442"/>
          <bgColor theme="2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r"/>
        <scheme val="none"/>
      </font>
      <numFmt numFmtId="167" formatCode="&quot;$&quot;#,##0"/>
      <fill>
        <patternFill patternType="solid">
          <fgColor theme="4" tint="0.79998168889431442"/>
          <bgColor theme="2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r"/>
        <scheme val="none"/>
      </font>
      <numFmt numFmtId="167" formatCode="&quot;$&quot;#,##0"/>
      <fill>
        <patternFill patternType="solid">
          <fgColor theme="4" tint="0.79998168889431442"/>
          <bgColor theme="2"/>
        </patternFill>
      </fill>
      <alignment horizontal="general" vertical="top" textRotation="0" wrapText="1" indent="0" justifyLastLine="0" shrinkToFit="0" readingOrder="1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r"/>
        <scheme val="none"/>
      </font>
      <fill>
        <patternFill patternType="solid">
          <fgColor theme="4" tint="0.79998168889431442"/>
          <bgColor theme="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r"/>
        <scheme val="none"/>
      </font>
      <fill>
        <patternFill patternType="solid">
          <fgColor theme="4" tint="0.79998168889431442"/>
          <bgColor theme="2"/>
        </patternFill>
      </fill>
      <alignment horizontal="left" vertical="top" textRotation="0" wrapText="1" indent="0" justifyLastLine="0" shrinkToFit="0" readingOrder="1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r"/>
        <scheme val="none"/>
      </font>
      <fill>
        <patternFill patternType="solid">
          <fgColor theme="4" tint="0.79998168889431442"/>
          <bgColor theme="2"/>
        </patternFill>
      </fill>
      <alignment horizontal="left" vertical="top" textRotation="0" wrapText="0" indent="0" justifyLastLine="0" shrinkToFit="0" readingOrder="1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r"/>
        <scheme val="none"/>
      </font>
      <fill>
        <patternFill patternType="solid">
          <fgColor theme="4" tint="0.79998168889431442"/>
          <bgColor theme="2"/>
        </patternFill>
      </fill>
      <alignment horizontal="center" vertical="top" textRotation="0" wrapText="1" indent="0" justifyLastLine="0" shrinkToFit="0" readingOrder="1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r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r"/>
        <scheme val="none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4</xdr:row>
      <xdr:rowOff>224790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3BEC30D7-D9C8-4FB1-9A74-526427F10692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4</xdr:row>
      <xdr:rowOff>224790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69720EBC-98EA-4B05-ADD4-94A79948B13C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2</xdr:row>
      <xdr:rowOff>148590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BD24427B-9B1C-4D6A-B624-94E25052F1B7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2</xdr:row>
      <xdr:rowOff>148590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2FB8E58D-90BC-4D84-A7A2-20F74FDE480D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4</xdr:row>
      <xdr:rowOff>3810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CC960BAC-7AF8-43E6-9880-6FAF2BD47CCD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4</xdr:row>
      <xdr:rowOff>3810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67EF6A85-FF33-475C-A328-DA9FE769AE34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0</xdr:row>
      <xdr:rowOff>373380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726D83E6-EF94-47FE-9F4F-5CDF2A1C6FA3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0</xdr:row>
      <xdr:rowOff>373380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C063FE1D-DE04-4C88-8E33-5ED0BEAD73CE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0</xdr:row>
      <xdr:rowOff>373380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71C2789D-1C86-48A4-B826-8A37666FE828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0</xdr:row>
      <xdr:rowOff>373380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D36B9ABD-13CB-4D42-A6C3-B828C723B139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1</xdr:row>
      <xdr:rowOff>167640</xdr:rowOff>
    </xdr:to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F226FF22-3711-4F20-B451-9F0B4AAB6E17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1</xdr:row>
      <xdr:rowOff>167640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F972D928-04FF-4402-A870-404DF09F5397}"/>
            </a:ext>
          </a:extLst>
        </xdr:cNvPr>
        <xdr:cNvSpPr>
          <a:spLocks noChangeAspect="1" noChangeArrowheads="1"/>
        </xdr:cNvSpPr>
      </xdr:nvSpPr>
      <xdr:spPr bwMode="auto">
        <a:xfrm>
          <a:off x="11506200" y="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9</xdr:col>
      <xdr:colOff>0</xdr:colOff>
      <xdr:row>0</xdr:row>
      <xdr:rowOff>0</xdr:rowOff>
    </xdr:from>
    <xdr:ext cx="304800" cy="1390650"/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5A5870FA-7E1F-445D-BDD5-315A4746E868}"/>
            </a:ext>
          </a:extLst>
        </xdr:cNvPr>
        <xdr:cNvSpPr>
          <a:spLocks noChangeAspect="1" noChangeArrowheads="1"/>
        </xdr:cNvSpPr>
      </xdr:nvSpPr>
      <xdr:spPr bwMode="auto">
        <a:xfrm>
          <a:off x="11460480" y="0"/>
          <a:ext cx="30480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0</xdr:row>
      <xdr:rowOff>0</xdr:rowOff>
    </xdr:from>
    <xdr:ext cx="304800" cy="1390650"/>
    <xdr:sp macro="" textlink="">
      <xdr:nvSpPr>
        <xdr:cNvPr id="23" name="AutoShape 2">
          <a:extLst>
            <a:ext uri="{FF2B5EF4-FFF2-40B4-BE49-F238E27FC236}">
              <a16:creationId xmlns:a16="http://schemas.microsoft.com/office/drawing/2014/main" id="{00BF7002-4C62-431C-AA1A-910285D6FB2C}"/>
            </a:ext>
          </a:extLst>
        </xdr:cNvPr>
        <xdr:cNvSpPr>
          <a:spLocks noChangeAspect="1" noChangeArrowheads="1"/>
        </xdr:cNvSpPr>
      </xdr:nvSpPr>
      <xdr:spPr bwMode="auto">
        <a:xfrm>
          <a:off x="11460480" y="0"/>
          <a:ext cx="30480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0</xdr:row>
      <xdr:rowOff>0</xdr:rowOff>
    </xdr:from>
    <xdr:ext cx="304800" cy="796290"/>
    <xdr:sp macro="" textlink="">
      <xdr:nvSpPr>
        <xdr:cNvPr id="24" name="AutoShape 1">
          <a:extLst>
            <a:ext uri="{FF2B5EF4-FFF2-40B4-BE49-F238E27FC236}">
              <a16:creationId xmlns:a16="http://schemas.microsoft.com/office/drawing/2014/main" id="{547FAC47-F272-4EE5-A596-C9087B0088DA}"/>
            </a:ext>
          </a:extLst>
        </xdr:cNvPr>
        <xdr:cNvSpPr>
          <a:spLocks noChangeAspect="1" noChangeArrowheads="1"/>
        </xdr:cNvSpPr>
      </xdr:nvSpPr>
      <xdr:spPr bwMode="auto">
        <a:xfrm>
          <a:off x="11460480" y="0"/>
          <a:ext cx="304800" cy="79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0</xdr:row>
      <xdr:rowOff>0</xdr:rowOff>
    </xdr:from>
    <xdr:ext cx="304800" cy="796290"/>
    <xdr:sp macro="" textlink="">
      <xdr:nvSpPr>
        <xdr:cNvPr id="25" name="AutoShape 2">
          <a:extLst>
            <a:ext uri="{FF2B5EF4-FFF2-40B4-BE49-F238E27FC236}">
              <a16:creationId xmlns:a16="http://schemas.microsoft.com/office/drawing/2014/main" id="{894B7A8C-24D0-4535-BF63-C7F272E1A15E}"/>
            </a:ext>
          </a:extLst>
        </xdr:cNvPr>
        <xdr:cNvSpPr>
          <a:spLocks noChangeAspect="1" noChangeArrowheads="1"/>
        </xdr:cNvSpPr>
      </xdr:nvSpPr>
      <xdr:spPr bwMode="auto">
        <a:xfrm>
          <a:off x="11460480" y="0"/>
          <a:ext cx="304800" cy="79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0</xdr:row>
      <xdr:rowOff>0</xdr:rowOff>
    </xdr:from>
    <xdr:ext cx="304800" cy="1169670"/>
    <xdr:sp macro="" textlink="">
      <xdr:nvSpPr>
        <xdr:cNvPr id="26" name="AutoShape 1">
          <a:extLst>
            <a:ext uri="{FF2B5EF4-FFF2-40B4-BE49-F238E27FC236}">
              <a16:creationId xmlns:a16="http://schemas.microsoft.com/office/drawing/2014/main" id="{DD49624D-B824-49E6-A1BD-3A058EFE0D95}"/>
            </a:ext>
          </a:extLst>
        </xdr:cNvPr>
        <xdr:cNvSpPr>
          <a:spLocks noChangeAspect="1" noChangeArrowheads="1"/>
        </xdr:cNvSpPr>
      </xdr:nvSpPr>
      <xdr:spPr bwMode="auto">
        <a:xfrm>
          <a:off x="11460480" y="0"/>
          <a:ext cx="304800" cy="1169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0</xdr:row>
      <xdr:rowOff>228600</xdr:rowOff>
    </xdr:from>
    <xdr:ext cx="304800" cy="1169670"/>
    <xdr:sp macro="" textlink="">
      <xdr:nvSpPr>
        <xdr:cNvPr id="27" name="AutoShape 2">
          <a:extLst>
            <a:ext uri="{FF2B5EF4-FFF2-40B4-BE49-F238E27FC236}">
              <a16:creationId xmlns:a16="http://schemas.microsoft.com/office/drawing/2014/main" id="{0D884DCC-5876-4CDA-AE8A-4D6AAF49CA1D}"/>
            </a:ext>
          </a:extLst>
        </xdr:cNvPr>
        <xdr:cNvSpPr>
          <a:spLocks noChangeAspect="1" noChangeArrowheads="1"/>
        </xdr:cNvSpPr>
      </xdr:nvSpPr>
      <xdr:spPr bwMode="auto">
        <a:xfrm>
          <a:off x="13197840" y="228600"/>
          <a:ext cx="304800" cy="1169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0</xdr:row>
      <xdr:rowOff>0</xdr:rowOff>
    </xdr:from>
    <xdr:ext cx="304800" cy="556260"/>
    <xdr:sp macro="" textlink="">
      <xdr:nvSpPr>
        <xdr:cNvPr id="28" name="AutoShape 1">
          <a:extLst>
            <a:ext uri="{FF2B5EF4-FFF2-40B4-BE49-F238E27FC236}">
              <a16:creationId xmlns:a16="http://schemas.microsoft.com/office/drawing/2014/main" id="{458AF1AC-9E7E-49EF-8FEA-969CEFB7BCF8}"/>
            </a:ext>
          </a:extLst>
        </xdr:cNvPr>
        <xdr:cNvSpPr>
          <a:spLocks noChangeAspect="1" noChangeArrowheads="1"/>
        </xdr:cNvSpPr>
      </xdr:nvSpPr>
      <xdr:spPr bwMode="auto">
        <a:xfrm>
          <a:off x="11460480" y="0"/>
          <a:ext cx="30480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1615440</xdr:colOff>
      <xdr:row>3</xdr:row>
      <xdr:rowOff>114300</xdr:rowOff>
    </xdr:from>
    <xdr:ext cx="304800" cy="556260"/>
    <xdr:sp macro="" textlink="">
      <xdr:nvSpPr>
        <xdr:cNvPr id="29" name="AutoShape 2">
          <a:extLst>
            <a:ext uri="{FF2B5EF4-FFF2-40B4-BE49-F238E27FC236}">
              <a16:creationId xmlns:a16="http://schemas.microsoft.com/office/drawing/2014/main" id="{9A6C6415-C46F-4A25-A803-9C2BB948125F}"/>
            </a:ext>
          </a:extLst>
        </xdr:cNvPr>
        <xdr:cNvSpPr>
          <a:spLocks noChangeAspect="1" noChangeArrowheads="1"/>
        </xdr:cNvSpPr>
      </xdr:nvSpPr>
      <xdr:spPr bwMode="auto">
        <a:xfrm>
          <a:off x="13075920" y="1021080"/>
          <a:ext cx="30480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572074-DE82-4556-934D-6D9172973FA3}" name="Tabla2" displayName="Tabla2" ref="A1:N70" totalsRowShown="0" headerRowDxfId="16" dataDxfId="15" tableBorderDxfId="14" headerRowCellStyle="Moneda [0]">
  <autoFilter ref="A1:N70" xr:uid="{CC572074-DE82-4556-934D-6D9172973FA3}"/>
  <tableColumns count="14">
    <tableColumn id="1" xr3:uid="{2F422CDB-6A5F-4900-8BD3-B945B8E8B733}" name="Código CATASTRAL" dataDxfId="13"/>
    <tableColumn id="2" xr3:uid="{2EFD7820-4C52-416E-904E-B85629A3DD0B}" name="DIRECCION" dataDxfId="12"/>
    <tableColumn id="3" xr3:uid="{9C6E6AD3-48C4-4161-8B08-79300EF858C6}" name="DESCRIPCION" dataDxfId="11"/>
    <tableColumn id="4" xr3:uid="{A9EAA4AC-940D-400F-8761-878D748938A6}" name="ARE CONS" dataDxfId="10"/>
    <tableColumn id="12" xr3:uid="{451C9B1C-1921-4232-B014-E442521B4584}" name="VALOR RECONSTRUCCION AÑO 2026" dataDxfId="9" dataCellStyle="Moneda [0]">
      <calculatedColumnFormula>Tabla2[[#This Row],[VALOR RECONSTRUCCION AÑO 2025]]+Tabla2[[#This Row],[INDICE VARIABLE 5% ADICIONAL]]</calculatedColumnFormula>
    </tableColumn>
    <tableColumn id="11" xr3:uid="{C51FABF2-4334-49BC-AEF6-C637253F5879}" name="VALOR RECONSTRUCCION AÑO 2025" dataDxfId="8" dataCellStyle="Moneda [0]"/>
    <tableColumn id="5" xr3:uid="{98FFE4C2-D7EF-401C-A77F-496203C90B4E}" name="INDICE VARIABLE 5% ADICIONAL" dataDxfId="7" dataCellStyle="Moneda [0]">
      <calculatedColumnFormula>Tabla2[[#This Row],[VALOR RECONSTRUCCION AÑO 2025]]*0.05</calculatedColumnFormula>
    </tableColumn>
    <tableColumn id="6" xr3:uid="{0167F36F-87A1-4251-9603-7DED94BB53B9}" name="EQUIPO ELECTRONICO MOVIL" dataDxfId="6" dataCellStyle="Moneda [0]"/>
    <tableColumn id="7" xr3:uid="{B2E3E94B-C219-4D11-99D7-D67701496BCD}" name="MUEBLES Y ENSERES 2026" dataDxfId="5" dataCellStyle="Moneda [0]"/>
    <tableColumn id="14" xr3:uid="{C4C76919-2DD8-4712-A9E2-0EC3406DD9BE}" name="MUEBLES Y ENSERES 2025" dataDxfId="4" dataCellStyle="Moneda [0]"/>
    <tableColumn id="13" xr3:uid="{078A8B26-26A0-43F7-B01A-A93087580C9D}" name="INDICE VARIABLES 5%" dataDxfId="3" dataCellStyle="Moneda [0]">
      <calculatedColumnFormula>Tabla2[[#This Row],[MUEBLES Y ENSERES 2025]]*0.05</calculatedColumnFormula>
    </tableColumn>
    <tableColumn id="8" xr3:uid="{9CA972AF-909D-4C32-8051-6E0DB6112BC9}" name="EQUIPO ELECTRONICO" dataDxfId="2" dataCellStyle="Moneda [0]"/>
    <tableColumn id="9" xr3:uid="{85DEDEB2-9EEA-487F-8D9C-ADADA51F817F}" name="MAQUINARIA Y EQUIPO" dataDxfId="1" dataCellStyle="Moneda [0]"/>
    <tableColumn id="10" xr3:uid="{5DD28B46-8D8D-4945-9023-4E790AA426C0}" name="ARTICULOS ESPECIALES" dataDxfId="0" dataCellStyle="Moneda [0]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9F2AD-28E9-465B-B91D-4042728E5FA3}">
  <dimension ref="A1:M16"/>
  <sheetViews>
    <sheetView workbookViewId="0">
      <selection activeCell="L19" sqref="L19"/>
    </sheetView>
  </sheetViews>
  <sheetFormatPr baseColWidth="10" defaultRowHeight="14.5"/>
  <cols>
    <col min="3" max="3" width="21.36328125" customWidth="1"/>
    <col min="5" max="5" width="16.81640625" customWidth="1"/>
    <col min="6" max="6" width="7.453125" customWidth="1"/>
    <col min="7" max="7" width="7.08984375" customWidth="1"/>
    <col min="11" max="11" width="18.54296875" customWidth="1"/>
    <col min="13" max="13" width="12.1796875" bestFit="1" customWidth="1"/>
  </cols>
  <sheetData>
    <row r="1" spans="1:13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4"/>
    </row>
    <row r="2" spans="1:13">
      <c r="A2" s="82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3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2" t="s">
        <v>10</v>
      </c>
      <c r="J3" s="1" t="s">
        <v>11</v>
      </c>
      <c r="K3" s="62" t="s">
        <v>60</v>
      </c>
    </row>
    <row r="4" spans="1:13">
      <c r="A4" s="3">
        <v>1</v>
      </c>
      <c r="B4" s="4" t="s">
        <v>12</v>
      </c>
      <c r="C4" s="4" t="s">
        <v>13</v>
      </c>
      <c r="D4" s="4" t="s">
        <v>14</v>
      </c>
      <c r="E4" s="4" t="s">
        <v>15</v>
      </c>
      <c r="F4" s="4"/>
      <c r="G4" s="4"/>
      <c r="H4" s="4" t="s">
        <v>245</v>
      </c>
      <c r="I4" s="4">
        <v>1993</v>
      </c>
      <c r="J4" s="4">
        <v>9008014</v>
      </c>
      <c r="K4" s="60">
        <v>74600000</v>
      </c>
    </row>
    <row r="5" spans="1:13">
      <c r="A5" s="3">
        <f>+A4+1</f>
        <v>2</v>
      </c>
      <c r="B5" s="4" t="s">
        <v>16</v>
      </c>
      <c r="C5" s="4" t="s">
        <v>17</v>
      </c>
      <c r="D5" s="4" t="s">
        <v>18</v>
      </c>
      <c r="E5" s="4" t="s">
        <v>19</v>
      </c>
      <c r="F5" s="4"/>
      <c r="G5" s="4"/>
      <c r="H5" s="4" t="s">
        <v>245</v>
      </c>
      <c r="I5" s="4">
        <v>2013</v>
      </c>
      <c r="J5" s="4">
        <v>3417136</v>
      </c>
      <c r="K5" s="60">
        <v>5500000</v>
      </c>
    </row>
    <row r="6" spans="1:13">
      <c r="A6" s="3">
        <f t="shared" ref="A6:A15" si="0">+A5+1</f>
        <v>3</v>
      </c>
      <c r="B6" s="4" t="s">
        <v>20</v>
      </c>
      <c r="C6" s="4" t="s">
        <v>17</v>
      </c>
      <c r="D6" s="4" t="s">
        <v>18</v>
      </c>
      <c r="E6" s="4" t="s">
        <v>21</v>
      </c>
      <c r="F6" s="4"/>
      <c r="G6" s="4"/>
      <c r="H6" s="4" t="s">
        <v>245</v>
      </c>
      <c r="I6" s="4">
        <v>2013</v>
      </c>
      <c r="J6" s="4">
        <v>3417136</v>
      </c>
      <c r="K6" s="60">
        <v>5500000</v>
      </c>
    </row>
    <row r="7" spans="1:13">
      <c r="A7" s="3">
        <f t="shared" si="0"/>
        <v>4</v>
      </c>
      <c r="B7" s="4" t="s">
        <v>22</v>
      </c>
      <c r="C7" s="4" t="s">
        <v>17</v>
      </c>
      <c r="D7" s="4" t="s">
        <v>18</v>
      </c>
      <c r="E7" s="4" t="s">
        <v>23</v>
      </c>
      <c r="F7" s="4"/>
      <c r="G7" s="4"/>
      <c r="H7" s="4" t="s">
        <v>245</v>
      </c>
      <c r="I7" s="4">
        <v>1994</v>
      </c>
      <c r="J7" s="4">
        <v>3417063</v>
      </c>
      <c r="K7" s="60">
        <v>6600000</v>
      </c>
    </row>
    <row r="8" spans="1:13" ht="20">
      <c r="A8" s="3">
        <f t="shared" si="0"/>
        <v>5</v>
      </c>
      <c r="B8" s="4" t="s">
        <v>24</v>
      </c>
      <c r="C8" s="59" t="s">
        <v>25</v>
      </c>
      <c r="D8" s="4" t="s">
        <v>26</v>
      </c>
      <c r="E8" s="59" t="s">
        <v>27</v>
      </c>
      <c r="F8" s="4"/>
      <c r="G8" s="4"/>
      <c r="H8" s="4" t="s">
        <v>245</v>
      </c>
      <c r="I8" s="4">
        <v>2015</v>
      </c>
      <c r="J8" s="4">
        <v>3626093</v>
      </c>
      <c r="K8" s="61">
        <v>238400000</v>
      </c>
    </row>
    <row r="9" spans="1:13">
      <c r="A9" s="3">
        <f t="shared" si="0"/>
        <v>6</v>
      </c>
      <c r="B9" s="4" t="s">
        <v>28</v>
      </c>
      <c r="C9" s="4" t="s">
        <v>17</v>
      </c>
      <c r="D9" s="4" t="s">
        <v>18</v>
      </c>
      <c r="E9" s="4" t="s">
        <v>29</v>
      </c>
      <c r="F9" s="4"/>
      <c r="G9" s="4"/>
      <c r="H9" s="4" t="s">
        <v>245</v>
      </c>
      <c r="I9" s="4">
        <v>2017</v>
      </c>
      <c r="J9" s="4">
        <v>3417167</v>
      </c>
      <c r="K9" s="60">
        <v>6800000</v>
      </c>
    </row>
    <row r="10" spans="1:13">
      <c r="A10" s="3">
        <f t="shared" si="0"/>
        <v>7</v>
      </c>
      <c r="B10" s="4" t="s">
        <v>30</v>
      </c>
      <c r="C10" s="4" t="s">
        <v>17</v>
      </c>
      <c r="D10" s="4" t="s">
        <v>18</v>
      </c>
      <c r="E10" s="4" t="s">
        <v>31</v>
      </c>
      <c r="F10" s="4"/>
      <c r="G10" s="4"/>
      <c r="H10" s="4" t="s">
        <v>245</v>
      </c>
      <c r="I10" s="4">
        <v>2017</v>
      </c>
      <c r="J10" s="4">
        <v>3417167</v>
      </c>
      <c r="K10" s="60">
        <v>6800000</v>
      </c>
    </row>
    <row r="11" spans="1:13">
      <c r="A11" s="3">
        <f t="shared" si="0"/>
        <v>8</v>
      </c>
      <c r="B11" s="4" t="s">
        <v>32</v>
      </c>
      <c r="C11" s="4" t="s">
        <v>17</v>
      </c>
      <c r="D11" s="4" t="s">
        <v>33</v>
      </c>
      <c r="E11" s="4" t="s">
        <v>34</v>
      </c>
      <c r="F11" s="4"/>
      <c r="G11" s="4"/>
      <c r="H11" s="4" t="s">
        <v>245</v>
      </c>
      <c r="I11" s="4">
        <v>1998</v>
      </c>
      <c r="J11" s="4">
        <v>9817015</v>
      </c>
      <c r="K11" s="60">
        <v>7200000</v>
      </c>
    </row>
    <row r="12" spans="1:13" ht="20">
      <c r="A12" s="3">
        <f t="shared" si="0"/>
        <v>9</v>
      </c>
      <c r="B12" s="4" t="s">
        <v>35</v>
      </c>
      <c r="C12" s="4" t="s">
        <v>36</v>
      </c>
      <c r="D12" s="4" t="s">
        <v>37</v>
      </c>
      <c r="E12" s="59" t="s">
        <v>38</v>
      </c>
      <c r="F12" s="4"/>
      <c r="G12" s="4"/>
      <c r="H12" s="4" t="s">
        <v>245</v>
      </c>
      <c r="I12" s="4">
        <v>2017</v>
      </c>
      <c r="J12" s="4">
        <v>3703016</v>
      </c>
      <c r="K12" s="60">
        <v>352500000</v>
      </c>
    </row>
    <row r="13" spans="1:13" ht="20">
      <c r="A13" s="3">
        <f t="shared" si="0"/>
        <v>10</v>
      </c>
      <c r="B13" s="4" t="s">
        <v>39</v>
      </c>
      <c r="C13" s="4" t="s">
        <v>40</v>
      </c>
      <c r="D13" s="4" t="s">
        <v>26</v>
      </c>
      <c r="E13" s="59" t="s">
        <v>41</v>
      </c>
      <c r="F13" s="4"/>
      <c r="G13" s="4"/>
      <c r="H13" s="4" t="s">
        <v>245</v>
      </c>
      <c r="I13" s="4">
        <v>2014</v>
      </c>
      <c r="J13" s="4">
        <v>3626089</v>
      </c>
      <c r="K13" s="60">
        <v>225300000</v>
      </c>
    </row>
    <row r="14" spans="1:13">
      <c r="A14" s="3">
        <f t="shared" si="0"/>
        <v>11</v>
      </c>
      <c r="B14" s="4" t="s">
        <v>43</v>
      </c>
      <c r="C14" s="4" t="s">
        <v>17</v>
      </c>
      <c r="D14" s="4" t="s">
        <v>33</v>
      </c>
      <c r="E14" s="4" t="s">
        <v>42</v>
      </c>
      <c r="F14" s="4"/>
      <c r="G14" s="4"/>
      <c r="H14" s="4" t="s">
        <v>245</v>
      </c>
      <c r="I14" s="4">
        <v>2019</v>
      </c>
      <c r="J14" s="4">
        <v>9817137</v>
      </c>
      <c r="K14" s="60">
        <v>16600000</v>
      </c>
    </row>
    <row r="15" spans="1:13">
      <c r="A15" s="3">
        <f t="shared" si="0"/>
        <v>12</v>
      </c>
      <c r="B15" s="4" t="s">
        <v>44</v>
      </c>
      <c r="C15" s="4" t="s">
        <v>45</v>
      </c>
      <c r="D15" s="4" t="s">
        <v>33</v>
      </c>
      <c r="E15" s="4" t="s">
        <v>336</v>
      </c>
      <c r="F15" s="4"/>
      <c r="G15" s="4"/>
      <c r="H15" s="4" t="s">
        <v>245</v>
      </c>
      <c r="I15" s="4">
        <v>2022</v>
      </c>
      <c r="J15" s="4">
        <v>9854041</v>
      </c>
      <c r="K15" s="60">
        <v>11500000</v>
      </c>
    </row>
    <row r="16" spans="1:13">
      <c r="A16" s="85" t="s">
        <v>46</v>
      </c>
      <c r="B16" s="86"/>
      <c r="C16" s="86"/>
      <c r="D16" s="86"/>
      <c r="E16" s="86"/>
      <c r="F16" s="86"/>
      <c r="G16" s="86"/>
      <c r="H16" s="86"/>
      <c r="I16" s="86"/>
      <c r="J16" s="87"/>
      <c r="K16" s="63">
        <f>SUM(K4:K15)</f>
        <v>957300000</v>
      </c>
      <c r="M16" s="64"/>
    </row>
  </sheetData>
  <mergeCells count="3">
    <mergeCell ref="A1:K1"/>
    <mergeCell ref="A2:K2"/>
    <mergeCell ref="A16:J16"/>
  </mergeCells>
  <phoneticPr fontId="1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7396A-4872-490B-ACA8-B981B67402F6}">
  <dimension ref="A1:D19"/>
  <sheetViews>
    <sheetView topLeftCell="A16" workbookViewId="0">
      <selection activeCell="B17" sqref="B17"/>
    </sheetView>
  </sheetViews>
  <sheetFormatPr baseColWidth="10" defaultRowHeight="14.5"/>
  <cols>
    <col min="1" max="1" width="52.36328125" customWidth="1"/>
    <col min="2" max="2" width="30.453125" customWidth="1"/>
    <col min="3" max="3" width="17.453125" customWidth="1"/>
    <col min="4" max="4" width="18.81640625" bestFit="1" customWidth="1"/>
  </cols>
  <sheetData>
    <row r="1" spans="1:2">
      <c r="A1" s="88" t="s">
        <v>47</v>
      </c>
      <c r="B1" s="89"/>
    </row>
    <row r="2" spans="1:2">
      <c r="A2" s="5"/>
      <c r="B2" s="6"/>
    </row>
    <row r="3" spans="1:2">
      <c r="A3" s="8" t="s">
        <v>48</v>
      </c>
      <c r="B3" s="79">
        <f>'RELACION DETALLADA PREDIOS'!E71</f>
        <v>15798036817.5</v>
      </c>
    </row>
    <row r="4" spans="1:2">
      <c r="A4" s="8" t="s">
        <v>49</v>
      </c>
      <c r="B4" s="79">
        <f>'RELACION DETALLADA PREDIOS'!I71</f>
        <v>567110282.54999995</v>
      </c>
    </row>
    <row r="5" spans="1:2">
      <c r="A5" s="8" t="s">
        <v>50</v>
      </c>
      <c r="B5" s="79">
        <f>'RELACION DETALLADA PREDIOS'!L71</f>
        <v>444928874</v>
      </c>
    </row>
    <row r="6" spans="1:2">
      <c r="A6" s="8" t="s">
        <v>51</v>
      </c>
      <c r="B6" s="79">
        <f>'RELACION DETALLADA PREDIOS'!H71</f>
        <v>32560499</v>
      </c>
    </row>
    <row r="7" spans="1:2">
      <c r="A7" s="8" t="s">
        <v>337</v>
      </c>
      <c r="B7" s="79">
        <f>'RELACION DETALLADA PREDIOS'!M71</f>
        <v>7083720</v>
      </c>
    </row>
    <row r="8" spans="1:2">
      <c r="A8" s="8" t="s">
        <v>53</v>
      </c>
      <c r="B8" s="79">
        <f>'RELACION DETALLADA PREDIOS'!N71</f>
        <v>143068391</v>
      </c>
    </row>
    <row r="9" spans="1:2">
      <c r="A9" s="8" t="s">
        <v>54</v>
      </c>
      <c r="B9" s="79">
        <v>100000000</v>
      </c>
    </row>
    <row r="10" spans="1:2">
      <c r="B10" s="80"/>
    </row>
    <row r="11" spans="1:2">
      <c r="A11" s="8" t="s">
        <v>55</v>
      </c>
      <c r="B11" s="79">
        <v>1500000000</v>
      </c>
    </row>
    <row r="12" spans="1:2">
      <c r="A12" s="8" t="s">
        <v>338</v>
      </c>
      <c r="B12" s="79">
        <f>'RELACION MAQUINARIA'!G7</f>
        <v>1736067226</v>
      </c>
    </row>
    <row r="13" spans="1:2">
      <c r="A13" s="8" t="s">
        <v>56</v>
      </c>
      <c r="B13" s="79">
        <v>130000000</v>
      </c>
    </row>
    <row r="14" spans="1:2">
      <c r="A14" s="8" t="s">
        <v>246</v>
      </c>
      <c r="B14" s="79">
        <v>120000000</v>
      </c>
    </row>
    <row r="15" spans="1:2">
      <c r="A15" s="8" t="s">
        <v>339</v>
      </c>
      <c r="B15" s="81" t="s">
        <v>340</v>
      </c>
    </row>
    <row r="16" spans="1:2">
      <c r="A16" s="8" t="s">
        <v>341</v>
      </c>
      <c r="B16" s="81">
        <f>'RELACION AUTOMOVILES'!K16</f>
        <v>957300000</v>
      </c>
    </row>
    <row r="17" spans="1:4">
      <c r="A17" s="8" t="s">
        <v>247</v>
      </c>
      <c r="B17" s="81">
        <v>1774240000</v>
      </c>
      <c r="C17" s="90" t="s">
        <v>248</v>
      </c>
      <c r="D17" s="90"/>
    </row>
    <row r="18" spans="1:4">
      <c r="B18" s="65" t="s">
        <v>249</v>
      </c>
      <c r="C18" s="90"/>
      <c r="D18" s="90"/>
    </row>
    <row r="19" spans="1:4">
      <c r="B19" s="65" t="s">
        <v>250</v>
      </c>
      <c r="C19" s="90"/>
      <c r="D19" s="90"/>
    </row>
  </sheetData>
  <mergeCells count="2">
    <mergeCell ref="A1:B1"/>
    <mergeCell ref="C17:D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8DB06-94BD-4E4E-9C83-1130281C08A3}">
  <dimension ref="A1:H7"/>
  <sheetViews>
    <sheetView topLeftCell="A3" workbookViewId="0">
      <selection activeCell="H16" sqref="H16"/>
    </sheetView>
  </sheetViews>
  <sheetFormatPr baseColWidth="10" defaultRowHeight="14.5"/>
  <cols>
    <col min="1" max="1" width="15" customWidth="1"/>
    <col min="2" max="2" width="20.1796875" customWidth="1"/>
    <col min="7" max="7" width="16.90625" customWidth="1"/>
    <col min="8" max="8" width="18" customWidth="1"/>
  </cols>
  <sheetData>
    <row r="1" spans="1:8">
      <c r="A1" s="10"/>
      <c r="B1" s="10"/>
      <c r="C1" s="92" t="s">
        <v>0</v>
      </c>
      <c r="D1" s="93"/>
      <c r="E1" s="93"/>
      <c r="F1" s="93"/>
      <c r="G1" s="93"/>
      <c r="H1" s="93"/>
    </row>
    <row r="2" spans="1:8">
      <c r="A2" s="94" t="s">
        <v>57</v>
      </c>
      <c r="B2" s="94"/>
      <c r="C2" s="94"/>
      <c r="D2" s="94"/>
      <c r="E2" s="94"/>
      <c r="F2" s="94"/>
      <c r="G2" s="94"/>
      <c r="H2" s="94"/>
    </row>
    <row r="3" spans="1:8" ht="21" customHeight="1">
      <c r="A3" s="9" t="s">
        <v>58</v>
      </c>
      <c r="B3" s="9" t="s">
        <v>4</v>
      </c>
      <c r="C3" s="9" t="s">
        <v>5</v>
      </c>
      <c r="D3" s="9" t="s">
        <v>238</v>
      </c>
      <c r="E3" s="9" t="s">
        <v>239</v>
      </c>
      <c r="F3" s="9" t="s">
        <v>59</v>
      </c>
      <c r="G3" s="9" t="s">
        <v>60</v>
      </c>
      <c r="H3" s="9" t="s">
        <v>61</v>
      </c>
    </row>
    <row r="4" spans="1:8">
      <c r="A4" s="11" t="s">
        <v>62</v>
      </c>
      <c r="B4" s="12" t="s">
        <v>63</v>
      </c>
      <c r="C4" s="12" t="s">
        <v>64</v>
      </c>
      <c r="D4" s="56" t="s">
        <v>240</v>
      </c>
      <c r="E4" s="12" t="s">
        <v>244</v>
      </c>
      <c r="F4" s="12">
        <v>2014</v>
      </c>
      <c r="G4" s="13">
        <v>450000000</v>
      </c>
      <c r="H4" s="13">
        <v>100000000</v>
      </c>
    </row>
    <row r="5" spans="1:8">
      <c r="A5" s="14" t="s">
        <v>65</v>
      </c>
      <c r="B5" s="7" t="s">
        <v>201</v>
      </c>
      <c r="C5" s="7" t="s">
        <v>66</v>
      </c>
      <c r="D5" s="57" t="s">
        <v>241</v>
      </c>
      <c r="E5" s="7" t="s">
        <v>243</v>
      </c>
      <c r="F5" s="7">
        <v>2012</v>
      </c>
      <c r="G5" s="13">
        <v>645000000</v>
      </c>
      <c r="H5" s="13">
        <v>100000000</v>
      </c>
    </row>
    <row r="6" spans="1:8">
      <c r="A6" s="15" t="s">
        <v>67</v>
      </c>
      <c r="B6" s="16" t="s">
        <v>200</v>
      </c>
      <c r="C6" s="16" t="s">
        <v>66</v>
      </c>
      <c r="D6" s="58">
        <v>420</v>
      </c>
      <c r="E6" s="16" t="s">
        <v>242</v>
      </c>
      <c r="F6" s="7">
        <v>2021</v>
      </c>
      <c r="G6" s="13">
        <v>641067226</v>
      </c>
      <c r="H6" s="13">
        <v>100000000</v>
      </c>
    </row>
    <row r="7" spans="1:8">
      <c r="A7" s="91"/>
      <c r="B7" s="91"/>
      <c r="C7" s="91"/>
      <c r="D7" s="91"/>
      <c r="E7" s="91"/>
      <c r="F7" s="91"/>
      <c r="G7" s="17">
        <f>SUM(G4:G6)</f>
        <v>1736067226</v>
      </c>
      <c r="H7" s="17">
        <f>SUM(H4:H6)</f>
        <v>300000000</v>
      </c>
    </row>
  </sheetData>
  <mergeCells count="3">
    <mergeCell ref="A7:F7"/>
    <mergeCell ref="C1:H1"/>
    <mergeCell ref="A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55D43-2859-4C43-B891-A7F132289D71}">
  <dimension ref="A1:O71"/>
  <sheetViews>
    <sheetView tabSelected="1" topLeftCell="B1" workbookViewId="0">
      <pane ySplit="1" topLeftCell="A28" activePane="bottomLeft" state="frozen"/>
      <selection pane="bottomLeft" activeCell="C70" sqref="C70"/>
    </sheetView>
  </sheetViews>
  <sheetFormatPr baseColWidth="10" defaultColWidth="50" defaultRowHeight="10"/>
  <cols>
    <col min="1" max="1" width="13.36328125" style="18" customWidth="1"/>
    <col min="2" max="2" width="50" style="18" customWidth="1"/>
    <col min="3" max="3" width="46.90625" style="18" bestFit="1" customWidth="1"/>
    <col min="4" max="4" width="11" style="18" bestFit="1" customWidth="1"/>
    <col min="5" max="5" width="19.453125" style="18" bestFit="1" customWidth="1"/>
    <col min="6" max="7" width="19.453125" style="18" hidden="1" customWidth="1"/>
    <col min="8" max="8" width="26.453125" style="18" bestFit="1" customWidth="1"/>
    <col min="9" max="9" width="25.36328125" style="18" customWidth="1"/>
    <col min="10" max="11" width="25.36328125" style="18" hidden="1" customWidth="1"/>
    <col min="12" max="12" width="21.453125" style="18" bestFit="1" customWidth="1"/>
    <col min="13" max="13" width="22" style="18" bestFit="1" customWidth="1"/>
    <col min="14" max="14" width="23.36328125" style="18" bestFit="1" customWidth="1"/>
    <col min="15" max="15" width="13.6328125" style="18" bestFit="1" customWidth="1"/>
    <col min="16" max="260" width="50" style="18"/>
    <col min="261" max="261" width="21.36328125" style="18" bestFit="1" customWidth="1"/>
    <col min="262" max="262" width="47.54296875" style="18" bestFit="1" customWidth="1"/>
    <col min="263" max="263" width="46.90625" style="18" bestFit="1" customWidth="1"/>
    <col min="264" max="264" width="11" style="18" bestFit="1" customWidth="1"/>
    <col min="265" max="265" width="19.453125" style="18" bestFit="1" customWidth="1"/>
    <col min="266" max="266" width="26.453125" style="18" bestFit="1" customWidth="1"/>
    <col min="267" max="267" width="20.08984375" style="18" bestFit="1" customWidth="1"/>
    <col min="268" max="268" width="21.453125" style="18" bestFit="1" customWidth="1"/>
    <col min="269" max="269" width="22" style="18" bestFit="1" customWidth="1"/>
    <col min="270" max="270" width="23.36328125" style="18" bestFit="1" customWidth="1"/>
    <col min="271" max="271" width="13.6328125" style="18" bestFit="1" customWidth="1"/>
    <col min="272" max="516" width="50" style="18"/>
    <col min="517" max="517" width="21.36328125" style="18" bestFit="1" customWidth="1"/>
    <col min="518" max="518" width="47.54296875" style="18" bestFit="1" customWidth="1"/>
    <col min="519" max="519" width="46.90625" style="18" bestFit="1" customWidth="1"/>
    <col min="520" max="520" width="11" style="18" bestFit="1" customWidth="1"/>
    <col min="521" max="521" width="19.453125" style="18" bestFit="1" customWidth="1"/>
    <col min="522" max="522" width="26.453125" style="18" bestFit="1" customWidth="1"/>
    <col min="523" max="523" width="20.08984375" style="18" bestFit="1" customWidth="1"/>
    <col min="524" max="524" width="21.453125" style="18" bestFit="1" customWidth="1"/>
    <col min="525" max="525" width="22" style="18" bestFit="1" customWidth="1"/>
    <col min="526" max="526" width="23.36328125" style="18" bestFit="1" customWidth="1"/>
    <col min="527" max="527" width="13.6328125" style="18" bestFit="1" customWidth="1"/>
    <col min="528" max="772" width="50" style="18"/>
    <col min="773" max="773" width="21.36328125" style="18" bestFit="1" customWidth="1"/>
    <col min="774" max="774" width="47.54296875" style="18" bestFit="1" customWidth="1"/>
    <col min="775" max="775" width="46.90625" style="18" bestFit="1" customWidth="1"/>
    <col min="776" max="776" width="11" style="18" bestFit="1" customWidth="1"/>
    <col min="777" max="777" width="19.453125" style="18" bestFit="1" customWidth="1"/>
    <col min="778" max="778" width="26.453125" style="18" bestFit="1" customWidth="1"/>
    <col min="779" max="779" width="20.08984375" style="18" bestFit="1" customWidth="1"/>
    <col min="780" max="780" width="21.453125" style="18" bestFit="1" customWidth="1"/>
    <col min="781" max="781" width="22" style="18" bestFit="1" customWidth="1"/>
    <col min="782" max="782" width="23.36328125" style="18" bestFit="1" customWidth="1"/>
    <col min="783" max="783" width="13.6328125" style="18" bestFit="1" customWidth="1"/>
    <col min="784" max="1028" width="50" style="18"/>
    <col min="1029" max="1029" width="21.36328125" style="18" bestFit="1" customWidth="1"/>
    <col min="1030" max="1030" width="47.54296875" style="18" bestFit="1" customWidth="1"/>
    <col min="1031" max="1031" width="46.90625" style="18" bestFit="1" customWidth="1"/>
    <col min="1032" max="1032" width="11" style="18" bestFit="1" customWidth="1"/>
    <col min="1033" max="1033" width="19.453125" style="18" bestFit="1" customWidth="1"/>
    <col min="1034" max="1034" width="26.453125" style="18" bestFit="1" customWidth="1"/>
    <col min="1035" max="1035" width="20.08984375" style="18" bestFit="1" customWidth="1"/>
    <col min="1036" max="1036" width="21.453125" style="18" bestFit="1" customWidth="1"/>
    <col min="1037" max="1037" width="22" style="18" bestFit="1" customWidth="1"/>
    <col min="1038" max="1038" width="23.36328125" style="18" bestFit="1" customWidth="1"/>
    <col min="1039" max="1039" width="13.6328125" style="18" bestFit="1" customWidth="1"/>
    <col min="1040" max="1284" width="50" style="18"/>
    <col min="1285" max="1285" width="21.36328125" style="18" bestFit="1" customWidth="1"/>
    <col min="1286" max="1286" width="47.54296875" style="18" bestFit="1" customWidth="1"/>
    <col min="1287" max="1287" width="46.90625" style="18" bestFit="1" customWidth="1"/>
    <col min="1288" max="1288" width="11" style="18" bestFit="1" customWidth="1"/>
    <col min="1289" max="1289" width="19.453125" style="18" bestFit="1" customWidth="1"/>
    <col min="1290" max="1290" width="26.453125" style="18" bestFit="1" customWidth="1"/>
    <col min="1291" max="1291" width="20.08984375" style="18" bestFit="1" customWidth="1"/>
    <col min="1292" max="1292" width="21.453125" style="18" bestFit="1" customWidth="1"/>
    <col min="1293" max="1293" width="22" style="18" bestFit="1" customWidth="1"/>
    <col min="1294" max="1294" width="23.36328125" style="18" bestFit="1" customWidth="1"/>
    <col min="1295" max="1295" width="13.6328125" style="18" bestFit="1" customWidth="1"/>
    <col min="1296" max="1540" width="50" style="18"/>
    <col min="1541" max="1541" width="21.36328125" style="18" bestFit="1" customWidth="1"/>
    <col min="1542" max="1542" width="47.54296875" style="18" bestFit="1" customWidth="1"/>
    <col min="1543" max="1543" width="46.90625" style="18" bestFit="1" customWidth="1"/>
    <col min="1544" max="1544" width="11" style="18" bestFit="1" customWidth="1"/>
    <col min="1545" max="1545" width="19.453125" style="18" bestFit="1" customWidth="1"/>
    <col min="1546" max="1546" width="26.453125" style="18" bestFit="1" customWidth="1"/>
    <col min="1547" max="1547" width="20.08984375" style="18" bestFit="1" customWidth="1"/>
    <col min="1548" max="1548" width="21.453125" style="18" bestFit="1" customWidth="1"/>
    <col min="1549" max="1549" width="22" style="18" bestFit="1" customWidth="1"/>
    <col min="1550" max="1550" width="23.36328125" style="18" bestFit="1" customWidth="1"/>
    <col min="1551" max="1551" width="13.6328125" style="18" bestFit="1" customWidth="1"/>
    <col min="1552" max="1796" width="50" style="18"/>
    <col min="1797" max="1797" width="21.36328125" style="18" bestFit="1" customWidth="1"/>
    <col min="1798" max="1798" width="47.54296875" style="18" bestFit="1" customWidth="1"/>
    <col min="1799" max="1799" width="46.90625" style="18" bestFit="1" customWidth="1"/>
    <col min="1800" max="1800" width="11" style="18" bestFit="1" customWidth="1"/>
    <col min="1801" max="1801" width="19.453125" style="18" bestFit="1" customWidth="1"/>
    <col min="1802" max="1802" width="26.453125" style="18" bestFit="1" customWidth="1"/>
    <col min="1803" max="1803" width="20.08984375" style="18" bestFit="1" customWidth="1"/>
    <col min="1804" max="1804" width="21.453125" style="18" bestFit="1" customWidth="1"/>
    <col min="1805" max="1805" width="22" style="18" bestFit="1" customWidth="1"/>
    <col min="1806" max="1806" width="23.36328125" style="18" bestFit="1" customWidth="1"/>
    <col min="1807" max="1807" width="13.6328125" style="18" bestFit="1" customWidth="1"/>
    <col min="1808" max="2052" width="50" style="18"/>
    <col min="2053" max="2053" width="21.36328125" style="18" bestFit="1" customWidth="1"/>
    <col min="2054" max="2054" width="47.54296875" style="18" bestFit="1" customWidth="1"/>
    <col min="2055" max="2055" width="46.90625" style="18" bestFit="1" customWidth="1"/>
    <col min="2056" max="2056" width="11" style="18" bestFit="1" customWidth="1"/>
    <col min="2057" max="2057" width="19.453125" style="18" bestFit="1" customWidth="1"/>
    <col min="2058" max="2058" width="26.453125" style="18" bestFit="1" customWidth="1"/>
    <col min="2059" max="2059" width="20.08984375" style="18" bestFit="1" customWidth="1"/>
    <col min="2060" max="2060" width="21.453125" style="18" bestFit="1" customWidth="1"/>
    <col min="2061" max="2061" width="22" style="18" bestFit="1" customWidth="1"/>
    <col min="2062" max="2062" width="23.36328125" style="18" bestFit="1" customWidth="1"/>
    <col min="2063" max="2063" width="13.6328125" style="18" bestFit="1" customWidth="1"/>
    <col min="2064" max="2308" width="50" style="18"/>
    <col min="2309" max="2309" width="21.36328125" style="18" bestFit="1" customWidth="1"/>
    <col min="2310" max="2310" width="47.54296875" style="18" bestFit="1" customWidth="1"/>
    <col min="2311" max="2311" width="46.90625" style="18" bestFit="1" customWidth="1"/>
    <col min="2312" max="2312" width="11" style="18" bestFit="1" customWidth="1"/>
    <col min="2313" max="2313" width="19.453125" style="18" bestFit="1" customWidth="1"/>
    <col min="2314" max="2314" width="26.453125" style="18" bestFit="1" customWidth="1"/>
    <col min="2315" max="2315" width="20.08984375" style="18" bestFit="1" customWidth="1"/>
    <col min="2316" max="2316" width="21.453125" style="18" bestFit="1" customWidth="1"/>
    <col min="2317" max="2317" width="22" style="18" bestFit="1" customWidth="1"/>
    <col min="2318" max="2318" width="23.36328125" style="18" bestFit="1" customWidth="1"/>
    <col min="2319" max="2319" width="13.6328125" style="18" bestFit="1" customWidth="1"/>
    <col min="2320" max="2564" width="50" style="18"/>
    <col min="2565" max="2565" width="21.36328125" style="18" bestFit="1" customWidth="1"/>
    <col min="2566" max="2566" width="47.54296875" style="18" bestFit="1" customWidth="1"/>
    <col min="2567" max="2567" width="46.90625" style="18" bestFit="1" customWidth="1"/>
    <col min="2568" max="2568" width="11" style="18" bestFit="1" customWidth="1"/>
    <col min="2569" max="2569" width="19.453125" style="18" bestFit="1" customWidth="1"/>
    <col min="2570" max="2570" width="26.453125" style="18" bestFit="1" customWidth="1"/>
    <col min="2571" max="2571" width="20.08984375" style="18" bestFit="1" customWidth="1"/>
    <col min="2572" max="2572" width="21.453125" style="18" bestFit="1" customWidth="1"/>
    <col min="2573" max="2573" width="22" style="18" bestFit="1" customWidth="1"/>
    <col min="2574" max="2574" width="23.36328125" style="18" bestFit="1" customWidth="1"/>
    <col min="2575" max="2575" width="13.6328125" style="18" bestFit="1" customWidth="1"/>
    <col min="2576" max="2820" width="50" style="18"/>
    <col min="2821" max="2821" width="21.36328125" style="18" bestFit="1" customWidth="1"/>
    <col min="2822" max="2822" width="47.54296875" style="18" bestFit="1" customWidth="1"/>
    <col min="2823" max="2823" width="46.90625" style="18" bestFit="1" customWidth="1"/>
    <col min="2824" max="2824" width="11" style="18" bestFit="1" customWidth="1"/>
    <col min="2825" max="2825" width="19.453125" style="18" bestFit="1" customWidth="1"/>
    <col min="2826" max="2826" width="26.453125" style="18" bestFit="1" customWidth="1"/>
    <col min="2827" max="2827" width="20.08984375" style="18" bestFit="1" customWidth="1"/>
    <col min="2828" max="2828" width="21.453125" style="18" bestFit="1" customWidth="1"/>
    <col min="2829" max="2829" width="22" style="18" bestFit="1" customWidth="1"/>
    <col min="2830" max="2830" width="23.36328125" style="18" bestFit="1" customWidth="1"/>
    <col min="2831" max="2831" width="13.6328125" style="18" bestFit="1" customWidth="1"/>
    <col min="2832" max="3076" width="50" style="18"/>
    <col min="3077" max="3077" width="21.36328125" style="18" bestFit="1" customWidth="1"/>
    <col min="3078" max="3078" width="47.54296875" style="18" bestFit="1" customWidth="1"/>
    <col min="3079" max="3079" width="46.90625" style="18" bestFit="1" customWidth="1"/>
    <col min="3080" max="3080" width="11" style="18" bestFit="1" customWidth="1"/>
    <col min="3081" max="3081" width="19.453125" style="18" bestFit="1" customWidth="1"/>
    <col min="3082" max="3082" width="26.453125" style="18" bestFit="1" customWidth="1"/>
    <col min="3083" max="3083" width="20.08984375" style="18" bestFit="1" customWidth="1"/>
    <col min="3084" max="3084" width="21.453125" style="18" bestFit="1" customWidth="1"/>
    <col min="3085" max="3085" width="22" style="18" bestFit="1" customWidth="1"/>
    <col min="3086" max="3086" width="23.36328125" style="18" bestFit="1" customWidth="1"/>
    <col min="3087" max="3087" width="13.6328125" style="18" bestFit="1" customWidth="1"/>
    <col min="3088" max="3332" width="50" style="18"/>
    <col min="3333" max="3333" width="21.36328125" style="18" bestFit="1" customWidth="1"/>
    <col min="3334" max="3334" width="47.54296875" style="18" bestFit="1" customWidth="1"/>
    <col min="3335" max="3335" width="46.90625" style="18" bestFit="1" customWidth="1"/>
    <col min="3336" max="3336" width="11" style="18" bestFit="1" customWidth="1"/>
    <col min="3337" max="3337" width="19.453125" style="18" bestFit="1" customWidth="1"/>
    <col min="3338" max="3338" width="26.453125" style="18" bestFit="1" customWidth="1"/>
    <col min="3339" max="3339" width="20.08984375" style="18" bestFit="1" customWidth="1"/>
    <col min="3340" max="3340" width="21.453125" style="18" bestFit="1" customWidth="1"/>
    <col min="3341" max="3341" width="22" style="18" bestFit="1" customWidth="1"/>
    <col min="3342" max="3342" width="23.36328125" style="18" bestFit="1" customWidth="1"/>
    <col min="3343" max="3343" width="13.6328125" style="18" bestFit="1" customWidth="1"/>
    <col min="3344" max="3588" width="50" style="18"/>
    <col min="3589" max="3589" width="21.36328125" style="18" bestFit="1" customWidth="1"/>
    <col min="3590" max="3590" width="47.54296875" style="18" bestFit="1" customWidth="1"/>
    <col min="3591" max="3591" width="46.90625" style="18" bestFit="1" customWidth="1"/>
    <col min="3592" max="3592" width="11" style="18" bestFit="1" customWidth="1"/>
    <col min="3593" max="3593" width="19.453125" style="18" bestFit="1" customWidth="1"/>
    <col min="3594" max="3594" width="26.453125" style="18" bestFit="1" customWidth="1"/>
    <col min="3595" max="3595" width="20.08984375" style="18" bestFit="1" customWidth="1"/>
    <col min="3596" max="3596" width="21.453125" style="18" bestFit="1" customWidth="1"/>
    <col min="3597" max="3597" width="22" style="18" bestFit="1" customWidth="1"/>
    <col min="3598" max="3598" width="23.36328125" style="18" bestFit="1" customWidth="1"/>
    <col min="3599" max="3599" width="13.6328125" style="18" bestFit="1" customWidth="1"/>
    <col min="3600" max="3844" width="50" style="18"/>
    <col min="3845" max="3845" width="21.36328125" style="18" bestFit="1" customWidth="1"/>
    <col min="3846" max="3846" width="47.54296875" style="18" bestFit="1" customWidth="1"/>
    <col min="3847" max="3847" width="46.90625" style="18" bestFit="1" customWidth="1"/>
    <col min="3848" max="3848" width="11" style="18" bestFit="1" customWidth="1"/>
    <col min="3849" max="3849" width="19.453125" style="18" bestFit="1" customWidth="1"/>
    <col min="3850" max="3850" width="26.453125" style="18" bestFit="1" customWidth="1"/>
    <col min="3851" max="3851" width="20.08984375" style="18" bestFit="1" customWidth="1"/>
    <col min="3852" max="3852" width="21.453125" style="18" bestFit="1" customWidth="1"/>
    <col min="3853" max="3853" width="22" style="18" bestFit="1" customWidth="1"/>
    <col min="3854" max="3854" width="23.36328125" style="18" bestFit="1" customWidth="1"/>
    <col min="3855" max="3855" width="13.6328125" style="18" bestFit="1" customWidth="1"/>
    <col min="3856" max="4100" width="50" style="18"/>
    <col min="4101" max="4101" width="21.36328125" style="18" bestFit="1" customWidth="1"/>
    <col min="4102" max="4102" width="47.54296875" style="18" bestFit="1" customWidth="1"/>
    <col min="4103" max="4103" width="46.90625" style="18" bestFit="1" customWidth="1"/>
    <col min="4104" max="4104" width="11" style="18" bestFit="1" customWidth="1"/>
    <col min="4105" max="4105" width="19.453125" style="18" bestFit="1" customWidth="1"/>
    <col min="4106" max="4106" width="26.453125" style="18" bestFit="1" customWidth="1"/>
    <col min="4107" max="4107" width="20.08984375" style="18" bestFit="1" customWidth="1"/>
    <col min="4108" max="4108" width="21.453125" style="18" bestFit="1" customWidth="1"/>
    <col min="4109" max="4109" width="22" style="18" bestFit="1" customWidth="1"/>
    <col min="4110" max="4110" width="23.36328125" style="18" bestFit="1" customWidth="1"/>
    <col min="4111" max="4111" width="13.6328125" style="18" bestFit="1" customWidth="1"/>
    <col min="4112" max="4356" width="50" style="18"/>
    <col min="4357" max="4357" width="21.36328125" style="18" bestFit="1" customWidth="1"/>
    <col min="4358" max="4358" width="47.54296875" style="18" bestFit="1" customWidth="1"/>
    <col min="4359" max="4359" width="46.90625" style="18" bestFit="1" customWidth="1"/>
    <col min="4360" max="4360" width="11" style="18" bestFit="1" customWidth="1"/>
    <col min="4361" max="4361" width="19.453125" style="18" bestFit="1" customWidth="1"/>
    <col min="4362" max="4362" width="26.453125" style="18" bestFit="1" customWidth="1"/>
    <col min="4363" max="4363" width="20.08984375" style="18" bestFit="1" customWidth="1"/>
    <col min="4364" max="4364" width="21.453125" style="18" bestFit="1" customWidth="1"/>
    <col min="4365" max="4365" width="22" style="18" bestFit="1" customWidth="1"/>
    <col min="4366" max="4366" width="23.36328125" style="18" bestFit="1" customWidth="1"/>
    <col min="4367" max="4367" width="13.6328125" style="18" bestFit="1" customWidth="1"/>
    <col min="4368" max="4612" width="50" style="18"/>
    <col min="4613" max="4613" width="21.36328125" style="18" bestFit="1" customWidth="1"/>
    <col min="4614" max="4614" width="47.54296875" style="18" bestFit="1" customWidth="1"/>
    <col min="4615" max="4615" width="46.90625" style="18" bestFit="1" customWidth="1"/>
    <col min="4616" max="4616" width="11" style="18" bestFit="1" customWidth="1"/>
    <col min="4617" max="4617" width="19.453125" style="18" bestFit="1" customWidth="1"/>
    <col min="4618" max="4618" width="26.453125" style="18" bestFit="1" customWidth="1"/>
    <col min="4619" max="4619" width="20.08984375" style="18" bestFit="1" customWidth="1"/>
    <col min="4620" max="4620" width="21.453125" style="18" bestFit="1" customWidth="1"/>
    <col min="4621" max="4621" width="22" style="18" bestFit="1" customWidth="1"/>
    <col min="4622" max="4622" width="23.36328125" style="18" bestFit="1" customWidth="1"/>
    <col min="4623" max="4623" width="13.6328125" style="18" bestFit="1" customWidth="1"/>
    <col min="4624" max="4868" width="50" style="18"/>
    <col min="4869" max="4869" width="21.36328125" style="18" bestFit="1" customWidth="1"/>
    <col min="4870" max="4870" width="47.54296875" style="18" bestFit="1" customWidth="1"/>
    <col min="4871" max="4871" width="46.90625" style="18" bestFit="1" customWidth="1"/>
    <col min="4872" max="4872" width="11" style="18" bestFit="1" customWidth="1"/>
    <col min="4873" max="4873" width="19.453125" style="18" bestFit="1" customWidth="1"/>
    <col min="4874" max="4874" width="26.453125" style="18" bestFit="1" customWidth="1"/>
    <col min="4875" max="4875" width="20.08984375" style="18" bestFit="1" customWidth="1"/>
    <col min="4876" max="4876" width="21.453125" style="18" bestFit="1" customWidth="1"/>
    <col min="4877" max="4877" width="22" style="18" bestFit="1" customWidth="1"/>
    <col min="4878" max="4878" width="23.36328125" style="18" bestFit="1" customWidth="1"/>
    <col min="4879" max="4879" width="13.6328125" style="18" bestFit="1" customWidth="1"/>
    <col min="4880" max="5124" width="50" style="18"/>
    <col min="5125" max="5125" width="21.36328125" style="18" bestFit="1" customWidth="1"/>
    <col min="5126" max="5126" width="47.54296875" style="18" bestFit="1" customWidth="1"/>
    <col min="5127" max="5127" width="46.90625" style="18" bestFit="1" customWidth="1"/>
    <col min="5128" max="5128" width="11" style="18" bestFit="1" customWidth="1"/>
    <col min="5129" max="5129" width="19.453125" style="18" bestFit="1" customWidth="1"/>
    <col min="5130" max="5130" width="26.453125" style="18" bestFit="1" customWidth="1"/>
    <col min="5131" max="5131" width="20.08984375" style="18" bestFit="1" customWidth="1"/>
    <col min="5132" max="5132" width="21.453125" style="18" bestFit="1" customWidth="1"/>
    <col min="5133" max="5133" width="22" style="18" bestFit="1" customWidth="1"/>
    <col min="5134" max="5134" width="23.36328125" style="18" bestFit="1" customWidth="1"/>
    <col min="5135" max="5135" width="13.6328125" style="18" bestFit="1" customWidth="1"/>
    <col min="5136" max="5380" width="50" style="18"/>
    <col min="5381" max="5381" width="21.36328125" style="18" bestFit="1" customWidth="1"/>
    <col min="5382" max="5382" width="47.54296875" style="18" bestFit="1" customWidth="1"/>
    <col min="5383" max="5383" width="46.90625" style="18" bestFit="1" customWidth="1"/>
    <col min="5384" max="5384" width="11" style="18" bestFit="1" customWidth="1"/>
    <col min="5385" max="5385" width="19.453125" style="18" bestFit="1" customWidth="1"/>
    <col min="5386" max="5386" width="26.453125" style="18" bestFit="1" customWidth="1"/>
    <col min="5387" max="5387" width="20.08984375" style="18" bestFit="1" customWidth="1"/>
    <col min="5388" max="5388" width="21.453125" style="18" bestFit="1" customWidth="1"/>
    <col min="5389" max="5389" width="22" style="18" bestFit="1" customWidth="1"/>
    <col min="5390" max="5390" width="23.36328125" style="18" bestFit="1" customWidth="1"/>
    <col min="5391" max="5391" width="13.6328125" style="18" bestFit="1" customWidth="1"/>
    <col min="5392" max="5636" width="50" style="18"/>
    <col min="5637" max="5637" width="21.36328125" style="18" bestFit="1" customWidth="1"/>
    <col min="5638" max="5638" width="47.54296875" style="18" bestFit="1" customWidth="1"/>
    <col min="5639" max="5639" width="46.90625" style="18" bestFit="1" customWidth="1"/>
    <col min="5640" max="5640" width="11" style="18" bestFit="1" customWidth="1"/>
    <col min="5641" max="5641" width="19.453125" style="18" bestFit="1" customWidth="1"/>
    <col min="5642" max="5642" width="26.453125" style="18" bestFit="1" customWidth="1"/>
    <col min="5643" max="5643" width="20.08984375" style="18" bestFit="1" customWidth="1"/>
    <col min="5644" max="5644" width="21.453125" style="18" bestFit="1" customWidth="1"/>
    <col min="5645" max="5645" width="22" style="18" bestFit="1" customWidth="1"/>
    <col min="5646" max="5646" width="23.36328125" style="18" bestFit="1" customWidth="1"/>
    <col min="5647" max="5647" width="13.6328125" style="18" bestFit="1" customWidth="1"/>
    <col min="5648" max="5892" width="50" style="18"/>
    <col min="5893" max="5893" width="21.36328125" style="18" bestFit="1" customWidth="1"/>
    <col min="5894" max="5894" width="47.54296875" style="18" bestFit="1" customWidth="1"/>
    <col min="5895" max="5895" width="46.90625" style="18" bestFit="1" customWidth="1"/>
    <col min="5896" max="5896" width="11" style="18" bestFit="1" customWidth="1"/>
    <col min="5897" max="5897" width="19.453125" style="18" bestFit="1" customWidth="1"/>
    <col min="5898" max="5898" width="26.453125" style="18" bestFit="1" customWidth="1"/>
    <col min="5899" max="5899" width="20.08984375" style="18" bestFit="1" customWidth="1"/>
    <col min="5900" max="5900" width="21.453125" style="18" bestFit="1" customWidth="1"/>
    <col min="5901" max="5901" width="22" style="18" bestFit="1" customWidth="1"/>
    <col min="5902" max="5902" width="23.36328125" style="18" bestFit="1" customWidth="1"/>
    <col min="5903" max="5903" width="13.6328125" style="18" bestFit="1" customWidth="1"/>
    <col min="5904" max="6148" width="50" style="18"/>
    <col min="6149" max="6149" width="21.36328125" style="18" bestFit="1" customWidth="1"/>
    <col min="6150" max="6150" width="47.54296875" style="18" bestFit="1" customWidth="1"/>
    <col min="6151" max="6151" width="46.90625" style="18" bestFit="1" customWidth="1"/>
    <col min="6152" max="6152" width="11" style="18" bestFit="1" customWidth="1"/>
    <col min="6153" max="6153" width="19.453125" style="18" bestFit="1" customWidth="1"/>
    <col min="6154" max="6154" width="26.453125" style="18" bestFit="1" customWidth="1"/>
    <col min="6155" max="6155" width="20.08984375" style="18" bestFit="1" customWidth="1"/>
    <col min="6156" max="6156" width="21.453125" style="18" bestFit="1" customWidth="1"/>
    <col min="6157" max="6157" width="22" style="18" bestFit="1" customWidth="1"/>
    <col min="6158" max="6158" width="23.36328125" style="18" bestFit="1" customWidth="1"/>
    <col min="6159" max="6159" width="13.6328125" style="18" bestFit="1" customWidth="1"/>
    <col min="6160" max="6404" width="50" style="18"/>
    <col min="6405" max="6405" width="21.36328125" style="18" bestFit="1" customWidth="1"/>
    <col min="6406" max="6406" width="47.54296875" style="18" bestFit="1" customWidth="1"/>
    <col min="6407" max="6407" width="46.90625" style="18" bestFit="1" customWidth="1"/>
    <col min="6408" max="6408" width="11" style="18" bestFit="1" customWidth="1"/>
    <col min="6409" max="6409" width="19.453125" style="18" bestFit="1" customWidth="1"/>
    <col min="6410" max="6410" width="26.453125" style="18" bestFit="1" customWidth="1"/>
    <col min="6411" max="6411" width="20.08984375" style="18" bestFit="1" customWidth="1"/>
    <col min="6412" max="6412" width="21.453125" style="18" bestFit="1" customWidth="1"/>
    <col min="6413" max="6413" width="22" style="18" bestFit="1" customWidth="1"/>
    <col min="6414" max="6414" width="23.36328125" style="18" bestFit="1" customWidth="1"/>
    <col min="6415" max="6415" width="13.6328125" style="18" bestFit="1" customWidth="1"/>
    <col min="6416" max="6660" width="50" style="18"/>
    <col min="6661" max="6661" width="21.36328125" style="18" bestFit="1" customWidth="1"/>
    <col min="6662" max="6662" width="47.54296875" style="18" bestFit="1" customWidth="1"/>
    <col min="6663" max="6663" width="46.90625" style="18" bestFit="1" customWidth="1"/>
    <col min="6664" max="6664" width="11" style="18" bestFit="1" customWidth="1"/>
    <col min="6665" max="6665" width="19.453125" style="18" bestFit="1" customWidth="1"/>
    <col min="6666" max="6666" width="26.453125" style="18" bestFit="1" customWidth="1"/>
    <col min="6667" max="6667" width="20.08984375" style="18" bestFit="1" customWidth="1"/>
    <col min="6668" max="6668" width="21.453125" style="18" bestFit="1" customWidth="1"/>
    <col min="6669" max="6669" width="22" style="18" bestFit="1" customWidth="1"/>
    <col min="6670" max="6670" width="23.36328125" style="18" bestFit="1" customWidth="1"/>
    <col min="6671" max="6671" width="13.6328125" style="18" bestFit="1" customWidth="1"/>
    <col min="6672" max="6916" width="50" style="18"/>
    <col min="6917" max="6917" width="21.36328125" style="18" bestFit="1" customWidth="1"/>
    <col min="6918" max="6918" width="47.54296875" style="18" bestFit="1" customWidth="1"/>
    <col min="6919" max="6919" width="46.90625" style="18" bestFit="1" customWidth="1"/>
    <col min="6920" max="6920" width="11" style="18" bestFit="1" customWidth="1"/>
    <col min="6921" max="6921" width="19.453125" style="18" bestFit="1" customWidth="1"/>
    <col min="6922" max="6922" width="26.453125" style="18" bestFit="1" customWidth="1"/>
    <col min="6923" max="6923" width="20.08984375" style="18" bestFit="1" customWidth="1"/>
    <col min="6924" max="6924" width="21.453125" style="18" bestFit="1" customWidth="1"/>
    <col min="6925" max="6925" width="22" style="18" bestFit="1" customWidth="1"/>
    <col min="6926" max="6926" width="23.36328125" style="18" bestFit="1" customWidth="1"/>
    <col min="6927" max="6927" width="13.6328125" style="18" bestFit="1" customWidth="1"/>
    <col min="6928" max="7172" width="50" style="18"/>
    <col min="7173" max="7173" width="21.36328125" style="18" bestFit="1" customWidth="1"/>
    <col min="7174" max="7174" width="47.54296875" style="18" bestFit="1" customWidth="1"/>
    <col min="7175" max="7175" width="46.90625" style="18" bestFit="1" customWidth="1"/>
    <col min="7176" max="7176" width="11" style="18" bestFit="1" customWidth="1"/>
    <col min="7177" max="7177" width="19.453125" style="18" bestFit="1" customWidth="1"/>
    <col min="7178" max="7178" width="26.453125" style="18" bestFit="1" customWidth="1"/>
    <col min="7179" max="7179" width="20.08984375" style="18" bestFit="1" customWidth="1"/>
    <col min="7180" max="7180" width="21.453125" style="18" bestFit="1" customWidth="1"/>
    <col min="7181" max="7181" width="22" style="18" bestFit="1" customWidth="1"/>
    <col min="7182" max="7182" width="23.36328125" style="18" bestFit="1" customWidth="1"/>
    <col min="7183" max="7183" width="13.6328125" style="18" bestFit="1" customWidth="1"/>
    <col min="7184" max="7428" width="50" style="18"/>
    <col min="7429" max="7429" width="21.36328125" style="18" bestFit="1" customWidth="1"/>
    <col min="7430" max="7430" width="47.54296875" style="18" bestFit="1" customWidth="1"/>
    <col min="7431" max="7431" width="46.90625" style="18" bestFit="1" customWidth="1"/>
    <col min="7432" max="7432" width="11" style="18" bestFit="1" customWidth="1"/>
    <col min="7433" max="7433" width="19.453125" style="18" bestFit="1" customWidth="1"/>
    <col min="7434" max="7434" width="26.453125" style="18" bestFit="1" customWidth="1"/>
    <col min="7435" max="7435" width="20.08984375" style="18" bestFit="1" customWidth="1"/>
    <col min="7436" max="7436" width="21.453125" style="18" bestFit="1" customWidth="1"/>
    <col min="7437" max="7437" width="22" style="18" bestFit="1" customWidth="1"/>
    <col min="7438" max="7438" width="23.36328125" style="18" bestFit="1" customWidth="1"/>
    <col min="7439" max="7439" width="13.6328125" style="18" bestFit="1" customWidth="1"/>
    <col min="7440" max="7684" width="50" style="18"/>
    <col min="7685" max="7685" width="21.36328125" style="18" bestFit="1" customWidth="1"/>
    <col min="7686" max="7686" width="47.54296875" style="18" bestFit="1" customWidth="1"/>
    <col min="7687" max="7687" width="46.90625" style="18" bestFit="1" customWidth="1"/>
    <col min="7688" max="7688" width="11" style="18" bestFit="1" customWidth="1"/>
    <col min="7689" max="7689" width="19.453125" style="18" bestFit="1" customWidth="1"/>
    <col min="7690" max="7690" width="26.453125" style="18" bestFit="1" customWidth="1"/>
    <col min="7691" max="7691" width="20.08984375" style="18" bestFit="1" customWidth="1"/>
    <col min="7692" max="7692" width="21.453125" style="18" bestFit="1" customWidth="1"/>
    <col min="7693" max="7693" width="22" style="18" bestFit="1" customWidth="1"/>
    <col min="7694" max="7694" width="23.36328125" style="18" bestFit="1" customWidth="1"/>
    <col min="7695" max="7695" width="13.6328125" style="18" bestFit="1" customWidth="1"/>
    <col min="7696" max="7940" width="50" style="18"/>
    <col min="7941" max="7941" width="21.36328125" style="18" bestFit="1" customWidth="1"/>
    <col min="7942" max="7942" width="47.54296875" style="18" bestFit="1" customWidth="1"/>
    <col min="7943" max="7943" width="46.90625" style="18" bestFit="1" customWidth="1"/>
    <col min="7944" max="7944" width="11" style="18" bestFit="1" customWidth="1"/>
    <col min="7945" max="7945" width="19.453125" style="18" bestFit="1" customWidth="1"/>
    <col min="7946" max="7946" width="26.453125" style="18" bestFit="1" customWidth="1"/>
    <col min="7947" max="7947" width="20.08984375" style="18" bestFit="1" customWidth="1"/>
    <col min="7948" max="7948" width="21.453125" style="18" bestFit="1" customWidth="1"/>
    <col min="7949" max="7949" width="22" style="18" bestFit="1" customWidth="1"/>
    <col min="7950" max="7950" width="23.36328125" style="18" bestFit="1" customWidth="1"/>
    <col min="7951" max="7951" width="13.6328125" style="18" bestFit="1" customWidth="1"/>
    <col min="7952" max="8196" width="50" style="18"/>
    <col min="8197" max="8197" width="21.36328125" style="18" bestFit="1" customWidth="1"/>
    <col min="8198" max="8198" width="47.54296875" style="18" bestFit="1" customWidth="1"/>
    <col min="8199" max="8199" width="46.90625" style="18" bestFit="1" customWidth="1"/>
    <col min="8200" max="8200" width="11" style="18" bestFit="1" customWidth="1"/>
    <col min="8201" max="8201" width="19.453125" style="18" bestFit="1" customWidth="1"/>
    <col min="8202" max="8202" width="26.453125" style="18" bestFit="1" customWidth="1"/>
    <col min="8203" max="8203" width="20.08984375" style="18" bestFit="1" customWidth="1"/>
    <col min="8204" max="8204" width="21.453125" style="18" bestFit="1" customWidth="1"/>
    <col min="8205" max="8205" width="22" style="18" bestFit="1" customWidth="1"/>
    <col min="8206" max="8206" width="23.36328125" style="18" bestFit="1" customWidth="1"/>
    <col min="8207" max="8207" width="13.6328125" style="18" bestFit="1" customWidth="1"/>
    <col min="8208" max="8452" width="50" style="18"/>
    <col min="8453" max="8453" width="21.36328125" style="18" bestFit="1" customWidth="1"/>
    <col min="8454" max="8454" width="47.54296875" style="18" bestFit="1" customWidth="1"/>
    <col min="8455" max="8455" width="46.90625" style="18" bestFit="1" customWidth="1"/>
    <col min="8456" max="8456" width="11" style="18" bestFit="1" customWidth="1"/>
    <col min="8457" max="8457" width="19.453125" style="18" bestFit="1" customWidth="1"/>
    <col min="8458" max="8458" width="26.453125" style="18" bestFit="1" customWidth="1"/>
    <col min="8459" max="8459" width="20.08984375" style="18" bestFit="1" customWidth="1"/>
    <col min="8460" max="8460" width="21.453125" style="18" bestFit="1" customWidth="1"/>
    <col min="8461" max="8461" width="22" style="18" bestFit="1" customWidth="1"/>
    <col min="8462" max="8462" width="23.36328125" style="18" bestFit="1" customWidth="1"/>
    <col min="8463" max="8463" width="13.6328125" style="18" bestFit="1" customWidth="1"/>
    <col min="8464" max="8708" width="50" style="18"/>
    <col min="8709" max="8709" width="21.36328125" style="18" bestFit="1" customWidth="1"/>
    <col min="8710" max="8710" width="47.54296875" style="18" bestFit="1" customWidth="1"/>
    <col min="8711" max="8711" width="46.90625" style="18" bestFit="1" customWidth="1"/>
    <col min="8712" max="8712" width="11" style="18" bestFit="1" customWidth="1"/>
    <col min="8713" max="8713" width="19.453125" style="18" bestFit="1" customWidth="1"/>
    <col min="8714" max="8714" width="26.453125" style="18" bestFit="1" customWidth="1"/>
    <col min="8715" max="8715" width="20.08984375" style="18" bestFit="1" customWidth="1"/>
    <col min="8716" max="8716" width="21.453125" style="18" bestFit="1" customWidth="1"/>
    <col min="8717" max="8717" width="22" style="18" bestFit="1" customWidth="1"/>
    <col min="8718" max="8718" width="23.36328125" style="18" bestFit="1" customWidth="1"/>
    <col min="8719" max="8719" width="13.6328125" style="18" bestFit="1" customWidth="1"/>
    <col min="8720" max="8964" width="50" style="18"/>
    <col min="8965" max="8965" width="21.36328125" style="18" bestFit="1" customWidth="1"/>
    <col min="8966" max="8966" width="47.54296875" style="18" bestFit="1" customWidth="1"/>
    <col min="8967" max="8967" width="46.90625" style="18" bestFit="1" customWidth="1"/>
    <col min="8968" max="8968" width="11" style="18" bestFit="1" customWidth="1"/>
    <col min="8969" max="8969" width="19.453125" style="18" bestFit="1" customWidth="1"/>
    <col min="8970" max="8970" width="26.453125" style="18" bestFit="1" customWidth="1"/>
    <col min="8971" max="8971" width="20.08984375" style="18" bestFit="1" customWidth="1"/>
    <col min="8972" max="8972" width="21.453125" style="18" bestFit="1" customWidth="1"/>
    <col min="8973" max="8973" width="22" style="18" bestFit="1" customWidth="1"/>
    <col min="8974" max="8974" width="23.36328125" style="18" bestFit="1" customWidth="1"/>
    <col min="8975" max="8975" width="13.6328125" style="18" bestFit="1" customWidth="1"/>
    <col min="8976" max="9220" width="50" style="18"/>
    <col min="9221" max="9221" width="21.36328125" style="18" bestFit="1" customWidth="1"/>
    <col min="9222" max="9222" width="47.54296875" style="18" bestFit="1" customWidth="1"/>
    <col min="9223" max="9223" width="46.90625" style="18" bestFit="1" customWidth="1"/>
    <col min="9224" max="9224" width="11" style="18" bestFit="1" customWidth="1"/>
    <col min="9225" max="9225" width="19.453125" style="18" bestFit="1" customWidth="1"/>
    <col min="9226" max="9226" width="26.453125" style="18" bestFit="1" customWidth="1"/>
    <col min="9227" max="9227" width="20.08984375" style="18" bestFit="1" customWidth="1"/>
    <col min="9228" max="9228" width="21.453125" style="18" bestFit="1" customWidth="1"/>
    <col min="9229" max="9229" width="22" style="18" bestFit="1" customWidth="1"/>
    <col min="9230" max="9230" width="23.36328125" style="18" bestFit="1" customWidth="1"/>
    <col min="9231" max="9231" width="13.6328125" style="18" bestFit="1" customWidth="1"/>
    <col min="9232" max="9476" width="50" style="18"/>
    <col min="9477" max="9477" width="21.36328125" style="18" bestFit="1" customWidth="1"/>
    <col min="9478" max="9478" width="47.54296875" style="18" bestFit="1" customWidth="1"/>
    <col min="9479" max="9479" width="46.90625" style="18" bestFit="1" customWidth="1"/>
    <col min="9480" max="9480" width="11" style="18" bestFit="1" customWidth="1"/>
    <col min="9481" max="9481" width="19.453125" style="18" bestFit="1" customWidth="1"/>
    <col min="9482" max="9482" width="26.453125" style="18" bestFit="1" customWidth="1"/>
    <col min="9483" max="9483" width="20.08984375" style="18" bestFit="1" customWidth="1"/>
    <col min="9484" max="9484" width="21.453125" style="18" bestFit="1" customWidth="1"/>
    <col min="9485" max="9485" width="22" style="18" bestFit="1" customWidth="1"/>
    <col min="9486" max="9486" width="23.36328125" style="18" bestFit="1" customWidth="1"/>
    <col min="9487" max="9487" width="13.6328125" style="18" bestFit="1" customWidth="1"/>
    <col min="9488" max="9732" width="50" style="18"/>
    <col min="9733" max="9733" width="21.36328125" style="18" bestFit="1" customWidth="1"/>
    <col min="9734" max="9734" width="47.54296875" style="18" bestFit="1" customWidth="1"/>
    <col min="9735" max="9735" width="46.90625" style="18" bestFit="1" customWidth="1"/>
    <col min="9736" max="9736" width="11" style="18" bestFit="1" customWidth="1"/>
    <col min="9737" max="9737" width="19.453125" style="18" bestFit="1" customWidth="1"/>
    <col min="9738" max="9738" width="26.453125" style="18" bestFit="1" customWidth="1"/>
    <col min="9739" max="9739" width="20.08984375" style="18" bestFit="1" customWidth="1"/>
    <col min="9740" max="9740" width="21.453125" style="18" bestFit="1" customWidth="1"/>
    <col min="9741" max="9741" width="22" style="18" bestFit="1" customWidth="1"/>
    <col min="9742" max="9742" width="23.36328125" style="18" bestFit="1" customWidth="1"/>
    <col min="9743" max="9743" width="13.6328125" style="18" bestFit="1" customWidth="1"/>
    <col min="9744" max="9988" width="50" style="18"/>
    <col min="9989" max="9989" width="21.36328125" style="18" bestFit="1" customWidth="1"/>
    <col min="9990" max="9990" width="47.54296875" style="18" bestFit="1" customWidth="1"/>
    <col min="9991" max="9991" width="46.90625" style="18" bestFit="1" customWidth="1"/>
    <col min="9992" max="9992" width="11" style="18" bestFit="1" customWidth="1"/>
    <col min="9993" max="9993" width="19.453125" style="18" bestFit="1" customWidth="1"/>
    <col min="9994" max="9994" width="26.453125" style="18" bestFit="1" customWidth="1"/>
    <col min="9995" max="9995" width="20.08984375" style="18" bestFit="1" customWidth="1"/>
    <col min="9996" max="9996" width="21.453125" style="18" bestFit="1" customWidth="1"/>
    <col min="9997" max="9997" width="22" style="18" bestFit="1" customWidth="1"/>
    <col min="9998" max="9998" width="23.36328125" style="18" bestFit="1" customWidth="1"/>
    <col min="9999" max="9999" width="13.6328125" style="18" bestFit="1" customWidth="1"/>
    <col min="10000" max="10244" width="50" style="18"/>
    <col min="10245" max="10245" width="21.36328125" style="18" bestFit="1" customWidth="1"/>
    <col min="10246" max="10246" width="47.54296875" style="18" bestFit="1" customWidth="1"/>
    <col min="10247" max="10247" width="46.90625" style="18" bestFit="1" customWidth="1"/>
    <col min="10248" max="10248" width="11" style="18" bestFit="1" customWidth="1"/>
    <col min="10249" max="10249" width="19.453125" style="18" bestFit="1" customWidth="1"/>
    <col min="10250" max="10250" width="26.453125" style="18" bestFit="1" customWidth="1"/>
    <col min="10251" max="10251" width="20.08984375" style="18" bestFit="1" customWidth="1"/>
    <col min="10252" max="10252" width="21.453125" style="18" bestFit="1" customWidth="1"/>
    <col min="10253" max="10253" width="22" style="18" bestFit="1" customWidth="1"/>
    <col min="10254" max="10254" width="23.36328125" style="18" bestFit="1" customWidth="1"/>
    <col min="10255" max="10255" width="13.6328125" style="18" bestFit="1" customWidth="1"/>
    <col min="10256" max="10500" width="50" style="18"/>
    <col min="10501" max="10501" width="21.36328125" style="18" bestFit="1" customWidth="1"/>
    <col min="10502" max="10502" width="47.54296875" style="18" bestFit="1" customWidth="1"/>
    <col min="10503" max="10503" width="46.90625" style="18" bestFit="1" customWidth="1"/>
    <col min="10504" max="10504" width="11" style="18" bestFit="1" customWidth="1"/>
    <col min="10505" max="10505" width="19.453125" style="18" bestFit="1" customWidth="1"/>
    <col min="10506" max="10506" width="26.453125" style="18" bestFit="1" customWidth="1"/>
    <col min="10507" max="10507" width="20.08984375" style="18" bestFit="1" customWidth="1"/>
    <col min="10508" max="10508" width="21.453125" style="18" bestFit="1" customWidth="1"/>
    <col min="10509" max="10509" width="22" style="18" bestFit="1" customWidth="1"/>
    <col min="10510" max="10510" width="23.36328125" style="18" bestFit="1" customWidth="1"/>
    <col min="10511" max="10511" width="13.6328125" style="18" bestFit="1" customWidth="1"/>
    <col min="10512" max="10756" width="50" style="18"/>
    <col min="10757" max="10757" width="21.36328125" style="18" bestFit="1" customWidth="1"/>
    <col min="10758" max="10758" width="47.54296875" style="18" bestFit="1" customWidth="1"/>
    <col min="10759" max="10759" width="46.90625" style="18" bestFit="1" customWidth="1"/>
    <col min="10760" max="10760" width="11" style="18" bestFit="1" customWidth="1"/>
    <col min="10761" max="10761" width="19.453125" style="18" bestFit="1" customWidth="1"/>
    <col min="10762" max="10762" width="26.453125" style="18" bestFit="1" customWidth="1"/>
    <col min="10763" max="10763" width="20.08984375" style="18" bestFit="1" customWidth="1"/>
    <col min="10764" max="10764" width="21.453125" style="18" bestFit="1" customWidth="1"/>
    <col min="10765" max="10765" width="22" style="18" bestFit="1" customWidth="1"/>
    <col min="10766" max="10766" width="23.36328125" style="18" bestFit="1" customWidth="1"/>
    <col min="10767" max="10767" width="13.6328125" style="18" bestFit="1" customWidth="1"/>
    <col min="10768" max="11012" width="50" style="18"/>
    <col min="11013" max="11013" width="21.36328125" style="18" bestFit="1" customWidth="1"/>
    <col min="11014" max="11014" width="47.54296875" style="18" bestFit="1" customWidth="1"/>
    <col min="11015" max="11015" width="46.90625" style="18" bestFit="1" customWidth="1"/>
    <col min="11016" max="11016" width="11" style="18" bestFit="1" customWidth="1"/>
    <col min="11017" max="11017" width="19.453125" style="18" bestFit="1" customWidth="1"/>
    <col min="11018" max="11018" width="26.453125" style="18" bestFit="1" customWidth="1"/>
    <col min="11019" max="11019" width="20.08984375" style="18" bestFit="1" customWidth="1"/>
    <col min="11020" max="11020" width="21.453125" style="18" bestFit="1" customWidth="1"/>
    <col min="11021" max="11021" width="22" style="18" bestFit="1" customWidth="1"/>
    <col min="11022" max="11022" width="23.36328125" style="18" bestFit="1" customWidth="1"/>
    <col min="11023" max="11023" width="13.6328125" style="18" bestFit="1" customWidth="1"/>
    <col min="11024" max="11268" width="50" style="18"/>
    <col min="11269" max="11269" width="21.36328125" style="18" bestFit="1" customWidth="1"/>
    <col min="11270" max="11270" width="47.54296875" style="18" bestFit="1" customWidth="1"/>
    <col min="11271" max="11271" width="46.90625" style="18" bestFit="1" customWidth="1"/>
    <col min="11272" max="11272" width="11" style="18" bestFit="1" customWidth="1"/>
    <col min="11273" max="11273" width="19.453125" style="18" bestFit="1" customWidth="1"/>
    <col min="11274" max="11274" width="26.453125" style="18" bestFit="1" customWidth="1"/>
    <col min="11275" max="11275" width="20.08984375" style="18" bestFit="1" customWidth="1"/>
    <col min="11276" max="11276" width="21.453125" style="18" bestFit="1" customWidth="1"/>
    <col min="11277" max="11277" width="22" style="18" bestFit="1" customWidth="1"/>
    <col min="11278" max="11278" width="23.36328125" style="18" bestFit="1" customWidth="1"/>
    <col min="11279" max="11279" width="13.6328125" style="18" bestFit="1" customWidth="1"/>
    <col min="11280" max="11524" width="50" style="18"/>
    <col min="11525" max="11525" width="21.36328125" style="18" bestFit="1" customWidth="1"/>
    <col min="11526" max="11526" width="47.54296875" style="18" bestFit="1" customWidth="1"/>
    <col min="11527" max="11527" width="46.90625" style="18" bestFit="1" customWidth="1"/>
    <col min="11528" max="11528" width="11" style="18" bestFit="1" customWidth="1"/>
    <col min="11529" max="11529" width="19.453125" style="18" bestFit="1" customWidth="1"/>
    <col min="11530" max="11530" width="26.453125" style="18" bestFit="1" customWidth="1"/>
    <col min="11531" max="11531" width="20.08984375" style="18" bestFit="1" customWidth="1"/>
    <col min="11532" max="11532" width="21.453125" style="18" bestFit="1" customWidth="1"/>
    <col min="11533" max="11533" width="22" style="18" bestFit="1" customWidth="1"/>
    <col min="11534" max="11534" width="23.36328125" style="18" bestFit="1" customWidth="1"/>
    <col min="11535" max="11535" width="13.6328125" style="18" bestFit="1" customWidth="1"/>
    <col min="11536" max="11780" width="50" style="18"/>
    <col min="11781" max="11781" width="21.36328125" style="18" bestFit="1" customWidth="1"/>
    <col min="11782" max="11782" width="47.54296875" style="18" bestFit="1" customWidth="1"/>
    <col min="11783" max="11783" width="46.90625" style="18" bestFit="1" customWidth="1"/>
    <col min="11784" max="11784" width="11" style="18" bestFit="1" customWidth="1"/>
    <col min="11785" max="11785" width="19.453125" style="18" bestFit="1" customWidth="1"/>
    <col min="11786" max="11786" width="26.453125" style="18" bestFit="1" customWidth="1"/>
    <col min="11787" max="11787" width="20.08984375" style="18" bestFit="1" customWidth="1"/>
    <col min="11788" max="11788" width="21.453125" style="18" bestFit="1" customWidth="1"/>
    <col min="11789" max="11789" width="22" style="18" bestFit="1" customWidth="1"/>
    <col min="11790" max="11790" width="23.36328125" style="18" bestFit="1" customWidth="1"/>
    <col min="11791" max="11791" width="13.6328125" style="18" bestFit="1" customWidth="1"/>
    <col min="11792" max="12036" width="50" style="18"/>
    <col min="12037" max="12037" width="21.36328125" style="18" bestFit="1" customWidth="1"/>
    <col min="12038" max="12038" width="47.54296875" style="18" bestFit="1" customWidth="1"/>
    <col min="12039" max="12039" width="46.90625" style="18" bestFit="1" customWidth="1"/>
    <col min="12040" max="12040" width="11" style="18" bestFit="1" customWidth="1"/>
    <col min="12041" max="12041" width="19.453125" style="18" bestFit="1" customWidth="1"/>
    <col min="12042" max="12042" width="26.453125" style="18" bestFit="1" customWidth="1"/>
    <col min="12043" max="12043" width="20.08984375" style="18" bestFit="1" customWidth="1"/>
    <col min="12044" max="12044" width="21.453125" style="18" bestFit="1" customWidth="1"/>
    <col min="12045" max="12045" width="22" style="18" bestFit="1" customWidth="1"/>
    <col min="12046" max="12046" width="23.36328125" style="18" bestFit="1" customWidth="1"/>
    <col min="12047" max="12047" width="13.6328125" style="18" bestFit="1" customWidth="1"/>
    <col min="12048" max="12292" width="50" style="18"/>
    <col min="12293" max="12293" width="21.36328125" style="18" bestFit="1" customWidth="1"/>
    <col min="12294" max="12294" width="47.54296875" style="18" bestFit="1" customWidth="1"/>
    <col min="12295" max="12295" width="46.90625" style="18" bestFit="1" customWidth="1"/>
    <col min="12296" max="12296" width="11" style="18" bestFit="1" customWidth="1"/>
    <col min="12297" max="12297" width="19.453125" style="18" bestFit="1" customWidth="1"/>
    <col min="12298" max="12298" width="26.453125" style="18" bestFit="1" customWidth="1"/>
    <col min="12299" max="12299" width="20.08984375" style="18" bestFit="1" customWidth="1"/>
    <col min="12300" max="12300" width="21.453125" style="18" bestFit="1" customWidth="1"/>
    <col min="12301" max="12301" width="22" style="18" bestFit="1" customWidth="1"/>
    <col min="12302" max="12302" width="23.36328125" style="18" bestFit="1" customWidth="1"/>
    <col min="12303" max="12303" width="13.6328125" style="18" bestFit="1" customWidth="1"/>
    <col min="12304" max="12548" width="50" style="18"/>
    <col min="12549" max="12549" width="21.36328125" style="18" bestFit="1" customWidth="1"/>
    <col min="12550" max="12550" width="47.54296875" style="18" bestFit="1" customWidth="1"/>
    <col min="12551" max="12551" width="46.90625" style="18" bestFit="1" customWidth="1"/>
    <col min="12552" max="12552" width="11" style="18" bestFit="1" customWidth="1"/>
    <col min="12553" max="12553" width="19.453125" style="18" bestFit="1" customWidth="1"/>
    <col min="12554" max="12554" width="26.453125" style="18" bestFit="1" customWidth="1"/>
    <col min="12555" max="12555" width="20.08984375" style="18" bestFit="1" customWidth="1"/>
    <col min="12556" max="12556" width="21.453125" style="18" bestFit="1" customWidth="1"/>
    <col min="12557" max="12557" width="22" style="18" bestFit="1" customWidth="1"/>
    <col min="12558" max="12558" width="23.36328125" style="18" bestFit="1" customWidth="1"/>
    <col min="12559" max="12559" width="13.6328125" style="18" bestFit="1" customWidth="1"/>
    <col min="12560" max="12804" width="50" style="18"/>
    <col min="12805" max="12805" width="21.36328125" style="18" bestFit="1" customWidth="1"/>
    <col min="12806" max="12806" width="47.54296875" style="18" bestFit="1" customWidth="1"/>
    <col min="12807" max="12807" width="46.90625" style="18" bestFit="1" customWidth="1"/>
    <col min="12808" max="12808" width="11" style="18" bestFit="1" customWidth="1"/>
    <col min="12809" max="12809" width="19.453125" style="18" bestFit="1" customWidth="1"/>
    <col min="12810" max="12810" width="26.453125" style="18" bestFit="1" customWidth="1"/>
    <col min="12811" max="12811" width="20.08984375" style="18" bestFit="1" customWidth="1"/>
    <col min="12812" max="12812" width="21.453125" style="18" bestFit="1" customWidth="1"/>
    <col min="12813" max="12813" width="22" style="18" bestFit="1" customWidth="1"/>
    <col min="12814" max="12814" width="23.36328125" style="18" bestFit="1" customWidth="1"/>
    <col min="12815" max="12815" width="13.6328125" style="18" bestFit="1" customWidth="1"/>
    <col min="12816" max="13060" width="50" style="18"/>
    <col min="13061" max="13061" width="21.36328125" style="18" bestFit="1" customWidth="1"/>
    <col min="13062" max="13062" width="47.54296875" style="18" bestFit="1" customWidth="1"/>
    <col min="13063" max="13063" width="46.90625" style="18" bestFit="1" customWidth="1"/>
    <col min="13064" max="13064" width="11" style="18" bestFit="1" customWidth="1"/>
    <col min="13065" max="13065" width="19.453125" style="18" bestFit="1" customWidth="1"/>
    <col min="13066" max="13066" width="26.453125" style="18" bestFit="1" customWidth="1"/>
    <col min="13067" max="13067" width="20.08984375" style="18" bestFit="1" customWidth="1"/>
    <col min="13068" max="13068" width="21.453125" style="18" bestFit="1" customWidth="1"/>
    <col min="13069" max="13069" width="22" style="18" bestFit="1" customWidth="1"/>
    <col min="13070" max="13070" width="23.36328125" style="18" bestFit="1" customWidth="1"/>
    <col min="13071" max="13071" width="13.6328125" style="18" bestFit="1" customWidth="1"/>
    <col min="13072" max="13316" width="50" style="18"/>
    <col min="13317" max="13317" width="21.36328125" style="18" bestFit="1" customWidth="1"/>
    <col min="13318" max="13318" width="47.54296875" style="18" bestFit="1" customWidth="1"/>
    <col min="13319" max="13319" width="46.90625" style="18" bestFit="1" customWidth="1"/>
    <col min="13320" max="13320" width="11" style="18" bestFit="1" customWidth="1"/>
    <col min="13321" max="13321" width="19.453125" style="18" bestFit="1" customWidth="1"/>
    <col min="13322" max="13322" width="26.453125" style="18" bestFit="1" customWidth="1"/>
    <col min="13323" max="13323" width="20.08984375" style="18" bestFit="1" customWidth="1"/>
    <col min="13324" max="13324" width="21.453125" style="18" bestFit="1" customWidth="1"/>
    <col min="13325" max="13325" width="22" style="18" bestFit="1" customWidth="1"/>
    <col min="13326" max="13326" width="23.36328125" style="18" bestFit="1" customWidth="1"/>
    <col min="13327" max="13327" width="13.6328125" style="18" bestFit="1" customWidth="1"/>
    <col min="13328" max="13572" width="50" style="18"/>
    <col min="13573" max="13573" width="21.36328125" style="18" bestFit="1" customWidth="1"/>
    <col min="13574" max="13574" width="47.54296875" style="18" bestFit="1" customWidth="1"/>
    <col min="13575" max="13575" width="46.90625" style="18" bestFit="1" customWidth="1"/>
    <col min="13576" max="13576" width="11" style="18" bestFit="1" customWidth="1"/>
    <col min="13577" max="13577" width="19.453125" style="18" bestFit="1" customWidth="1"/>
    <col min="13578" max="13578" width="26.453125" style="18" bestFit="1" customWidth="1"/>
    <col min="13579" max="13579" width="20.08984375" style="18" bestFit="1" customWidth="1"/>
    <col min="13580" max="13580" width="21.453125" style="18" bestFit="1" customWidth="1"/>
    <col min="13581" max="13581" width="22" style="18" bestFit="1" customWidth="1"/>
    <col min="13582" max="13582" width="23.36328125" style="18" bestFit="1" customWidth="1"/>
    <col min="13583" max="13583" width="13.6328125" style="18" bestFit="1" customWidth="1"/>
    <col min="13584" max="13828" width="50" style="18"/>
    <col min="13829" max="13829" width="21.36328125" style="18" bestFit="1" customWidth="1"/>
    <col min="13830" max="13830" width="47.54296875" style="18" bestFit="1" customWidth="1"/>
    <col min="13831" max="13831" width="46.90625" style="18" bestFit="1" customWidth="1"/>
    <col min="13832" max="13832" width="11" style="18" bestFit="1" customWidth="1"/>
    <col min="13833" max="13833" width="19.453125" style="18" bestFit="1" customWidth="1"/>
    <col min="13834" max="13834" width="26.453125" style="18" bestFit="1" customWidth="1"/>
    <col min="13835" max="13835" width="20.08984375" style="18" bestFit="1" customWidth="1"/>
    <col min="13836" max="13836" width="21.453125" style="18" bestFit="1" customWidth="1"/>
    <col min="13837" max="13837" width="22" style="18" bestFit="1" customWidth="1"/>
    <col min="13838" max="13838" width="23.36328125" style="18" bestFit="1" customWidth="1"/>
    <col min="13839" max="13839" width="13.6328125" style="18" bestFit="1" customWidth="1"/>
    <col min="13840" max="14084" width="50" style="18"/>
    <col min="14085" max="14085" width="21.36328125" style="18" bestFit="1" customWidth="1"/>
    <col min="14086" max="14086" width="47.54296875" style="18" bestFit="1" customWidth="1"/>
    <col min="14087" max="14087" width="46.90625" style="18" bestFit="1" customWidth="1"/>
    <col min="14088" max="14088" width="11" style="18" bestFit="1" customWidth="1"/>
    <col min="14089" max="14089" width="19.453125" style="18" bestFit="1" customWidth="1"/>
    <col min="14090" max="14090" width="26.453125" style="18" bestFit="1" customWidth="1"/>
    <col min="14091" max="14091" width="20.08984375" style="18" bestFit="1" customWidth="1"/>
    <col min="14092" max="14092" width="21.453125" style="18" bestFit="1" customWidth="1"/>
    <col min="14093" max="14093" width="22" style="18" bestFit="1" customWidth="1"/>
    <col min="14094" max="14094" width="23.36328125" style="18" bestFit="1" customWidth="1"/>
    <col min="14095" max="14095" width="13.6328125" style="18" bestFit="1" customWidth="1"/>
    <col min="14096" max="14340" width="50" style="18"/>
    <col min="14341" max="14341" width="21.36328125" style="18" bestFit="1" customWidth="1"/>
    <col min="14342" max="14342" width="47.54296875" style="18" bestFit="1" customWidth="1"/>
    <col min="14343" max="14343" width="46.90625" style="18" bestFit="1" customWidth="1"/>
    <col min="14344" max="14344" width="11" style="18" bestFit="1" customWidth="1"/>
    <col min="14345" max="14345" width="19.453125" style="18" bestFit="1" customWidth="1"/>
    <col min="14346" max="14346" width="26.453125" style="18" bestFit="1" customWidth="1"/>
    <col min="14347" max="14347" width="20.08984375" style="18" bestFit="1" customWidth="1"/>
    <col min="14348" max="14348" width="21.453125" style="18" bestFit="1" customWidth="1"/>
    <col min="14349" max="14349" width="22" style="18" bestFit="1" customWidth="1"/>
    <col min="14350" max="14350" width="23.36328125" style="18" bestFit="1" customWidth="1"/>
    <col min="14351" max="14351" width="13.6328125" style="18" bestFit="1" customWidth="1"/>
    <col min="14352" max="14596" width="50" style="18"/>
    <col min="14597" max="14597" width="21.36328125" style="18" bestFit="1" customWidth="1"/>
    <col min="14598" max="14598" width="47.54296875" style="18" bestFit="1" customWidth="1"/>
    <col min="14599" max="14599" width="46.90625" style="18" bestFit="1" customWidth="1"/>
    <col min="14600" max="14600" width="11" style="18" bestFit="1" customWidth="1"/>
    <col min="14601" max="14601" width="19.453125" style="18" bestFit="1" customWidth="1"/>
    <col min="14602" max="14602" width="26.453125" style="18" bestFit="1" customWidth="1"/>
    <col min="14603" max="14603" width="20.08984375" style="18" bestFit="1" customWidth="1"/>
    <col min="14604" max="14604" width="21.453125" style="18" bestFit="1" customWidth="1"/>
    <col min="14605" max="14605" width="22" style="18" bestFit="1" customWidth="1"/>
    <col min="14606" max="14606" width="23.36328125" style="18" bestFit="1" customWidth="1"/>
    <col min="14607" max="14607" width="13.6328125" style="18" bestFit="1" customWidth="1"/>
    <col min="14608" max="14852" width="50" style="18"/>
    <col min="14853" max="14853" width="21.36328125" style="18" bestFit="1" customWidth="1"/>
    <col min="14854" max="14854" width="47.54296875" style="18" bestFit="1" customWidth="1"/>
    <col min="14855" max="14855" width="46.90625" style="18" bestFit="1" customWidth="1"/>
    <col min="14856" max="14856" width="11" style="18" bestFit="1" customWidth="1"/>
    <col min="14857" max="14857" width="19.453125" style="18" bestFit="1" customWidth="1"/>
    <col min="14858" max="14858" width="26.453125" style="18" bestFit="1" customWidth="1"/>
    <col min="14859" max="14859" width="20.08984375" style="18" bestFit="1" customWidth="1"/>
    <col min="14860" max="14860" width="21.453125" style="18" bestFit="1" customWidth="1"/>
    <col min="14861" max="14861" width="22" style="18" bestFit="1" customWidth="1"/>
    <col min="14862" max="14862" width="23.36328125" style="18" bestFit="1" customWidth="1"/>
    <col min="14863" max="14863" width="13.6328125" style="18" bestFit="1" customWidth="1"/>
    <col min="14864" max="15108" width="50" style="18"/>
    <col min="15109" max="15109" width="21.36328125" style="18" bestFit="1" customWidth="1"/>
    <col min="15110" max="15110" width="47.54296875" style="18" bestFit="1" customWidth="1"/>
    <col min="15111" max="15111" width="46.90625" style="18" bestFit="1" customWidth="1"/>
    <col min="15112" max="15112" width="11" style="18" bestFit="1" customWidth="1"/>
    <col min="15113" max="15113" width="19.453125" style="18" bestFit="1" customWidth="1"/>
    <col min="15114" max="15114" width="26.453125" style="18" bestFit="1" customWidth="1"/>
    <col min="15115" max="15115" width="20.08984375" style="18" bestFit="1" customWidth="1"/>
    <col min="15116" max="15116" width="21.453125" style="18" bestFit="1" customWidth="1"/>
    <col min="15117" max="15117" width="22" style="18" bestFit="1" customWidth="1"/>
    <col min="15118" max="15118" width="23.36328125" style="18" bestFit="1" customWidth="1"/>
    <col min="15119" max="15119" width="13.6328125" style="18" bestFit="1" customWidth="1"/>
    <col min="15120" max="15364" width="50" style="18"/>
    <col min="15365" max="15365" width="21.36328125" style="18" bestFit="1" customWidth="1"/>
    <col min="15366" max="15366" width="47.54296875" style="18" bestFit="1" customWidth="1"/>
    <col min="15367" max="15367" width="46.90625" style="18" bestFit="1" customWidth="1"/>
    <col min="15368" max="15368" width="11" style="18" bestFit="1" customWidth="1"/>
    <col min="15369" max="15369" width="19.453125" style="18" bestFit="1" customWidth="1"/>
    <col min="15370" max="15370" width="26.453125" style="18" bestFit="1" customWidth="1"/>
    <col min="15371" max="15371" width="20.08984375" style="18" bestFit="1" customWidth="1"/>
    <col min="15372" max="15372" width="21.453125" style="18" bestFit="1" customWidth="1"/>
    <col min="15373" max="15373" width="22" style="18" bestFit="1" customWidth="1"/>
    <col min="15374" max="15374" width="23.36328125" style="18" bestFit="1" customWidth="1"/>
    <col min="15375" max="15375" width="13.6328125" style="18" bestFit="1" customWidth="1"/>
    <col min="15376" max="15620" width="50" style="18"/>
    <col min="15621" max="15621" width="21.36328125" style="18" bestFit="1" customWidth="1"/>
    <col min="15622" max="15622" width="47.54296875" style="18" bestFit="1" customWidth="1"/>
    <col min="15623" max="15623" width="46.90625" style="18" bestFit="1" customWidth="1"/>
    <col min="15624" max="15624" width="11" style="18" bestFit="1" customWidth="1"/>
    <col min="15625" max="15625" width="19.453125" style="18" bestFit="1" customWidth="1"/>
    <col min="15626" max="15626" width="26.453125" style="18" bestFit="1" customWidth="1"/>
    <col min="15627" max="15627" width="20.08984375" style="18" bestFit="1" customWidth="1"/>
    <col min="15628" max="15628" width="21.453125" style="18" bestFit="1" customWidth="1"/>
    <col min="15629" max="15629" width="22" style="18" bestFit="1" customWidth="1"/>
    <col min="15630" max="15630" width="23.36328125" style="18" bestFit="1" customWidth="1"/>
    <col min="15631" max="15631" width="13.6328125" style="18" bestFit="1" customWidth="1"/>
    <col min="15632" max="15876" width="50" style="18"/>
    <col min="15877" max="15877" width="21.36328125" style="18" bestFit="1" customWidth="1"/>
    <col min="15878" max="15878" width="47.54296875" style="18" bestFit="1" customWidth="1"/>
    <col min="15879" max="15879" width="46.90625" style="18" bestFit="1" customWidth="1"/>
    <col min="15880" max="15880" width="11" style="18" bestFit="1" customWidth="1"/>
    <col min="15881" max="15881" width="19.453125" style="18" bestFit="1" customWidth="1"/>
    <col min="15882" max="15882" width="26.453125" style="18" bestFit="1" customWidth="1"/>
    <col min="15883" max="15883" width="20.08984375" style="18" bestFit="1" customWidth="1"/>
    <col min="15884" max="15884" width="21.453125" style="18" bestFit="1" customWidth="1"/>
    <col min="15885" max="15885" width="22" style="18" bestFit="1" customWidth="1"/>
    <col min="15886" max="15886" width="23.36328125" style="18" bestFit="1" customWidth="1"/>
    <col min="15887" max="15887" width="13.6328125" style="18" bestFit="1" customWidth="1"/>
    <col min="15888" max="16132" width="50" style="18"/>
    <col min="16133" max="16133" width="21.36328125" style="18" bestFit="1" customWidth="1"/>
    <col min="16134" max="16134" width="47.54296875" style="18" bestFit="1" customWidth="1"/>
    <col min="16135" max="16135" width="46.90625" style="18" bestFit="1" customWidth="1"/>
    <col min="16136" max="16136" width="11" style="18" bestFit="1" customWidth="1"/>
    <col min="16137" max="16137" width="19.453125" style="18" bestFit="1" customWidth="1"/>
    <col min="16138" max="16138" width="26.453125" style="18" bestFit="1" customWidth="1"/>
    <col min="16139" max="16139" width="20.08984375" style="18" bestFit="1" customWidth="1"/>
    <col min="16140" max="16140" width="21.453125" style="18" bestFit="1" customWidth="1"/>
    <col min="16141" max="16141" width="22" style="18" bestFit="1" customWidth="1"/>
    <col min="16142" max="16142" width="23.36328125" style="18" bestFit="1" customWidth="1"/>
    <col min="16143" max="16143" width="13.6328125" style="18" bestFit="1" customWidth="1"/>
    <col min="16144" max="16384" width="50" style="18"/>
  </cols>
  <sheetData>
    <row r="1" spans="1:14" ht="31.5">
      <c r="A1" s="19" t="s">
        <v>68</v>
      </c>
      <c r="B1" s="20" t="s">
        <v>69</v>
      </c>
      <c r="C1" s="21" t="s">
        <v>70</v>
      </c>
      <c r="D1" s="22" t="s">
        <v>71</v>
      </c>
      <c r="E1" s="23" t="s">
        <v>251</v>
      </c>
      <c r="F1" s="23" t="s">
        <v>252</v>
      </c>
      <c r="G1" s="23" t="s">
        <v>253</v>
      </c>
      <c r="H1" s="23" t="s">
        <v>72</v>
      </c>
      <c r="I1" s="23" t="s">
        <v>254</v>
      </c>
      <c r="J1" s="23" t="s">
        <v>255</v>
      </c>
      <c r="K1" s="23" t="s">
        <v>256</v>
      </c>
      <c r="L1" s="24" t="s">
        <v>73</v>
      </c>
      <c r="M1" s="24" t="s">
        <v>52</v>
      </c>
      <c r="N1" s="25" t="s">
        <v>74</v>
      </c>
    </row>
    <row r="2" spans="1:14" ht="20">
      <c r="A2" s="26" t="s">
        <v>75</v>
      </c>
      <c r="B2" s="27" t="s">
        <v>76</v>
      </c>
      <c r="C2" s="28" t="s">
        <v>77</v>
      </c>
      <c r="D2" s="29">
        <v>1596</v>
      </c>
      <c r="E2" s="30">
        <f>Tabla2[[#This Row],[VALOR RECONSTRUCCION AÑO 2025]]+Tabla2[[#This Row],[INDICE VARIABLE 5% ADICIONAL]]</f>
        <v>3016440000</v>
      </c>
      <c r="F2" s="30">
        <v>2872800000</v>
      </c>
      <c r="G2" s="30">
        <f>Tabla2[[#This Row],[VALOR RECONSTRUCCION AÑO 2025]]*0.05</f>
        <v>143640000</v>
      </c>
      <c r="H2" s="31">
        <v>17335499</v>
      </c>
      <c r="I2" s="32">
        <f>Tabla2[[#This Row],[MUEBLES Y ENSERES 2025]]+Tabla2[[#This Row],[INDICE VARIABLES 5%]]</f>
        <v>101961280.05</v>
      </c>
      <c r="J2" s="32">
        <v>97105981</v>
      </c>
      <c r="K2" s="32">
        <f>Tabla2[[#This Row],[MUEBLES Y ENSERES 2025]]*0.05</f>
        <v>4855299.05</v>
      </c>
      <c r="L2" s="32">
        <v>82403840</v>
      </c>
      <c r="M2" s="32"/>
      <c r="N2" s="33"/>
    </row>
    <row r="3" spans="1:14" ht="20">
      <c r="A3" s="34" t="s">
        <v>78</v>
      </c>
      <c r="B3" s="35" t="s">
        <v>79</v>
      </c>
      <c r="C3" s="36" t="s">
        <v>80</v>
      </c>
      <c r="D3" s="37">
        <f>252+162.9</f>
        <v>414.9</v>
      </c>
      <c r="E3" s="30">
        <f>Tabla2[[#This Row],[VALOR RECONSTRUCCION AÑO 2025]]+Tabla2[[#This Row],[INDICE VARIABLE 5% ADICIONAL]]</f>
        <v>723081817.5</v>
      </c>
      <c r="F3" s="38">
        <f>226800000+461849350</f>
        <v>688649350</v>
      </c>
      <c r="G3" s="38">
        <f>Tabla2[[#This Row],[VALOR RECONSTRUCCION AÑO 2025]]*0.05</f>
        <v>34432467.5</v>
      </c>
      <c r="H3" s="39"/>
      <c r="I3" s="40"/>
      <c r="J3" s="40"/>
      <c r="K3" s="40">
        <f>Tabla2[[#This Row],[MUEBLES Y ENSERES 2025]]*0.05</f>
        <v>0</v>
      </c>
      <c r="L3" s="40"/>
      <c r="M3" s="40"/>
      <c r="N3" s="41"/>
    </row>
    <row r="4" spans="1:14" ht="20">
      <c r="A4" s="26" t="s">
        <v>81</v>
      </c>
      <c r="B4" s="27" t="s">
        <v>82</v>
      </c>
      <c r="C4" s="28" t="s">
        <v>83</v>
      </c>
      <c r="D4" s="29">
        <v>313</v>
      </c>
      <c r="E4" s="30">
        <f>Tabla2[[#This Row],[VALOR RECONSTRUCCION AÑO 2025]]+Tabla2[[#This Row],[INDICE VARIABLE 5% ADICIONAL]]</f>
        <v>295785000</v>
      </c>
      <c r="F4" s="38">
        <v>281700000</v>
      </c>
      <c r="G4" s="38">
        <f>Tabla2[[#This Row],[VALOR RECONSTRUCCION AÑO 2025]]*0.05</f>
        <v>14085000</v>
      </c>
      <c r="H4" s="31"/>
      <c r="I4" s="32"/>
      <c r="J4" s="32"/>
      <c r="K4" s="32">
        <f>Tabla2[[#This Row],[MUEBLES Y ENSERES 2025]]*0.05</f>
        <v>0</v>
      </c>
      <c r="L4" s="32"/>
      <c r="M4" s="32"/>
      <c r="N4" s="33"/>
    </row>
    <row r="5" spans="1:14" ht="20">
      <c r="A5" s="34" t="s">
        <v>84</v>
      </c>
      <c r="B5" s="35" t="s">
        <v>85</v>
      </c>
      <c r="C5" s="36" t="s">
        <v>86</v>
      </c>
      <c r="D5" s="37">
        <v>2085</v>
      </c>
      <c r="E5" s="30">
        <f>Tabla2[[#This Row],[VALOR RECONSTRUCCION AÑO 2025]]+Tabla2[[#This Row],[INDICE VARIABLE 5% ADICIONAL]]</f>
        <v>1304625000</v>
      </c>
      <c r="F5" s="38">
        <v>1242500000</v>
      </c>
      <c r="G5" s="38">
        <f>Tabla2[[#This Row],[VALOR RECONSTRUCCION AÑO 2025]]*0.05</f>
        <v>62125000</v>
      </c>
      <c r="H5" s="39"/>
      <c r="I5" s="40">
        <f>Tabla2[[#This Row],[MUEBLES Y ENSERES 2025]]+Tabla2[[#This Row],[INDICE VARIABLES 5%]]</f>
        <v>76544002.5</v>
      </c>
      <c r="J5" s="40">
        <v>72899050</v>
      </c>
      <c r="K5" s="40">
        <f>Tabla2[[#This Row],[MUEBLES Y ENSERES 2025]]*0.05</f>
        <v>3644952.5</v>
      </c>
      <c r="L5" s="40">
        <v>36585034</v>
      </c>
      <c r="M5" s="40">
        <v>7083720</v>
      </c>
      <c r="N5" s="41">
        <v>138068391</v>
      </c>
    </row>
    <row r="6" spans="1:14" ht="20">
      <c r="A6" s="26" t="s">
        <v>87</v>
      </c>
      <c r="B6" s="27" t="s">
        <v>88</v>
      </c>
      <c r="C6" s="28" t="s">
        <v>89</v>
      </c>
      <c r="D6" s="29">
        <v>715</v>
      </c>
      <c r="E6" s="30">
        <f>Tabla2[[#This Row],[VALOR RECONSTRUCCION AÑO 2025]]+Tabla2[[#This Row],[INDICE VARIABLE 5% ADICIONAL]]</f>
        <v>105000000</v>
      </c>
      <c r="F6" s="30">
        <v>100000000</v>
      </c>
      <c r="G6" s="30">
        <f>Tabla2[[#This Row],[VALOR RECONSTRUCCION AÑO 2025]]*0.05</f>
        <v>5000000</v>
      </c>
      <c r="H6" s="31"/>
      <c r="I6" s="32"/>
      <c r="J6" s="32"/>
      <c r="K6" s="32">
        <f>Tabla2[[#This Row],[MUEBLES Y ENSERES 2025]]*0.05</f>
        <v>0</v>
      </c>
      <c r="L6" s="32"/>
      <c r="M6" s="32"/>
      <c r="N6" s="33"/>
    </row>
    <row r="7" spans="1:14" ht="20">
      <c r="A7" s="34" t="s">
        <v>90</v>
      </c>
      <c r="B7" s="35" t="s">
        <v>342</v>
      </c>
      <c r="C7" s="36" t="s">
        <v>91</v>
      </c>
      <c r="D7" s="37">
        <v>452</v>
      </c>
      <c r="E7" s="30">
        <f>Tabla2[[#This Row],[VALOR RECONSTRUCCION AÑO 2025]]+Tabla2[[#This Row],[INDICE VARIABLE 5% ADICIONAL]]</f>
        <v>105000000</v>
      </c>
      <c r="F7" s="30">
        <v>100000000</v>
      </c>
      <c r="G7" s="30">
        <f>Tabla2[[#This Row],[VALOR RECONSTRUCCION AÑO 2025]]*0.05</f>
        <v>5000000</v>
      </c>
      <c r="H7" s="39"/>
      <c r="I7" s="40"/>
      <c r="J7" s="40"/>
      <c r="K7" s="40">
        <f>Tabla2[[#This Row],[MUEBLES Y ENSERES 2025]]*0.05</f>
        <v>0</v>
      </c>
      <c r="L7" s="40"/>
      <c r="M7" s="40"/>
      <c r="N7" s="41"/>
    </row>
    <row r="8" spans="1:14" ht="20">
      <c r="A8" s="26" t="s">
        <v>92</v>
      </c>
      <c r="B8" s="27" t="s">
        <v>93</v>
      </c>
      <c r="C8" s="28" t="s">
        <v>94</v>
      </c>
      <c r="D8" s="29">
        <v>2352</v>
      </c>
      <c r="E8" s="30">
        <f>Tabla2[[#This Row],[VALOR RECONSTRUCCION AÑO 2025]]+Tabla2[[#This Row],[INDICE VARIABLE 5% ADICIONAL]]</f>
        <v>1444800000</v>
      </c>
      <c r="F8" s="30">
        <v>1376000000</v>
      </c>
      <c r="G8" s="30">
        <f>Tabla2[[#This Row],[VALOR RECONSTRUCCION AÑO 2025]]*0.05</f>
        <v>68800000</v>
      </c>
      <c r="H8" s="42">
        <v>15225000</v>
      </c>
      <c r="I8" s="32">
        <f>Tabla2[[#This Row],[MUEBLES Y ENSERES 2025]]+Tabla2[[#This Row],[INDICE VARIABLES 5%]]</f>
        <v>36750000</v>
      </c>
      <c r="J8" s="32">
        <v>35000000</v>
      </c>
      <c r="K8" s="32">
        <f>Tabla2[[#This Row],[MUEBLES Y ENSERES 2025]]*0.05</f>
        <v>1750000</v>
      </c>
      <c r="L8" s="32"/>
      <c r="M8" s="32"/>
      <c r="N8" s="33"/>
    </row>
    <row r="9" spans="1:14" ht="20">
      <c r="A9" s="34" t="s">
        <v>95</v>
      </c>
      <c r="B9" s="35" t="s">
        <v>202</v>
      </c>
      <c r="C9" s="36" t="s">
        <v>96</v>
      </c>
      <c r="D9" s="37">
        <v>980</v>
      </c>
      <c r="E9" s="30">
        <f>Tabla2[[#This Row],[VALOR RECONSTRUCCION AÑO 2025]]+Tabla2[[#This Row],[INDICE VARIABLE 5% ADICIONAL]]</f>
        <v>2100000000</v>
      </c>
      <c r="F9" s="38">
        <v>2000000000</v>
      </c>
      <c r="G9" s="38">
        <f>Tabla2[[#This Row],[VALOR RECONSTRUCCION AÑO 2025]]*0.05</f>
        <v>100000000</v>
      </c>
      <c r="H9" s="39"/>
      <c r="I9" s="40">
        <f>Tabla2[[#This Row],[MUEBLES Y ENSERES 2025]]+Tabla2[[#This Row],[INDICE VARIABLES 5%]]</f>
        <v>26250000</v>
      </c>
      <c r="J9" s="40">
        <v>25000000</v>
      </c>
      <c r="K9" s="40">
        <f>Tabla2[[#This Row],[MUEBLES Y ENSERES 2025]]*0.05</f>
        <v>1250000</v>
      </c>
      <c r="L9" s="40">
        <v>31000000</v>
      </c>
      <c r="M9" s="40"/>
      <c r="N9" s="41">
        <v>5000000</v>
      </c>
    </row>
    <row r="10" spans="1:14" ht="20">
      <c r="A10" s="26" t="s">
        <v>97</v>
      </c>
      <c r="B10" s="27" t="s">
        <v>98</v>
      </c>
      <c r="C10" s="36" t="s">
        <v>99</v>
      </c>
      <c r="D10" s="29">
        <v>41</v>
      </c>
      <c r="E10" s="30">
        <f>Tabla2[[#This Row],[VALOR RECONSTRUCCION AÑO 2025]]+Tabla2[[#This Row],[INDICE VARIABLE 5% ADICIONAL]]</f>
        <v>17220000</v>
      </c>
      <c r="F10" s="43">
        <v>16400000</v>
      </c>
      <c r="G10" s="43">
        <f>Tabla2[[#This Row],[VALOR RECONSTRUCCION AÑO 2025]]*0.05</f>
        <v>820000</v>
      </c>
      <c r="H10" s="31"/>
      <c r="I10" s="32"/>
      <c r="J10" s="32"/>
      <c r="K10" s="32">
        <f>Tabla2[[#This Row],[MUEBLES Y ENSERES 2025]]*0.05</f>
        <v>0</v>
      </c>
      <c r="L10" s="32"/>
      <c r="M10" s="32"/>
      <c r="N10" s="33"/>
    </row>
    <row r="11" spans="1:14" ht="20">
      <c r="A11" s="34" t="s">
        <v>100</v>
      </c>
      <c r="B11" s="35" t="s">
        <v>101</v>
      </c>
      <c r="C11" s="36" t="s">
        <v>99</v>
      </c>
      <c r="D11" s="37">
        <v>51</v>
      </c>
      <c r="E11" s="30">
        <f>Tabla2[[#This Row],[VALOR RECONSTRUCCION AÑO 2025]]+Tabla2[[#This Row],[INDICE VARIABLE 5% ADICIONAL]]</f>
        <v>21420000</v>
      </c>
      <c r="F11" s="43">
        <v>20400000</v>
      </c>
      <c r="G11" s="43">
        <f>Tabla2[[#This Row],[VALOR RECONSTRUCCION AÑO 2025]]*0.05</f>
        <v>1020000</v>
      </c>
      <c r="H11" s="39"/>
      <c r="I11" s="40"/>
      <c r="J11" s="40"/>
      <c r="K11" s="40">
        <f>Tabla2[[#This Row],[MUEBLES Y ENSERES 2025]]*0.05</f>
        <v>0</v>
      </c>
      <c r="L11" s="40"/>
      <c r="M11" s="40"/>
      <c r="N11" s="41"/>
    </row>
    <row r="12" spans="1:14" ht="20">
      <c r="A12" s="26" t="s">
        <v>102</v>
      </c>
      <c r="B12" s="27" t="s">
        <v>103</v>
      </c>
      <c r="C12" s="36" t="s">
        <v>99</v>
      </c>
      <c r="D12" s="29">
        <v>81</v>
      </c>
      <c r="E12" s="30">
        <f>Tabla2[[#This Row],[VALOR RECONSTRUCCION AÑO 2025]]+Tabla2[[#This Row],[INDICE VARIABLE 5% ADICIONAL]]</f>
        <v>34020000</v>
      </c>
      <c r="F12" s="43">
        <v>32400000</v>
      </c>
      <c r="G12" s="43">
        <f>Tabla2[[#This Row],[VALOR RECONSTRUCCION AÑO 2025]]*0.05</f>
        <v>1620000</v>
      </c>
      <c r="H12" s="31"/>
      <c r="I12" s="32"/>
      <c r="J12" s="32"/>
      <c r="K12" s="32">
        <f>Tabla2[[#This Row],[MUEBLES Y ENSERES 2025]]*0.05</f>
        <v>0</v>
      </c>
      <c r="L12" s="32"/>
      <c r="M12" s="32"/>
      <c r="N12" s="33"/>
    </row>
    <row r="13" spans="1:14" ht="20">
      <c r="A13" s="34" t="s">
        <v>104</v>
      </c>
      <c r="B13" s="35" t="s">
        <v>105</v>
      </c>
      <c r="C13" s="36" t="s">
        <v>99</v>
      </c>
      <c r="D13" s="37">
        <v>104</v>
      </c>
      <c r="E13" s="30">
        <f>Tabla2[[#This Row],[VALOR RECONSTRUCCION AÑO 2025]]+Tabla2[[#This Row],[INDICE VARIABLE 5% ADICIONAL]]</f>
        <v>43680000</v>
      </c>
      <c r="F13" s="43">
        <v>41600000</v>
      </c>
      <c r="G13" s="43">
        <f>Tabla2[[#This Row],[VALOR RECONSTRUCCION AÑO 2025]]*0.05</f>
        <v>2080000</v>
      </c>
      <c r="H13" s="39"/>
      <c r="I13" s="40"/>
      <c r="J13" s="40"/>
      <c r="K13" s="40">
        <f>Tabla2[[#This Row],[MUEBLES Y ENSERES 2025]]*0.05</f>
        <v>0</v>
      </c>
      <c r="L13" s="40"/>
      <c r="M13" s="40"/>
      <c r="N13" s="41"/>
    </row>
    <row r="14" spans="1:14" ht="20">
      <c r="A14" s="26" t="s">
        <v>106</v>
      </c>
      <c r="B14" s="27" t="s">
        <v>107</v>
      </c>
      <c r="C14" s="36" t="s">
        <v>99</v>
      </c>
      <c r="D14" s="29">
        <v>111</v>
      </c>
      <c r="E14" s="30">
        <f>Tabla2[[#This Row],[VALOR RECONSTRUCCION AÑO 2025]]+Tabla2[[#This Row],[INDICE VARIABLE 5% ADICIONAL]]</f>
        <v>46620000</v>
      </c>
      <c r="F14" s="43">
        <v>44400000</v>
      </c>
      <c r="G14" s="43">
        <f>Tabla2[[#This Row],[VALOR RECONSTRUCCION AÑO 2025]]*0.05</f>
        <v>2220000</v>
      </c>
      <c r="H14" s="31"/>
      <c r="I14" s="32"/>
      <c r="J14" s="32"/>
      <c r="K14" s="32">
        <f>Tabla2[[#This Row],[MUEBLES Y ENSERES 2025]]*0.05</f>
        <v>0</v>
      </c>
      <c r="L14" s="32"/>
      <c r="M14" s="32"/>
      <c r="N14" s="33"/>
    </row>
    <row r="15" spans="1:14" ht="20">
      <c r="A15" s="34" t="s">
        <v>108</v>
      </c>
      <c r="B15" s="35" t="s">
        <v>109</v>
      </c>
      <c r="C15" s="36" t="s">
        <v>99</v>
      </c>
      <c r="D15" s="37">
        <v>108</v>
      </c>
      <c r="E15" s="30">
        <f>Tabla2[[#This Row],[VALOR RECONSTRUCCION AÑO 2025]]+Tabla2[[#This Row],[INDICE VARIABLE 5% ADICIONAL]]</f>
        <v>45360000</v>
      </c>
      <c r="F15" s="43">
        <v>43200000</v>
      </c>
      <c r="G15" s="43">
        <f>Tabla2[[#This Row],[VALOR RECONSTRUCCION AÑO 2025]]*0.05</f>
        <v>2160000</v>
      </c>
      <c r="H15" s="39"/>
      <c r="I15" s="40"/>
      <c r="J15" s="40"/>
      <c r="K15" s="40">
        <f>Tabla2[[#This Row],[MUEBLES Y ENSERES 2025]]*0.05</f>
        <v>0</v>
      </c>
      <c r="L15" s="40"/>
      <c r="M15" s="40"/>
      <c r="N15" s="41"/>
    </row>
    <row r="16" spans="1:14" ht="20">
      <c r="A16" s="26" t="s">
        <v>110</v>
      </c>
      <c r="B16" s="27" t="s">
        <v>111</v>
      </c>
      <c r="C16" s="36" t="s">
        <v>99</v>
      </c>
      <c r="D16" s="29">
        <v>73</v>
      </c>
      <c r="E16" s="30">
        <f>Tabla2[[#This Row],[VALOR RECONSTRUCCION AÑO 2025]]+Tabla2[[#This Row],[INDICE VARIABLE 5% ADICIONAL]]</f>
        <v>30660000</v>
      </c>
      <c r="F16" s="43">
        <v>29200000</v>
      </c>
      <c r="G16" s="43">
        <f>Tabla2[[#This Row],[VALOR RECONSTRUCCION AÑO 2025]]*0.05</f>
        <v>1460000</v>
      </c>
      <c r="H16" s="31"/>
      <c r="I16" s="32"/>
      <c r="J16" s="32"/>
      <c r="K16" s="32">
        <f>Tabla2[[#This Row],[MUEBLES Y ENSERES 2025]]*0.05</f>
        <v>0</v>
      </c>
      <c r="L16" s="32"/>
      <c r="M16" s="32"/>
      <c r="N16" s="33"/>
    </row>
    <row r="17" spans="1:15" ht="20">
      <c r="A17" s="34" t="s">
        <v>112</v>
      </c>
      <c r="B17" s="35" t="s">
        <v>113</v>
      </c>
      <c r="C17" s="36" t="s">
        <v>114</v>
      </c>
      <c r="D17" s="37">
        <v>223</v>
      </c>
      <c r="E17" s="30">
        <f>Tabla2[[#This Row],[VALOR RECONSTRUCCION AÑO 2025]]+Tabla2[[#This Row],[INDICE VARIABLE 5% ADICIONAL]]</f>
        <v>93660000</v>
      </c>
      <c r="F17" s="43">
        <v>89200000</v>
      </c>
      <c r="G17" s="43">
        <f>Tabla2[[#This Row],[VALOR RECONSTRUCCION AÑO 2025]]*0.05</f>
        <v>4460000</v>
      </c>
      <c r="H17" s="39"/>
      <c r="I17" s="40"/>
      <c r="J17" s="40"/>
      <c r="K17" s="40">
        <f>Tabla2[[#This Row],[MUEBLES Y ENSERES 2025]]*0.05</f>
        <v>0</v>
      </c>
      <c r="L17" s="40"/>
      <c r="M17" s="40"/>
      <c r="N17" s="41"/>
    </row>
    <row r="18" spans="1:15" ht="20">
      <c r="A18" s="26" t="s">
        <v>115</v>
      </c>
      <c r="B18" s="27" t="s">
        <v>203</v>
      </c>
      <c r="C18" s="28" t="s">
        <v>116</v>
      </c>
      <c r="D18" s="29">
        <v>899</v>
      </c>
      <c r="E18" s="30">
        <f>Tabla2[[#This Row],[VALOR RECONSTRUCCION AÑO 2025]]+Tabla2[[#This Row],[INDICE VARIABLE 5% ADICIONAL]]</f>
        <v>377580000</v>
      </c>
      <c r="F18" s="43">
        <v>359600000</v>
      </c>
      <c r="G18" s="43">
        <f>Tabla2[[#This Row],[VALOR RECONSTRUCCION AÑO 2025]]*0.05</f>
        <v>17980000</v>
      </c>
      <c r="H18" s="31"/>
      <c r="I18" s="32"/>
      <c r="J18" s="32"/>
      <c r="K18" s="32">
        <f>Tabla2[[#This Row],[MUEBLES Y ENSERES 2025]]*0.05</f>
        <v>0</v>
      </c>
      <c r="L18" s="32"/>
      <c r="M18" s="32"/>
      <c r="N18" s="33"/>
    </row>
    <row r="19" spans="1:15" ht="20">
      <c r="A19" s="34" t="s">
        <v>117</v>
      </c>
      <c r="B19" s="35" t="s">
        <v>118</v>
      </c>
      <c r="C19" s="36" t="s">
        <v>119</v>
      </c>
      <c r="D19" s="37">
        <v>1032</v>
      </c>
      <c r="E19" s="30">
        <f>Tabla2[[#This Row],[VALOR RECONSTRUCCION AÑO 2025]]+Tabla2[[#This Row],[INDICE VARIABLE 5% ADICIONAL]]</f>
        <v>433440000</v>
      </c>
      <c r="F19" s="43">
        <v>412800000</v>
      </c>
      <c r="G19" s="43">
        <f>Tabla2[[#This Row],[VALOR RECONSTRUCCION AÑO 2025]]*0.05</f>
        <v>20640000</v>
      </c>
      <c r="H19" s="39"/>
      <c r="I19" s="40"/>
      <c r="J19" s="40"/>
      <c r="K19" s="40">
        <f>Tabla2[[#This Row],[MUEBLES Y ENSERES 2025]]*0.05</f>
        <v>0</v>
      </c>
      <c r="L19" s="40"/>
      <c r="M19" s="40"/>
      <c r="N19" s="41"/>
    </row>
    <row r="20" spans="1:15" ht="20">
      <c r="A20" s="26" t="s">
        <v>120</v>
      </c>
      <c r="B20" s="27" t="s">
        <v>121</v>
      </c>
      <c r="C20" s="27" t="s">
        <v>122</v>
      </c>
      <c r="D20" s="29">
        <v>4351</v>
      </c>
      <c r="E20" s="30">
        <f>Tabla2[[#This Row],[VALOR RECONSTRUCCION AÑO 2025]]+Tabla2[[#This Row],[INDICE VARIABLE 5% ADICIONAL]]</f>
        <v>1598992500</v>
      </c>
      <c r="F20" s="43">
        <v>1522850000</v>
      </c>
      <c r="G20" s="43">
        <f>Tabla2[[#This Row],[VALOR RECONSTRUCCION AÑO 2025]]*0.05</f>
        <v>76142500</v>
      </c>
      <c r="H20" s="31"/>
      <c r="I20" s="32"/>
      <c r="J20" s="32"/>
      <c r="K20" s="32">
        <f>Tabla2[[#This Row],[MUEBLES Y ENSERES 2025]]*0.05</f>
        <v>0</v>
      </c>
      <c r="L20" s="32"/>
      <c r="M20" s="32"/>
      <c r="N20" s="33"/>
    </row>
    <row r="21" spans="1:15" ht="20">
      <c r="A21" s="34" t="s">
        <v>123</v>
      </c>
      <c r="B21" s="35" t="s">
        <v>124</v>
      </c>
      <c r="C21" s="36" t="s">
        <v>125</v>
      </c>
      <c r="D21" s="37">
        <v>444</v>
      </c>
      <c r="E21" s="30">
        <f>Tabla2[[#This Row],[VALOR RECONSTRUCCION AÑO 2025]]+Tabla2[[#This Row],[INDICE VARIABLE 5% ADICIONAL]]</f>
        <v>1050000</v>
      </c>
      <c r="F21" s="44">
        <v>1000000</v>
      </c>
      <c r="G21" s="44">
        <f>Tabla2[[#This Row],[VALOR RECONSTRUCCION AÑO 2025]]*0.05</f>
        <v>50000</v>
      </c>
      <c r="H21" s="39"/>
      <c r="I21" s="40"/>
      <c r="J21" s="40"/>
      <c r="K21" s="40">
        <f>Tabla2[[#This Row],[MUEBLES Y ENSERES 2025]]*0.05</f>
        <v>0</v>
      </c>
      <c r="L21" s="40"/>
      <c r="M21" s="40"/>
      <c r="N21" s="41"/>
      <c r="O21" s="45"/>
    </row>
    <row r="22" spans="1:15" ht="20">
      <c r="A22" s="26" t="s">
        <v>126</v>
      </c>
      <c r="B22" s="27" t="s">
        <v>127</v>
      </c>
      <c r="C22" s="28" t="s">
        <v>128</v>
      </c>
      <c r="D22" s="29">
        <v>24</v>
      </c>
      <c r="E22" s="30">
        <f>Tabla2[[#This Row],[VALOR RECONSTRUCCION AÑO 2025]]+Tabla2[[#This Row],[INDICE VARIABLE 5% ADICIONAL]]</f>
        <v>10080000</v>
      </c>
      <c r="F22" s="44">
        <v>9600000</v>
      </c>
      <c r="G22" s="44">
        <f>Tabla2[[#This Row],[VALOR RECONSTRUCCION AÑO 2025]]*0.05</f>
        <v>480000</v>
      </c>
      <c r="H22" s="31"/>
      <c r="I22" s="32"/>
      <c r="J22" s="32"/>
      <c r="K22" s="32">
        <f>Tabla2[[#This Row],[MUEBLES Y ENSERES 2025]]*0.05</f>
        <v>0</v>
      </c>
      <c r="L22" s="32"/>
      <c r="M22" s="32"/>
      <c r="N22" s="33"/>
    </row>
    <row r="23" spans="1:15" ht="20">
      <c r="A23" s="34" t="s">
        <v>129</v>
      </c>
      <c r="B23" s="35" t="s">
        <v>130</v>
      </c>
      <c r="C23" s="36" t="s">
        <v>131</v>
      </c>
      <c r="D23" s="37">
        <v>99</v>
      </c>
      <c r="E23" s="30">
        <f>Tabla2[[#This Row],[VALOR RECONSTRUCCION AÑO 2025]]+Tabla2[[#This Row],[INDICE VARIABLE 5% ADICIONAL]]</f>
        <v>10500000</v>
      </c>
      <c r="F23" s="46">
        <v>10000000</v>
      </c>
      <c r="G23" s="46">
        <f>Tabla2[[#This Row],[VALOR RECONSTRUCCION AÑO 2025]]*0.05</f>
        <v>500000</v>
      </c>
      <c r="H23" s="39"/>
      <c r="I23" s="40"/>
      <c r="J23" s="40"/>
      <c r="K23" s="40">
        <f>Tabla2[[#This Row],[MUEBLES Y ENSERES 2025]]*0.05</f>
        <v>0</v>
      </c>
      <c r="L23" s="40"/>
      <c r="M23" s="40"/>
      <c r="N23" s="41"/>
    </row>
    <row r="24" spans="1:15" ht="20">
      <c r="A24" s="34" t="s">
        <v>132</v>
      </c>
      <c r="B24" s="35" t="s">
        <v>133</v>
      </c>
      <c r="C24" s="36" t="s">
        <v>134</v>
      </c>
      <c r="D24" s="37">
        <v>389</v>
      </c>
      <c r="E24" s="30">
        <f>Tabla2[[#This Row],[VALOR RECONSTRUCCION AÑO 2025]]+Tabla2[[#This Row],[INDICE VARIABLE 5% ADICIONAL]]</f>
        <v>163380000</v>
      </c>
      <c r="F24" s="44">
        <v>155600000</v>
      </c>
      <c r="G24" s="44">
        <f>Tabla2[[#This Row],[VALOR RECONSTRUCCION AÑO 2025]]*0.05</f>
        <v>7780000</v>
      </c>
      <c r="H24" s="39"/>
      <c r="I24" s="40">
        <f>Tabla2[[#This Row],[MUEBLES Y ENSERES 2025]]+Tabla2[[#This Row],[INDICE VARIABLES 5%]]</f>
        <v>7560000</v>
      </c>
      <c r="J24" s="40">
        <v>7200000</v>
      </c>
      <c r="K24" s="40">
        <f>Tabla2[[#This Row],[MUEBLES Y ENSERES 2025]]*0.05</f>
        <v>360000</v>
      </c>
      <c r="L24" s="40">
        <v>3000000</v>
      </c>
      <c r="M24" s="40"/>
      <c r="N24" s="41"/>
    </row>
    <row r="25" spans="1:15" ht="20">
      <c r="A25" s="26" t="s">
        <v>135</v>
      </c>
      <c r="B25" s="27" t="s">
        <v>136</v>
      </c>
      <c r="C25" s="28" t="s">
        <v>137</v>
      </c>
      <c r="D25" s="29">
        <v>514</v>
      </c>
      <c r="E25" s="30">
        <f>Tabla2[[#This Row],[VALOR RECONSTRUCCION AÑO 2025]]+Tabla2[[#This Row],[INDICE VARIABLE 5% ADICIONAL]]</f>
        <v>105000000</v>
      </c>
      <c r="F25" s="44">
        <v>100000000</v>
      </c>
      <c r="G25" s="44">
        <f>Tabla2[[#This Row],[VALOR RECONSTRUCCION AÑO 2025]]*0.05</f>
        <v>5000000</v>
      </c>
      <c r="H25" s="31"/>
      <c r="I25" s="40">
        <f>Tabla2[[#This Row],[MUEBLES Y ENSERES 2025]]+Tabla2[[#This Row],[INDICE VARIABLES 5%]]</f>
        <v>4515000</v>
      </c>
      <c r="J25" s="32">
        <v>4300000</v>
      </c>
      <c r="K25" s="32">
        <f>Tabla2[[#This Row],[MUEBLES Y ENSERES 2025]]*0.05</f>
        <v>215000</v>
      </c>
      <c r="L25" s="32">
        <v>3400000</v>
      </c>
      <c r="M25" s="32"/>
      <c r="N25" s="33"/>
    </row>
    <row r="26" spans="1:15" ht="20">
      <c r="A26" s="34" t="s">
        <v>138</v>
      </c>
      <c r="B26" s="35" t="s">
        <v>139</v>
      </c>
      <c r="C26" s="36" t="s">
        <v>140</v>
      </c>
      <c r="D26" s="37">
        <v>246</v>
      </c>
      <c r="E26" s="30">
        <f>Tabla2[[#This Row],[VALOR RECONSTRUCCION AÑO 2025]]+Tabla2[[#This Row],[INDICE VARIABLE 5% ADICIONAL]]</f>
        <v>10500000</v>
      </c>
      <c r="F26" s="44">
        <v>10000000</v>
      </c>
      <c r="G26" s="44">
        <f>Tabla2[[#This Row],[VALOR RECONSTRUCCION AÑO 2025]]*0.05</f>
        <v>500000</v>
      </c>
      <c r="H26" s="39"/>
      <c r="I26" s="40">
        <f>Tabla2[[#This Row],[MUEBLES Y ENSERES 2025]]+Tabla2[[#This Row],[INDICE VARIABLES 5%]]</f>
        <v>0</v>
      </c>
      <c r="J26" s="40"/>
      <c r="K26" s="40">
        <f>Tabla2[[#This Row],[MUEBLES Y ENSERES 2025]]*0.05</f>
        <v>0</v>
      </c>
      <c r="L26" s="40"/>
      <c r="M26" s="40"/>
      <c r="N26" s="41"/>
    </row>
    <row r="27" spans="1:15" ht="20">
      <c r="A27" s="26" t="s">
        <v>141</v>
      </c>
      <c r="B27" s="27" t="s">
        <v>142</v>
      </c>
      <c r="C27" s="28" t="s">
        <v>143</v>
      </c>
      <c r="D27" s="29">
        <v>428</v>
      </c>
      <c r="E27" s="30">
        <f>Tabla2[[#This Row],[VALOR RECONSTRUCCION AÑO 2025]]+Tabla2[[#This Row],[INDICE VARIABLE 5% ADICIONAL]]</f>
        <v>52500000</v>
      </c>
      <c r="F27" s="44">
        <v>50000000</v>
      </c>
      <c r="G27" s="44">
        <f>Tabla2[[#This Row],[VALOR RECONSTRUCCION AÑO 2025]]*0.05</f>
        <v>2500000</v>
      </c>
      <c r="H27" s="31"/>
      <c r="I27" s="40">
        <f>Tabla2[[#This Row],[MUEBLES Y ENSERES 2025]]+Tabla2[[#This Row],[INDICE VARIABLES 5%]]</f>
        <v>2625000</v>
      </c>
      <c r="J27" s="32">
        <v>2500000</v>
      </c>
      <c r="K27" s="32">
        <f>Tabla2[[#This Row],[MUEBLES Y ENSERES 2025]]*0.05</f>
        <v>125000</v>
      </c>
      <c r="L27" s="32">
        <v>7000000</v>
      </c>
      <c r="M27" s="32"/>
      <c r="N27" s="33"/>
    </row>
    <row r="28" spans="1:15" ht="20">
      <c r="A28" s="34" t="s">
        <v>144</v>
      </c>
      <c r="B28" s="35" t="s">
        <v>145</v>
      </c>
      <c r="C28" s="36" t="s">
        <v>146</v>
      </c>
      <c r="D28" s="37">
        <v>226</v>
      </c>
      <c r="E28" s="30">
        <f>Tabla2[[#This Row],[VALOR RECONSTRUCCION AÑO 2025]]+Tabla2[[#This Row],[INDICE VARIABLE 5% ADICIONAL]]</f>
        <v>94920000</v>
      </c>
      <c r="F28" s="44">
        <v>90400000</v>
      </c>
      <c r="G28" s="44">
        <f>Tabla2[[#This Row],[VALOR RECONSTRUCCION AÑO 2025]]*0.05</f>
        <v>4520000</v>
      </c>
      <c r="H28" s="39"/>
      <c r="I28" s="40">
        <f>Tabla2[[#This Row],[MUEBLES Y ENSERES 2025]]+Tabla2[[#This Row],[INDICE VARIABLES 5%]]</f>
        <v>0</v>
      </c>
      <c r="J28" s="40"/>
      <c r="K28" s="40">
        <f>Tabla2[[#This Row],[MUEBLES Y ENSERES 2025]]*0.05</f>
        <v>0</v>
      </c>
      <c r="L28" s="40"/>
      <c r="M28" s="40"/>
      <c r="N28" s="41"/>
    </row>
    <row r="29" spans="1:15" ht="20">
      <c r="A29" s="26" t="s">
        <v>147</v>
      </c>
      <c r="B29" s="27" t="s">
        <v>204</v>
      </c>
      <c r="C29" s="28" t="s">
        <v>148</v>
      </c>
      <c r="D29" s="29">
        <v>1000</v>
      </c>
      <c r="E29" s="30">
        <f>Tabla2[[#This Row],[VALOR RECONSTRUCCION AÑO 2025]]+Tabla2[[#This Row],[INDICE VARIABLE 5% ADICIONAL]]</f>
        <v>105000000</v>
      </c>
      <c r="F29" s="44">
        <v>100000000</v>
      </c>
      <c r="G29" s="44">
        <f>Tabla2[[#This Row],[VALOR RECONSTRUCCION AÑO 2025]]*0.05</f>
        <v>5000000</v>
      </c>
      <c r="H29" s="31"/>
      <c r="I29" s="40">
        <f>Tabla2[[#This Row],[MUEBLES Y ENSERES 2025]]+Tabla2[[#This Row],[INDICE VARIABLES 5%]]</f>
        <v>47250000</v>
      </c>
      <c r="J29" s="32">
        <v>45000000</v>
      </c>
      <c r="K29" s="32">
        <f>Tabla2[[#This Row],[MUEBLES Y ENSERES 2025]]*0.05</f>
        <v>2250000</v>
      </c>
      <c r="L29" s="32">
        <v>39000000</v>
      </c>
      <c r="M29" s="32"/>
      <c r="N29" s="33"/>
    </row>
    <row r="30" spans="1:15" ht="20">
      <c r="A30" s="34" t="s">
        <v>149</v>
      </c>
      <c r="B30" s="35" t="s">
        <v>150</v>
      </c>
      <c r="C30" s="36" t="s">
        <v>151</v>
      </c>
      <c r="D30" s="37">
        <v>76</v>
      </c>
      <c r="E30" s="30">
        <f>Tabla2[[#This Row],[VALOR RECONSTRUCCION AÑO 2025]]+Tabla2[[#This Row],[INDICE VARIABLE 5% ADICIONAL]]</f>
        <v>31920000</v>
      </c>
      <c r="F30" s="44">
        <v>30400000</v>
      </c>
      <c r="G30" s="44">
        <f>Tabla2[[#This Row],[VALOR RECONSTRUCCION AÑO 2025]]*0.05</f>
        <v>1520000</v>
      </c>
      <c r="H30" s="39"/>
      <c r="I30" s="40">
        <f>Tabla2[[#This Row],[MUEBLES Y ENSERES 2025]]+Tabla2[[#This Row],[INDICE VARIABLES 5%]]</f>
        <v>0</v>
      </c>
      <c r="J30" s="40"/>
      <c r="K30" s="40">
        <f>Tabla2[[#This Row],[MUEBLES Y ENSERES 2025]]*0.05</f>
        <v>0</v>
      </c>
      <c r="L30" s="40"/>
      <c r="M30" s="40"/>
      <c r="N30" s="41"/>
    </row>
    <row r="31" spans="1:15" ht="20">
      <c r="A31" s="34" t="s">
        <v>152</v>
      </c>
      <c r="B31" s="35" t="s">
        <v>205</v>
      </c>
      <c r="C31" s="36" t="s">
        <v>153</v>
      </c>
      <c r="D31" s="37">
        <v>204</v>
      </c>
      <c r="E31" s="30">
        <f>Tabla2[[#This Row],[VALOR RECONSTRUCCION AÑO 2025]]+Tabla2[[#This Row],[INDICE VARIABLE 5% ADICIONAL]]</f>
        <v>10500000</v>
      </c>
      <c r="F31" s="44">
        <v>10000000</v>
      </c>
      <c r="G31" s="44">
        <f>Tabla2[[#This Row],[VALOR RECONSTRUCCION AÑO 2025]]*0.05</f>
        <v>500000</v>
      </c>
      <c r="H31" s="39"/>
      <c r="I31" s="40">
        <f>Tabla2[[#This Row],[MUEBLES Y ENSERES 2025]]+Tabla2[[#This Row],[INDICE VARIABLES 5%]]</f>
        <v>0</v>
      </c>
      <c r="J31" s="40"/>
      <c r="K31" s="40">
        <f>Tabla2[[#This Row],[MUEBLES Y ENSERES 2025]]*0.05</f>
        <v>0</v>
      </c>
      <c r="L31" s="40"/>
      <c r="M31" s="40"/>
      <c r="N31" s="41"/>
    </row>
    <row r="32" spans="1:15" ht="20">
      <c r="A32" s="26" t="s">
        <v>154</v>
      </c>
      <c r="B32" s="27" t="s">
        <v>206</v>
      </c>
      <c r="C32" s="28" t="s">
        <v>153</v>
      </c>
      <c r="D32" s="29">
        <v>120</v>
      </c>
      <c r="E32" s="30">
        <f>Tabla2[[#This Row],[VALOR RECONSTRUCCION AÑO 2025]]+Tabla2[[#This Row],[INDICE VARIABLE 5% ADICIONAL]]</f>
        <v>10500000</v>
      </c>
      <c r="F32" s="44">
        <v>10000000</v>
      </c>
      <c r="G32" s="44">
        <f>Tabla2[[#This Row],[VALOR RECONSTRUCCION AÑO 2025]]*0.05</f>
        <v>500000</v>
      </c>
      <c r="H32" s="31"/>
      <c r="I32" s="40">
        <f>Tabla2[[#This Row],[MUEBLES Y ENSERES 2025]]+Tabla2[[#This Row],[INDICE VARIABLES 5%]]</f>
        <v>4725000</v>
      </c>
      <c r="J32" s="32">
        <v>4500000</v>
      </c>
      <c r="K32" s="32">
        <f>Tabla2[[#This Row],[MUEBLES Y ENSERES 2025]]*0.05</f>
        <v>225000</v>
      </c>
      <c r="L32" s="32">
        <v>7600000</v>
      </c>
      <c r="M32" s="32"/>
      <c r="N32" s="33"/>
    </row>
    <row r="33" spans="1:14" ht="20">
      <c r="A33" s="34" t="s">
        <v>155</v>
      </c>
      <c r="B33" s="35" t="s">
        <v>207</v>
      </c>
      <c r="C33" s="36" t="s">
        <v>153</v>
      </c>
      <c r="D33" s="37">
        <v>137</v>
      </c>
      <c r="E33" s="30">
        <f>Tabla2[[#This Row],[VALOR RECONSTRUCCION AÑO 2025]]+Tabla2[[#This Row],[INDICE VARIABLE 5% ADICIONAL]]</f>
        <v>10500000</v>
      </c>
      <c r="F33" s="44">
        <v>10000000</v>
      </c>
      <c r="G33" s="44">
        <f>Tabla2[[#This Row],[VALOR RECONSTRUCCION AÑO 2025]]*0.05</f>
        <v>500000</v>
      </c>
      <c r="H33" s="39"/>
      <c r="I33" s="40">
        <f>Tabla2[[#This Row],[MUEBLES Y ENSERES 2025]]+Tabla2[[#This Row],[INDICE VARIABLES 5%]]</f>
        <v>4095000</v>
      </c>
      <c r="J33" s="40">
        <v>3900000</v>
      </c>
      <c r="K33" s="40">
        <f>Tabla2[[#This Row],[MUEBLES Y ENSERES 2025]]*0.05</f>
        <v>195000</v>
      </c>
      <c r="L33" s="40">
        <v>5000000</v>
      </c>
      <c r="M33" s="40"/>
      <c r="N33" s="41"/>
    </row>
    <row r="34" spans="1:14" ht="20">
      <c r="A34" s="26" t="s">
        <v>156</v>
      </c>
      <c r="B34" s="27" t="s">
        <v>212</v>
      </c>
      <c r="C34" s="28" t="s">
        <v>157</v>
      </c>
      <c r="D34" s="29">
        <v>5</v>
      </c>
      <c r="E34" s="30">
        <f>Tabla2[[#This Row],[VALOR RECONSTRUCCION AÑO 2025]]+Tabla2[[#This Row],[INDICE VARIABLE 5% ADICIONAL]]</f>
        <v>10500000</v>
      </c>
      <c r="F34" s="44">
        <v>10000000</v>
      </c>
      <c r="G34" s="44">
        <f>Tabla2[[#This Row],[VALOR RECONSTRUCCION AÑO 2025]]*0.05</f>
        <v>500000</v>
      </c>
      <c r="H34" s="31"/>
      <c r="I34" s="40">
        <f>Tabla2[[#This Row],[MUEBLES Y ENSERES 2025]]+Tabla2[[#This Row],[INDICE VARIABLES 5%]]</f>
        <v>0</v>
      </c>
      <c r="J34" s="32"/>
      <c r="K34" s="32">
        <f>Tabla2[[#This Row],[MUEBLES Y ENSERES 2025]]*0.05</f>
        <v>0</v>
      </c>
      <c r="L34" s="32">
        <v>15000000</v>
      </c>
      <c r="M34" s="32"/>
      <c r="N34" s="33"/>
    </row>
    <row r="35" spans="1:14" ht="20">
      <c r="A35" s="34" t="s">
        <v>158</v>
      </c>
      <c r="B35" s="35" t="s">
        <v>159</v>
      </c>
      <c r="C35" s="36" t="s">
        <v>153</v>
      </c>
      <c r="D35" s="37">
        <v>150</v>
      </c>
      <c r="E35" s="30">
        <f>Tabla2[[#This Row],[VALOR RECONSTRUCCION AÑO 2025]]+Tabla2[[#This Row],[INDICE VARIABLE 5% ADICIONAL]]</f>
        <v>10500000</v>
      </c>
      <c r="F35" s="44">
        <v>10000000</v>
      </c>
      <c r="G35" s="44">
        <f>Tabla2[[#This Row],[VALOR RECONSTRUCCION AÑO 2025]]*0.05</f>
        <v>500000</v>
      </c>
      <c r="H35" s="39"/>
      <c r="I35" s="40">
        <f>Tabla2[[#This Row],[MUEBLES Y ENSERES 2025]]+Tabla2[[#This Row],[INDICE VARIABLES 5%]]</f>
        <v>5250000</v>
      </c>
      <c r="J35" s="40">
        <v>5000000</v>
      </c>
      <c r="K35" s="40">
        <f>Tabla2[[#This Row],[MUEBLES Y ENSERES 2025]]*0.05</f>
        <v>250000</v>
      </c>
      <c r="L35" s="40">
        <v>4300000</v>
      </c>
      <c r="M35" s="40"/>
      <c r="N35" s="41"/>
    </row>
    <row r="36" spans="1:14" ht="20">
      <c r="A36" s="26" t="s">
        <v>160</v>
      </c>
      <c r="B36" s="27" t="s">
        <v>161</v>
      </c>
      <c r="C36" s="28" t="s">
        <v>153</v>
      </c>
      <c r="D36" s="29">
        <v>108</v>
      </c>
      <c r="E36" s="30">
        <f>Tabla2[[#This Row],[VALOR RECONSTRUCCION AÑO 2025]]+Tabla2[[#This Row],[INDICE VARIABLE 5% ADICIONAL]]</f>
        <v>10500000</v>
      </c>
      <c r="F36" s="44">
        <v>10000000</v>
      </c>
      <c r="G36" s="44">
        <f>Tabla2[[#This Row],[VALOR RECONSTRUCCION AÑO 2025]]*0.05</f>
        <v>500000</v>
      </c>
      <c r="H36" s="31"/>
      <c r="I36" s="40">
        <f>Tabla2[[#This Row],[MUEBLES Y ENSERES 2025]]+Tabla2[[#This Row],[INDICE VARIABLES 5%]]</f>
        <v>5250000</v>
      </c>
      <c r="J36" s="40">
        <v>5000000</v>
      </c>
      <c r="K36" s="40">
        <f>Tabla2[[#This Row],[MUEBLES Y ENSERES 2025]]*0.05</f>
        <v>250000</v>
      </c>
      <c r="L36" s="40">
        <v>4300000</v>
      </c>
      <c r="M36" s="32"/>
      <c r="N36" s="33"/>
    </row>
    <row r="37" spans="1:14" ht="20">
      <c r="A37" s="34" t="s">
        <v>162</v>
      </c>
      <c r="B37" s="35" t="s">
        <v>163</v>
      </c>
      <c r="C37" s="36" t="s">
        <v>153</v>
      </c>
      <c r="D37" s="37">
        <v>143</v>
      </c>
      <c r="E37" s="30">
        <f>Tabla2[[#This Row],[VALOR RECONSTRUCCION AÑO 2025]]+Tabla2[[#This Row],[INDICE VARIABLE 5% ADICIONAL]]</f>
        <v>10500000</v>
      </c>
      <c r="F37" s="44">
        <v>10000000</v>
      </c>
      <c r="G37" s="44">
        <f>Tabla2[[#This Row],[VALOR RECONSTRUCCION AÑO 2025]]*0.05</f>
        <v>500000</v>
      </c>
      <c r="H37" s="39"/>
      <c r="I37" s="40">
        <f>Tabla2[[#This Row],[MUEBLES Y ENSERES 2025]]+Tabla2[[#This Row],[INDICE VARIABLES 5%]]</f>
        <v>5250000</v>
      </c>
      <c r="J37" s="40">
        <v>5000000</v>
      </c>
      <c r="K37" s="40">
        <f>Tabla2[[#This Row],[MUEBLES Y ENSERES 2025]]*0.05</f>
        <v>250000</v>
      </c>
      <c r="L37" s="40">
        <v>4300000</v>
      </c>
      <c r="M37" s="40"/>
      <c r="N37" s="41"/>
    </row>
    <row r="38" spans="1:14" ht="20">
      <c r="A38" s="26" t="s">
        <v>164</v>
      </c>
      <c r="B38" s="27" t="s">
        <v>165</v>
      </c>
      <c r="C38" s="28" t="s">
        <v>153</v>
      </c>
      <c r="D38" s="29">
        <v>131</v>
      </c>
      <c r="E38" s="30">
        <f>Tabla2[[#This Row],[VALOR RECONSTRUCCION AÑO 2025]]+Tabla2[[#This Row],[INDICE VARIABLE 5% ADICIONAL]]</f>
        <v>10500000</v>
      </c>
      <c r="F38" s="44">
        <v>10000000</v>
      </c>
      <c r="G38" s="44">
        <f>Tabla2[[#This Row],[VALOR RECONSTRUCCION AÑO 2025]]*0.05</f>
        <v>500000</v>
      </c>
      <c r="H38" s="31"/>
      <c r="I38" s="40">
        <f>Tabla2[[#This Row],[MUEBLES Y ENSERES 2025]]+Tabla2[[#This Row],[INDICE VARIABLES 5%]]</f>
        <v>5250000</v>
      </c>
      <c r="J38" s="40">
        <v>5000000</v>
      </c>
      <c r="K38" s="40">
        <f>Tabla2[[#This Row],[MUEBLES Y ENSERES 2025]]*0.05</f>
        <v>250000</v>
      </c>
      <c r="L38" s="40">
        <v>4300000</v>
      </c>
      <c r="M38" s="32"/>
      <c r="N38" s="33"/>
    </row>
    <row r="39" spans="1:14" ht="20">
      <c r="A39" s="34" t="s">
        <v>166</v>
      </c>
      <c r="B39" s="35" t="s">
        <v>167</v>
      </c>
      <c r="C39" s="36" t="s">
        <v>153</v>
      </c>
      <c r="D39" s="37">
        <v>124</v>
      </c>
      <c r="E39" s="30">
        <f>Tabla2[[#This Row],[VALOR RECONSTRUCCION AÑO 2025]]+Tabla2[[#This Row],[INDICE VARIABLE 5% ADICIONAL]]</f>
        <v>10500000</v>
      </c>
      <c r="F39" s="44">
        <v>10000000</v>
      </c>
      <c r="G39" s="44">
        <f>Tabla2[[#This Row],[VALOR RECONSTRUCCION AÑO 2025]]*0.05</f>
        <v>500000</v>
      </c>
      <c r="H39" s="39"/>
      <c r="I39" s="40">
        <f>Tabla2[[#This Row],[MUEBLES Y ENSERES 2025]]+Tabla2[[#This Row],[INDICE VARIABLES 5%]]</f>
        <v>5250000</v>
      </c>
      <c r="J39" s="40">
        <v>5000000</v>
      </c>
      <c r="K39" s="40">
        <f>Tabla2[[#This Row],[MUEBLES Y ENSERES 2025]]*0.05</f>
        <v>250000</v>
      </c>
      <c r="L39" s="40">
        <v>4300000</v>
      </c>
      <c r="M39" s="40"/>
      <c r="N39" s="41"/>
    </row>
    <row r="40" spans="1:14" ht="20">
      <c r="A40" s="26" t="s">
        <v>168</v>
      </c>
      <c r="B40" s="27" t="s">
        <v>343</v>
      </c>
      <c r="C40" s="28" t="s">
        <v>157</v>
      </c>
      <c r="D40" s="29">
        <v>30</v>
      </c>
      <c r="E40" s="30">
        <f>Tabla2[[#This Row],[VALOR RECONSTRUCCION AÑO 2025]]+Tabla2[[#This Row],[INDICE VARIABLE 5% ADICIONAL]]</f>
        <v>10500000</v>
      </c>
      <c r="F40" s="44">
        <v>10000000</v>
      </c>
      <c r="G40" s="44">
        <f>Tabla2[[#This Row],[VALOR RECONSTRUCCION AÑO 2025]]*0.05</f>
        <v>500000</v>
      </c>
      <c r="H40" s="31"/>
      <c r="I40" s="40">
        <f>Tabla2[[#This Row],[MUEBLES Y ENSERES 2025]]+Tabla2[[#This Row],[INDICE VARIABLES 5%]]</f>
        <v>0</v>
      </c>
      <c r="J40" s="32"/>
      <c r="K40" s="32">
        <f>Tabla2[[#This Row],[MUEBLES Y ENSERES 2025]]*0.05</f>
        <v>0</v>
      </c>
      <c r="L40" s="32"/>
      <c r="M40" s="32"/>
      <c r="N40" s="33"/>
    </row>
    <row r="41" spans="1:14" ht="20">
      <c r="A41" s="34" t="s">
        <v>169</v>
      </c>
      <c r="B41" s="35" t="s">
        <v>213</v>
      </c>
      <c r="C41" s="36" t="s">
        <v>153</v>
      </c>
      <c r="D41" s="37">
        <v>197</v>
      </c>
      <c r="E41" s="30">
        <f>Tabla2[[#This Row],[VALOR RECONSTRUCCION AÑO 2025]]+Tabla2[[#This Row],[INDICE VARIABLE 5% ADICIONAL]]</f>
        <v>10500000</v>
      </c>
      <c r="F41" s="44">
        <v>10000000</v>
      </c>
      <c r="G41" s="44">
        <f>Tabla2[[#This Row],[VALOR RECONSTRUCCION AÑO 2025]]*0.05</f>
        <v>500000</v>
      </c>
      <c r="H41" s="39"/>
      <c r="I41" s="40">
        <f>Tabla2[[#This Row],[MUEBLES Y ENSERES 2025]]+Tabla2[[#This Row],[INDICE VARIABLES 5%]]</f>
        <v>5250000</v>
      </c>
      <c r="J41" s="40">
        <v>5000000</v>
      </c>
      <c r="K41" s="40">
        <f>Tabla2[[#This Row],[MUEBLES Y ENSERES 2025]]*0.05</f>
        <v>250000</v>
      </c>
      <c r="L41" s="40">
        <v>4300000</v>
      </c>
      <c r="M41" s="40"/>
      <c r="N41" s="41"/>
    </row>
    <row r="42" spans="1:14" ht="20">
      <c r="A42" s="26" t="s">
        <v>170</v>
      </c>
      <c r="B42" s="27" t="s">
        <v>214</v>
      </c>
      <c r="C42" s="28" t="s">
        <v>153</v>
      </c>
      <c r="D42" s="29">
        <v>391</v>
      </c>
      <c r="E42" s="30">
        <f>Tabla2[[#This Row],[VALOR RECONSTRUCCION AÑO 2025]]+Tabla2[[#This Row],[INDICE VARIABLE 5% ADICIONAL]]</f>
        <v>10500000</v>
      </c>
      <c r="F42" s="44">
        <v>10000000</v>
      </c>
      <c r="G42" s="44">
        <f>Tabla2[[#This Row],[VALOR RECONSTRUCCION AÑO 2025]]*0.05</f>
        <v>500000</v>
      </c>
      <c r="H42" s="31"/>
      <c r="I42" s="40">
        <f>Tabla2[[#This Row],[MUEBLES Y ENSERES 2025]]+Tabla2[[#This Row],[INDICE VARIABLES 5%]]</f>
        <v>8505000</v>
      </c>
      <c r="J42" s="32">
        <v>8100000</v>
      </c>
      <c r="K42" s="32">
        <f>Tabla2[[#This Row],[MUEBLES Y ENSERES 2025]]*0.05</f>
        <v>405000</v>
      </c>
      <c r="L42" s="32">
        <v>4230000</v>
      </c>
      <c r="M42" s="32"/>
      <c r="N42" s="33"/>
    </row>
    <row r="43" spans="1:14" ht="20">
      <c r="A43" s="34" t="s">
        <v>171</v>
      </c>
      <c r="B43" s="35" t="s">
        <v>215</v>
      </c>
      <c r="C43" s="36" t="s">
        <v>153</v>
      </c>
      <c r="D43" s="37">
        <v>143</v>
      </c>
      <c r="E43" s="30">
        <f>Tabla2[[#This Row],[VALOR RECONSTRUCCION AÑO 2025]]+Tabla2[[#This Row],[INDICE VARIABLE 5% ADICIONAL]]</f>
        <v>10500000</v>
      </c>
      <c r="F43" s="44">
        <v>10000000</v>
      </c>
      <c r="G43" s="44">
        <f>Tabla2[[#This Row],[VALOR RECONSTRUCCION AÑO 2025]]*0.05</f>
        <v>500000</v>
      </c>
      <c r="H43" s="39"/>
      <c r="I43" s="40">
        <f>Tabla2[[#This Row],[MUEBLES Y ENSERES 2025]]+Tabla2[[#This Row],[INDICE VARIABLES 5%]]</f>
        <v>5250000</v>
      </c>
      <c r="J43" s="40">
        <v>5000000</v>
      </c>
      <c r="K43" s="40">
        <f>Tabla2[[#This Row],[MUEBLES Y ENSERES 2025]]*0.05</f>
        <v>250000</v>
      </c>
      <c r="L43" s="40">
        <v>4000000</v>
      </c>
      <c r="M43" s="40"/>
      <c r="N43" s="41"/>
    </row>
    <row r="44" spans="1:14" ht="20">
      <c r="A44" s="26" t="s">
        <v>172</v>
      </c>
      <c r="B44" s="27" t="s">
        <v>216</v>
      </c>
      <c r="C44" s="28" t="s">
        <v>153</v>
      </c>
      <c r="D44" s="29">
        <v>213</v>
      </c>
      <c r="E44" s="30">
        <f>Tabla2[[#This Row],[VALOR RECONSTRUCCION AÑO 2025]]+Tabla2[[#This Row],[INDICE VARIABLE 5% ADICIONAL]]</f>
        <v>105000000</v>
      </c>
      <c r="F44" s="44">
        <v>100000000</v>
      </c>
      <c r="G44" s="44">
        <f>Tabla2[[#This Row],[VALOR RECONSTRUCCION AÑO 2025]]*0.05</f>
        <v>5000000</v>
      </c>
      <c r="H44" s="31"/>
      <c r="I44" s="40">
        <f>Tabla2[[#This Row],[MUEBLES Y ENSERES 2025]]+Tabla2[[#This Row],[INDICE VARIABLES 5%]]</f>
        <v>5250000</v>
      </c>
      <c r="J44" s="40">
        <v>5000000</v>
      </c>
      <c r="K44" s="40">
        <f>Tabla2[[#This Row],[MUEBLES Y ENSERES 2025]]*0.05</f>
        <v>250000</v>
      </c>
      <c r="L44" s="40">
        <v>4000000</v>
      </c>
      <c r="M44" s="32"/>
      <c r="N44" s="33"/>
    </row>
    <row r="45" spans="1:14" ht="20">
      <c r="A45" s="26" t="s">
        <v>173</v>
      </c>
      <c r="B45" s="27" t="s">
        <v>217</v>
      </c>
      <c r="C45" s="28" t="s">
        <v>157</v>
      </c>
      <c r="D45" s="29">
        <v>209</v>
      </c>
      <c r="E45" s="30">
        <f>Tabla2[[#This Row],[VALOR RECONSTRUCCION AÑO 2025]]+Tabla2[[#This Row],[INDICE VARIABLE 5% ADICIONAL]]</f>
        <v>87780000</v>
      </c>
      <c r="F45" s="44">
        <v>83600000</v>
      </c>
      <c r="G45" s="44">
        <f>Tabla2[[#This Row],[VALOR RECONSTRUCCION AÑO 2025]]*0.05</f>
        <v>4180000</v>
      </c>
      <c r="H45" s="31"/>
      <c r="I45" s="40">
        <f>Tabla2[[#This Row],[MUEBLES Y ENSERES 2025]]+Tabla2[[#This Row],[INDICE VARIABLES 5%]]</f>
        <v>0</v>
      </c>
      <c r="J45" s="32"/>
      <c r="K45" s="32">
        <f>Tabla2[[#This Row],[MUEBLES Y ENSERES 2025]]*0.05</f>
        <v>0</v>
      </c>
      <c r="L45" s="32"/>
      <c r="M45" s="32"/>
      <c r="N45" s="33"/>
    </row>
    <row r="46" spans="1:14" ht="20">
      <c r="A46" s="34" t="s">
        <v>174</v>
      </c>
      <c r="B46" s="35" t="s">
        <v>218</v>
      </c>
      <c r="C46" s="36" t="s">
        <v>153</v>
      </c>
      <c r="D46" s="37">
        <v>367</v>
      </c>
      <c r="E46" s="30">
        <f>Tabla2[[#This Row],[VALOR RECONSTRUCCION AÑO 2025]]+Tabla2[[#This Row],[INDICE VARIABLE 5% ADICIONAL]]</f>
        <v>154140000</v>
      </c>
      <c r="F46" s="44">
        <v>146800000</v>
      </c>
      <c r="G46" s="44">
        <f>Tabla2[[#This Row],[VALOR RECONSTRUCCION AÑO 2025]]*0.05</f>
        <v>7340000</v>
      </c>
      <c r="H46" s="39"/>
      <c r="I46" s="40">
        <f>Tabla2[[#This Row],[MUEBLES Y ENSERES 2025]]+Tabla2[[#This Row],[INDICE VARIABLES 5%]]</f>
        <v>8505000</v>
      </c>
      <c r="J46" s="32">
        <v>8100000</v>
      </c>
      <c r="K46" s="32">
        <f>Tabla2[[#This Row],[MUEBLES Y ENSERES 2025]]*0.05</f>
        <v>405000</v>
      </c>
      <c r="L46" s="32">
        <v>4230000</v>
      </c>
      <c r="M46" s="40"/>
      <c r="N46" s="41"/>
    </row>
    <row r="47" spans="1:14" ht="20">
      <c r="A47" s="26" t="s">
        <v>175</v>
      </c>
      <c r="B47" s="27" t="s">
        <v>219</v>
      </c>
      <c r="C47" s="28" t="s">
        <v>153</v>
      </c>
      <c r="D47" s="29">
        <v>194</v>
      </c>
      <c r="E47" s="30">
        <f>Tabla2[[#This Row],[VALOR RECONSTRUCCION AÑO 2025]]+Tabla2[[#This Row],[INDICE VARIABLE 5% ADICIONAL]]</f>
        <v>42000000</v>
      </c>
      <c r="F47" s="44">
        <v>40000000</v>
      </c>
      <c r="G47" s="44">
        <f>Tabla2[[#This Row],[VALOR RECONSTRUCCION AÑO 2025]]*0.05</f>
        <v>2000000</v>
      </c>
      <c r="H47" s="31"/>
      <c r="I47" s="40">
        <f>Tabla2[[#This Row],[MUEBLES Y ENSERES 2025]]+Tabla2[[#This Row],[INDICE VARIABLES 5%]]</f>
        <v>8505000</v>
      </c>
      <c r="J47" s="32">
        <v>8100000</v>
      </c>
      <c r="K47" s="32">
        <f>Tabla2[[#This Row],[MUEBLES Y ENSERES 2025]]*0.05</f>
        <v>405000</v>
      </c>
      <c r="L47" s="32">
        <v>4230000</v>
      </c>
      <c r="M47" s="32"/>
      <c r="N47" s="33"/>
    </row>
    <row r="48" spans="1:14" ht="20">
      <c r="A48" s="34" t="s">
        <v>176</v>
      </c>
      <c r="B48" s="35" t="s">
        <v>220</v>
      </c>
      <c r="C48" s="36" t="s">
        <v>153</v>
      </c>
      <c r="D48" s="37">
        <v>337</v>
      </c>
      <c r="E48" s="30">
        <f>Tabla2[[#This Row],[VALOR RECONSTRUCCION AÑO 2025]]+Tabla2[[#This Row],[INDICE VARIABLE 5% ADICIONAL]]</f>
        <v>141540000</v>
      </c>
      <c r="F48" s="44">
        <v>134800000</v>
      </c>
      <c r="G48" s="44">
        <f>Tabla2[[#This Row],[VALOR RECONSTRUCCION AÑO 2025]]*0.05</f>
        <v>6740000</v>
      </c>
      <c r="H48" s="39"/>
      <c r="I48" s="40">
        <f>Tabla2[[#This Row],[MUEBLES Y ENSERES 2025]]+Tabla2[[#This Row],[INDICE VARIABLES 5%]]</f>
        <v>8505000</v>
      </c>
      <c r="J48" s="32">
        <v>8100000</v>
      </c>
      <c r="K48" s="32">
        <f>Tabla2[[#This Row],[MUEBLES Y ENSERES 2025]]*0.05</f>
        <v>405000</v>
      </c>
      <c r="L48" s="32">
        <v>4230000</v>
      </c>
      <c r="M48" s="40"/>
      <c r="N48" s="41"/>
    </row>
    <row r="49" spans="1:14" ht="20">
      <c r="A49" s="26" t="s">
        <v>177</v>
      </c>
      <c r="B49" s="28" t="s">
        <v>221</v>
      </c>
      <c r="C49" s="28" t="s">
        <v>140</v>
      </c>
      <c r="D49" s="29">
        <v>3819</v>
      </c>
      <c r="E49" s="30">
        <f>Tabla2[[#This Row],[VALOR RECONSTRUCCION AÑO 2025]]+Tabla2[[#This Row],[INDICE VARIABLE 5% ADICIONAL]]</f>
        <v>1403482500</v>
      </c>
      <c r="F49" s="44">
        <v>1336650000</v>
      </c>
      <c r="G49" s="44">
        <f>Tabla2[[#This Row],[VALOR RECONSTRUCCION AÑO 2025]]*0.05</f>
        <v>66832500</v>
      </c>
      <c r="H49" s="31"/>
      <c r="I49" s="40">
        <f>Tabla2[[#This Row],[MUEBLES Y ENSERES 2025]]+Tabla2[[#This Row],[INDICE VARIABLES 5%]]</f>
        <v>44100000</v>
      </c>
      <c r="J49" s="32">
        <v>42000000</v>
      </c>
      <c r="K49" s="32">
        <f>Tabla2[[#This Row],[MUEBLES Y ENSERES 2025]]*0.05</f>
        <v>2100000</v>
      </c>
      <c r="L49" s="32">
        <v>36500000</v>
      </c>
      <c r="M49" s="32"/>
      <c r="N49" s="33"/>
    </row>
    <row r="50" spans="1:14" ht="20">
      <c r="A50" s="34" t="s">
        <v>178</v>
      </c>
      <c r="B50" s="35" t="s">
        <v>222</v>
      </c>
      <c r="C50" s="36" t="s">
        <v>153</v>
      </c>
      <c r="D50" s="37">
        <v>463</v>
      </c>
      <c r="E50" s="30">
        <f>Tabla2[[#This Row],[VALOR RECONSTRUCCION AÑO 2025]]+Tabla2[[#This Row],[INDICE VARIABLE 5% ADICIONAL]]</f>
        <v>52500000</v>
      </c>
      <c r="F50" s="44">
        <v>50000000</v>
      </c>
      <c r="G50" s="44">
        <f>Tabla2[[#This Row],[VALOR RECONSTRUCCION AÑO 2025]]*0.05</f>
        <v>2500000</v>
      </c>
      <c r="H50" s="39"/>
      <c r="I50" s="40">
        <f>Tabla2[[#This Row],[MUEBLES Y ENSERES 2025]]+Tabla2[[#This Row],[INDICE VARIABLES 5%]]</f>
        <v>9765000</v>
      </c>
      <c r="J50" s="40">
        <v>9300000</v>
      </c>
      <c r="K50" s="40">
        <f>Tabla2[[#This Row],[MUEBLES Y ENSERES 2025]]*0.05</f>
        <v>465000</v>
      </c>
      <c r="L50" s="40">
        <v>12400000</v>
      </c>
      <c r="M50" s="40"/>
      <c r="N50" s="41"/>
    </row>
    <row r="51" spans="1:14" ht="20">
      <c r="A51" s="26" t="s">
        <v>179</v>
      </c>
      <c r="B51" s="27" t="s">
        <v>223</v>
      </c>
      <c r="C51" s="28" t="s">
        <v>153</v>
      </c>
      <c r="D51" s="29">
        <v>174</v>
      </c>
      <c r="E51" s="30">
        <f>Tabla2[[#This Row],[VALOR RECONSTRUCCION AÑO 2025]]+Tabla2[[#This Row],[INDICE VARIABLE 5% ADICIONAL]]</f>
        <v>10500000</v>
      </c>
      <c r="F51" s="44">
        <v>10000000</v>
      </c>
      <c r="G51" s="44">
        <f>Tabla2[[#This Row],[VALOR RECONSTRUCCION AÑO 2025]]*0.05</f>
        <v>500000</v>
      </c>
      <c r="H51" s="31"/>
      <c r="I51" s="40">
        <f>Tabla2[[#This Row],[MUEBLES Y ENSERES 2025]]+Tabla2[[#This Row],[INDICE VARIABLES 5%]]</f>
        <v>5250000</v>
      </c>
      <c r="J51" s="40">
        <v>5000000</v>
      </c>
      <c r="K51" s="40">
        <f>Tabla2[[#This Row],[MUEBLES Y ENSERES 2025]]*0.05</f>
        <v>250000</v>
      </c>
      <c r="L51" s="40">
        <v>4000000</v>
      </c>
      <c r="M51" s="32"/>
      <c r="N51" s="33"/>
    </row>
    <row r="52" spans="1:14" ht="20">
      <c r="A52" s="34" t="s">
        <v>180</v>
      </c>
      <c r="B52" s="35" t="s">
        <v>224</v>
      </c>
      <c r="C52" s="36" t="s">
        <v>153</v>
      </c>
      <c r="D52" s="37">
        <v>106</v>
      </c>
      <c r="E52" s="30">
        <f>Tabla2[[#This Row],[VALOR RECONSTRUCCION AÑO 2025]]+Tabla2[[#This Row],[INDICE VARIABLE 5% ADICIONAL]]</f>
        <v>10500000</v>
      </c>
      <c r="F52" s="44">
        <v>10000000</v>
      </c>
      <c r="G52" s="44">
        <f>Tabla2[[#This Row],[VALOR RECONSTRUCCION AÑO 2025]]*0.05</f>
        <v>500000</v>
      </c>
      <c r="H52" s="39"/>
      <c r="I52" s="40">
        <f>Tabla2[[#This Row],[MUEBLES Y ENSERES 2025]]+Tabla2[[#This Row],[INDICE VARIABLES 5%]]</f>
        <v>5250000</v>
      </c>
      <c r="J52" s="40">
        <v>5000000</v>
      </c>
      <c r="K52" s="40">
        <f>Tabla2[[#This Row],[MUEBLES Y ENSERES 2025]]*0.05</f>
        <v>250000</v>
      </c>
      <c r="L52" s="40">
        <v>4000000</v>
      </c>
      <c r="M52" s="40"/>
      <c r="N52" s="41"/>
    </row>
    <row r="53" spans="1:14" ht="20">
      <c r="A53" s="26" t="s">
        <v>181</v>
      </c>
      <c r="B53" s="27" t="s">
        <v>225</v>
      </c>
      <c r="C53" s="28" t="s">
        <v>153</v>
      </c>
      <c r="D53" s="29">
        <v>209</v>
      </c>
      <c r="E53" s="30">
        <f>Tabla2[[#This Row],[VALOR RECONSTRUCCION AÑO 2025]]+Tabla2[[#This Row],[INDICE VARIABLE 5% ADICIONAL]]</f>
        <v>87780000</v>
      </c>
      <c r="F53" s="44">
        <v>83600000</v>
      </c>
      <c r="G53" s="44">
        <f>Tabla2[[#This Row],[VALOR RECONSTRUCCION AÑO 2025]]*0.05</f>
        <v>4180000</v>
      </c>
      <c r="H53" s="31"/>
      <c r="I53" s="40">
        <f>Tabla2[[#This Row],[MUEBLES Y ENSERES 2025]]+Tabla2[[#This Row],[INDICE VARIABLES 5%]]</f>
        <v>5250000</v>
      </c>
      <c r="J53" s="40">
        <v>5000000</v>
      </c>
      <c r="K53" s="40">
        <f>Tabla2[[#This Row],[MUEBLES Y ENSERES 2025]]*0.05</f>
        <v>250000</v>
      </c>
      <c r="L53" s="40">
        <v>4000000</v>
      </c>
      <c r="M53" s="32"/>
      <c r="N53" s="33"/>
    </row>
    <row r="54" spans="1:14" ht="20">
      <c r="A54" s="34" t="s">
        <v>182</v>
      </c>
      <c r="B54" s="35" t="s">
        <v>226</v>
      </c>
      <c r="C54" s="36" t="s">
        <v>153</v>
      </c>
      <c r="D54" s="37">
        <v>261</v>
      </c>
      <c r="E54" s="30">
        <f>Tabla2[[#This Row],[VALOR RECONSTRUCCION AÑO 2025]]+Tabla2[[#This Row],[INDICE VARIABLE 5% ADICIONAL]]</f>
        <v>109620000</v>
      </c>
      <c r="F54" s="44">
        <v>104400000</v>
      </c>
      <c r="G54" s="44">
        <f>Tabla2[[#This Row],[VALOR RECONSTRUCCION AÑO 2025]]*0.05</f>
        <v>5220000</v>
      </c>
      <c r="H54" s="39"/>
      <c r="I54" s="40">
        <f>Tabla2[[#This Row],[MUEBLES Y ENSERES 2025]]+Tabla2[[#This Row],[INDICE VARIABLES 5%]]</f>
        <v>5250000</v>
      </c>
      <c r="J54" s="40">
        <v>5000000</v>
      </c>
      <c r="K54" s="40">
        <f>Tabla2[[#This Row],[MUEBLES Y ENSERES 2025]]*0.05</f>
        <v>250000</v>
      </c>
      <c r="L54" s="40">
        <v>4000000</v>
      </c>
      <c r="M54" s="40"/>
      <c r="N54" s="41"/>
    </row>
    <row r="55" spans="1:14" ht="20">
      <c r="A55" s="34" t="s">
        <v>183</v>
      </c>
      <c r="B55" s="35" t="s">
        <v>227</v>
      </c>
      <c r="C55" s="36" t="s">
        <v>153</v>
      </c>
      <c r="D55" s="37">
        <v>270</v>
      </c>
      <c r="E55" s="30">
        <f>Tabla2[[#This Row],[VALOR RECONSTRUCCION AÑO 2025]]+Tabla2[[#This Row],[INDICE VARIABLE 5% ADICIONAL]]</f>
        <v>113400000</v>
      </c>
      <c r="F55" s="44">
        <v>108000000</v>
      </c>
      <c r="G55" s="44">
        <f>Tabla2[[#This Row],[VALOR RECONSTRUCCION AÑO 2025]]*0.05</f>
        <v>5400000</v>
      </c>
      <c r="H55" s="39"/>
      <c r="I55" s="40">
        <f>Tabla2[[#This Row],[MUEBLES Y ENSERES 2025]]+Tabla2[[#This Row],[INDICE VARIABLES 5%]]</f>
        <v>5250000</v>
      </c>
      <c r="J55" s="40">
        <v>5000000</v>
      </c>
      <c r="K55" s="40">
        <f>Tabla2[[#This Row],[MUEBLES Y ENSERES 2025]]*0.05</f>
        <v>250000</v>
      </c>
      <c r="L55" s="40">
        <v>4000000</v>
      </c>
      <c r="M55" s="40"/>
      <c r="N55" s="41"/>
    </row>
    <row r="56" spans="1:14" ht="20">
      <c r="A56" s="26" t="s">
        <v>184</v>
      </c>
      <c r="B56" s="27" t="s">
        <v>228</v>
      </c>
      <c r="C56" s="28" t="s">
        <v>153</v>
      </c>
      <c r="D56" s="29">
        <v>202</v>
      </c>
      <c r="E56" s="30">
        <f>Tabla2[[#This Row],[VALOR RECONSTRUCCION AÑO 2025]]+Tabla2[[#This Row],[INDICE VARIABLE 5% ADICIONAL]]</f>
        <v>52500000</v>
      </c>
      <c r="F56" s="44">
        <v>50000000</v>
      </c>
      <c r="G56" s="44">
        <f>Tabla2[[#This Row],[VALOR RECONSTRUCCION AÑO 2025]]*0.05</f>
        <v>2500000</v>
      </c>
      <c r="H56" s="31"/>
      <c r="I56" s="40">
        <f>Tabla2[[#This Row],[MUEBLES Y ENSERES 2025]]+Tabla2[[#This Row],[INDICE VARIABLES 5%]]</f>
        <v>5250000</v>
      </c>
      <c r="J56" s="40">
        <v>5000000</v>
      </c>
      <c r="K56" s="40">
        <f>Tabla2[[#This Row],[MUEBLES Y ENSERES 2025]]*0.05</f>
        <v>250000</v>
      </c>
      <c r="L56" s="40">
        <v>4000000</v>
      </c>
      <c r="M56" s="32"/>
      <c r="N56" s="33"/>
    </row>
    <row r="57" spans="1:14" ht="20">
      <c r="A57" s="34" t="s">
        <v>185</v>
      </c>
      <c r="B57" s="35" t="s">
        <v>229</v>
      </c>
      <c r="C57" s="36" t="s">
        <v>157</v>
      </c>
      <c r="D57" s="37">
        <v>427</v>
      </c>
      <c r="E57" s="30">
        <f>Tabla2[[#This Row],[VALOR RECONSTRUCCION AÑO 2025]]+Tabla2[[#This Row],[INDICE VARIABLE 5% ADICIONAL]]</f>
        <v>10500000</v>
      </c>
      <c r="F57" s="44">
        <v>10000000</v>
      </c>
      <c r="G57" s="44">
        <f>Tabla2[[#This Row],[VALOR RECONSTRUCCION AÑO 2025]]*0.05</f>
        <v>500000</v>
      </c>
      <c r="H57" s="39"/>
      <c r="I57" s="40">
        <f>Tabla2[[#This Row],[MUEBLES Y ENSERES 2025]]+Tabla2[[#This Row],[INDICE VARIABLES 5%]]</f>
        <v>5250000</v>
      </c>
      <c r="J57" s="40">
        <v>5000000</v>
      </c>
      <c r="K57" s="40">
        <f>Tabla2[[#This Row],[MUEBLES Y ENSERES 2025]]*0.05</f>
        <v>250000</v>
      </c>
      <c r="L57" s="40">
        <v>4000000</v>
      </c>
      <c r="M57" s="40"/>
      <c r="N57" s="41"/>
    </row>
    <row r="58" spans="1:14" ht="20">
      <c r="A58" s="26" t="s">
        <v>186</v>
      </c>
      <c r="B58" s="27" t="s">
        <v>230</v>
      </c>
      <c r="C58" s="28" t="s">
        <v>153</v>
      </c>
      <c r="D58" s="29">
        <v>138</v>
      </c>
      <c r="E58" s="30">
        <f>Tabla2[[#This Row],[VALOR RECONSTRUCCION AÑO 2025]]+Tabla2[[#This Row],[INDICE VARIABLE 5% ADICIONAL]]</f>
        <v>10500000</v>
      </c>
      <c r="F58" s="47">
        <v>10000000</v>
      </c>
      <c r="G58" s="47">
        <f>Tabla2[[#This Row],[VALOR RECONSTRUCCION AÑO 2025]]*0.05</f>
        <v>500000</v>
      </c>
      <c r="H58" s="31"/>
      <c r="I58" s="40">
        <f>Tabla2[[#This Row],[MUEBLES Y ENSERES 2025]]+Tabla2[[#This Row],[INDICE VARIABLES 5%]]</f>
        <v>5250000</v>
      </c>
      <c r="J58" s="40">
        <v>5000000</v>
      </c>
      <c r="K58" s="40">
        <f>Tabla2[[#This Row],[MUEBLES Y ENSERES 2025]]*0.05</f>
        <v>250000</v>
      </c>
      <c r="L58" s="40">
        <v>4000000</v>
      </c>
      <c r="M58" s="32"/>
      <c r="N58" s="33"/>
    </row>
    <row r="59" spans="1:14" ht="20">
      <c r="A59" s="34" t="s">
        <v>187</v>
      </c>
      <c r="B59" s="35" t="s">
        <v>237</v>
      </c>
      <c r="C59" s="36" t="s">
        <v>140</v>
      </c>
      <c r="D59" s="37">
        <v>891</v>
      </c>
      <c r="E59" s="30">
        <f>Tabla2[[#This Row],[VALOR RECONSTRUCCION AÑO 2025]]+Tabla2[[#This Row],[INDICE VARIABLE 5% ADICIONAL]]</f>
        <v>374220000</v>
      </c>
      <c r="F59" s="47">
        <v>356400000</v>
      </c>
      <c r="G59" s="47">
        <f>Tabla2[[#This Row],[VALOR RECONSTRUCCION AÑO 2025]]*0.05</f>
        <v>17820000</v>
      </c>
      <c r="H59" s="39"/>
      <c r="I59" s="40">
        <f>Tabla2[[#This Row],[MUEBLES Y ENSERES 2025]]+Tabla2[[#This Row],[INDICE VARIABLES 5%]]</f>
        <v>18900000</v>
      </c>
      <c r="J59" s="40">
        <v>18000000</v>
      </c>
      <c r="K59" s="40">
        <f>Tabla2[[#This Row],[MUEBLES Y ENSERES 2025]]*0.05</f>
        <v>900000</v>
      </c>
      <c r="L59" s="40">
        <v>24000000</v>
      </c>
      <c r="M59" s="40"/>
      <c r="N59" s="41"/>
    </row>
    <row r="60" spans="1:14" ht="20">
      <c r="A60" s="26" t="s">
        <v>188</v>
      </c>
      <c r="B60" s="27" t="s">
        <v>231</v>
      </c>
      <c r="C60" s="28" t="s">
        <v>153</v>
      </c>
      <c r="D60" s="29">
        <v>107</v>
      </c>
      <c r="E60" s="30">
        <f>Tabla2[[#This Row],[VALOR RECONSTRUCCION AÑO 2025]]+Tabla2[[#This Row],[INDICE VARIABLE 5% ADICIONAL]]</f>
        <v>44940000</v>
      </c>
      <c r="F60" s="47">
        <v>42800000</v>
      </c>
      <c r="G60" s="47">
        <f>Tabla2[[#This Row],[VALOR RECONSTRUCCION AÑO 2025]]*0.05</f>
        <v>2140000</v>
      </c>
      <c r="H60" s="31"/>
      <c r="I60" s="40">
        <f>Tabla2[[#This Row],[MUEBLES Y ENSERES 2025]]+Tabla2[[#This Row],[INDICE VARIABLES 5%]]</f>
        <v>5040000</v>
      </c>
      <c r="J60" s="40">
        <v>4800000</v>
      </c>
      <c r="K60" s="40">
        <f>Tabla2[[#This Row],[MUEBLES Y ENSERES 2025]]*0.05</f>
        <v>240000</v>
      </c>
      <c r="L60" s="40">
        <v>4100000</v>
      </c>
      <c r="M60" s="32"/>
      <c r="N60" s="33"/>
    </row>
    <row r="61" spans="1:14" ht="20">
      <c r="A61" s="34" t="s">
        <v>189</v>
      </c>
      <c r="B61" s="35" t="s">
        <v>232</v>
      </c>
      <c r="C61" s="36" t="s">
        <v>153</v>
      </c>
      <c r="D61" s="37">
        <v>95</v>
      </c>
      <c r="E61" s="30">
        <f>Tabla2[[#This Row],[VALOR RECONSTRUCCION AÑO 2025]]+Tabla2[[#This Row],[INDICE VARIABLE 5% ADICIONAL]]</f>
        <v>39900000</v>
      </c>
      <c r="F61" s="47">
        <v>38000000</v>
      </c>
      <c r="G61" s="47">
        <f>Tabla2[[#This Row],[VALOR RECONSTRUCCION AÑO 2025]]*0.05</f>
        <v>1900000</v>
      </c>
      <c r="H61" s="39"/>
      <c r="I61" s="40">
        <f>Tabla2[[#This Row],[MUEBLES Y ENSERES 2025]]+Tabla2[[#This Row],[INDICE VARIABLES 5%]]</f>
        <v>3045000</v>
      </c>
      <c r="J61" s="40">
        <v>2900000</v>
      </c>
      <c r="K61" s="40">
        <f>Tabla2[[#This Row],[MUEBLES Y ENSERES 2025]]*0.05</f>
        <v>145000</v>
      </c>
      <c r="L61" s="40">
        <v>4000000</v>
      </c>
      <c r="M61" s="40"/>
      <c r="N61" s="41"/>
    </row>
    <row r="62" spans="1:14" ht="20">
      <c r="A62" s="26" t="s">
        <v>190</v>
      </c>
      <c r="B62" s="27" t="s">
        <v>233</v>
      </c>
      <c r="C62" s="28" t="s">
        <v>153</v>
      </c>
      <c r="D62" s="29">
        <v>116</v>
      </c>
      <c r="E62" s="30">
        <f>Tabla2[[#This Row],[VALOR RECONSTRUCCION AÑO 2025]]+Tabla2[[#This Row],[INDICE VARIABLE 5% ADICIONAL]]</f>
        <v>48720000</v>
      </c>
      <c r="F62" s="47">
        <v>46400000</v>
      </c>
      <c r="G62" s="47">
        <f>Tabla2[[#This Row],[VALOR RECONSTRUCCION AÑO 2025]]*0.05</f>
        <v>2320000</v>
      </c>
      <c r="H62" s="31"/>
      <c r="I62" s="40">
        <f>Tabla2[[#This Row],[MUEBLES Y ENSERES 2025]]+Tabla2[[#This Row],[INDICE VARIABLES 5%]]</f>
        <v>3045000</v>
      </c>
      <c r="J62" s="40">
        <v>2900000</v>
      </c>
      <c r="K62" s="40">
        <f>Tabla2[[#This Row],[MUEBLES Y ENSERES 2025]]*0.05</f>
        <v>145000</v>
      </c>
      <c r="L62" s="40">
        <v>4000000</v>
      </c>
      <c r="M62" s="32"/>
      <c r="N62" s="33"/>
    </row>
    <row r="63" spans="1:14" ht="20">
      <c r="A63" s="34" t="s">
        <v>191</v>
      </c>
      <c r="B63" s="35" t="s">
        <v>234</v>
      </c>
      <c r="C63" s="36" t="s">
        <v>153</v>
      </c>
      <c r="D63" s="37">
        <v>148</v>
      </c>
      <c r="E63" s="30">
        <f>Tabla2[[#This Row],[VALOR RECONSTRUCCION AÑO 2025]]+Tabla2[[#This Row],[INDICE VARIABLE 5% ADICIONAL]]</f>
        <v>31500000</v>
      </c>
      <c r="F63" s="47">
        <v>30000000</v>
      </c>
      <c r="G63" s="47">
        <f>Tabla2[[#This Row],[VALOR RECONSTRUCCION AÑO 2025]]*0.05</f>
        <v>1500000</v>
      </c>
      <c r="H63" s="39"/>
      <c r="I63" s="40">
        <f>Tabla2[[#This Row],[MUEBLES Y ENSERES 2025]]+Tabla2[[#This Row],[INDICE VARIABLES 5%]]</f>
        <v>5250000</v>
      </c>
      <c r="J63" s="40">
        <v>5000000</v>
      </c>
      <c r="K63" s="40">
        <f>Tabla2[[#This Row],[MUEBLES Y ENSERES 2025]]*0.05</f>
        <v>250000</v>
      </c>
      <c r="L63" s="40">
        <v>4000000</v>
      </c>
      <c r="M63" s="40"/>
      <c r="N63" s="41"/>
    </row>
    <row r="64" spans="1:14" ht="20">
      <c r="A64" s="26" t="s">
        <v>192</v>
      </c>
      <c r="B64" s="27" t="s">
        <v>235</v>
      </c>
      <c r="C64" s="28" t="s">
        <v>153</v>
      </c>
      <c r="D64" s="29">
        <v>142</v>
      </c>
      <c r="E64" s="30">
        <f>Tabla2[[#This Row],[VALOR RECONSTRUCCION AÑO 2025]]+Tabla2[[#This Row],[INDICE VARIABLE 5% ADICIONAL]]</f>
        <v>31500000</v>
      </c>
      <c r="F64" s="47">
        <v>30000000</v>
      </c>
      <c r="G64" s="47">
        <f>Tabla2[[#This Row],[VALOR RECONSTRUCCION AÑO 2025]]*0.05</f>
        <v>1500000</v>
      </c>
      <c r="H64" s="31"/>
      <c r="I64" s="40">
        <f>Tabla2[[#This Row],[MUEBLES Y ENSERES 2025]]+Tabla2[[#This Row],[INDICE VARIABLES 5%]]</f>
        <v>5250000</v>
      </c>
      <c r="J64" s="40">
        <v>5000000</v>
      </c>
      <c r="K64" s="40">
        <f>Tabla2[[#This Row],[MUEBLES Y ENSERES 2025]]*0.05</f>
        <v>250000</v>
      </c>
      <c r="L64" s="40">
        <v>4000000</v>
      </c>
      <c r="M64" s="32"/>
      <c r="N64" s="33"/>
    </row>
    <row r="65" spans="1:15" ht="20">
      <c r="A65" s="34" t="s">
        <v>193</v>
      </c>
      <c r="B65" s="35" t="s">
        <v>236</v>
      </c>
      <c r="C65" s="36" t="s">
        <v>153</v>
      </c>
      <c r="D65" s="37">
        <v>158</v>
      </c>
      <c r="E65" s="30">
        <f>Tabla2[[#This Row],[VALOR RECONSTRUCCION AÑO 2025]]+Tabla2[[#This Row],[INDICE VARIABLE 5% ADICIONAL]]</f>
        <v>31500000</v>
      </c>
      <c r="F65" s="47">
        <v>30000000</v>
      </c>
      <c r="G65" s="47">
        <f>Tabla2[[#This Row],[VALOR RECONSTRUCCION AÑO 2025]]*0.05</f>
        <v>1500000</v>
      </c>
      <c r="H65" s="39"/>
      <c r="I65" s="40">
        <f>Tabla2[[#This Row],[MUEBLES Y ENSERES 2025]]+Tabla2[[#This Row],[INDICE VARIABLES 5%]]</f>
        <v>5250000</v>
      </c>
      <c r="J65" s="40">
        <v>5000000</v>
      </c>
      <c r="K65" s="40">
        <f>Tabla2[[#This Row],[MUEBLES Y ENSERES 2025]]*0.05</f>
        <v>250000</v>
      </c>
      <c r="L65" s="40">
        <v>4000000</v>
      </c>
      <c r="M65" s="40"/>
      <c r="N65" s="41"/>
    </row>
    <row r="66" spans="1:15" ht="20">
      <c r="A66" s="26" t="s">
        <v>194</v>
      </c>
      <c r="B66" s="27" t="s">
        <v>211</v>
      </c>
      <c r="C66" s="28" t="s">
        <v>153</v>
      </c>
      <c r="D66" s="29">
        <v>277</v>
      </c>
      <c r="E66" s="30">
        <f>Tabla2[[#This Row],[VALOR RECONSTRUCCION AÑO 2025]]+Tabla2[[#This Row],[INDICE VARIABLE 5% ADICIONAL]]</f>
        <v>10500000</v>
      </c>
      <c r="F66" s="47">
        <v>10000000</v>
      </c>
      <c r="G66" s="47">
        <f>Tabla2[[#This Row],[VALOR RECONSTRUCCION AÑO 2025]]*0.05</f>
        <v>500000</v>
      </c>
      <c r="H66" s="31"/>
      <c r="I66" s="40">
        <f>Tabla2[[#This Row],[MUEBLES Y ENSERES 2025]]+Tabla2[[#This Row],[INDICE VARIABLES 5%]]</f>
        <v>10605000</v>
      </c>
      <c r="J66" s="32">
        <v>10100000</v>
      </c>
      <c r="K66" s="32">
        <f>Tabla2[[#This Row],[MUEBLES Y ENSERES 2025]]*0.05</f>
        <v>505000</v>
      </c>
      <c r="L66" s="32">
        <v>7230000</v>
      </c>
      <c r="M66" s="32"/>
      <c r="N66" s="33"/>
    </row>
    <row r="67" spans="1:15" ht="20">
      <c r="A67" s="34" t="s">
        <v>195</v>
      </c>
      <c r="B67" s="35" t="s">
        <v>210</v>
      </c>
      <c r="C67" s="36" t="s">
        <v>153</v>
      </c>
      <c r="D67" s="37">
        <v>384</v>
      </c>
      <c r="E67" s="30">
        <f>Tabla2[[#This Row],[VALOR RECONSTRUCCION AÑO 2025]]+Tabla2[[#This Row],[INDICE VARIABLE 5% ADICIONAL]]</f>
        <v>161280000</v>
      </c>
      <c r="F67" s="47">
        <v>153600000</v>
      </c>
      <c r="G67" s="47">
        <f>Tabla2[[#This Row],[VALOR RECONSTRUCCION AÑO 2025]]*0.05</f>
        <v>7680000</v>
      </c>
      <c r="H67" s="39"/>
      <c r="I67" s="40">
        <f>Tabla2[[#This Row],[MUEBLES Y ENSERES 2025]]+Tabla2[[#This Row],[INDICE VARIABLES 5%]]</f>
        <v>8190000</v>
      </c>
      <c r="J67" s="40">
        <v>7800000</v>
      </c>
      <c r="K67" s="40">
        <f>Tabla2[[#This Row],[MUEBLES Y ENSERES 2025]]*0.05</f>
        <v>390000</v>
      </c>
      <c r="L67" s="40">
        <v>9000000</v>
      </c>
      <c r="M67" s="40"/>
      <c r="N67" s="41"/>
    </row>
    <row r="68" spans="1:15" ht="20">
      <c r="A68" s="26" t="s">
        <v>196</v>
      </c>
      <c r="B68" s="27" t="s">
        <v>197</v>
      </c>
      <c r="C68" s="28" t="s">
        <v>153</v>
      </c>
      <c r="D68" s="29">
        <v>212</v>
      </c>
      <c r="E68" s="30">
        <f>Tabla2[[#This Row],[VALOR RECONSTRUCCION AÑO 2025]]+Tabla2[[#This Row],[INDICE VARIABLE 5% ADICIONAL]]</f>
        <v>52500000</v>
      </c>
      <c r="F68" s="47">
        <v>50000000</v>
      </c>
      <c r="G68" s="47">
        <f>Tabla2[[#This Row],[VALOR RECONSTRUCCION AÑO 2025]]*0.05</f>
        <v>2500000</v>
      </c>
      <c r="H68" s="31"/>
      <c r="I68" s="40">
        <f>Tabla2[[#This Row],[MUEBLES Y ENSERES 2025]]+Tabla2[[#This Row],[INDICE VARIABLES 5%]]</f>
        <v>9240000</v>
      </c>
      <c r="J68" s="32">
        <v>8800000</v>
      </c>
      <c r="K68" s="32">
        <f>Tabla2[[#This Row],[MUEBLES Y ENSERES 2025]]*0.05</f>
        <v>440000</v>
      </c>
      <c r="L68" s="32">
        <v>7890000</v>
      </c>
      <c r="M68" s="32"/>
      <c r="N68" s="33"/>
    </row>
    <row r="69" spans="1:15" ht="20">
      <c r="A69" s="34" t="s">
        <v>198</v>
      </c>
      <c r="B69" s="35" t="s">
        <v>209</v>
      </c>
      <c r="C69" s="36" t="s">
        <v>153</v>
      </c>
      <c r="D69" s="37">
        <v>157</v>
      </c>
      <c r="E69" s="30">
        <f>Tabla2[[#This Row],[VALOR RECONSTRUCCION AÑO 2025]]+Tabla2[[#This Row],[INDICE VARIABLE 5% ADICIONAL]]</f>
        <v>10500000</v>
      </c>
      <c r="F69" s="47">
        <v>10000000</v>
      </c>
      <c r="G69" s="47">
        <f>Tabla2[[#This Row],[VALOR RECONSTRUCCION AÑO 2025]]*0.05</f>
        <v>500000</v>
      </c>
      <c r="H69" s="39"/>
      <c r="I69" s="40">
        <f>Tabla2[[#This Row],[MUEBLES Y ENSERES 2025]]+Tabla2[[#This Row],[INDICE VARIABLES 5%]]</f>
        <v>5040000</v>
      </c>
      <c r="J69" s="40">
        <v>4800000</v>
      </c>
      <c r="K69" s="40">
        <f>Tabla2[[#This Row],[MUEBLES Y ENSERES 2025]]*0.05</f>
        <v>240000</v>
      </c>
      <c r="L69" s="40">
        <v>7100000</v>
      </c>
      <c r="M69" s="40"/>
      <c r="N69" s="41"/>
    </row>
    <row r="70" spans="1:15" ht="20">
      <c r="A70" s="26" t="s">
        <v>199</v>
      </c>
      <c r="B70" s="27" t="s">
        <v>208</v>
      </c>
      <c r="C70" s="28" t="s">
        <v>153</v>
      </c>
      <c r="D70" s="29">
        <v>131</v>
      </c>
      <c r="E70" s="30">
        <f>Tabla2[[#This Row],[VALOR RECONSTRUCCION AÑO 2025]]+Tabla2[[#This Row],[INDICE VARIABLE 5% ADICIONAL]]</f>
        <v>10500000</v>
      </c>
      <c r="F70" s="47">
        <v>10000000</v>
      </c>
      <c r="G70" s="47">
        <f>Tabla2[[#This Row],[VALOR RECONSTRUCCION AÑO 2025]]*0.05</f>
        <v>500000</v>
      </c>
      <c r="H70" s="31"/>
      <c r="I70" s="40">
        <f>Tabla2[[#This Row],[MUEBLES Y ENSERES 2025]]+Tabla2[[#This Row],[INDICE VARIABLES 5%]]</f>
        <v>4095000</v>
      </c>
      <c r="J70" s="40">
        <v>3900000</v>
      </c>
      <c r="K70" s="40">
        <f>Tabla2[[#This Row],[MUEBLES Y ENSERES 2025]]*0.05</f>
        <v>195000</v>
      </c>
      <c r="L70" s="40">
        <v>4000000</v>
      </c>
      <c r="M70" s="32"/>
      <c r="N70" s="33"/>
    </row>
    <row r="71" spans="1:15" ht="10.5">
      <c r="A71" s="48"/>
      <c r="B71" s="49"/>
      <c r="C71" s="50"/>
      <c r="D71" s="51">
        <v>31355</v>
      </c>
      <c r="E71" s="52">
        <f>SUBTOTAL(109,Tabla2[VALOR RECONSTRUCCION AÑO 2026])</f>
        <v>15798036817.5</v>
      </c>
      <c r="F71" s="52"/>
      <c r="G71" s="52"/>
      <c r="H71" s="53">
        <f>SUBTOTAL(109,Tabla2[EQUIPO ELECTRONICO MOVIL])</f>
        <v>32560499</v>
      </c>
      <c r="I71" s="54">
        <f>SUM(I2:I70)</f>
        <v>567110282.54999995</v>
      </c>
      <c r="J71" s="54"/>
      <c r="K71" s="54"/>
      <c r="L71" s="54">
        <f>SUM(L2:L70)</f>
        <v>444928874</v>
      </c>
      <c r="M71" s="54">
        <f>SUM(M2:M70)</f>
        <v>7083720</v>
      </c>
      <c r="N71" s="54">
        <f>SUM(N2:N70)</f>
        <v>143068391</v>
      </c>
      <c r="O71" s="55">
        <f>SUM(E71:N71)</f>
        <v>16992788584.049999</v>
      </c>
    </row>
  </sheetData>
  <phoneticPr fontId="15" type="noConversion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86CCC-598C-4531-B1D6-87AC32C17546}">
  <dimension ref="C7:G22"/>
  <sheetViews>
    <sheetView topLeftCell="A6" workbookViewId="0">
      <selection activeCell="D28" sqref="D28"/>
    </sheetView>
  </sheetViews>
  <sheetFormatPr baseColWidth="10" defaultRowHeight="14.5"/>
  <cols>
    <col min="4" max="4" width="50.90625" customWidth="1"/>
    <col min="5" max="5" width="23.81640625" bestFit="1" customWidth="1"/>
    <col min="6" max="6" width="13.1796875" bestFit="1" customWidth="1"/>
    <col min="7" max="7" width="23.81640625" bestFit="1" customWidth="1"/>
  </cols>
  <sheetData>
    <row r="7" spans="3:7" ht="39">
      <c r="D7" s="66" t="s">
        <v>257</v>
      </c>
      <c r="E7" s="66" t="s">
        <v>258</v>
      </c>
      <c r="F7" s="67" t="s">
        <v>259</v>
      </c>
      <c r="G7" s="68" t="s">
        <v>260</v>
      </c>
    </row>
    <row r="8" spans="3:7">
      <c r="C8" t="s">
        <v>310</v>
      </c>
      <c r="D8" s="69" t="s">
        <v>261</v>
      </c>
      <c r="E8" s="70" t="s">
        <v>262</v>
      </c>
      <c r="F8" s="71" t="s">
        <v>263</v>
      </c>
      <c r="G8" s="71" t="s">
        <v>264</v>
      </c>
    </row>
    <row r="9" spans="3:7">
      <c r="C9" t="s">
        <v>310</v>
      </c>
      <c r="D9" s="69" t="s">
        <v>265</v>
      </c>
      <c r="E9" s="70" t="s">
        <v>266</v>
      </c>
      <c r="F9" s="71" t="s">
        <v>267</v>
      </c>
      <c r="G9" s="71" t="s">
        <v>268</v>
      </c>
    </row>
    <row r="10" spans="3:7">
      <c r="C10" t="s">
        <v>310</v>
      </c>
      <c r="D10" s="69" t="s">
        <v>269</v>
      </c>
      <c r="E10" s="70" t="s">
        <v>270</v>
      </c>
      <c r="F10" s="71" t="s">
        <v>271</v>
      </c>
      <c r="G10" s="71" t="s">
        <v>272</v>
      </c>
    </row>
    <row r="11" spans="3:7">
      <c r="C11" t="s">
        <v>310</v>
      </c>
      <c r="D11" s="69" t="s">
        <v>273</v>
      </c>
      <c r="E11" s="70" t="s">
        <v>274</v>
      </c>
      <c r="F11" s="71" t="s">
        <v>275</v>
      </c>
      <c r="G11" s="71" t="s">
        <v>276</v>
      </c>
    </row>
    <row r="12" spans="3:7">
      <c r="C12" t="s">
        <v>310</v>
      </c>
      <c r="D12" s="69" t="s">
        <v>277</v>
      </c>
      <c r="E12" s="70" t="s">
        <v>278</v>
      </c>
      <c r="F12" s="71" t="s">
        <v>279</v>
      </c>
      <c r="G12" s="71" t="s">
        <v>280</v>
      </c>
    </row>
    <row r="13" spans="3:7">
      <c r="C13" t="s">
        <v>310</v>
      </c>
      <c r="D13" s="69" t="s">
        <v>281</v>
      </c>
      <c r="E13" s="70" t="s">
        <v>282</v>
      </c>
      <c r="F13" s="71" t="s">
        <v>283</v>
      </c>
      <c r="G13" s="71" t="s">
        <v>284</v>
      </c>
    </row>
    <row r="14" spans="3:7">
      <c r="C14" t="s">
        <v>310</v>
      </c>
      <c r="D14" s="69" t="s">
        <v>285</v>
      </c>
      <c r="E14" s="70" t="s">
        <v>286</v>
      </c>
      <c r="F14" s="71" t="s">
        <v>287</v>
      </c>
      <c r="G14" s="71" t="s">
        <v>288</v>
      </c>
    </row>
    <row r="15" spans="3:7">
      <c r="C15" t="s">
        <v>310</v>
      </c>
      <c r="D15" s="69" t="s">
        <v>289</v>
      </c>
      <c r="E15" s="70" t="s">
        <v>290</v>
      </c>
      <c r="F15" s="71" t="s">
        <v>291</v>
      </c>
      <c r="G15" s="71" t="s">
        <v>292</v>
      </c>
    </row>
    <row r="16" spans="3:7">
      <c r="C16" t="s">
        <v>310</v>
      </c>
      <c r="D16" s="69" t="s">
        <v>293</v>
      </c>
      <c r="E16" s="70" t="s">
        <v>294</v>
      </c>
      <c r="F16" s="71" t="s">
        <v>295</v>
      </c>
      <c r="G16" s="71" t="s">
        <v>296</v>
      </c>
    </row>
    <row r="17" spans="3:7">
      <c r="C17" t="s">
        <v>310</v>
      </c>
      <c r="D17" s="69" t="s">
        <v>297</v>
      </c>
      <c r="E17" s="70" t="s">
        <v>298</v>
      </c>
      <c r="F17" s="71" t="s">
        <v>299</v>
      </c>
      <c r="G17" s="71" t="s">
        <v>300</v>
      </c>
    </row>
    <row r="18" spans="3:7">
      <c r="C18" t="s">
        <v>310</v>
      </c>
      <c r="D18" s="69" t="s">
        <v>301</v>
      </c>
      <c r="E18" s="70" t="s">
        <v>302</v>
      </c>
      <c r="F18" s="71" t="s">
        <v>303</v>
      </c>
      <c r="G18" s="71" t="s">
        <v>304</v>
      </c>
    </row>
    <row r="19" spans="3:7">
      <c r="D19" s="69"/>
      <c r="E19" s="69"/>
      <c r="F19" s="69"/>
      <c r="G19" s="69"/>
    </row>
    <row r="20" spans="3:7">
      <c r="D20" s="77" t="s">
        <v>305</v>
      </c>
      <c r="E20" s="69"/>
      <c r="F20" s="69"/>
      <c r="G20" s="69"/>
    </row>
    <row r="21" spans="3:7" ht="29">
      <c r="C21" t="s">
        <v>311</v>
      </c>
      <c r="D21" s="72" t="s">
        <v>314</v>
      </c>
      <c r="E21" s="69" t="s">
        <v>306</v>
      </c>
      <c r="F21" s="73">
        <v>1045049259</v>
      </c>
      <c r="G21" s="69" t="s">
        <v>307</v>
      </c>
    </row>
    <row r="22" spans="3:7" ht="29">
      <c r="C22" t="s">
        <v>312</v>
      </c>
      <c r="D22" s="72" t="s">
        <v>313</v>
      </c>
      <c r="E22" s="69" t="s">
        <v>308</v>
      </c>
      <c r="F22" s="73">
        <v>1098220800</v>
      </c>
      <c r="G22" s="69" t="s">
        <v>309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9D3B9-6C72-4575-AB1D-4F36A53896AC}">
  <dimension ref="D7:G19"/>
  <sheetViews>
    <sheetView workbookViewId="0">
      <selection activeCell="G21" sqref="G21"/>
    </sheetView>
  </sheetViews>
  <sheetFormatPr baseColWidth="10" defaultRowHeight="14.5"/>
  <cols>
    <col min="4" max="4" width="28.36328125" bestFit="1" customWidth="1"/>
    <col min="5" max="5" width="20.81640625" customWidth="1"/>
    <col min="6" max="6" width="15.1796875" customWidth="1"/>
    <col min="7" max="7" width="28.6328125" customWidth="1"/>
  </cols>
  <sheetData>
    <row r="7" spans="4:7">
      <c r="D7" s="78" t="s">
        <v>315</v>
      </c>
      <c r="E7" s="78" t="s">
        <v>58</v>
      </c>
      <c r="F7" s="78" t="s">
        <v>316</v>
      </c>
      <c r="G7" s="78" t="s">
        <v>317</v>
      </c>
    </row>
    <row r="8" spans="4:7">
      <c r="D8" s="74" t="s">
        <v>318</v>
      </c>
      <c r="E8" s="74" t="s">
        <v>30</v>
      </c>
      <c r="F8" s="69" t="s">
        <v>319</v>
      </c>
      <c r="G8" s="75">
        <v>46372</v>
      </c>
    </row>
    <row r="9" spans="4:7">
      <c r="D9" s="74" t="s">
        <v>320</v>
      </c>
      <c r="E9" s="74" t="s">
        <v>16</v>
      </c>
      <c r="F9" s="69" t="s">
        <v>319</v>
      </c>
      <c r="G9" s="75">
        <v>46355</v>
      </c>
    </row>
    <row r="10" spans="4:7">
      <c r="D10" s="74" t="s">
        <v>321</v>
      </c>
      <c r="E10" s="74" t="s">
        <v>32</v>
      </c>
      <c r="F10" s="69" t="s">
        <v>319</v>
      </c>
      <c r="G10" s="75">
        <v>46399</v>
      </c>
    </row>
    <row r="11" spans="4:7">
      <c r="D11" s="74" t="s">
        <v>322</v>
      </c>
      <c r="E11" s="74" t="s">
        <v>65</v>
      </c>
      <c r="F11" s="69" t="s">
        <v>319</v>
      </c>
      <c r="G11" s="75">
        <v>46277</v>
      </c>
    </row>
    <row r="12" spans="4:7">
      <c r="D12" s="74" t="s">
        <v>323</v>
      </c>
      <c r="E12" s="74" t="s">
        <v>324</v>
      </c>
      <c r="F12" s="69" t="s">
        <v>319</v>
      </c>
      <c r="G12" s="76">
        <v>46352</v>
      </c>
    </row>
    <row r="13" spans="4:7">
      <c r="D13" s="74" t="s">
        <v>325</v>
      </c>
      <c r="E13" s="74" t="s">
        <v>326</v>
      </c>
      <c r="F13" s="69" t="s">
        <v>327</v>
      </c>
      <c r="G13" s="76">
        <v>46254</v>
      </c>
    </row>
    <row r="14" spans="4:7">
      <c r="D14" s="74" t="s">
        <v>328</v>
      </c>
      <c r="E14" s="74" t="s">
        <v>20</v>
      </c>
      <c r="F14" s="69" t="s">
        <v>329</v>
      </c>
      <c r="G14" s="75">
        <v>46414</v>
      </c>
    </row>
    <row r="15" spans="4:7">
      <c r="D15" s="74" t="s">
        <v>330</v>
      </c>
      <c r="E15" s="74" t="s">
        <v>331</v>
      </c>
      <c r="F15" s="69" t="s">
        <v>329</v>
      </c>
      <c r="G15" s="75">
        <v>46376</v>
      </c>
    </row>
    <row r="16" spans="4:7">
      <c r="D16" s="74" t="s">
        <v>332</v>
      </c>
      <c r="E16" s="74" t="s">
        <v>333</v>
      </c>
      <c r="F16" s="69" t="s">
        <v>327</v>
      </c>
      <c r="G16" s="75">
        <v>46369</v>
      </c>
    </row>
    <row r="17" spans="4:7">
      <c r="D17" s="74" t="s">
        <v>334</v>
      </c>
      <c r="E17" s="74" t="s">
        <v>43</v>
      </c>
      <c r="F17" s="69" t="s">
        <v>327</v>
      </c>
      <c r="G17" s="75">
        <v>46305</v>
      </c>
    </row>
    <row r="18" spans="4:7">
      <c r="D18" s="69" t="s">
        <v>328</v>
      </c>
      <c r="E18" s="69" t="s">
        <v>22</v>
      </c>
      <c r="F18" s="69" t="s">
        <v>327</v>
      </c>
      <c r="G18" s="76">
        <v>46281</v>
      </c>
    </row>
    <row r="19" spans="4:7">
      <c r="D19" s="69" t="s">
        <v>335</v>
      </c>
      <c r="E19" s="69" t="s">
        <v>62</v>
      </c>
      <c r="F19" s="69" t="s">
        <v>319</v>
      </c>
      <c r="G19" s="75">
        <v>46355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RELACION AUTOMOVILES</vt:lpstr>
      <vt:lpstr>VALORES EDIFICIO Y CONTENIDO</vt:lpstr>
      <vt:lpstr>RELACION MAQUINARIA</vt:lpstr>
      <vt:lpstr>RELACION DETALLADA PREDIOS</vt:lpstr>
      <vt:lpstr>RELACION VIDA GRUPO</vt:lpstr>
      <vt:lpstr>RELACION DE SOAT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WENDY YURLEY MARIN ALVAREZ</dc:creator>
  <cp:lastModifiedBy>Unidad de Victimas</cp:lastModifiedBy>
  <dcterms:created xsi:type="dcterms:W3CDTF">2024-02-16T19:20:23Z</dcterms:created>
  <dcterms:modified xsi:type="dcterms:W3CDTF">2026-06-01T22:21:20Z</dcterms:modified>
</cp:coreProperties>
</file>