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sena4-my.sharepoint.com/personal/spacosta_sena_edu_co/Documents/Documentos/DATOS SANDRA ACOSTA/Mis documentos/COMPRAS 2026/MINIMA CUANTÍA/MANTENIMIENTO_ TORRE_ALTURA/"/>
    </mc:Choice>
  </mc:AlternateContent>
  <xr:revisionPtr revIDLastSave="52" documentId="14_{642D2FE6-C0F4-4D47-8F41-E07C41310D94}" xr6:coauthVersionLast="47" xr6:coauthVersionMax="47" xr10:uidLastSave="{E87370CF-3B5D-43C0-98D1-5D677D96AC04}"/>
  <bookViews>
    <workbookView xWindow="-120" yWindow="-120" windowWidth="29040" windowHeight="15720" xr2:uid="{1A7B52E1-6ADF-43B3-B097-4647179720B9}"/>
  </bookViews>
  <sheets>
    <sheet name="FICHA TECNICA" sheetId="1" r:id="rId1"/>
  </sheets>
  <definedNames>
    <definedName name="LIstadeprecios">#REF!</definedName>
    <definedName name="Listadepreciosel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 i="1" l="1"/>
  <c r="H8" i="1"/>
  <c r="H9" i="1"/>
  <c r="H13" i="1"/>
  <c r="H14" i="1"/>
  <c r="H15" i="1"/>
  <c r="H16" i="1"/>
  <c r="F12" i="1"/>
  <c r="H12" i="1" s="1"/>
  <c r="F11" i="1"/>
  <c r="H11" i="1" s="1"/>
  <c r="F10" i="1"/>
  <c r="H10" i="1" s="1"/>
  <c r="F7" i="1"/>
  <c r="H7" i="1" s="1"/>
  <c r="F6" i="1"/>
  <c r="H6" i="1" s="1"/>
  <c r="F4" i="1"/>
  <c r="H4" i="1" s="1"/>
  <c r="H17" i="1" s="1"/>
  <c r="H18" i="1" l="1"/>
  <c r="H19" i="1"/>
  <c r="H20" i="1" s="1"/>
  <c r="H21" i="1" s="1"/>
</calcChain>
</file>

<file path=xl/sharedStrings.xml><?xml version="1.0" encoding="utf-8"?>
<sst xmlns="http://schemas.openxmlformats.org/spreadsheetml/2006/main" count="57" uniqueCount="44">
  <si>
    <t>OBJETO</t>
  </si>
  <si>
    <t>ITEM</t>
  </si>
  <si>
    <t>CLASIFICACION
CODIGO
UNSPSC</t>
  </si>
  <si>
    <t>DESCRIPCIÓN GENERAL DEL BIEN O SERVICIO</t>
  </si>
  <si>
    <t>DESCRIPCIÓN TÉCNICA DEL BIEN O SERVICIO</t>
  </si>
  <si>
    <t>UNIDAD DE MEDIDA</t>
  </si>
  <si>
    <t>CANT.</t>
  </si>
  <si>
    <t>Mantenimiento a la cubierta y estructura metálica</t>
  </si>
  <si>
    <t>Mantenimiento a luminarias del campo</t>
  </si>
  <si>
    <t>Mantenimiento a canales y bajantes</t>
  </si>
  <si>
    <t>Aplicación de pintura exterior sobre muros</t>
  </si>
  <si>
    <t>Aplicación de pintura de tráfico pesado sobre piso</t>
  </si>
  <si>
    <t>UND</t>
  </si>
  <si>
    <t>Suministro e instalación de luminarias LED 200W en el Campo de Alturas, fijación, verificación de conexiones eléctricas y pruebas de encendido. Las actividades asegurarán niveles adecuados de iluminación para el desarrollo de prácticas de formación, cumpliendo condiciones de seguridad y visibilidad en las diferentes áreas del campo.</t>
  </si>
  <si>
    <t>Mantenimiento locativo mediante aplicación de pintura para exteriores sobre elementos estructurales (Columnas y vigas) del Campo de Alturas. Previamente se debe ejecutar limpieza de superficies, resane de fisuras o desprendimientos, lijado y aplicación de sellador o base según el estado del sustrato. Posteriormente se aplicarán las manos necesarias de pintura tipo exterior de alta resistencia a la intemperie, mejorando las condiciones de protección, durabilidad y presentación estética del área.</t>
  </si>
  <si>
    <t>Mantenimiento locativo mediante aplicación de protector hidrófugo transparente para muros interior y exterior del Campo de Alturas. Previamente se debe ejecutar limpieza de superficies, resane de fisuras o desprendimientos. Posteriormente se aplicarán las manos necesarias de pintura tipo exterior de alta resistencia a la intemperie, mejorando las condiciones de protección, durabilidad y presentación estética del área.</t>
  </si>
  <si>
    <t>Mantenimiento preventivo y correctivo al sistema de drenaje pluvial del Campo de Alturas, que incluye limpieza manual y retiro de sedimentos, hojas y residuos acumulados en canales y bajantes. Se verificará la correcta fijación de soportes, pendientes y puntos de descarga, efectuando sellado de uniones o reposición de tramos deteriorados en caso de ser necesario. Con ello se garantiza la adecuada evacuación de aguas lluvias y se previenen filtraciones o afectaciones a la estructura.</t>
  </si>
  <si>
    <t>Mantenimiento del piso mediante preparación mecánica de la superficie (limpieza profunda, desengrase y corrección de imperfecciones), seguido de la aplicación de pintura de tráfico pesado de alta resistencia a la abrasión y al tránsito continuo. Esta intervención permitirá mejorar las condiciones de seguridad, delimitación y durabilidad del área destinada a prácticas, garantizando mayor vida útil del acabado superficial. Color azul y lineas de demarcación amarillo. Area: Largo: 28m, Ancho: 10,2m.</t>
  </si>
  <si>
    <t>ML</t>
  </si>
  <si>
    <t>M2</t>
  </si>
  <si>
    <t>GLOBAL</t>
  </si>
  <si>
    <t>Lineas de vida verticales fijas.</t>
  </si>
  <si>
    <t>Mantenimiento bases tanque horizontal cilindrico</t>
  </si>
  <si>
    <t>Lineas de vida verticales retractiles</t>
  </si>
  <si>
    <t>Mantenimiento a sistema retráctil con amortiguador de energía incorporado, tres (3) sistemas. Incluye la certificación anual validada por fabricante y/o con aval que otorga el mismo, incluye la instalación de componentes (mosquetón de 50kn) por actualización de versión según referencia existente, deterioro del mismo equipo y reposición general según inspección. Ubicados en estructura de retícula, escalera tanque horizontal y escalera cuarto de control de campo de alturas, cumpliendo con las normativas EN 360 y ANSI Z359.14, garantizando seguridad y facilidad de uso en trabajos prolongados. Manija de transporte integrada. Material acero, Anticaídas de cable de acero inoxidable de 5 mm (3/16 in) de 9.1m (30 ft) mínimo.</t>
  </si>
  <si>
    <t>Mantenimiento de (dos) líneas de vida vertical fija certificada inoxidable 3/8 pulgadas 1×7 para 2 usuarios, incluye la certificación anual validada por fabricante y/o con aval que otorga el mismo, incluye la instalación de componentes por actualización de versión según referencia existente a Lad-Saf™ Vertical Climbing Safety System - Climbing Extension, Galvanized, DATA SHEET: 6116636.  con anclaje certificado en soporte superior y cable en acero inoxidable que cumpla con los requisitos de la norma ANSI Z359.16, así como OSHA 1910.140 y 1926.502, en escaleras fijas de 3,16 metros ubicada en torre de alturas lado retícula y escalera de 10 metros tanque cilíndrico vertical.</t>
  </si>
  <si>
    <t>Aplicación de membrana de Poliuretano Monocomponentes (Aplicación en frío) para impermeabilización bases metálicas del tanque horizontal cilíndrico. Incluye previamente ejecutar limpieza de superficies, resane de fisuras o desprendimientos de corrosión, lijado y aplicación de sellador o base según el estado de la estructura metálica. Posteriormente se aplicarán las manos necesarias de pintura tipo exterior de alta resistencia a la intemperie, mejorando las condiciones de protección. El producto debe ser de alta calidad y no puede ser a base de asfalto.</t>
  </si>
  <si>
    <t>Mantenimiento a puntos de anclajes fijos existentes en el campo de entrenamiento de alturas, incluye cambio de partes como anclajes certificados deteriorados o que no cumplan con las pruebas, tornillos, tuercas, arandelas y etiquetas, como la inspección general y certificación anual reglamentada, anclajes en uso de prácticas en trabajo seguro en alturas, realizando en cada uno prueba de carga estática bajo EN 795:2012 e indicaciones por el fabricante, conforme a lo establecido en La Resolución 4272 de 2021, establece los requisitos mínimos de seguridad para el desarrollo de trabajo en alturas.</t>
  </si>
  <si>
    <t>Anclajes fijos.</t>
  </si>
  <si>
    <t xml:space="preserve">Mantenimiento preventivo y correctivo de los perfiles tipo correas existentes tipo "C" de 300mm; incluye  raspado, grateado, lijado, pintura anticorrosiva (2 manos), pintura en poliuretano (2 manos) en cada pestañas presentes en el perfil C, platinas de soportes, soldadura si es necesario, angulos, equipo manlift certificado de 15 metros de altura, elemento de proteccion para no raspar o pintar la lamina de cubierta durante la ejecucion de la actividad, acarreo vertical de materiales y retiros de material sobrante.  
 </t>
  </si>
  <si>
    <t>Mantenimiento preventivo y correctivo de los tensores en cruz, en varilla con punta roscada; incluye, raspado, grateado, lijado, pintura anticorrosiva ( 2manos), pintura en poliuretano (2 manos) sobre toda la superficie de la varilla, bridas con pernos, cordones de soldadura si es necesario, platinas de soportes, angulos, reapriete de elementos de sujeción, reposición de tornillería deteriorada, equipo manlift certificado de 15 metros de altura, elemento de proteccion para no raspar o pintar la lamina de cubierta durante la ejecucion de la actividad, acarreo vertical de materiales y retiros de material sobrante</t>
  </si>
  <si>
    <t>Mantenimiento preventivo y correctivo de cercha metalica con perfil tubular en sus verticales, horizontales y diagonales; incluye, raspado, grateado, lijado, pintura anticorrosiva (2 manos), pintura en poliuretano (2 manos) sobre toda la superficie de cada uno de los perfiles existentes, flanches, bridas existentes, platinas y sus pernos de anclajes, equipo manlift certificado de 15 metros de altura, elementos de proteccion para no raspar o pintar la lamina de cubierta durante la ejecucion de la actividad, acarreo vertical de materiales y retiros de material sobrante</t>
  </si>
  <si>
    <t xml:space="preserve">Mantenimiento de las celosías verticales metálicas que protegen los muros perimetrales que incluye reposición  de tornillería donde aplique, limpieza mecánica y aplicación de pintura anticorrosiva (2 manos), pintura en poliuretano (2 manos), garantizando estabilidad estructural, adecuada ventilación y protección frente a agentes climáticos. </t>
  </si>
  <si>
    <t>Contratar el mantenimiento de la torre de trabajo seguro en alturas del Centro Industrial y del Desarrollo Tecnológico, vigencia 2026</t>
  </si>
  <si>
    <t>VR. UNIT</t>
  </si>
  <si>
    <t>VR. TOTAL</t>
  </si>
  <si>
    <t>SUB TOTAL</t>
  </si>
  <si>
    <t>ADMINISTRACIÓN 25%</t>
  </si>
  <si>
    <t>UTILIDAD 5%</t>
  </si>
  <si>
    <t>IVA 19%</t>
  </si>
  <si>
    <t>TOTAL</t>
  </si>
  <si>
    <t>FIRMA REPRESENTANTE LEGAL</t>
  </si>
  <si>
    <t>NOMBRE REPRESENTANTE LEGAL</t>
  </si>
  <si>
    <t>NOMBRE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</si>
</sst>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00_);_(&quot;$&quot;\ * \(#,##0.00\);_(&quot;$&quot;\ * &quot;-&quot;??_);_(@_)"/>
    <numFmt numFmtId="165" formatCode="_(&quot;$&quot;\ * #,##0_);_(&quot;$&quot;\ * \(#,##0\);_(&quot;$&quot;\ * &quot;-&quot;??_);_(@_)"/>
  </numFmts>
  <fonts count="9"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b/>
      <sz val="11"/>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0">
    <border>
      <left/>
      <right/>
      <top/>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style="medium">
        <color indexed="64"/>
      </top>
      <bottom/>
      <diagonal/>
    </border>
    <border>
      <left/>
      <right/>
      <top/>
      <bottom style="thin">
        <color indexed="64"/>
      </bottom>
      <diagonal/>
    </border>
    <border>
      <left/>
      <right style="thin">
        <color indexed="64"/>
      </right>
      <top style="medium">
        <color indexed="64"/>
      </top>
      <bottom/>
      <diagonal/>
    </border>
  </borders>
  <cellStyleXfs count="4">
    <xf numFmtId="0" fontId="0" fillId="0" borderId="0"/>
    <xf numFmtId="44" fontId="4" fillId="0" borderId="0" applyFont="0" applyFill="0" applyBorder="0" applyAlignment="0" applyProtection="0"/>
    <xf numFmtId="0" fontId="5" fillId="0" borderId="0" applyAlignment="0"/>
    <xf numFmtId="0" fontId="5" fillId="0" borderId="0"/>
  </cellStyleXfs>
  <cellXfs count="44">
    <xf numFmtId="0" fontId="0" fillId="0" borderId="0" xfId="0"/>
    <xf numFmtId="0" fontId="1" fillId="0" borderId="7" xfId="0" applyFont="1" applyBorder="1" applyAlignment="1">
      <alignment horizontal="center" vertical="center" wrapText="1"/>
    </xf>
    <xf numFmtId="0" fontId="0" fillId="0" borderId="10" xfId="0" applyBorder="1" applyAlignment="1">
      <alignment horizontal="left" vertical="top" wrapText="1"/>
    </xf>
    <xf numFmtId="44" fontId="0" fillId="0" borderId="0" xfId="0" applyNumberFormat="1"/>
    <xf numFmtId="0" fontId="1" fillId="0" borderId="8" xfId="0" applyFont="1" applyBorder="1" applyAlignment="1">
      <alignment horizontal="center" vertical="center" wrapText="1"/>
    </xf>
    <xf numFmtId="0" fontId="0" fillId="0" borderId="10" xfId="0"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horizontal="justify" vertical="top" wrapText="1"/>
    </xf>
    <xf numFmtId="0" fontId="0" fillId="0" borderId="0" xfId="0" applyAlignment="1">
      <alignment wrapText="1"/>
    </xf>
    <xf numFmtId="0" fontId="0" fillId="2" borderId="10" xfId="0" applyFill="1" applyBorder="1" applyAlignment="1">
      <alignment horizontal="center" vertical="center" wrapText="1"/>
    </xf>
    <xf numFmtId="0" fontId="0" fillId="2" borderId="10" xfId="0" applyFill="1" applyBorder="1" applyAlignment="1">
      <alignment horizontal="left" vertical="top"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vertical="center" wrapText="1"/>
    </xf>
    <xf numFmtId="0" fontId="0" fillId="0" borderId="9" xfId="0" applyBorder="1" applyAlignment="1">
      <alignment horizontal="justify"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0" fillId="0" borderId="11" xfId="0" applyBorder="1" applyAlignment="1">
      <alignment horizontal="center" vertical="center" wrapText="1"/>
    </xf>
    <xf numFmtId="0" fontId="0" fillId="0" borderId="11" xfId="0" applyBorder="1" applyAlignment="1">
      <alignment horizontal="justify" vertical="top" wrapText="1"/>
    </xf>
    <xf numFmtId="0" fontId="1" fillId="0" borderId="1" xfId="0" applyFont="1" applyBorder="1" applyAlignment="1">
      <alignment horizontal="left" vertical="center" wrapText="1"/>
    </xf>
    <xf numFmtId="0" fontId="1" fillId="0" borderId="5" xfId="0" applyFont="1" applyBorder="1" applyAlignment="1">
      <alignment horizontal="left" vertical="center" wrapText="1"/>
    </xf>
    <xf numFmtId="0" fontId="1" fillId="0" borderId="17" xfId="0" applyFont="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0" borderId="10" xfId="0" applyFont="1" applyFill="1" applyBorder="1" applyAlignment="1">
      <alignment horizontal="center" vertical="center" wrapText="1"/>
    </xf>
    <xf numFmtId="0" fontId="0" fillId="0" borderId="10" xfId="0" applyBorder="1"/>
    <xf numFmtId="44" fontId="0" fillId="0" borderId="10" xfId="1" applyFont="1" applyBorder="1"/>
    <xf numFmtId="164" fontId="6" fillId="0" borderId="10" xfId="0" applyNumberFormat="1" applyFont="1" applyBorder="1" applyAlignment="1">
      <alignment horizontal="center" vertical="center" wrapText="1"/>
    </xf>
    <xf numFmtId="164" fontId="7" fillId="0" borderId="10" xfId="0" applyNumberFormat="1" applyFont="1" applyBorder="1" applyAlignment="1">
      <alignment horizontal="right" vertical="center"/>
    </xf>
    <xf numFmtId="0" fontId="6" fillId="3" borderId="10" xfId="0" applyFont="1" applyFill="1" applyBorder="1" applyAlignment="1">
      <alignment horizontal="right" vertical="center"/>
    </xf>
    <xf numFmtId="165" fontId="8" fillId="0" borderId="10" xfId="0" applyNumberFormat="1" applyFont="1" applyBorder="1" applyAlignment="1">
      <alignment vertical="center"/>
    </xf>
    <xf numFmtId="165" fontId="7" fillId="0" borderId="10" xfId="0" applyNumberFormat="1" applyFont="1" applyBorder="1" applyAlignment="1">
      <alignment vertical="center"/>
    </xf>
    <xf numFmtId="165" fontId="6" fillId="3" borderId="10" xfId="0" applyNumberFormat="1" applyFont="1" applyFill="1" applyBorder="1" applyAlignment="1">
      <alignment vertical="center"/>
    </xf>
    <xf numFmtId="0" fontId="0" fillId="0" borderId="0" xfId="0" applyAlignment="1">
      <alignment horizontal="center"/>
    </xf>
    <xf numFmtId="0" fontId="0" fillId="0" borderId="18" xfId="0" applyBorder="1"/>
    <xf numFmtId="0" fontId="1" fillId="0" borderId="6" xfId="0" applyFont="1" applyBorder="1" applyAlignment="1">
      <alignment horizontal="left" vertical="center" wrapText="1"/>
    </xf>
    <xf numFmtId="0" fontId="1" fillId="0" borderId="19" xfId="0" applyFont="1" applyBorder="1" applyAlignment="1">
      <alignment horizontal="left" vertical="center" wrapText="1"/>
    </xf>
    <xf numFmtId="0" fontId="2" fillId="0" borderId="17" xfId="0" applyFont="1" applyBorder="1" applyAlignment="1">
      <alignment horizontal="left" wrapText="1"/>
    </xf>
    <xf numFmtId="0" fontId="2" fillId="0" borderId="7" xfId="0" applyFont="1" applyBorder="1" applyAlignment="1">
      <alignment horizontal="left" wrapText="1"/>
    </xf>
    <xf numFmtId="0" fontId="3" fillId="0" borderId="16" xfId="0" applyFont="1" applyBorder="1" applyAlignment="1">
      <alignment horizontal="center" wrapText="1"/>
    </xf>
    <xf numFmtId="0" fontId="3" fillId="0" borderId="0" xfId="0" applyFont="1" applyBorder="1" applyAlignment="1">
      <alignment horizontal="center" wrapText="1"/>
    </xf>
  </cellXfs>
  <cellStyles count="4">
    <cellStyle name="Moneda" xfId="1" builtinId="4"/>
    <cellStyle name="Normal" xfId="0" builtinId="0"/>
    <cellStyle name="Normal 2" xfId="3" xr:uid="{0E12665B-ED11-4553-9CD6-E4AE929FE485}"/>
    <cellStyle name="Normal 4" xfId="2" xr:uid="{DCE3DA86-02F9-47BC-88EF-7488C1672A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9FDB4-3254-4777-A463-A2BF1A8D7F02}">
  <dimension ref="A1:J23"/>
  <sheetViews>
    <sheetView tabSelected="1" topLeftCell="A13" zoomScaleNormal="100" workbookViewId="0">
      <selection activeCell="G4" sqref="G4"/>
    </sheetView>
  </sheetViews>
  <sheetFormatPr baseColWidth="10" defaultRowHeight="15" x14ac:dyDescent="0.25"/>
  <cols>
    <col min="1" max="1" width="8.140625" customWidth="1"/>
    <col min="2" max="2" width="17" customWidth="1"/>
    <col min="3" max="3" width="26.5703125" customWidth="1"/>
    <col min="4" max="4" width="96.28515625" customWidth="1"/>
    <col min="5" max="5" width="16.85546875" customWidth="1"/>
    <col min="6" max="6" width="18" customWidth="1"/>
    <col min="7" max="7" width="22.140625" customWidth="1"/>
    <col min="8" max="8" width="15.5703125" bestFit="1" customWidth="1"/>
    <col min="9" max="9" width="59" customWidth="1"/>
    <col min="10" max="10" width="15.5703125" bestFit="1" customWidth="1"/>
  </cols>
  <sheetData>
    <row r="1" spans="1:10" ht="32.25" customHeight="1" thickBot="1" x14ac:dyDescent="0.3">
      <c r="A1" s="20" t="s">
        <v>0</v>
      </c>
      <c r="B1" s="21"/>
      <c r="C1" s="42" t="s">
        <v>33</v>
      </c>
      <c r="D1" s="43"/>
      <c r="E1" s="43"/>
      <c r="F1" s="43"/>
      <c r="G1" s="43"/>
      <c r="H1" s="43"/>
    </row>
    <row r="2" spans="1:10" ht="32.25" customHeight="1" thickBot="1" x14ac:dyDescent="0.3">
      <c r="A2" s="38"/>
      <c r="B2" s="39"/>
      <c r="C2" s="40"/>
      <c r="D2" s="41"/>
      <c r="E2" s="41"/>
      <c r="F2" s="41"/>
    </row>
    <row r="3" spans="1:10" ht="58.5" customHeight="1" thickBot="1" x14ac:dyDescent="0.3">
      <c r="A3" s="11" t="s">
        <v>1</v>
      </c>
      <c r="B3" s="12" t="s">
        <v>2</v>
      </c>
      <c r="C3" s="12" t="s">
        <v>3</v>
      </c>
      <c r="D3" s="1" t="s">
        <v>4</v>
      </c>
      <c r="E3" s="12" t="s">
        <v>5</v>
      </c>
      <c r="F3" s="22" t="s">
        <v>6</v>
      </c>
      <c r="G3" s="27" t="s">
        <v>34</v>
      </c>
      <c r="H3" s="27" t="s">
        <v>35</v>
      </c>
    </row>
    <row r="4" spans="1:10" ht="84.75" customHeight="1" x14ac:dyDescent="0.25">
      <c r="A4" s="4">
        <v>1</v>
      </c>
      <c r="B4" s="13">
        <v>72103300</v>
      </c>
      <c r="C4" s="14" t="s">
        <v>7</v>
      </c>
      <c r="D4" s="15" t="s">
        <v>29</v>
      </c>
      <c r="E4" s="13" t="s">
        <v>18</v>
      </c>
      <c r="F4" s="23">
        <f>9*28</f>
        <v>252</v>
      </c>
      <c r="G4" s="28"/>
      <c r="H4" s="29">
        <f>+G4*F4</f>
        <v>0</v>
      </c>
      <c r="I4" s="8"/>
      <c r="J4" s="3"/>
    </row>
    <row r="5" spans="1:10" ht="109.5" customHeight="1" x14ac:dyDescent="0.25">
      <c r="A5" s="16">
        <v>2</v>
      </c>
      <c r="B5" s="5">
        <v>72103300</v>
      </c>
      <c r="C5" s="6" t="s">
        <v>7</v>
      </c>
      <c r="D5" s="7" t="s">
        <v>30</v>
      </c>
      <c r="E5" s="5" t="s">
        <v>18</v>
      </c>
      <c r="F5" s="24">
        <v>200</v>
      </c>
      <c r="G5" s="28"/>
      <c r="H5" s="29">
        <f t="shared" ref="H5:H16" si="0">+G5*F5</f>
        <v>0</v>
      </c>
      <c r="J5" s="3"/>
    </row>
    <row r="6" spans="1:10" ht="105.75" customHeight="1" x14ac:dyDescent="0.25">
      <c r="A6" s="16">
        <v>3</v>
      </c>
      <c r="B6" s="5">
        <v>72103300</v>
      </c>
      <c r="C6" s="6" t="s">
        <v>7</v>
      </c>
      <c r="D6" s="7" t="s">
        <v>31</v>
      </c>
      <c r="E6" s="5" t="s">
        <v>18</v>
      </c>
      <c r="F6" s="24">
        <f>14*9</f>
        <v>126</v>
      </c>
      <c r="G6" s="28"/>
      <c r="H6" s="29">
        <f t="shared" si="0"/>
        <v>0</v>
      </c>
      <c r="J6" s="3"/>
    </row>
    <row r="7" spans="1:10" ht="82.5" customHeight="1" x14ac:dyDescent="0.25">
      <c r="A7" s="16">
        <v>4</v>
      </c>
      <c r="B7" s="5">
        <v>72103300</v>
      </c>
      <c r="C7" s="6" t="s">
        <v>7</v>
      </c>
      <c r="D7" s="7" t="s">
        <v>32</v>
      </c>
      <c r="E7" s="5" t="s">
        <v>19</v>
      </c>
      <c r="F7" s="24">
        <f>8*2.6*3.5*4*2</f>
        <v>582.4</v>
      </c>
      <c r="G7" s="28"/>
      <c r="H7" s="29">
        <f t="shared" si="0"/>
        <v>0</v>
      </c>
      <c r="J7" s="3"/>
    </row>
    <row r="8" spans="1:10" ht="72" customHeight="1" x14ac:dyDescent="0.25">
      <c r="A8" s="16">
        <v>5</v>
      </c>
      <c r="B8" s="5">
        <v>72103300</v>
      </c>
      <c r="C8" s="6" t="s">
        <v>8</v>
      </c>
      <c r="D8" s="2" t="s">
        <v>13</v>
      </c>
      <c r="E8" s="5" t="s">
        <v>12</v>
      </c>
      <c r="F8" s="25">
        <v>8</v>
      </c>
      <c r="G8" s="28"/>
      <c r="H8" s="29">
        <f t="shared" si="0"/>
        <v>0</v>
      </c>
      <c r="J8" s="3"/>
    </row>
    <row r="9" spans="1:10" ht="94.5" customHeight="1" x14ac:dyDescent="0.25">
      <c r="A9" s="16">
        <v>6</v>
      </c>
      <c r="B9" s="5">
        <v>72103300</v>
      </c>
      <c r="C9" s="6" t="s">
        <v>9</v>
      </c>
      <c r="D9" s="7" t="s">
        <v>16</v>
      </c>
      <c r="E9" s="5" t="s">
        <v>20</v>
      </c>
      <c r="F9" s="25">
        <v>1</v>
      </c>
      <c r="G9" s="28"/>
      <c r="H9" s="29">
        <f t="shared" si="0"/>
        <v>0</v>
      </c>
      <c r="J9" s="3"/>
    </row>
    <row r="10" spans="1:10" ht="93" customHeight="1" x14ac:dyDescent="0.25">
      <c r="A10" s="16">
        <v>7</v>
      </c>
      <c r="B10" s="9">
        <v>72102900</v>
      </c>
      <c r="C10" s="9" t="s">
        <v>10</v>
      </c>
      <c r="D10" s="10" t="s">
        <v>14</v>
      </c>
      <c r="E10" s="9" t="s">
        <v>19</v>
      </c>
      <c r="F10" s="24">
        <f>ROUND(2*PI()*0.2*12.6*22+0.4*4*28*4+0.4*4*10*4,0)</f>
        <v>592</v>
      </c>
      <c r="G10" s="28"/>
      <c r="H10" s="29">
        <f t="shared" si="0"/>
        <v>0</v>
      </c>
      <c r="J10" s="3"/>
    </row>
    <row r="11" spans="1:10" ht="93" customHeight="1" x14ac:dyDescent="0.25">
      <c r="A11" s="16">
        <v>8</v>
      </c>
      <c r="B11" s="9">
        <v>72102900</v>
      </c>
      <c r="C11" s="9" t="s">
        <v>10</v>
      </c>
      <c r="D11" s="10" t="s">
        <v>15</v>
      </c>
      <c r="E11" s="9" t="s">
        <v>19</v>
      </c>
      <c r="F11" s="24">
        <f>+ROUND((2*3.5*17+3.2*12.6*2)*2,0)</f>
        <v>399</v>
      </c>
      <c r="G11" s="28"/>
      <c r="H11" s="29">
        <f t="shared" si="0"/>
        <v>0</v>
      </c>
      <c r="J11" s="3"/>
    </row>
    <row r="12" spans="1:10" ht="93" customHeight="1" thickBot="1" x14ac:dyDescent="0.3">
      <c r="A12" s="17">
        <v>9</v>
      </c>
      <c r="B12" s="18">
        <v>72102900</v>
      </c>
      <c r="C12" s="18" t="s">
        <v>11</v>
      </c>
      <c r="D12" s="19" t="s">
        <v>17</v>
      </c>
      <c r="E12" s="18" t="s">
        <v>19</v>
      </c>
      <c r="F12" s="26">
        <f>10*28-21</f>
        <v>259</v>
      </c>
      <c r="G12" s="28"/>
      <c r="H12" s="29">
        <f t="shared" si="0"/>
        <v>0</v>
      </c>
      <c r="J12" s="3"/>
    </row>
    <row r="13" spans="1:10" ht="124.5" customHeight="1" thickBot="1" x14ac:dyDescent="0.3">
      <c r="A13" s="16">
        <v>10</v>
      </c>
      <c r="B13" s="18">
        <v>72101507</v>
      </c>
      <c r="C13" s="18" t="s">
        <v>23</v>
      </c>
      <c r="D13" s="19" t="s">
        <v>24</v>
      </c>
      <c r="E13" s="18" t="s">
        <v>12</v>
      </c>
      <c r="F13" s="26">
        <v>3</v>
      </c>
      <c r="G13" s="28"/>
      <c r="H13" s="29">
        <f t="shared" si="0"/>
        <v>0</v>
      </c>
      <c r="J13" s="3"/>
    </row>
    <row r="14" spans="1:10" ht="123.75" customHeight="1" thickBot="1" x14ac:dyDescent="0.3">
      <c r="A14" s="17">
        <v>11</v>
      </c>
      <c r="B14" s="18">
        <v>72101507</v>
      </c>
      <c r="C14" s="18" t="s">
        <v>21</v>
      </c>
      <c r="D14" s="19" t="s">
        <v>25</v>
      </c>
      <c r="E14" s="18" t="s">
        <v>12</v>
      </c>
      <c r="F14" s="26">
        <v>2</v>
      </c>
      <c r="G14" s="28"/>
      <c r="H14" s="29">
        <f t="shared" si="0"/>
        <v>0</v>
      </c>
      <c r="J14" s="3"/>
    </row>
    <row r="15" spans="1:10" ht="102.75" customHeight="1" thickBot="1" x14ac:dyDescent="0.3">
      <c r="A15" s="16">
        <v>12</v>
      </c>
      <c r="B15" s="18">
        <v>72101507</v>
      </c>
      <c r="C15" s="18" t="s">
        <v>28</v>
      </c>
      <c r="D15" s="19" t="s">
        <v>27</v>
      </c>
      <c r="E15" s="18" t="s">
        <v>12</v>
      </c>
      <c r="F15" s="26">
        <v>40</v>
      </c>
      <c r="G15" s="28"/>
      <c r="H15" s="29">
        <f t="shared" si="0"/>
        <v>0</v>
      </c>
      <c r="J15" s="3"/>
    </row>
    <row r="16" spans="1:10" ht="99" customHeight="1" thickBot="1" x14ac:dyDescent="0.3">
      <c r="A16" s="17">
        <v>13</v>
      </c>
      <c r="B16" s="18">
        <v>72102900</v>
      </c>
      <c r="C16" s="18" t="s">
        <v>22</v>
      </c>
      <c r="D16" s="19" t="s">
        <v>26</v>
      </c>
      <c r="E16" s="18" t="s">
        <v>19</v>
      </c>
      <c r="F16" s="26">
        <v>20</v>
      </c>
      <c r="G16" s="28"/>
      <c r="H16" s="29">
        <f t="shared" si="0"/>
        <v>0</v>
      </c>
      <c r="J16" s="3"/>
    </row>
    <row r="17" spans="4:8" x14ac:dyDescent="0.25">
      <c r="G17" s="30" t="s">
        <v>36</v>
      </c>
      <c r="H17" s="33">
        <f>SUM(H4:H16)</f>
        <v>0</v>
      </c>
    </row>
    <row r="18" spans="4:8" x14ac:dyDescent="0.25">
      <c r="G18" s="31" t="s">
        <v>37</v>
      </c>
      <c r="H18" s="34">
        <f>+H17*25%</f>
        <v>0</v>
      </c>
    </row>
    <row r="19" spans="4:8" x14ac:dyDescent="0.25">
      <c r="G19" s="31" t="s">
        <v>38</v>
      </c>
      <c r="H19" s="34">
        <f>+H17*5%</f>
        <v>0</v>
      </c>
    </row>
    <row r="20" spans="4:8" x14ac:dyDescent="0.25">
      <c r="D20" s="37"/>
      <c r="G20" s="31" t="s">
        <v>39</v>
      </c>
      <c r="H20" s="34">
        <f>+H19*19%</f>
        <v>0</v>
      </c>
    </row>
    <row r="21" spans="4:8" x14ac:dyDescent="0.25">
      <c r="D21" s="36" t="s">
        <v>41</v>
      </c>
      <c r="G21" s="32" t="s">
        <v>40</v>
      </c>
      <c r="H21" s="35">
        <f>+H20+H19+H18+H17</f>
        <v>0</v>
      </c>
    </row>
    <row r="22" spans="4:8" x14ac:dyDescent="0.25">
      <c r="D22" s="36" t="s">
        <v>42</v>
      </c>
    </row>
    <row r="23" spans="4:8" x14ac:dyDescent="0.25">
      <c r="D23" s="36" t="s">
        <v>43</v>
      </c>
    </row>
  </sheetData>
  <mergeCells count="2">
    <mergeCell ref="A1:B1"/>
    <mergeCell ref="C1:H1"/>
  </mergeCells>
  <printOptions horizontalCentered="1"/>
  <pageMargins left="0.9055118110236221" right="0.9055118110236221" top="0.94488188976377963" bottom="0.74803149606299213" header="0" footer="0"/>
  <pageSetup paperSize="119" scale="8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Bengty Benzay Jousef</dc:creator>
  <cp:lastModifiedBy>Sandra Patricia Acosta Correa</cp:lastModifiedBy>
  <cp:lastPrinted>2026-06-05T16:13:36Z</cp:lastPrinted>
  <dcterms:created xsi:type="dcterms:W3CDTF">2025-05-13T14:35:09Z</dcterms:created>
  <dcterms:modified xsi:type="dcterms:W3CDTF">2026-06-05T16:20:44Z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2025-06-05T14:52:42Z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c4512ad9-0b45-4509-b240-e61abe2f5c50</vt:lpwstr>
  </property>
  <property fmtid="{D5CDD505-2E9C-101B-9397-08002B2CF9AE}" pid="8" name="MSIP_Label_fc111285-cafa-4fc9-8a9a-bd902089b24f_ContentBits">
    <vt:lpwstr>0</vt:lpwstr>
  </property>
</Properties>
</file>