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12"/>
  <workbookPr defaultThemeVersion="166925"/>
  <mc:AlternateContent xmlns:mc="http://schemas.openxmlformats.org/markup-compatibility/2006">
    <mc:Choice Requires="x15">
      <x15ac:absPath xmlns:x15ac="http://schemas.microsoft.com/office/spreadsheetml/2010/11/ac" url="https://transmilenio-my.sharepoint.com/personal/ricardo_castro_transmilenio_gov_co/Documents/TRANSMILENIO/ANTIVIRUS/"/>
    </mc:Choice>
  </mc:AlternateContent>
  <xr:revisionPtr revIDLastSave="56" documentId="8_{C26D35D6-789F-47F5-A243-CE24FAF0DA32}" xr6:coauthVersionLast="47" xr6:coauthVersionMax="47" xr10:uidLastSave="{8CE88168-95A0-4173-B6A4-71F21D38F732}"/>
  <bookViews>
    <workbookView xWindow="-110" yWindow="-110" windowWidth="19420" windowHeight="10300" xr2:uid="{00000000-000D-0000-FFFF-FFFF00000000}"/>
  </bookViews>
  <sheets>
    <sheet name="COTIZACION" sheetId="7" r:id="rId1"/>
    <sheet name="Cotización (2)" sheetId="2" state="hidden"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s>
  <definedNames>
    <definedName name="_1__123Graph_Aｸﾞﾗﾌ_7" localSheetId="1" hidden="1">#REF!</definedName>
    <definedName name="_1__123Graph_Aｸﾞﾗﾌ_7" hidden="1">#REF!</definedName>
    <definedName name="_112233" localSheetId="1" hidden="1">#REF!</definedName>
    <definedName name="_112233" hidden="1">#REF!</definedName>
    <definedName name="_112277" localSheetId="1" hidden="1">#REF!</definedName>
    <definedName name="_112277" hidden="1">#REF!</definedName>
    <definedName name="_12__123Graph_BCHART_5" localSheetId="1" hidden="1">[1]MEX95IB!#REF!</definedName>
    <definedName name="_12__123Graph_BCHART_5" hidden="1">[1]MEX95IB!#REF!</definedName>
    <definedName name="_1222" localSheetId="1" hidden="1">#REF!</definedName>
    <definedName name="_1222" hidden="1">#REF!</definedName>
    <definedName name="_13__123Graph_Bｸﾞﾗﾌ_7" localSheetId="1" hidden="1">#REF!</definedName>
    <definedName name="_13__123Graph_Bｸﾞﾗﾌ_7" hidden="1">#REF!</definedName>
    <definedName name="_14__123Graph_Cｸﾞﾗﾌ_7" localSheetId="1" hidden="1">#REF!</definedName>
    <definedName name="_14__123Graph_Cｸﾞﾗﾌ_7" hidden="1">#REF!</definedName>
    <definedName name="_15__123Graph_Dｸﾞﾗﾌ_7" localSheetId="1" hidden="1">#REF!</definedName>
    <definedName name="_15__123Graph_Dｸﾞﾗﾌ_7" hidden="1">#REF!</definedName>
    <definedName name="_16__123Graph_Eｸﾞﾗﾌ_7" localSheetId="1" hidden="1">#REF!</definedName>
    <definedName name="_16__123Graph_Eｸﾞﾗﾌ_7" hidden="1">#REF!</definedName>
    <definedName name="_17__123Graph_Fｸﾞﾗﾌ_7" localSheetId="1" hidden="1">#REF!</definedName>
    <definedName name="_17__123Graph_Fｸﾞﾗﾌ_7" hidden="1">#REF!</definedName>
    <definedName name="_21" localSheetId="1" hidden="1">#REF!</definedName>
    <definedName name="_21" hidden="1">#REF!</definedName>
    <definedName name="_25" localSheetId="1" hidden="1">#REF!</definedName>
    <definedName name="_25" hidden="1">#REF!</definedName>
    <definedName name="_29" localSheetId="1" hidden="1">#REF!</definedName>
    <definedName name="_29" hidden="1">#REF!</definedName>
    <definedName name="_456" hidden="1">{0,#N/A,FALSE,0;0,#N/A,FALSE,0;0,#N/A,FALSE,0;0,#N/A,FALSE,0;0,#N/A,FALSE,0;0,#N/A,FALSE,0}</definedName>
    <definedName name="_dos" localSheetId="1" hidden="1">#REF!</definedName>
    <definedName name="_dos" hidden="1">#REF!</definedName>
    <definedName name="_Fill" localSheetId="1" hidden="1">#REF!</definedName>
    <definedName name="_Fill" hidden="1">#REF!</definedName>
    <definedName name="_xlnm._FilterDatabase" localSheetId="0" hidden="1">COTIZACION!$B$11:$F$14</definedName>
    <definedName name="_xlnm._FilterDatabase" localSheetId="1" hidden="1">'Cotización (2)'!$A$17:$H$36</definedName>
    <definedName name="_xlnm._FilterDatabase" hidden="1">#REF!</definedName>
    <definedName name="_NDC1" hidden="1">{"'内訳表'!$B$2:$N$64"}</definedName>
    <definedName name="_Order1" hidden="1">0</definedName>
    <definedName name="_Order2" hidden="1">255</definedName>
    <definedName name="_r3d" hidden="1">{#N/A,#N/A,FALSE,"POLONNA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 localSheetId="1" hidden="1">#REF!</definedName>
    <definedName name="aaaa" hidden="1">#REF!</definedName>
    <definedName name="ABF" localSheetId="1" hidden="1">#REF!</definedName>
    <definedName name="ABF" hidden="1">#REF!</definedName>
    <definedName name="AccessDatabase" hidden="1">"C:\My Documents\New MMR\INPUT.mdb"</definedName>
    <definedName name="ACCV" localSheetId="1" hidden="1">#REF!</definedName>
    <definedName name="ACCV" hidden="1">#REF!</definedName>
    <definedName name="ADSF" localSheetId="1" hidden="1">#REF!</definedName>
    <definedName name="ADSF" hidden="1">#REF!</definedName>
    <definedName name="afdgbva" hidden="1">{#N/A,#N/A,TRUE,"Report"}</definedName>
    <definedName name="aga" hidden="1">{#N/A,#N/A,TRUE,"Report"}</definedName>
    <definedName name="AGHFD" localSheetId="1" hidden="1">#REF!</definedName>
    <definedName name="AGHFD" hidden="1">#REF!</definedName>
    <definedName name="año1">[2]CONFIGURACIÓN!$F$9</definedName>
    <definedName name="_xlnm.Print_Area" localSheetId="0">COTIZACION!$A$5:$I$12</definedName>
    <definedName name="_xlnm.Print_Area" localSheetId="1">'Cotización (2)'!$A$2:$I$40</definedName>
    <definedName name="ATGHH" localSheetId="1" hidden="1">#REF!</definedName>
    <definedName name="ATGHH" hidden="1">#REF!</definedName>
    <definedName name="AVBC" localSheetId="1" hidden="1">#REF!</definedName>
    <definedName name="AVBC" hidden="1">#REF!</definedName>
    <definedName name="AXCC" localSheetId="1" hidden="1">#REF!</definedName>
    <definedName name="AXCC" hidden="1">#REF!</definedName>
    <definedName name="AXX" localSheetId="1" hidden="1">#REF!</definedName>
    <definedName name="AXX" hidden="1">#REF!</definedName>
    <definedName name="Aグラフ" localSheetId="1" hidden="1">#REF!</definedName>
    <definedName name="Aグラフ" hidden="1">#REF!</definedName>
    <definedName name="badb" hidden="1">{"MG-2002-F1",#N/A,FALSE,"PPU-Telemig";"MG-2002-F2",#N/A,FALSE,"PPU-Telemig";"MG-2002-F3",#N/A,FALSE,"PPU-Telemig";"MG-2002-F4",#N/A,FALSE,"PPU-Telemig";"MG-2003-F1",#N/A,FALSE,"PPU-Telemig";"MG-2004-F1",#N/A,FALSE,"PPU-Telemig"}</definedName>
    <definedName name="bbb">[3]lista!$A$11:$A$13</definedName>
    <definedName name="bn" hidden="1">{"'内訳表'!$B$2:$N$64"}</definedName>
    <definedName name="BOL" localSheetId="1" hidden="1">#REF!</definedName>
    <definedName name="BOL" hidden="1">#REF!</definedName>
    <definedName name="Ｂグラフ" localSheetId="1" hidden="1">#REF!</definedName>
    <definedName name="Ｂグラフ" hidden="1">#REF!</definedName>
    <definedName name="CALENDARIO">[2]CALENDARIO!$B$6:$H$161</definedName>
    <definedName name="Ｃグラフ" localSheetId="1" hidden="1">#REF!</definedName>
    <definedName name="Ｃグラフ" hidden="1">#REF!</definedName>
    <definedName name="dasd" localSheetId="1" hidden="1">#REF!</definedName>
    <definedName name="dasd" hidden="1">#REF!</definedName>
    <definedName name="Decision">[4]lista!$A$6:$A$7</definedName>
    <definedName name="dependencia">'[5]Datos Inciales'!$B$5:$B$30</definedName>
    <definedName name="DFG" localSheetId="1" hidden="1">#REF!</definedName>
    <definedName name="DFG" hidden="1">#REF!</definedName>
    <definedName name="dfgd56" hidden="1">{0,#N/A,FALSE,0;0,#N/A,FALSE,0;0,#N/A,FALSE,0;0,#N/A,FALSE,0;0,#N/A,FALSE,0;0,#N/A,FALSE,0}</definedName>
    <definedName name="DFGH" localSheetId="1" hidden="1">#REF!</definedName>
    <definedName name="DFGH" hidden="1">#REF!</definedName>
    <definedName name="DFSG" localSheetId="1" hidden="1">#REF!</definedName>
    <definedName name="DFSG" hidden="1">#REF!</definedName>
    <definedName name="dgb" hidden="1">{"'内訳表'!$B$2:$N$64"}</definedName>
    <definedName name="dhb" hidden="1">{"'内訳表'!$B$2:$N$64"}</definedName>
    <definedName name="dszgre"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1" hidden="1">#REF!</definedName>
    <definedName name="Ｄグラフ" hidden="1">#REF!</definedName>
    <definedName name="eagrbve" hidden="1">{"'内訳表'!$B$2:$N$64"}</definedName>
    <definedName name="eargbwrg" hidden="1">{"'内訳表'!$B$2:$N$64"}</definedName>
    <definedName name="EE"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'[2]DATOS ENTRADA'!$E$2</definedName>
    <definedName name="Ｅグラフ" localSheetId="1" hidden="1">#REF!</definedName>
    <definedName name="Ｅグラフ" hidden="1">#REF!</definedName>
    <definedName name="fbvdv"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1" hidden="1">#REF!</definedName>
    <definedName name="FDG" hidden="1">#REF!</definedName>
    <definedName name="fecha_fin_servicio">[2]CONFIGURACIÓN!$C$10</definedName>
    <definedName name="fecha_inicio_servicio">[2]CONFIGURACIÓN!$C$9</definedName>
    <definedName name="ff" hidden="1">{#N/A,#N/A,TRUE,"Report"}</definedName>
    <definedName name="FFF" hidden="1">{"MG-2002-F1",#N/A,FALSE,"PPU-Telemig";"MG-2002-F2",#N/A,FALSE,"PPU-Telemig";"MG-2002-F3",#N/A,FALSE,"PPU-Telemig";"MG-2002-F4",#N/A,FALSE,"PPU-Telemig";"MG-2003-F1",#N/A,FALSE,"PPU-Telemig";"MG-2004-F1",#N/A,FALSE,"PPU-Telemig"}</definedName>
    <definedName name="fgsznzfd" hidden="1">{"'内訳表'!$B$2:$N$64"}</definedName>
    <definedName name="fgxnbf" hidden="1">{"MG-2002-F1",#N/A,FALSE,"PPU-Telemig";"MG-2002-F2",#N/A,FALSE,"PPU-Telemig";"MG-2002-F3",#N/A,FALSE,"PPU-Telemig";"MG-2002-F4",#N/A,FALSE,"PPU-Telemig";"MG-2003-F1",#N/A,FALSE,"PPU-Telemig";"MG-2004-F1",#N/A,FALSE,"PPU-Telemig"}</definedName>
    <definedName name="FSDFSD" hidden="1">{0,#N/A,FALSE,0;0,#N/A,FALSE,0;0,#N/A,FALSE,0;0,#N/A,FALSE,0;0,#N/A,FALSE,0;0,#N/A,FALSE,0}</definedName>
    <definedName name="fsmnfs" hidden="1">{"MG-2002-F1",#N/A,FALSE,"PPU-Telemig";"MG-2002-F2",#N/A,FALSE,"PPU-Telemig";"MG-2002-F3",#N/A,FALSE,"PPU-Telemig";"MG-2002-F4",#N/A,FALSE,"PPU-Telemig";"MG-2003-F1",#N/A,FALSE,"PPU-Telemig";"MG-2004-F1",#N/A,FALSE,"PPU-Telemig"}</definedName>
    <definedName name="FUENTES">'[5]Datos Inciales'!$B$40:$B$49</definedName>
    <definedName name="Ｆグラフ" localSheetId="1" hidden="1">#REF!</definedName>
    <definedName name="Ｆグラフ" hidden="1">#REF!</definedName>
    <definedName name="gbvREDSAb"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1" hidden="1">#REF!</definedName>
    <definedName name="GFH" hidden="1">#REF!</definedName>
    <definedName name="hhjn" hidden="1">{"MG-2002-F1",#N/A,FALSE,"PPU-Telemig";"MG-2002-F2",#N/A,FALSE,"PPU-Telemig";"MG-2002-F3",#N/A,FALSE,"PPU-Telemig";"MG-2002-F4",#N/A,FALSE,"PPU-Telemig";"MG-2003-F1",#N/A,FALSE,"PPU-Telemig";"MG-2004-F1",#N/A,FALSE,"PPU-Telemig"}</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hidden="1">{#N/A,#N/A,FALSE,"KEGELLE 1 (3)";#N/A,#N/A,FALSE,"KEGELLE 2 (3)";#N/A,#N/A,FALSE,"KEGELLE 3 (3)";#N/A,#N/A,FALSE,"KEGELLE 4 (3)";#N/A,#N/A,FALSE,"KEGELLE 5 (3)";#N/A,#N/A,FALSE,"KEGELLE 6 (3)";#N/A,#N/A,FALSE,"KEGELLE 7 (3)"}</definedName>
    <definedName name="hjmhg" hidden="1">{#N/A,#N/A,FALSE,"KEGELLE 1 (2)";#N/A,#N/A,FALSE,"KEGELLE 2 (2)";#N/A,#N/A,FALSE,"KEGELLE 3 (2)";#N/A,#N/A,FALSE,"KEGELLE 4 (2)";#N/A,#N/A,FALSE,"KEGELLE 5 (2)";#N/A,#N/A,FALSE,"KEGELLE 6 (2)";#N/A,#N/A,FALSE,"KEGELLE 7 (2)"}</definedName>
    <definedName name="hmstj" hidden="1">{#N/A,#N/A,TRUE,"Report"}</definedName>
    <definedName name="hnfg" hidden="1">{"MG-2002-F1",#N/A,FALSE,"PPU-Telemig";"MG-2002-F2",#N/A,FALSE,"PPU-Telemig";"MG-2002-F3",#N/A,FALSE,"PPU-Telemig";"MG-2002-F4",#N/A,FALSE,"PPU-Telemig";"MG-2003-F1",#N/A,FALSE,"PPU-Telemig";"MG-2004-F1",#N/A,FALSE,"PPU-Telemig"}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hidden="1">{"'内訳表'!$B$2:$N$64"}</definedName>
    <definedName name="HTML_CodePage" hidden="1">932</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hidden="1">{"'内訳表'!$B$2:$N$64"}</definedName>
    <definedName name="Info_Prazo_do_contrato">[6]Seletor!$C$13</definedName>
    <definedName name="JGJ" hidden="1">{0,#N/A,FALSE,0;0,#N/A,FALSE,0;0,#N/A,FALSE,0;0,#N/A,FALSE,0;0,#N/A,FALSE,0;0,#N/A,FALSE,0}</definedName>
    <definedName name="l" hidden="1">{"MG-2002-F1",#N/A,FALSE,"PPU-Telemig";"MG-2002-F2",#N/A,FALSE,"PPU-Telemig";"MG-2002-F3",#N/A,FALSE,"PPU-Telemig";"MG-2002-F4",#N/A,FALSE,"PPU-Telemig";"MG-2003-F1",#N/A,FALSE,"PPU-Telemig";"MG-2004-F1",#N/A,FALSE,"PPU-Telemig"}</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acro" localSheetId="1" hidden="1">#REF!</definedName>
    <definedName name="macro" hidden="1">#REF!</definedName>
    <definedName name="margen">'[2]Cash Flow (COP)'!$O$68</definedName>
    <definedName name="markup_infra">[2]DASHBOARD!$D$20</definedName>
    <definedName name="mdgh" hidden="1">{"'内訳表'!$B$2:$N$64"}</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0">BASE DE [7]DATOS!$B$2:$B$2</definedName>
    <definedName name="MmExcelLinker_A12B55A7_9F67_4A31_8ABE_1C1F4218B5AF" localSheetId="1">BASE DE [7]DATOS!$B$2:$B$2</definedName>
    <definedName name="MmExcelLinker_A12B55A7_9F67_4A31_8ABE_1C1F4218B5AF">BASE DE [7]DATOS!$B$2:$B$2</definedName>
    <definedName name="mmm"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'[8]Cons Cotizac - Examenes médicos'!$M$12:$R$12</definedName>
    <definedName name="ndc" hidden="1">{"'内訳表'!$B$2:$N$64"}</definedName>
    <definedName name="normal" localSheetId="1" hidden="1">#REF!</definedName>
    <definedName name="normal" hidden="1">#REF!</definedName>
    <definedName name="normal2" localSheetId="1" hidden="1">#REF!</definedName>
    <definedName name="normal2" hidden="1">#REF!</definedName>
    <definedName name="normal3" localSheetId="1" hidden="1">#REF!</definedName>
    <definedName name="normal3" hidden="1">#REF!</definedName>
    <definedName name="normal4" localSheetId="1" hidden="1">#REF!</definedName>
    <definedName name="normal4" hidden="1">#REF!</definedName>
    <definedName name="normal5" localSheetId="1" hidden="1">#REF!</definedName>
    <definedName name="normal5" hidden="1">#REF!</definedName>
    <definedName name="normal6" localSheetId="1" hidden="1">#REF!</definedName>
    <definedName name="normal6" hidden="1">#REF!</definedName>
    <definedName name="nueva">[3]lista!$A$2:$A$3</definedName>
    <definedName name="oo" hidden="1">{"'内訳表'!$B$2:$N$64"}</definedName>
    <definedName name="PARTICIPACION">[4]lista!$A$15:$A$17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rocedencia">[4]lista!$A$2:$A$3</definedName>
    <definedName name="PRUEBA" localSheetId="1" hidden="1">#REF!</definedName>
    <definedName name="PRUEBA" hidden="1">#REF!</definedName>
    <definedName name="reahgbaerg" hidden="1">{"'内訳表'!$B$2:$N$64"}</definedName>
    <definedName name="res" hidden="1">{"MG-2002-F1",#N/A,FALSE,"PPU-Telemig";"MG-2002-F2",#N/A,FALSE,"PPU-Telemig";"MG-2002-F3",#N/A,FALSE,"PPU-Telemig";"MG-2002-F4",#N/A,FALSE,"PPU-Telemig";"MG-2003-F1",#N/A,FALSE,"PPU-Telemig";"MG-2004-F1",#N/A,FALSE,"PPU-Telemig"}</definedName>
    <definedName name="RESPUESTAS" localSheetId="1">#REF!</definedName>
    <definedName name="RESPUESTAS">#REF!</definedName>
    <definedName name="rggvs" hidden="1">{"'内訳表'!$B$2:$N$64"}</definedName>
    <definedName name="rnrsy" hidden="1">{#N/A,#N/A,TRUE,"Report"}</definedName>
    <definedName name="rrr"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1" hidden="1">[1]MEX95IB!#REF!</definedName>
    <definedName name="SDFGFH" hidden="1">[1]MEX95IB!#REF!</definedName>
    <definedName name="sede" localSheetId="1" hidden="1">#REF!</definedName>
    <definedName name="sede" hidden="1">#REF!</definedName>
    <definedName name="sencount" hidden="1">2</definedName>
    <definedName name="sfgm" hidden="1">{#N/A,#N/A,TRUE,"Report"}</definedName>
    <definedName name="su" hidden="1">{"MG-2002-F1",#N/A,FALSE,"PPU-Telemig";"MG-2002-F2",#N/A,FALSE,"PPU-Telemig";"MG-2002-F3",#N/A,FALSE,"PPU-Telemig";"MG-2002-F4",#N/A,FALSE,"PPU-Telemig";"MG-2003-F1",#N/A,FALSE,"PPU-Telemig";"MG-2004-F1",#N/A,FALSE,"PPU-Telemig"}</definedName>
    <definedName name="sugiura" hidden="1">{"'内訳表'!$B$2:$N$64"}</definedName>
    <definedName name="tipo">[4]lista!$A$11:$A$13</definedName>
    <definedName name="tta" hidden="1">{"MG-2002-F1",#N/A,FALSE,"PPU-Telemig";"MG-2002-F2",#N/A,FALSE,"PPU-Telemig";"MG-2002-F3",#N/A,FALSE,"PPU-Telemig";"MG-2002-F4",#N/A,FALSE,"PPU-Telemig";"MG-2003-F1",#N/A,FALSE,"PPU-Telemig";"MG-2004-F1",#N/A,FALSE,"PPU-Telemig"}</definedName>
    <definedName name="USD">'[2]DATOS ENTRADA'!$E$1</definedName>
    <definedName name="v" localSheetId="1" hidden="1">#REF!</definedName>
    <definedName name="v" hidden="1">#REF!</definedName>
    <definedName name="venc">'[2]Cash Flow (COP)'!$D$10</definedName>
    <definedName name="whrt" hidden="1">{"'内訳表'!$B$2:$N$64"}</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hidden="1">{#N/A,#N/A,FALSE,"KEGELLE 1 (2)";#N/A,#N/A,FALSE,"KEGELLE 2 (2)";#N/A,#N/A,FALSE,"KEGELLE 3 (2)";#N/A,#N/A,FALSE,"KEGELLE 4 (2)";#N/A,#N/A,FALSE,"KEGELLE 5 (2)";#N/A,#N/A,FALSE,"KEGELLE 6 (2)";#N/A,#N/A,FALSE,"KEGELLE 7 (2)"}</definedName>
    <definedName name="wrn.66." hidden="1">{#N/A,#N/A,FALSE,"KEGELLE 1 (3)";#N/A,#N/A,FALSE,"KEGELLE 2 (3)";#N/A,#N/A,FALSE,"KEGELLE 3 (3)";#N/A,#N/A,FALSE,"KEGELLE 4 (3)";#N/A,#N/A,FALSE,"KEGELLE 5 (3)";#N/A,#N/A,FALSE,"KEGELLE 6 (3)";#N/A,#N/A,FALSE,"KEGELLE 7 (3)"}</definedName>
    <definedName name="wrn.89." hidden="1">{#N/A,#N/A,FALSE,"KEGELLE 2";#N/A,#N/A,FALSE,"KEGELLE 3";#N/A,#N/A,FALSE,"KEGELLE 4";#N/A,#N/A,FALSE,"KEGELLE 5";#N/A,#N/A,FALSE,"KEGELLE 6";#N/A,#N/A,FALSE,"KEGELLE 7"}</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hidden="1">{#N/A,#N/A,TRUE,"Report"}</definedName>
    <definedName name="wrn.GGP1." hidden="1">{#N/A,#N/A,TRUE,"TOT-GGRAL";#N/A,#N/A,TRUE,"G1000";#N/A,#N/A,TRUE,"G1200";#N/A,#N/A,TRUE,"G1400"}</definedName>
    <definedName name="wrn.GGP2." hidden="1">{#N/A,#N/A,TRUE,"TOT-GGRAL";#N/A,#N/A,TRUE,"G1000";#N/A,#N/A,TRUE,"G1200";#N/A,#N/A,TRUE,"G1400"}</definedName>
    <definedName name="wrn.GGP3." hidden="1">{#N/A,#N/A,TRUE,"TOT-GGRAL";#N/A,#N/A,TRUE,"G1000";#N/A,#N/A,TRUE,"G1200";#N/A,#N/A,TRUE,"G1400"}</definedName>
    <definedName name="wrn.GGP4." hidden="1">{#N/A,#N/A,TRUE,"TOT-GGRAL";#N/A,#N/A,TRUE,"G1000";#N/A,#N/A,TRUE,"G1200";#N/A,#N/A,TRUE,"G1400"}</definedName>
    <definedName name="wrn.GGP5." hidden="1">{#N/A,#N/A,TRUE,"TOT-GGRAL"}</definedName>
    <definedName name="wrn.julio24." hidden="1">{#N/A,#N/A,FALSE,"310.1";#N/A,#N/A,FALSE,"321.1";#N/A,#N/A,FALSE,"320.3";#N/A,#N/A,FALSE,"330.1"}</definedName>
    <definedName name="wrn.LPU._.MG." hidden="1">{"MG-2002-F1",#N/A,FALSE,"PPU-Telemig";"MG-2002-F2",#N/A,FALSE,"PPU-Telemig";"MG-2002-F3",#N/A,FALSE,"PPU-Telemig";"MG-2002-F4",#N/A,FALSE,"PPU-Telemig";"MG-2003-F1",#N/A,FALSE,"PPU-Telemig";"MG-2004-F1",#N/A,FALSE,"PPU-Telemig"}</definedName>
    <definedName name="wrn.SUPPLY." hidden="1">{#N/A,#N/A,FALSE,"POLONNA 8";#N/A,#N/A,FALSE,"POLONNA 7";#N/A,#N/A,FALSE,"POLONNA 6";#N/A,#N/A,FALSE,"POLONNA 5 ";#N/A,#N/A,FALSE,"POLONNA 3";#N/A,#N/A,FALSE,"POLONNA 4";#N/A,#N/A,FALSE,"POLONNA 2";#N/A,#N/A,FALSE,"POLONNA 1"}</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hidden="1">{#N/A,#N/A,TRUE,"Report"}</definedName>
    <definedName name="x">[9]lista!$A$11:$A$13</definedName>
    <definedName name="xxxx" hidden="1">{"'内訳表'!$B$2:$N$64"}</definedName>
    <definedName name="z" localSheetId="1" hidden="1">#REF!</definedName>
    <definedName name="z" hidden="1">#REF!</definedName>
    <definedName name="Z_16B7AF3D_8B09_44EC_A8B4_3132B93ABEA1_.wvu.Cols" localSheetId="1" hidden="1">'Cotización (2)'!$K:$XFD</definedName>
    <definedName name="Z_16B7AF3D_8B09_44EC_A8B4_3132B93ABEA1_.wvu.FilterData" localSheetId="1" hidden="1">'Cotización (2)'!$A$17:$H$36</definedName>
    <definedName name="Z_16B7AF3D_8B09_44EC_A8B4_3132B93ABEA1_.wvu.PrintArea" localSheetId="1" hidden="1">'Cotización (2)'!$A$1:$J$41</definedName>
    <definedName name="Z_16B7AF3D_8B09_44EC_A8B4_3132B93ABEA1_.wvu.Rows" localSheetId="1" hidden="1">'Cotización (2)'!$42:$1048576</definedName>
    <definedName name="Z_2DE05A1E_2A9D_45CF_B641_9402CFE8498D_.wvu.Cols" localSheetId="1" hidden="1">'Cotización (2)'!$K:$XFD</definedName>
    <definedName name="Z_2DE05A1E_2A9D_45CF_B641_9402CFE8498D_.wvu.FilterData" localSheetId="1" hidden="1">'Cotización (2)'!$A$17:$H$36</definedName>
    <definedName name="Z_2DE05A1E_2A9D_45CF_B641_9402CFE8498D_.wvu.PrintArea" localSheetId="1" hidden="1">'Cotización (2)'!$A$1:$J$41</definedName>
    <definedName name="Z_2DE05A1E_2A9D_45CF_B641_9402CFE8498D_.wvu.Rows" localSheetId="1" hidden="1">'Cotización (2)'!$42:$1048576</definedName>
    <definedName name="Z_ABCCF9B4_4F75_4F3B_AAD2_54E1C063315C_.wvu.Cols" localSheetId="1" hidden="1">#REF!</definedName>
    <definedName name="Z_ABCCF9B4_4F75_4F3B_AAD2_54E1C063315C_.wvu.Cols" hidden="1">#REF!</definedName>
    <definedName name="Z_ABCCF9B4_4F75_4F3B_AAD2_54E1C063315C_.wvu.FilterData" localSheetId="1" hidden="1">#REF!</definedName>
    <definedName name="Z_ABCCF9B4_4F75_4F3B_AAD2_54E1C063315C_.wvu.FilterData" hidden="1">#REF!</definedName>
    <definedName name="Z_ABCCF9B4_4F75_4F3B_AAD2_54E1C063315C_.wvu.PrintArea" localSheetId="1" hidden="1">#REF!</definedName>
    <definedName name="Z_ABCCF9B4_4F75_4F3B_AAD2_54E1C063315C_.wvu.PrintArea"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3" i="7" l="1"/>
  <c r="I13" i="7" s="1"/>
  <c r="H12" i="7"/>
  <c r="I12" i="7" s="1"/>
  <c r="H14" i="7" l="1"/>
  <c r="G14" i="7" l="1"/>
  <c r="F14" i="7"/>
  <c r="I14" i="7" l="1"/>
  <c r="D36" i="2"/>
  <c r="N35" i="2"/>
  <c r="M35" i="2"/>
  <c r="L35" i="2"/>
  <c r="I35" i="2"/>
  <c r="G35" i="2"/>
  <c r="H35" i="2" s="1"/>
  <c r="N34" i="2"/>
  <c r="M34" i="2"/>
  <c r="L34" i="2"/>
  <c r="I34" i="2"/>
  <c r="G34" i="2"/>
  <c r="H34" i="2" s="1"/>
  <c r="N33" i="2"/>
  <c r="M33" i="2"/>
  <c r="L33" i="2"/>
  <c r="I33" i="2"/>
  <c r="G33" i="2"/>
  <c r="H33" i="2" s="1"/>
  <c r="N32" i="2"/>
  <c r="M32" i="2"/>
  <c r="L32" i="2"/>
  <c r="I32" i="2"/>
  <c r="G32" i="2"/>
  <c r="H32" i="2" s="1"/>
  <c r="N31" i="2"/>
  <c r="M31" i="2"/>
  <c r="L31" i="2"/>
  <c r="I31" i="2"/>
  <c r="G31" i="2"/>
  <c r="H31" i="2" s="1"/>
  <c r="N30" i="2"/>
  <c r="M30" i="2"/>
  <c r="L30" i="2"/>
  <c r="G30" i="2"/>
  <c r="H30" i="2" s="1"/>
  <c r="N29" i="2"/>
  <c r="M29" i="2"/>
  <c r="L29" i="2"/>
  <c r="I29" i="2"/>
  <c r="G29" i="2"/>
  <c r="H29" i="2" s="1"/>
  <c r="N28" i="2"/>
  <c r="M28" i="2"/>
  <c r="L28" i="2"/>
  <c r="I28" i="2"/>
  <c r="G28" i="2"/>
  <c r="H28" i="2" s="1"/>
  <c r="N27" i="2"/>
  <c r="M27" i="2"/>
  <c r="L27" i="2"/>
  <c r="I27" i="2"/>
  <c r="G27" i="2"/>
  <c r="H27" i="2" s="1"/>
  <c r="N26" i="2"/>
  <c r="M26" i="2"/>
  <c r="L26" i="2"/>
  <c r="I26" i="2"/>
  <c r="G26" i="2"/>
  <c r="H26" i="2" s="1"/>
  <c r="N25" i="2"/>
  <c r="M25" i="2"/>
  <c r="L25" i="2"/>
  <c r="I25" i="2"/>
  <c r="G25" i="2"/>
  <c r="H25" i="2" s="1"/>
  <c r="N24" i="2"/>
  <c r="M24" i="2"/>
  <c r="L24" i="2"/>
  <c r="I24" i="2"/>
  <c r="G24" i="2"/>
  <c r="H24" i="2" s="1"/>
  <c r="N23" i="2"/>
  <c r="M23" i="2"/>
  <c r="L23" i="2"/>
  <c r="I23" i="2"/>
  <c r="G23" i="2"/>
  <c r="H23" i="2" s="1"/>
  <c r="N22" i="2"/>
  <c r="M22" i="2"/>
  <c r="L22" i="2"/>
  <c r="I22" i="2"/>
  <c r="G22" i="2"/>
  <c r="H22" i="2" s="1"/>
  <c r="N21" i="2"/>
  <c r="M21" i="2"/>
  <c r="L21" i="2"/>
  <c r="G21" i="2"/>
  <c r="H21" i="2" s="1"/>
  <c r="N20" i="2"/>
  <c r="M20" i="2"/>
  <c r="L20" i="2"/>
  <c r="I20" i="2"/>
  <c r="G20" i="2"/>
  <c r="H20" i="2" s="1"/>
  <c r="N19" i="2"/>
  <c r="M19" i="2"/>
  <c r="L19" i="2"/>
  <c r="I19" i="2"/>
  <c r="G19" i="2"/>
  <c r="H19" i="2" s="1"/>
  <c r="N18" i="2"/>
  <c r="M18" i="2"/>
  <c r="L18" i="2"/>
  <c r="G18" i="2"/>
  <c r="H18" i="2" s="1"/>
  <c r="H36" i="2" l="1"/>
</calcChain>
</file>

<file path=xl/sharedStrings.xml><?xml version="1.0" encoding="utf-8"?>
<sst xmlns="http://schemas.openxmlformats.org/spreadsheetml/2006/main" count="96" uniqueCount="62">
  <si>
    <r>
      <rPr>
        <b/>
        <sz val="10"/>
        <rFont val="Times New Roman"/>
        <family val="1"/>
      </rPr>
      <t>ALCALDÍA MAYOR DE BOGOTÁ</t>
    </r>
    <r>
      <rPr>
        <sz val="10"/>
        <rFont val="Times New Roman"/>
        <family val="1"/>
      </rPr>
      <t xml:space="preserve">
Secretaría Distrital de Movilidad
</t>
    </r>
    <r>
      <rPr>
        <b/>
        <sz val="10"/>
        <rFont val="Times New Roman"/>
        <family val="1"/>
      </rPr>
      <t>TransMilenio S.A.</t>
    </r>
    <r>
      <rPr>
        <sz val="10"/>
        <rFont val="Times New Roman"/>
        <family val="1"/>
      </rPr>
      <t xml:space="preserve">
Dirección Corportativa
Solicitud de Cotización</t>
    </r>
  </si>
  <si>
    <t>EMPRESA</t>
  </si>
  <si>
    <t>NIT</t>
  </si>
  <si>
    <t>CONTACTO</t>
  </si>
  <si>
    <t>CARGO</t>
  </si>
  <si>
    <t>E-Mail:</t>
  </si>
  <si>
    <t>DIRECCIÓN</t>
  </si>
  <si>
    <t>Plazo estimado de ejecución</t>
  </si>
  <si>
    <t>UNIDAD DE MEDIDA</t>
  </si>
  <si>
    <t>Precio unitario antes de IVA</t>
  </si>
  <si>
    <t>Tarifa IVA %</t>
  </si>
  <si>
    <t>Precio unitario IVA Incluido</t>
  </si>
  <si>
    <r>
      <rPr>
        <b/>
        <u/>
        <sz val="12"/>
        <color theme="1"/>
        <rFont val="Arial"/>
        <family val="2"/>
      </rPr>
      <t>FORMATO 1</t>
    </r>
    <r>
      <rPr>
        <b/>
        <sz val="12"/>
        <color theme="1"/>
        <rFont val="Arial"/>
        <family val="2"/>
      </rPr>
      <t xml:space="preserve"> -SUMINISTRO, INSTALACIÓN, CONFIGURACIÓN Y PUESTA EN FUNCIONAMIENTO DE UPS</t>
    </r>
  </si>
  <si>
    <t>Empresa</t>
  </si>
  <si>
    <t>Nit:</t>
  </si>
  <si>
    <t>830,073,770-7</t>
  </si>
  <si>
    <t>Fecha:</t>
  </si>
  <si>
    <t>Contacto</t>
  </si>
  <si>
    <t xml:space="preserve">Jose Ramon Rincon </t>
  </si>
  <si>
    <t>Cargo:</t>
  </si>
  <si>
    <t>Representante Legal</t>
  </si>
  <si>
    <t>Tel. celular:</t>
  </si>
  <si>
    <t>jrincon@egccolombia.co</t>
  </si>
  <si>
    <t>Dirección:</t>
  </si>
  <si>
    <t>Carrera 48 # 91-32</t>
  </si>
  <si>
    <t>Tel. fijo:</t>
  </si>
  <si>
    <t>INSTRUCCIONES PARA EL DILIGENCIAMIENTO DEL FORMATO DE COTIZACIÓN</t>
  </si>
  <si>
    <r>
      <t xml:space="preserve">• Por favor diligenciar solo las celdas en AMARILLO.
• Revisar todos los requerimientos que se exponen en el documento "Ficha de Condiciones Técnicas" y Anexos; y formular su cotización en concordancia con este.
• Asignar precio sin incluir el IVA en las celdas de la columna </t>
    </r>
    <r>
      <rPr>
        <b/>
        <sz val="9"/>
        <color rgb="FFFF0000"/>
        <rFont val="Arial"/>
        <family val="2"/>
      </rPr>
      <t>"Precio Unitario antes de IVA"</t>
    </r>
    <r>
      <rPr>
        <sz val="9"/>
        <color theme="1"/>
        <rFont val="Arial"/>
        <family val="2"/>
      </rPr>
      <t xml:space="preserve"> para los elementos requeridos, en la columna</t>
    </r>
    <r>
      <rPr>
        <b/>
        <sz val="9"/>
        <color theme="1"/>
        <rFont val="Arial"/>
        <family val="2"/>
      </rPr>
      <t xml:space="preserve"> </t>
    </r>
    <r>
      <rPr>
        <b/>
        <sz val="9"/>
        <color rgb="FFFF0000"/>
        <rFont val="Arial"/>
        <family val="2"/>
      </rPr>
      <t>"Tarifa IVA %"</t>
    </r>
    <r>
      <rPr>
        <b/>
        <sz val="9"/>
        <color theme="1"/>
        <rFont val="Arial"/>
        <family val="2"/>
      </rPr>
      <t xml:space="preserve"> </t>
    </r>
    <r>
      <rPr>
        <sz val="9"/>
        <color theme="1"/>
        <rFont val="Arial"/>
        <family val="2"/>
      </rPr>
      <t>asignar la tarifa de IVA que corresponda. Se debe definir la taifa del IVA vigente en la fecha en la que sea remitida la cotización. En el evento que se modifique la normatividad relacionada con este impuesto después de remitida la misma, la tarifa IVA se ajustará en concordancia, manteniéndose los precios cotizados antes de IVA.
• El valor de la cotización deber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sub-ítem.</t>
    </r>
  </si>
  <si>
    <t>Notas:</t>
  </si>
  <si>
    <r>
      <rPr>
        <b/>
        <sz val="9"/>
        <color rgb="FFFF0000"/>
        <rFont val="Arial"/>
        <family val="2"/>
      </rPr>
      <t xml:space="preserve">(1) </t>
    </r>
    <r>
      <rPr>
        <sz val="9"/>
        <color theme="1"/>
        <rFont val="Arial"/>
        <family val="2"/>
      </rPr>
      <t>Clasificación de municipios según dificultad de acceso de acuerdo con el Anexo 5</t>
    </r>
  </si>
  <si>
    <r>
      <rPr>
        <b/>
        <sz val="9"/>
        <color rgb="FFFF0000"/>
        <rFont val="Arial"/>
        <family val="2"/>
      </rPr>
      <t>(2)</t>
    </r>
    <r>
      <rPr>
        <sz val="9"/>
        <color theme="1"/>
        <rFont val="Arial"/>
        <family val="2"/>
      </rPr>
      <t xml:space="preserve"> Las locaciones con cantidad requerida cero, son aquellas que hasta el momento no reportan requerimiento de UPS, sin embargo el precio se tendrá en cuenta en caso de que se requieran durante la ejecución del contrato.</t>
    </r>
  </si>
  <si>
    <t>6 meses</t>
  </si>
  <si>
    <t>Clase de UPS a Suministrar</t>
  </si>
  <si>
    <t>Capacidad en Kva UPS a Suministrar</t>
  </si>
  <si>
    <r>
      <t>Dificultad de acceso municipio instalación</t>
    </r>
    <r>
      <rPr>
        <b/>
        <sz val="11"/>
        <color rgb="FFFF0000"/>
        <rFont val="Arial"/>
        <family val="2"/>
      </rPr>
      <t xml:space="preserve"> 
(Nota 1)</t>
    </r>
  </si>
  <si>
    <r>
      <t xml:space="preserve">Cantidad
</t>
    </r>
    <r>
      <rPr>
        <b/>
        <sz val="12"/>
        <color rgb="FFFF0000"/>
        <rFont val="Arial"/>
        <family val="2"/>
      </rPr>
      <t>(Nota 2)</t>
    </r>
  </si>
  <si>
    <t>Precio Total IVA Incluido</t>
  </si>
  <si>
    <r>
      <rPr>
        <b/>
        <u/>
        <sz val="11"/>
        <color rgb="FF000000"/>
        <rFont val="Arial"/>
        <family val="2"/>
      </rPr>
      <t>Observaciones</t>
    </r>
    <r>
      <rPr>
        <b/>
        <sz val="12"/>
        <color rgb="FF000000"/>
        <rFont val="Arial"/>
        <family val="2"/>
      </rPr>
      <t xml:space="preserve">
</t>
    </r>
    <r>
      <rPr>
        <sz val="8"/>
        <color rgb="FF000000"/>
        <rFont val="Arial Narrow"/>
        <family val="2"/>
      </rPr>
      <t>(Por favor tener en cuenta las observaciones que aparezcan en el momento de diligenciar la cotización)</t>
    </r>
  </si>
  <si>
    <t>Bifásica</t>
  </si>
  <si>
    <t>Fácil</t>
  </si>
  <si>
    <t>Intermedio</t>
  </si>
  <si>
    <t>Difícil</t>
  </si>
  <si>
    <t>Trifásica</t>
  </si>
  <si>
    <t>TOTAL SUMINISTRO E INSTALACIÓN DE UPS</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</si>
  <si>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</si>
  <si>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dias a partir de la fecha de diligenciamiento.</t>
  </si>
  <si>
    <t>LOS DATOS PROPORCIONADOS SERÁN TRATADOS DE ACUERDO A LA POLÍTICA DE TRATAMIENTO DE DATOS PERSONALES DE XXX Y A LA LEY 1581 DE 2012</t>
  </si>
  <si>
    <t xml:space="preserve">No. </t>
  </si>
  <si>
    <t>Valor del IVA</t>
  </si>
  <si>
    <t xml:space="preserve">TOTAL </t>
  </si>
  <si>
    <t>Precio Unitario Antes de IVA</t>
  </si>
  <si>
    <t xml:space="preserve">DESCRIPCION </t>
  </si>
  <si>
    <t>CANTIDAD</t>
  </si>
  <si>
    <t>Unidad</t>
  </si>
  <si>
    <t>OBJETO: DCC122 Contratar el licenciamiento y la provisión de una solución de protección antivirus para TRANSMILENIO S.A., incluyendo servicios de actualización, soporte y mantenimiento</t>
  </si>
  <si>
    <t>MESES</t>
  </si>
  <si>
    <t>Precio Unitario IVA incluido</t>
  </si>
  <si>
    <t>Licenciamiento de Antivirus para equipos de cómputo en la última versión disponible del software ofertado.</t>
  </si>
  <si>
    <t>Precio Total IVA, Incluido (12 meses)</t>
  </si>
  <si>
    <t>Licenciamiento de Antivirus para servidores en la última versión disponible del software ofertado.</t>
  </si>
  <si>
    <t xml:space="preserve">• Por favor diligenciar solo las columans Precio unitario antes de IVA y Valor del IVA 
• El valor de la cotización debe ser expresado en pesos colombianos.
• La presente cotización tendrá una vigencia de tres (3) meses.  
• Tener en cuenta los costos directos e indirectos como impuestos, tasas, contribuciones, garantías, transporte, salarios, prestaciones sociales, gastos relacionados con la venta, indemnizaciones, soporte, importación, polizas, imprevistos y demás gastos que se relacionen con el bien y/o servicios.         
• El soporte técnico y mantenimiento, incluyendo la atención de incidentes, actuliazación  y optimización del software antivirus, gestión de la consola de administración, así como la asistencia técnica necesaria para garantizar el correcto funcionamiento y protección continua de los dispositivos cubiertos, debe  ir incluido en el licenciamiento antivirus.                                                                                                                                                                                                                                                                     </t>
  </si>
  <si>
    <t>12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</si>
</sst>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7" formatCode="&quot;$&quot;\ #,##0.00;\-&quot;$&quot;\ #,##0.00"/>
    <numFmt numFmtId="8" formatCode="&quot;$&quot;\ #,##0.00;[Red]\-&quot;$&quot;\ #,##0.00"/>
    <numFmt numFmtId="44" formatCode="_-&quot;$&quot;\ * #,##0.00_-;\-&quot;$&quot;\ * #,##0.00_-;_-&quot;$&quot;\ * &quot;-&quot;??_-;_-@_-"/>
    <numFmt numFmtId="43" formatCode="_-* #,##0.00_-;\-* #,##0.00_-;_-* &quot;-&quot;??_-;_-@_-"/>
    <numFmt numFmtId="164" formatCode="[$-240A]d&quot; de &quot;mmmm&quot; de &quot;yyyy;@"/>
    <numFmt numFmtId="165" formatCode="&quot;$&quot;\ #,##0"/>
    <numFmt numFmtId="166" formatCode="&quot;$&quot;\ #,##0.00"/>
  </numFmts>
  <fonts count="32" x14ac:knownFonts="1">
    <font>
      <sz val="11"/>
      <color theme="1"/>
      <name val="Calibri"/>
      <family val="2"/>
      <scheme val="minor"/>
    </font>
    <font>
      <sz val="11"/>
      <color theme="1"/>
      <name val="Calibri"/>
      <family val="2"/>
      <scheme val="minor"/>
    </font>
    <font>
      <sz val="12"/>
      <color theme="1"/>
      <name val="Arial"/>
      <family val="2"/>
    </font>
    <font>
      <b/>
      <sz val="12"/>
      <color theme="1"/>
      <name val="Arial"/>
      <family val="2"/>
    </font>
    <font>
      <b/>
      <u/>
      <sz val="12"/>
      <color theme="1"/>
      <name val="Arial"/>
      <family val="2"/>
    </font>
    <font>
      <sz val="12"/>
      <color rgb="FF000000"/>
      <name val="Arial"/>
      <family val="2"/>
    </font>
    <font>
      <u/>
      <sz val="11"/>
      <color theme="10"/>
      <name val="Calibri"/>
      <family val="2"/>
      <scheme val="minor"/>
    </font>
    <font>
      <sz val="9"/>
      <color theme="1"/>
      <name val="Arial"/>
      <family val="2"/>
    </font>
    <font>
      <b/>
      <sz val="9"/>
      <color rgb="FFFF0000"/>
      <name val="Arial"/>
      <family val="2"/>
    </font>
    <font>
      <b/>
      <sz val="9"/>
      <color theme="1"/>
      <name val="Arial"/>
      <family val="2"/>
    </font>
    <font>
      <b/>
      <u/>
      <sz val="11"/>
      <color rgb="FFFF0000"/>
      <name val="Arial"/>
      <family val="2"/>
    </font>
    <font>
      <b/>
      <sz val="11"/>
      <color theme="1"/>
      <name val="Arial"/>
      <family val="2"/>
    </font>
    <font>
      <b/>
      <sz val="11"/>
      <color rgb="FFFF0000"/>
      <name val="Arial"/>
      <family val="2"/>
    </font>
    <font>
      <b/>
      <sz val="12"/>
      <color rgb="FFFF0000"/>
      <name val="Arial"/>
      <family val="2"/>
    </font>
    <font>
      <b/>
      <sz val="12"/>
      <color rgb="FF000000"/>
      <name val="Arial"/>
      <family val="2"/>
    </font>
    <font>
      <b/>
      <u/>
      <sz val="11"/>
      <color rgb="FF000000"/>
      <name val="Arial"/>
      <family val="2"/>
    </font>
    <font>
      <sz val="8"/>
      <color rgb="FF000000"/>
      <name val="Arial Narrow"/>
      <family val="2"/>
    </font>
    <font>
      <sz val="12"/>
      <name val="Arial"/>
      <family val="2"/>
    </font>
    <font>
      <sz val="8"/>
      <color theme="1"/>
      <name val="Arial"/>
      <family val="2"/>
    </font>
    <font>
      <b/>
      <sz val="10"/>
      <color theme="1"/>
      <name val="Arial"/>
      <family val="2"/>
    </font>
    <font>
      <sz val="10"/>
      <color theme="1"/>
      <name val="Arial"/>
      <family val="2"/>
    </font>
    <font>
      <b/>
      <u/>
      <sz val="10"/>
      <color theme="1"/>
      <name val="Arial"/>
      <family val="2"/>
    </font>
    <font>
      <sz val="11"/>
      <color theme="1"/>
      <name val="Arial"/>
      <family val="2"/>
    </font>
    <font>
      <sz val="10"/>
      <color theme="1"/>
      <name val="Times New Roman"/>
      <family val="1"/>
    </font>
    <font>
      <b/>
      <sz val="10"/>
      <color rgb="FF000000"/>
      <name val="Times New Roman"/>
      <family val="1"/>
    </font>
    <font>
      <sz val="10"/>
      <name val="Times New Roman"/>
      <family val="1"/>
    </font>
    <font>
      <b/>
      <sz val="10"/>
      <name val="Times New Roman"/>
      <family val="1"/>
    </font>
    <font>
      <sz val="11"/>
      <color theme="1"/>
      <name val="Times New Roman"/>
      <family val="1"/>
    </font>
    <font>
      <b/>
      <sz val="11"/>
      <name val="Times New Roman"/>
      <family val="1"/>
    </font>
    <font>
      <b/>
      <sz val="10"/>
      <color theme="1"/>
      <name val="Times New Roman"/>
      <family val="1"/>
    </font>
    <font>
      <b/>
      <sz val="10"/>
      <color rgb="FF000000"/>
      <name val="Arial"/>
      <family val="2"/>
    </font>
    <font>
      <sz val="10"/>
      <color rgb="FF000000"/>
      <name val="Arial"/>
      <family val="2"/>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CC"/>
        <bgColor indexed="64"/>
      </patternFill>
    </fill>
    <fill>
      <patternFill patternType="solid">
        <fgColor theme="2" tint="-0.249977111117893"/>
        <bgColor indexed="31"/>
      </patternFill>
    </fill>
  </fills>
  <borders count="50">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auto="1"/>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medium">
        <color indexed="64"/>
      </bottom>
      <diagonal/>
    </border>
  </borders>
  <cellStyleXfs count="7">
    <xf numFmtId="0" fontId="0" fillId="0" borderId="0"/>
    <xf numFmtId="9" fontId="1" fillId="0" borderId="0" applyFont="0" applyFill="0" applyBorder="0" applyAlignment="0" applyProtection="0"/>
    <xf numFmtId="0" fontId="6" fillId="0" borderId="0" applyNumberFormat="0" applyFill="0" applyBorder="0" applyAlignment="0" applyProtection="0"/>
    <xf numFmtId="0" fontId="22" fillId="0" borderId="0"/>
    <xf numFmtId="44" fontId="1" fillId="0" borderId="0" applyFont="0" applyFill="0" applyBorder="0" applyAlignment="0" applyProtection="0"/>
    <xf numFmtId="0" fontId="1" fillId="0" borderId="0"/>
    <xf numFmtId="43" fontId="1" fillId="0" borderId="0" applyFont="0" applyFill="0" applyBorder="0" applyAlignment="0" applyProtection="0"/>
  </cellStyleXfs>
  <cellXfs count="157">
    <xf numFmtId="0" fontId="0" fillId="0" borderId="0" xfId="0"/>
    <xf numFmtId="0" fontId="2" fillId="0" borderId="0" xfId="0" applyFont="1" applyAlignment="1">
      <alignment vertical="center" wrapText="1"/>
    </xf>
    <xf numFmtId="0" fontId="2" fillId="0" borderId="0" xfId="0" applyFont="1" applyAlignment="1">
      <alignment horizontal="justify" vertical="center" wrapText="1"/>
    </xf>
    <xf numFmtId="0" fontId="3" fillId="0" borderId="0" xfId="0" applyFont="1" applyAlignment="1">
      <alignment horizontal="center" vertical="center" wrapText="1"/>
    </xf>
    <xf numFmtId="0" fontId="5" fillId="0" borderId="1" xfId="0" applyFont="1" applyBorder="1" applyAlignment="1">
      <alignment vertical="center" wrapText="1"/>
    </xf>
    <xf numFmtId="0" fontId="2" fillId="0" borderId="1" xfId="0" applyFont="1" applyBorder="1" applyAlignment="1">
      <alignment horizontal="justify" vertical="center" wrapText="1"/>
    </xf>
    <xf numFmtId="0" fontId="2" fillId="0" borderId="1" xfId="0" applyFont="1" applyBorder="1" applyAlignment="1">
      <alignment vertical="center" wrapText="1"/>
    </xf>
    <xf numFmtId="0" fontId="2" fillId="0" borderId="4" xfId="0" applyFont="1" applyBorder="1" applyAlignment="1">
      <alignment horizontal="justify" vertical="center" wrapText="1"/>
    </xf>
    <xf numFmtId="0" fontId="0" fillId="0" borderId="0" xfId="0" applyAlignment="1">
      <alignment vertical="center"/>
    </xf>
    <xf numFmtId="0" fontId="2" fillId="0" borderId="0" xfId="0" applyFont="1" applyAlignment="1">
      <alignment horizontal="left" vertical="center" wrapText="1"/>
    </xf>
    <xf numFmtId="0" fontId="3" fillId="0" borderId="1" xfId="0" applyFont="1" applyBorder="1" applyAlignment="1">
      <alignment horizontal="center" vertical="center" wrapText="1"/>
    </xf>
    <xf numFmtId="0" fontId="3" fillId="3" borderId="14"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14" fillId="3" borderId="15" xfId="0" applyFont="1" applyFill="1" applyBorder="1" applyAlignment="1">
      <alignment horizontal="center" vertical="center" wrapText="1"/>
    </xf>
    <xf numFmtId="0" fontId="14" fillId="3" borderId="15" xfId="0" applyFont="1" applyFill="1" applyBorder="1" applyAlignment="1">
      <alignment horizontal="justify" vertical="center" wrapText="1"/>
    </xf>
    <xf numFmtId="0" fontId="2" fillId="0" borderId="0" xfId="0" applyFont="1" applyAlignment="1">
      <alignment wrapText="1"/>
    </xf>
    <xf numFmtId="0" fontId="2" fillId="0" borderId="16" xfId="0" applyFont="1" applyBorder="1" applyAlignment="1">
      <alignment horizontal="center" vertical="center"/>
    </xf>
    <xf numFmtId="0" fontId="17" fillId="0" borderId="16" xfId="0" applyFont="1" applyBorder="1" applyAlignment="1">
      <alignment horizontal="center" vertical="center" wrapText="1"/>
    </xf>
    <xf numFmtId="0" fontId="2" fillId="0" borderId="17" xfId="0" applyFont="1" applyBorder="1" applyAlignment="1">
      <alignment horizontal="center" vertical="center"/>
    </xf>
    <xf numFmtId="3" fontId="17" fillId="0" borderId="4" xfId="0" applyNumberFormat="1" applyFont="1" applyBorder="1" applyAlignment="1">
      <alignment horizontal="center" vertical="center" wrapText="1"/>
    </xf>
    <xf numFmtId="9" fontId="2" fillId="4" borderId="4" xfId="1" applyFont="1" applyFill="1" applyBorder="1" applyAlignment="1" applyProtection="1">
      <alignment horizontal="center" vertical="center" wrapText="1"/>
      <protection locked="0"/>
    </xf>
    <xf numFmtId="165" fontId="2" fillId="4" borderId="4" xfId="0" applyNumberFormat="1" applyFont="1" applyFill="1" applyBorder="1" applyAlignment="1" applyProtection="1">
      <alignment horizontal="right" vertical="center" wrapText="1"/>
      <protection locked="0"/>
    </xf>
    <xf numFmtId="165" fontId="2" fillId="0" borderId="4" xfId="0" applyNumberFormat="1" applyFont="1" applyBorder="1" applyAlignment="1">
      <alignment horizontal="right" vertical="center" wrapText="1"/>
    </xf>
    <xf numFmtId="165" fontId="2" fillId="0" borderId="17" xfId="0" applyNumberFormat="1" applyFont="1" applyBorder="1" applyAlignment="1">
      <alignment horizontal="right" vertical="center" wrapText="1"/>
    </xf>
    <xf numFmtId="0" fontId="2" fillId="0" borderId="4" xfId="0" applyFont="1" applyBorder="1" applyAlignment="1">
      <alignment wrapText="1"/>
    </xf>
    <xf numFmtId="0" fontId="2" fillId="0" borderId="18" xfId="0" applyFont="1" applyBorder="1" applyAlignment="1">
      <alignment horizontal="center" vertical="center"/>
    </xf>
    <xf numFmtId="0" fontId="17" fillId="0" borderId="18" xfId="0" applyFont="1" applyBorder="1" applyAlignment="1">
      <alignment horizontal="center" vertical="center" wrapText="1"/>
    </xf>
    <xf numFmtId="0" fontId="2" fillId="0" borderId="2" xfId="0" applyFont="1" applyBorder="1" applyAlignment="1">
      <alignment horizontal="center" vertical="center"/>
    </xf>
    <xf numFmtId="3" fontId="17" fillId="0" borderId="2" xfId="0" applyNumberFormat="1" applyFont="1" applyBorder="1" applyAlignment="1">
      <alignment horizontal="center" vertical="center" wrapText="1"/>
    </xf>
    <xf numFmtId="9" fontId="2" fillId="4" borderId="1" xfId="1" applyFont="1" applyFill="1" applyBorder="1" applyAlignment="1" applyProtection="1">
      <alignment horizontal="center" vertical="center" wrapText="1"/>
      <protection locked="0"/>
    </xf>
    <xf numFmtId="165" fontId="2" fillId="4" borderId="1" xfId="0" applyNumberFormat="1" applyFont="1" applyFill="1" applyBorder="1" applyAlignment="1" applyProtection="1">
      <alignment horizontal="right" vertical="center" wrapText="1"/>
      <protection locked="0"/>
    </xf>
    <xf numFmtId="165" fontId="2" fillId="0" borderId="1" xfId="0" applyNumberFormat="1" applyFont="1" applyBorder="1" applyAlignment="1">
      <alignment horizontal="right" vertical="center" wrapText="1"/>
    </xf>
    <xf numFmtId="165" fontId="2" fillId="0" borderId="2" xfId="0" applyNumberFormat="1" applyFont="1" applyBorder="1" applyAlignment="1">
      <alignment horizontal="right" vertical="center" wrapText="1"/>
    </xf>
    <xf numFmtId="0" fontId="18" fillId="0" borderId="1" xfId="0" applyFont="1" applyBorder="1" applyAlignment="1">
      <alignment horizontal="center" vertical="center" wrapText="1"/>
    </xf>
    <xf numFmtId="0" fontId="2" fillId="0" borderId="19" xfId="0" applyFont="1" applyBorder="1" applyAlignment="1">
      <alignment horizontal="center" vertical="center"/>
    </xf>
    <xf numFmtId="0" fontId="17" fillId="0" borderId="19" xfId="0" applyFont="1" applyBorder="1" applyAlignment="1">
      <alignment horizontal="center" vertical="center" wrapText="1"/>
    </xf>
    <xf numFmtId="0" fontId="2" fillId="0" borderId="20" xfId="0" applyFont="1" applyBorder="1" applyAlignment="1">
      <alignment horizontal="center" vertical="center"/>
    </xf>
    <xf numFmtId="3" fontId="17" fillId="0" borderId="20" xfId="0" applyNumberFormat="1" applyFont="1" applyBorder="1" applyAlignment="1">
      <alignment horizontal="center" vertical="center" wrapText="1"/>
    </xf>
    <xf numFmtId="9" fontId="2" fillId="4" borderId="19" xfId="1" applyFont="1" applyFill="1" applyBorder="1" applyAlignment="1" applyProtection="1">
      <alignment horizontal="center" vertical="center" wrapText="1"/>
      <protection locked="0"/>
    </xf>
    <xf numFmtId="165" fontId="2" fillId="4" borderId="19" xfId="0" applyNumberFormat="1" applyFont="1" applyFill="1" applyBorder="1" applyAlignment="1" applyProtection="1">
      <alignment horizontal="right" vertical="center" wrapText="1"/>
      <protection locked="0"/>
    </xf>
    <xf numFmtId="165" fontId="2" fillId="0" borderId="18" xfId="0" applyNumberFormat="1" applyFont="1" applyBorder="1" applyAlignment="1">
      <alignment horizontal="right" vertical="center" wrapText="1"/>
    </xf>
    <xf numFmtId="165" fontId="2" fillId="0" borderId="5" xfId="0" applyNumberFormat="1" applyFont="1" applyBorder="1" applyAlignment="1">
      <alignment horizontal="right" vertical="center" wrapText="1"/>
    </xf>
    <xf numFmtId="0" fontId="18" fillId="0" borderId="19" xfId="0" applyFont="1" applyBorder="1" applyAlignment="1">
      <alignment horizontal="center" vertical="center" wrapText="1"/>
    </xf>
    <xf numFmtId="0" fontId="2" fillId="0" borderId="21" xfId="0" applyFont="1" applyBorder="1" applyAlignment="1">
      <alignment horizontal="center" vertical="center"/>
    </xf>
    <xf numFmtId="0" fontId="17" fillId="0" borderId="21" xfId="0" applyFont="1" applyBorder="1" applyAlignment="1">
      <alignment horizontal="center" vertical="center"/>
    </xf>
    <xf numFmtId="0" fontId="2" fillId="0" borderId="22" xfId="0" applyFont="1" applyBorder="1" applyAlignment="1">
      <alignment horizontal="center" vertical="center"/>
    </xf>
    <xf numFmtId="9" fontId="2" fillId="4" borderId="23" xfId="1" applyFont="1" applyFill="1" applyBorder="1" applyAlignment="1" applyProtection="1">
      <alignment horizontal="center" vertical="center" wrapText="1"/>
      <protection locked="0"/>
    </xf>
    <xf numFmtId="165" fontId="2" fillId="4" borderId="23" xfId="0" applyNumberFormat="1" applyFont="1" applyFill="1" applyBorder="1" applyAlignment="1" applyProtection="1">
      <alignment horizontal="right" vertical="center" wrapText="1"/>
      <protection locked="0"/>
    </xf>
    <xf numFmtId="165" fontId="2" fillId="0" borderId="23" xfId="0" applyNumberFormat="1" applyFont="1" applyBorder="1" applyAlignment="1">
      <alignment horizontal="right" vertical="center" wrapText="1"/>
    </xf>
    <xf numFmtId="165" fontId="2" fillId="0" borderId="22" xfId="0" applyNumberFormat="1" applyFont="1" applyBorder="1" applyAlignment="1">
      <alignment horizontal="right" vertical="center" wrapText="1"/>
    </xf>
    <xf numFmtId="0" fontId="2" fillId="0" borderId="23" xfId="0" applyFont="1" applyBorder="1" applyAlignment="1">
      <alignment wrapText="1"/>
    </xf>
    <xf numFmtId="0" fontId="17" fillId="0" borderId="18" xfId="0" applyFont="1" applyBorder="1" applyAlignment="1">
      <alignment horizontal="center" vertical="center"/>
    </xf>
    <xf numFmtId="0" fontId="2" fillId="0" borderId="1" xfId="0" applyFont="1" applyBorder="1" applyAlignment="1">
      <alignment wrapText="1"/>
    </xf>
    <xf numFmtId="0" fontId="2" fillId="0" borderId="5" xfId="0" applyFont="1" applyBorder="1" applyAlignment="1">
      <alignment horizontal="center" vertical="center"/>
    </xf>
    <xf numFmtId="9" fontId="2" fillId="4" borderId="18" xfId="1" applyFont="1" applyFill="1" applyBorder="1" applyAlignment="1" applyProtection="1">
      <alignment horizontal="center" vertical="center" wrapText="1"/>
      <protection locked="0"/>
    </xf>
    <xf numFmtId="165" fontId="2" fillId="4" borderId="18" xfId="0" applyNumberFormat="1" applyFont="1" applyFill="1" applyBorder="1" applyAlignment="1" applyProtection="1">
      <alignment horizontal="right" vertical="center" wrapText="1"/>
      <protection locked="0"/>
    </xf>
    <xf numFmtId="0" fontId="2" fillId="0" borderId="18" xfId="0" applyFont="1" applyBorder="1" applyAlignment="1">
      <alignment wrapText="1"/>
    </xf>
    <xf numFmtId="0" fontId="17" fillId="0" borderId="19" xfId="0" applyFont="1" applyBorder="1" applyAlignment="1">
      <alignment horizontal="center" vertical="center"/>
    </xf>
    <xf numFmtId="165" fontId="2" fillId="0" borderId="19" xfId="0" applyNumberFormat="1" applyFont="1" applyBorder="1" applyAlignment="1">
      <alignment horizontal="right" vertical="center" wrapText="1"/>
    </xf>
    <xf numFmtId="165" fontId="2" fillId="0" borderId="20" xfId="0" applyNumberFormat="1" applyFont="1" applyBorder="1" applyAlignment="1">
      <alignment horizontal="right" vertical="center" wrapText="1"/>
    </xf>
    <xf numFmtId="0" fontId="2" fillId="0" borderId="19" xfId="0" applyFont="1" applyBorder="1" applyAlignment="1">
      <alignment wrapText="1"/>
    </xf>
    <xf numFmtId="0" fontId="17" fillId="0" borderId="16" xfId="0" applyFont="1" applyBorder="1" applyAlignment="1">
      <alignment horizontal="center" vertical="center"/>
    </xf>
    <xf numFmtId="0" fontId="2" fillId="0" borderId="1" xfId="0" applyFont="1" applyBorder="1" applyAlignment="1">
      <alignment horizontal="center" vertical="center"/>
    </xf>
    <xf numFmtId="0" fontId="17" fillId="0" borderId="1" xfId="0" applyFont="1" applyBorder="1" applyAlignment="1">
      <alignment horizontal="center" vertical="center"/>
    </xf>
    <xf numFmtId="3" fontId="3" fillId="0" borderId="4" xfId="0" applyNumberFormat="1" applyFont="1" applyBorder="1" applyAlignment="1">
      <alignment horizontal="center" vertical="center" wrapText="1"/>
    </xf>
    <xf numFmtId="165" fontId="3" fillId="0" borderId="24" xfId="0" applyNumberFormat="1" applyFont="1" applyBorder="1" applyAlignment="1">
      <alignment horizontal="right" vertical="center" wrapText="1"/>
    </xf>
    <xf numFmtId="0" fontId="2" fillId="0" borderId="5" xfId="0" applyFont="1" applyBorder="1" applyAlignment="1">
      <alignment wrapText="1"/>
    </xf>
    <xf numFmtId="0" fontId="3" fillId="0" borderId="0" xfId="0" applyFont="1" applyAlignment="1">
      <alignment vertical="center" wrapText="1"/>
    </xf>
    <xf numFmtId="0" fontId="2" fillId="0" borderId="0" xfId="0" applyFont="1" applyAlignment="1">
      <alignment vertical="top" wrapText="1"/>
    </xf>
    <xf numFmtId="0" fontId="2" fillId="0" borderId="0" xfId="0" applyFont="1" applyAlignment="1">
      <alignment horizontal="justify" wrapText="1"/>
    </xf>
    <xf numFmtId="0" fontId="23" fillId="2" borderId="0" xfId="0" applyFont="1" applyFill="1" applyAlignment="1">
      <alignment vertical="center" wrapText="1"/>
    </xf>
    <xf numFmtId="0" fontId="23" fillId="2" borderId="0" xfId="0" applyFont="1" applyFill="1" applyAlignment="1">
      <alignment horizontal="justify" vertical="center" wrapText="1"/>
    </xf>
    <xf numFmtId="0" fontId="23" fillId="2" borderId="0" xfId="0" applyFont="1" applyFill="1" applyAlignment="1">
      <alignment horizontal="center" vertical="center" wrapText="1"/>
    </xf>
    <xf numFmtId="0" fontId="27" fillId="2" borderId="0" xfId="0" applyFont="1" applyFill="1" applyAlignment="1">
      <alignment vertical="center"/>
    </xf>
    <xf numFmtId="0" fontId="26" fillId="2" borderId="34" xfId="0" applyFont="1" applyFill="1" applyBorder="1" applyAlignment="1">
      <alignment horizontal="center" vertical="center"/>
    </xf>
    <xf numFmtId="0" fontId="26" fillId="2" borderId="25" xfId="0" applyFont="1" applyFill="1" applyBorder="1" applyAlignment="1">
      <alignment vertical="center"/>
    </xf>
    <xf numFmtId="0" fontId="26" fillId="2" borderId="35" xfId="0" applyFont="1" applyFill="1" applyBorder="1" applyAlignment="1">
      <alignment horizontal="center" vertical="center"/>
    </xf>
    <xf numFmtId="0" fontId="26" fillId="2" borderId="27" xfId="0" applyFont="1" applyFill="1" applyBorder="1" applyAlignment="1">
      <alignment vertical="center"/>
    </xf>
    <xf numFmtId="0" fontId="26" fillId="2" borderId="36" xfId="0" applyFont="1" applyFill="1" applyBorder="1" applyAlignment="1">
      <alignment horizontal="center" vertical="center"/>
    </xf>
    <xf numFmtId="0" fontId="26" fillId="2" borderId="29" xfId="0" applyFont="1" applyFill="1" applyBorder="1" applyAlignment="1">
      <alignment vertical="center"/>
    </xf>
    <xf numFmtId="0" fontId="24" fillId="2" borderId="38" xfId="0" applyFont="1" applyFill="1" applyBorder="1" applyAlignment="1">
      <alignment horizontal="center" vertical="center"/>
    </xf>
    <xf numFmtId="0" fontId="24" fillId="2" borderId="39" xfId="0" applyFont="1" applyFill="1" applyBorder="1" applyAlignment="1">
      <alignment horizontal="center" vertical="center"/>
    </xf>
    <xf numFmtId="43" fontId="23" fillId="2" borderId="0" xfId="6" applyFont="1" applyFill="1" applyAlignment="1">
      <alignment horizontal="center" vertical="center" wrapText="1"/>
    </xf>
    <xf numFmtId="43" fontId="23" fillId="2" borderId="0" xfId="0" applyNumberFormat="1" applyFont="1" applyFill="1" applyAlignment="1">
      <alignment horizontal="center" vertical="center" wrapText="1"/>
    </xf>
    <xf numFmtId="7" fontId="26" fillId="2" borderId="42" xfId="6" applyNumberFormat="1" applyFont="1" applyFill="1" applyBorder="1" applyAlignment="1">
      <alignment horizontal="center" vertical="center" wrapText="1"/>
    </xf>
    <xf numFmtId="3" fontId="30" fillId="0" borderId="0" xfId="0" applyNumberFormat="1" applyFont="1"/>
    <xf numFmtId="3" fontId="31" fillId="0" borderId="0" xfId="0" applyNumberFormat="1" applyFont="1"/>
    <xf numFmtId="8" fontId="23" fillId="2" borderId="0" xfId="1" applyNumberFormat="1" applyFont="1" applyFill="1" applyAlignment="1">
      <alignment horizontal="justify" vertical="center" wrapText="1"/>
    </xf>
    <xf numFmtId="0" fontId="25" fillId="2" borderId="44" xfId="0" applyFont="1" applyFill="1" applyBorder="1" applyAlignment="1">
      <alignment horizontal="center" vertical="center" wrapText="1"/>
    </xf>
    <xf numFmtId="0" fontId="25" fillId="2" borderId="4" xfId="0" applyFont="1" applyFill="1" applyBorder="1" applyAlignment="1">
      <alignment horizontal="center" vertical="center" wrapText="1"/>
    </xf>
    <xf numFmtId="166" fontId="25" fillId="2" borderId="4" xfId="0" applyNumberFormat="1" applyFont="1" applyFill="1" applyBorder="1" applyAlignment="1">
      <alignment horizontal="center" vertical="center" wrapText="1"/>
    </xf>
    <xf numFmtId="166" fontId="25" fillId="2" borderId="45" xfId="0" applyNumberFormat="1" applyFont="1" applyFill="1" applyBorder="1" applyAlignment="1">
      <alignment horizontal="center" vertical="center" wrapText="1"/>
    </xf>
    <xf numFmtId="0" fontId="26" fillId="5" borderId="31" xfId="0" applyFont="1" applyFill="1" applyBorder="1" applyAlignment="1">
      <alignment horizontal="center" vertical="center" wrapText="1"/>
    </xf>
    <xf numFmtId="0" fontId="26" fillId="5" borderId="32" xfId="0" applyFont="1" applyFill="1" applyBorder="1" applyAlignment="1">
      <alignment horizontal="center" vertical="center" wrapText="1"/>
    </xf>
    <xf numFmtId="0" fontId="26" fillId="5" borderId="33" xfId="0" applyFont="1" applyFill="1" applyBorder="1" applyAlignment="1">
      <alignment horizontal="center" vertical="center" wrapText="1"/>
    </xf>
    <xf numFmtId="0" fontId="25" fillId="2" borderId="4" xfId="0" applyFont="1" applyFill="1" applyBorder="1" applyAlignment="1">
      <alignment horizontal="justify" vertical="center" wrapText="1"/>
    </xf>
    <xf numFmtId="7" fontId="26" fillId="2" borderId="43" xfId="6" applyNumberFormat="1" applyFont="1" applyFill="1" applyBorder="1" applyAlignment="1">
      <alignment horizontal="center" vertical="center" wrapText="1"/>
    </xf>
    <xf numFmtId="0" fontId="29" fillId="2" borderId="41" xfId="0" applyFont="1" applyFill="1" applyBorder="1" applyAlignment="1">
      <alignment horizontal="center" vertical="center" wrapText="1"/>
    </xf>
    <xf numFmtId="0" fontId="26" fillId="2" borderId="37" xfId="0" applyFont="1" applyFill="1" applyBorder="1" applyAlignment="1">
      <alignment vertical="center"/>
    </xf>
    <xf numFmtId="0" fontId="26" fillId="2" borderId="35" xfId="0" applyFont="1" applyFill="1" applyBorder="1" applyAlignment="1">
      <alignment vertical="center"/>
    </xf>
    <xf numFmtId="0" fontId="26" fillId="2" borderId="36" xfId="0" applyFont="1" applyFill="1" applyBorder="1" applyAlignment="1">
      <alignment vertical="center"/>
    </xf>
    <xf numFmtId="0" fontId="26" fillId="5" borderId="49" xfId="0" applyFont="1" applyFill="1" applyBorder="1" applyAlignment="1">
      <alignment horizontal="center" vertical="center" wrapText="1"/>
    </xf>
    <xf numFmtId="166" fontId="25" fillId="2" borderId="17" xfId="0" applyNumberFormat="1" applyFont="1" applyFill="1" applyBorder="1" applyAlignment="1">
      <alignment horizontal="center" vertical="center" wrapText="1"/>
    </xf>
    <xf numFmtId="0" fontId="6" fillId="2" borderId="36" xfId="2" applyFill="1" applyBorder="1" applyAlignment="1">
      <alignment horizontal="center" vertical="center"/>
    </xf>
    <xf numFmtId="0" fontId="6" fillId="2" borderId="48" xfId="2" applyFill="1" applyBorder="1" applyAlignment="1">
      <alignment horizontal="center" vertical="center"/>
    </xf>
    <xf numFmtId="0" fontId="26" fillId="2" borderId="35" xfId="0" applyFont="1" applyFill="1" applyBorder="1" applyAlignment="1">
      <alignment horizontal="center" vertical="center"/>
    </xf>
    <xf numFmtId="0" fontId="26" fillId="2" borderId="47" xfId="0" applyFont="1" applyFill="1" applyBorder="1" applyAlignment="1">
      <alignment horizontal="center" vertical="center"/>
    </xf>
    <xf numFmtId="0" fontId="26" fillId="2" borderId="28" xfId="0" applyFont="1" applyFill="1" applyBorder="1" applyAlignment="1">
      <alignment horizontal="center" vertical="center"/>
    </xf>
    <xf numFmtId="0" fontId="26" fillId="2" borderId="36" xfId="0" applyFont="1" applyFill="1" applyBorder="1" applyAlignment="1">
      <alignment horizontal="center" vertical="center"/>
    </xf>
    <xf numFmtId="0" fontId="26" fillId="2" borderId="48" xfId="0" applyFont="1" applyFill="1" applyBorder="1" applyAlignment="1">
      <alignment horizontal="center" vertical="center"/>
    </xf>
    <xf numFmtId="0" fontId="26" fillId="2" borderId="30" xfId="0" applyFont="1" applyFill="1" applyBorder="1" applyAlignment="1">
      <alignment horizontal="center" vertical="center"/>
    </xf>
    <xf numFmtId="0" fontId="29" fillId="2" borderId="40" xfId="0" applyFont="1" applyFill="1" applyBorder="1" applyAlignment="1">
      <alignment horizontal="center" vertical="center" wrapText="1"/>
    </xf>
    <xf numFmtId="0" fontId="29" fillId="2" borderId="41" xfId="0" applyFont="1" applyFill="1" applyBorder="1" applyAlignment="1">
      <alignment horizontal="center" vertical="center" wrapText="1"/>
    </xf>
    <xf numFmtId="0" fontId="29" fillId="2" borderId="43" xfId="0" applyFont="1" applyFill="1" applyBorder="1" applyAlignment="1">
      <alignment horizontal="center" vertical="center" wrapText="1"/>
    </xf>
    <xf numFmtId="0" fontId="23" fillId="0" borderId="31" xfId="5" applyFont="1" applyBorder="1" applyAlignment="1">
      <alignment horizontal="left" vertical="center" wrapText="1"/>
    </xf>
    <xf numFmtId="0" fontId="23" fillId="0" borderId="32" xfId="5" applyFont="1" applyBorder="1" applyAlignment="1">
      <alignment horizontal="left" vertical="center" wrapText="1"/>
    </xf>
    <xf numFmtId="0" fontId="25" fillId="0" borderId="1" xfId="0" applyFont="1" applyBorder="1" applyAlignment="1">
      <alignment horizontal="center" vertical="center" wrapText="1"/>
    </xf>
    <xf numFmtId="0" fontId="28" fillId="2" borderId="31" xfId="0" applyFont="1" applyFill="1" applyBorder="1" applyAlignment="1">
      <alignment horizontal="left" vertical="center" wrapText="1"/>
    </xf>
    <xf numFmtId="0" fontId="28" fillId="2" borderId="32" xfId="0" applyFont="1" applyFill="1" applyBorder="1" applyAlignment="1">
      <alignment horizontal="left" vertical="center" wrapText="1"/>
    </xf>
    <xf numFmtId="0" fontId="28" fillId="2" borderId="49" xfId="0" applyFont="1" applyFill="1" applyBorder="1" applyAlignment="1">
      <alignment horizontal="left" vertical="center" wrapText="1"/>
    </xf>
    <xf numFmtId="0" fontId="28" fillId="2" borderId="33" xfId="0" applyFont="1" applyFill="1" applyBorder="1" applyAlignment="1">
      <alignment horizontal="left" vertical="center" wrapText="1"/>
    </xf>
    <xf numFmtId="0" fontId="27" fillId="2" borderId="37" xfId="0" applyFont="1" applyFill="1" applyBorder="1" applyAlignment="1">
      <alignment horizontal="center" vertical="center"/>
    </xf>
    <xf numFmtId="0" fontId="27" fillId="2" borderId="46" xfId="0" applyFont="1" applyFill="1" applyBorder="1" applyAlignment="1">
      <alignment horizontal="center" vertical="center"/>
    </xf>
    <xf numFmtId="0" fontId="27" fillId="2" borderId="35" xfId="0" applyFont="1" applyFill="1" applyBorder="1" applyAlignment="1">
      <alignment horizontal="center" vertical="center"/>
    </xf>
    <xf numFmtId="0" fontId="27" fillId="2" borderId="47" xfId="0" applyFont="1" applyFill="1" applyBorder="1" applyAlignment="1">
      <alignment horizontal="center" vertical="center"/>
    </xf>
    <xf numFmtId="0" fontId="26" fillId="2" borderId="37" xfId="0" applyFont="1" applyFill="1" applyBorder="1" applyAlignment="1">
      <alignment horizontal="center" vertical="center"/>
    </xf>
    <xf numFmtId="0" fontId="26" fillId="2" borderId="46" xfId="0" applyFont="1" applyFill="1" applyBorder="1" applyAlignment="1">
      <alignment horizontal="center" vertical="center"/>
    </xf>
    <xf numFmtId="0" fontId="26" fillId="2" borderId="26" xfId="0" applyFont="1" applyFill="1" applyBorder="1" applyAlignment="1">
      <alignment horizontal="center" vertical="center"/>
    </xf>
    <xf numFmtId="0" fontId="10" fillId="0" borderId="5" xfId="0" applyFont="1" applyBorder="1" applyAlignment="1">
      <alignment vertical="center" wrapText="1"/>
    </xf>
    <xf numFmtId="0" fontId="10" fillId="0" borderId="6" xfId="0" applyFont="1" applyBorder="1" applyAlignment="1">
      <alignment vertical="center" wrapText="1"/>
    </xf>
    <xf numFmtId="0" fontId="10" fillId="0" borderId="7" xfId="0" applyFont="1" applyBorder="1" applyAlignment="1">
      <alignment vertical="center" wrapText="1"/>
    </xf>
    <xf numFmtId="0" fontId="3" fillId="2" borderId="1" xfId="0" applyFont="1" applyFill="1" applyBorder="1" applyAlignment="1">
      <alignment horizontal="center" vertical="center" wrapText="1"/>
    </xf>
    <xf numFmtId="0" fontId="2" fillId="2" borderId="2" xfId="0" applyFont="1" applyFill="1" applyBorder="1" applyAlignment="1" applyProtection="1">
      <alignment horizontal="center" vertical="center"/>
      <protection locked="0"/>
    </xf>
    <xf numFmtId="0" fontId="2" fillId="2" borderId="3" xfId="0" applyFont="1" applyFill="1" applyBorder="1" applyAlignment="1" applyProtection="1">
      <alignment horizontal="center" vertical="center"/>
      <protection locked="0"/>
    </xf>
    <xf numFmtId="164" fontId="2" fillId="2" borderId="2" xfId="0" applyNumberFormat="1" applyFont="1" applyFill="1" applyBorder="1" applyAlignment="1" applyProtection="1">
      <alignment horizontal="center" vertical="center"/>
      <protection locked="0"/>
    </xf>
    <xf numFmtId="164" fontId="2" fillId="2" borderId="3" xfId="0" applyNumberFormat="1" applyFont="1" applyFill="1" applyBorder="1" applyAlignment="1" applyProtection="1">
      <alignment horizontal="center" vertical="center"/>
      <protection locked="0"/>
    </xf>
    <xf numFmtId="0" fontId="6" fillId="2" borderId="2" xfId="2" applyFill="1" applyBorder="1" applyAlignment="1" applyProtection="1">
      <alignment horizontal="center" vertical="center"/>
      <protection locked="0"/>
    </xf>
    <xf numFmtId="0" fontId="6" fillId="2" borderId="3" xfId="2" applyFill="1" applyBorder="1" applyAlignment="1" applyProtection="1">
      <alignment horizontal="center" vertical="center"/>
      <protection locked="0"/>
    </xf>
    <xf numFmtId="0" fontId="3" fillId="3"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20"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7" fillId="0" borderId="8" xfId="0" applyFont="1" applyBorder="1" applyAlignment="1">
      <alignment horizontal="lef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0" xfId="0" applyFont="1" applyAlignment="1">
      <alignment horizontal="center" wrapText="1"/>
    </xf>
    <xf numFmtId="0" fontId="19" fillId="0" borderId="4" xfId="0" applyFont="1" applyBorder="1" applyAlignment="1">
      <alignment horizontal="right" vertical="center"/>
    </xf>
    <xf numFmtId="0" fontId="3" fillId="0" borderId="1" xfId="0" applyFont="1" applyBorder="1" applyAlignment="1">
      <alignment horizontal="left" vertical="center" wrapText="1"/>
    </xf>
    <xf numFmtId="0" fontId="26" fillId="0" borderId="41" xfId="0" applyFont="1" applyBorder="1" applyAlignment="1">
      <alignment horizontal="left" vertical="center" wrapText="1"/>
    </xf>
    <xf numFmtId="0" fontId="26" fillId="0" borderId="40" xfId="0" applyFont="1" applyBorder="1" applyAlignment="1">
      <alignment horizontal="left" vertical="center" wrapText="1"/>
    </xf>
    <xf numFmtId="0" fontId="26" fillId="0" borderId="43" xfId="0" applyFont="1" applyBorder="1" applyAlignment="1">
      <alignment horizontal="left" vertical="center" wrapText="1"/>
    </xf>
  </cellXfs>
  <cellStyles count="7">
    <cellStyle name="Hipervínculo" xfId="2" builtinId="8"/>
    <cellStyle name="Millares" xfId="6" builtinId="3"/>
    <cellStyle name="Moneda 2" xfId="4" xr:uid="{00000000-0005-0000-0000-000002000000}"/>
    <cellStyle name="Normal" xfId="0" builtinId="0"/>
    <cellStyle name="Normal 2" xfId="5" xr:uid="{00000000-0005-0000-0000-000004000000}"/>
    <cellStyle name="Normal 28" xfId="3" xr:uid="{00000000-0005-0000-0000-000005000000}"/>
    <cellStyle name="Porcentaje" xfId="1" builtinId="5"/>
  </cellStyles>
  <dxfs count="2">
    <dxf>
      <font>
        <color rgb="FF9C0006"/>
      </font>
      <fill>
        <patternFill>
          <bgColor rgb="FFFFC7CE"/>
        </patternFill>
      </fill>
      <border>
        <left style="thin">
          <color auto="1"/>
        </left>
        <right style="thin">
          <color auto="1"/>
        </right>
        <top style="thin">
          <color auto="1"/>
        </top>
        <bottom style="thin">
          <color auto="1"/>
        </bottom>
      </border>
    </dxf>
    <dxf>
      <font>
        <color theme="0"/>
      </font>
    </dxf>
  </dxfs>
  <tableStyles count="1" defaultTableStyle="TableStyleMedium2" defaultPivotStyle="PivotStyleLight16">
    <tableStyle name="Invisible" pivot="0" table="0" count="0" xr9:uid="{00000000-0011-0000-FFFF-FFFF00000000}"/>
  </tableStyles>
  <colors>
    <mruColors>
      <color rgb="FFFFFF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styles" Target="styles.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theme" Target="theme/theme1.xml"/><Relationship Id="rId1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calcChain" Target="calcChain.xml"/><Relationship Id="rId10" Type="http://schemas.openxmlformats.org/officeDocument/2006/relationships/externalLink" Target="externalLinks/externalLink8.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Calculos Resumen Cotizaci&#243;n'!B17"/></Relationships>
</file>

<file path=xl/drawings/drawing1.xml><?xml version="1.0" encoding="utf-8"?>
<xdr:wsDr xmlns:xdr="http://schemas.openxmlformats.org/drawingml/2006/spreadsheetDrawing" xmlns:a="http://schemas.openxmlformats.org/drawingml/2006/main">
  <xdr:twoCellAnchor editAs="oneCell">
    <xdr:from>
      <xdr:col>0</xdr:col>
      <xdr:colOff>402169</xdr:colOff>
      <xdr:row>0</xdr:row>
      <xdr:rowOff>110067</xdr:rowOff>
    </xdr:from>
    <xdr:to>
      <xdr:col>1</xdr:col>
      <xdr:colOff>268112</xdr:colOff>
      <xdr:row>2</xdr:row>
      <xdr:rowOff>253999</xdr:rowOff>
    </xdr:to>
    <xdr:pic>
      <xdr:nvPicPr>
        <xdr:cNvPr id="2" name="Imagen 1">
          <a:extLst>
            <a:ext uri="{FF2B5EF4-FFF2-40B4-BE49-F238E27FC236}">
              <a16:creationId xmlns:a16="http://schemas.microsoft.com/office/drawing/2014/main" id="{055A2596-7038-4521-8957-C134F71D351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784"/>
        <a:stretch/>
      </xdr:blipFill>
      <xdr:spPr bwMode="auto">
        <a:xfrm>
          <a:off x="402169" y="110067"/>
          <a:ext cx="608187" cy="766232"/>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1021080</xdr:colOff>
      <xdr:row>9</xdr:row>
      <xdr:rowOff>815340</xdr:rowOff>
    </xdr:from>
    <xdr:to>
      <xdr:col>8</xdr:col>
      <xdr:colOff>1494155</xdr:colOff>
      <xdr:row>9</xdr:row>
      <xdr:rowOff>1238674</xdr:rowOff>
    </xdr:to>
    <xdr:pic>
      <xdr:nvPicPr>
        <xdr:cNvPr id="2" name="Imagen 1" descr="Resultado de imagen para icon return">
          <a:hlinkClick xmlns:r="http://schemas.openxmlformats.org/officeDocument/2006/relationships" r:id="rId1"/>
          <a:extLst>
            <a:ext uri="{FF2B5EF4-FFF2-40B4-BE49-F238E27FC236}">
              <a16:creationId xmlns:a16="http://schemas.microsoft.com/office/drawing/2014/main" id="{BC47F954-3F64-4250-BC07-7E438CBEBF1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793730" y="2482215"/>
          <a:ext cx="473075" cy="423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72.16.9.31\ArchivosICBF\Desarrollo_Negocio\_Ofertas\ICBF\2015_09_GT\Modelo%20de%20Costes\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Engree.Duica/AppData/Local/Microsoft/Windows/Temporary%20Internet%20Files/Content.Outlook/E4EMGSL4/EQUIPOS%20DE%20METROLOGIA/EQUIPOS%20METROLOGIA%20-%20SDI%2002071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EQUIPOS%20DE%20METROLOGIA\EQUIPOS%20METROLOGIA%20-%20SDI%200207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carpetaspublicas/C4/C3/Normatividad%20Relativa%20al%20SGC/Document%20Library/F02.PR02.PN05%20(SEGUIMIENTO_%20AC).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72.16.9.31\ArchivosICBF\BK_CRM\ICBF\2015\Outsourcing\Oferta\Servicios%20de%20Outsourcing%20ICBF%20v2.0%2007092015%20_%2020%20meses.xlsm"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DEVUELTOS\EQUIPOS%20DE%20METROLOGIA\SDI\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 val="Sheet4"/>
      <sheetName val="MEX95IB"/>
      <sheetName val="Pre pago"/>
      <sheetName val="STOCK"/>
      <sheetName val="Technology Inputs"/>
      <sheetName val="Drop-down"/>
      <sheetName val="Performance Report"/>
      <sheetName val="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mex95ib"/>
      <sheetName val="hoja índice"/>
    </sheetNames>
    <sheetDataSet>
      <sheetData sheetId="0">
        <row r="8">
          <cell r="C8">
            <v>18</v>
          </cell>
        </row>
      </sheetData>
      <sheetData sheetId="1">
        <row r="1">
          <cell r="E1">
            <v>3300</v>
          </cell>
        </row>
      </sheetData>
      <sheetData sheetId="2">
        <row r="1">
          <cell r="E1">
            <v>3300</v>
          </cell>
        </row>
      </sheetData>
      <sheetData sheetId="3">
        <row r="24">
          <cell r="B24" t="str">
            <v>INVERSIONES</v>
          </cell>
        </row>
      </sheetData>
      <sheetData sheetId="4">
        <row r="314">
          <cell r="C314" t="str">
            <v>Centro de cómputo</v>
          </cell>
        </row>
      </sheetData>
      <sheetData sheetId="5">
        <row r="13">
          <cell r="B13" t="str">
            <v>ESPAÑA</v>
          </cell>
        </row>
      </sheetData>
      <sheetData sheetId="6">
        <row r="7">
          <cell r="D7" t="str">
            <v>DD - Director III (16 - DIII) - 197,99</v>
          </cell>
        </row>
      </sheetData>
      <sheetData sheetId="7">
        <row r="1">
          <cell r="E1">
            <v>3300</v>
          </cell>
        </row>
        <row r="2">
          <cell r="E2">
            <v>3450</v>
          </cell>
        </row>
      </sheetData>
      <sheetData sheetId="8">
        <row r="20">
          <cell r="D20">
            <v>0.1</v>
          </cell>
        </row>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row r="20">
          <cell r="D20">
            <v>0.1</v>
          </cell>
        </row>
      </sheetData>
      <sheetData sheetId="10">
        <row r="8">
          <cell r="C8">
            <v>18</v>
          </cell>
        </row>
        <row r="20">
          <cell r="D20">
            <v>0.1</v>
          </cell>
        </row>
      </sheetData>
      <sheetData sheetId="11">
        <row r="1">
          <cell r="E1">
            <v>3300</v>
          </cell>
        </row>
        <row r="10">
          <cell r="D10">
            <v>30</v>
          </cell>
        </row>
        <row r="68">
          <cell r="O68">
            <v>0.35000000000000014</v>
          </cell>
        </row>
      </sheetData>
      <sheetData sheetId="12">
        <row r="1">
          <cell r="E1">
            <v>3300</v>
          </cell>
        </row>
      </sheetData>
      <sheetData sheetId="13">
        <row r="24">
          <cell r="B24" t="str">
            <v>INVERSIONES</v>
          </cell>
        </row>
      </sheetData>
      <sheetData sheetId="14">
        <row r="314">
          <cell r="C314" t="str">
            <v>Centro de cómputo</v>
          </cell>
        </row>
      </sheetData>
      <sheetData sheetId="15">
        <row r="13">
          <cell r="B13" t="str">
            <v>ESPAÑA</v>
          </cell>
        </row>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ow r="7">
          <cell r="D7" t="str">
            <v>DD - Director III (16 - DIII) - 197,99</v>
          </cell>
        </row>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row r="70">
          <cell r="C70">
            <v>0.05</v>
          </cell>
        </row>
      </sheetData>
      <sheetData sheetId="18">
        <row r="8">
          <cell r="C8">
            <v>18</v>
          </cell>
        </row>
      </sheetData>
      <sheetData sheetId="19">
        <row r="7">
          <cell r="D7" t="str">
            <v>DD - Director III (16 - DIII) - 197,99</v>
          </cell>
        </row>
      </sheetData>
      <sheetData sheetId="20">
        <row r="13">
          <cell r="B13" t="str">
            <v>ESPAÑA</v>
          </cell>
        </row>
      </sheetData>
      <sheetData sheetId="21"/>
      <sheetData sheetId="22">
        <row r="8">
          <cell r="C8">
            <v>18</v>
          </cell>
        </row>
      </sheetData>
      <sheetData sheetId="23">
        <row r="7">
          <cell r="D7" t="str">
            <v>DD - Director III (16 - DIII) - 197,99</v>
          </cell>
        </row>
      </sheetData>
      <sheetData sheetId="24">
        <row r="13">
          <cell r="B13" t="str">
            <v>ESPAÑA</v>
          </cell>
        </row>
      </sheetData>
      <sheetData sheetId="25">
        <row r="6">
          <cell r="B6" t="str">
            <v>2013ENERO</v>
          </cell>
        </row>
      </sheetData>
      <sheetData sheetId="26">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row r="6">
          <cell r="B6" t="str">
            <v>2013ENERO</v>
          </cell>
        </row>
      </sheetData>
      <sheetData sheetId="30">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entaciones"/>
      <sheetName val="Datos Inciales"/>
      <sheetName val="Seguimiento_AC"/>
      <sheetName val="Xa_INDICADORES_AC"/>
      <sheetName val="Coment_Observaciones"/>
      <sheetName val="lista"/>
      <sheetName val="PERSONAL"/>
      <sheetName val="IMPUESTOS"/>
      <sheetName val="Resumen Preparaciones"/>
      <sheetName val="Precios Alimentos"/>
      <sheetName val="Analisis microbiologico"/>
      <sheetName val="mex95ib"/>
      <sheetName val="Listas"/>
      <sheetName val="Ciudades y Departamentos"/>
      <sheetName val="configuración"/>
      <sheetName val="calendario"/>
      <sheetName val="datos entrada"/>
      <sheetName val="costes no sspp"/>
      <sheetName val="hw&amp;sw"/>
      <sheetName val="datos maestros"/>
      <sheetName val="tasas"/>
      <sheetName val="cash flow (cop)"/>
      <sheetName val="dashboard"/>
      <sheetName val="parámetros"/>
      <sheetName val="hoja índice"/>
    </sheetNames>
    <sheetDataSet>
      <sheetData sheetId="0"/>
      <sheetData sheetId="1">
        <row r="5">
          <cell r="B5" t="str">
            <v>Dirección</v>
          </cell>
        </row>
        <row r="6">
          <cell r="B6" t="str">
            <v>Jurídica</v>
          </cell>
        </row>
        <row r="7">
          <cell r="B7" t="str">
            <v>Administrativa</v>
          </cell>
        </row>
        <row r="8">
          <cell r="B8" t="str">
            <v>Financiera</v>
          </cell>
        </row>
        <row r="9">
          <cell r="B9" t="str">
            <v>Adtiva-Financiera</v>
          </cell>
        </row>
        <row r="10">
          <cell r="B10" t="str">
            <v>Asistencia Técnica</v>
          </cell>
        </row>
        <row r="11">
          <cell r="B11" t="str">
            <v>Gestión de Recursos</v>
          </cell>
        </row>
        <row r="12">
          <cell r="B12" t="str">
            <v>Planeación Sistemas</v>
          </cell>
        </row>
        <row r="13">
          <cell r="B13" t="str">
            <v>Recaudo</v>
          </cell>
        </row>
        <row r="14">
          <cell r="B14" t="str">
            <v>CZ 1</v>
          </cell>
        </row>
        <row r="15">
          <cell r="B15" t="str">
            <v>CZ 2</v>
          </cell>
        </row>
        <row r="16">
          <cell r="B16" t="str">
            <v>CZ 3</v>
          </cell>
        </row>
        <row r="17">
          <cell r="B17" t="str">
            <v>CZ 4</v>
          </cell>
        </row>
        <row r="18">
          <cell r="B18" t="str">
            <v>CZ 5</v>
          </cell>
        </row>
        <row r="19">
          <cell r="B19" t="str">
            <v>CZ 6</v>
          </cell>
        </row>
        <row r="20">
          <cell r="B20" t="str">
            <v>CZ 7</v>
          </cell>
        </row>
        <row r="21">
          <cell r="B21" t="str">
            <v>CZ 8</v>
          </cell>
        </row>
        <row r="22">
          <cell r="B22" t="str">
            <v>CZ 9</v>
          </cell>
        </row>
        <row r="23">
          <cell r="B23" t="str">
            <v>CZ 10</v>
          </cell>
        </row>
        <row r="24">
          <cell r="B24" t="str">
            <v>CZ 11</v>
          </cell>
        </row>
        <row r="25">
          <cell r="B25" t="str">
            <v>CZ 12</v>
          </cell>
        </row>
        <row r="26">
          <cell r="B26" t="str">
            <v>CZ 13</v>
          </cell>
        </row>
        <row r="27">
          <cell r="B27" t="str">
            <v>CZ 14</v>
          </cell>
        </row>
        <row r="28">
          <cell r="B28" t="str">
            <v>CZ 15</v>
          </cell>
        </row>
        <row r="29">
          <cell r="B29" t="str">
            <v>CZ 16</v>
          </cell>
        </row>
        <row r="30">
          <cell r="B30" t="str">
            <v>CZ 17</v>
          </cell>
        </row>
        <row r="40">
          <cell r="B40" t="str">
            <v>Auditorias de Calidad</v>
          </cell>
        </row>
        <row r="41">
          <cell r="B41" t="str">
            <v>Control de Servicio No Conforme</v>
          </cell>
        </row>
        <row r="42">
          <cell r="B42" t="str">
            <v>Control de Procesos</v>
          </cell>
        </row>
        <row r="43">
          <cell r="B43" t="str">
            <v>Incidencia de NC</v>
          </cell>
        </row>
        <row r="44">
          <cell r="B44" t="str">
            <v>Quejas, Peticiones, Sugerencias</v>
          </cell>
        </row>
        <row r="45">
          <cell r="B45" t="str">
            <v>Supervisión de Servicios</v>
          </cell>
        </row>
        <row r="46">
          <cell r="B46" t="str">
            <v>Encuestas de Satisfacción</v>
          </cell>
        </row>
        <row r="47">
          <cell r="B47" t="str">
            <v>Revisión por la Dirección</v>
          </cell>
        </row>
        <row r="48">
          <cell r="B48" t="str">
            <v>Mapas de Riesgos</v>
          </cell>
        </row>
      </sheetData>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Datos Inciales"/>
      <sheetName val="Tablas"/>
      <sheetName val="tal humano"/>
      <sheetName val="Resumen Preparaciones"/>
      <sheetName val="Precios Alimentos"/>
      <sheetName val="Analisis microbiologico"/>
    </sheetNames>
    <sheetDataSet>
      <sheetData sheetId="0" refreshError="1"/>
      <sheetData sheetId="1" refreshError="1"/>
      <sheetData sheetId="2" refreshError="1"/>
      <sheetData sheetId="3">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Tablas"/>
      <sheetName val="SDC-Examenes_médicos"/>
      <sheetName val="Simulación_Presupuesto"/>
      <sheetName val="Cons_Cotizac_-_Examenes_médicos"/>
      <sheetName val="Salud_Ocup_Andes"/>
      <sheetName val="FAMISALEM_IPS"/>
      <sheetName val="S_E_I__LTDA_"/>
      <sheetName val="CM_54_Y_CIA_LTDA"/>
      <sheetName val="Seletor"/>
      <sheetName val="CONFIGURACIÓN"/>
      <sheetName val="CALENDARIO"/>
      <sheetName val="DATOS ENTRADA"/>
      <sheetName val="COSTES NO SSPP"/>
      <sheetName val="HW&amp;SW"/>
      <sheetName val="DATOS MAESTROS"/>
      <sheetName val="TASAS"/>
      <sheetName val="Cash Flow (COP)"/>
      <sheetName val="DASHBOARD"/>
      <sheetName val="PARÁMETROS"/>
      <sheetName val="tal humano"/>
      <sheetName val="Resumen Preparaciones"/>
      <sheetName val="Precios Alimentos"/>
      <sheetName val="mex95ib"/>
      <sheetName val="Analisis microbiologico"/>
      <sheetName val="PERSONAL"/>
      <sheetName val="IMPUESTOS"/>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 sheetId="9" refreshError="1"/>
      <sheetData sheetId="10"/>
      <sheetData sheetId="11">
        <row r="14">
          <cell r="C14" t="str">
            <v>Exámenes médicos ocupacionales</v>
          </cell>
        </row>
      </sheetData>
      <sheetData sheetId="12">
        <row r="12">
          <cell r="M12" t="str">
            <v>Promedio Simple</v>
          </cell>
        </row>
      </sheetData>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11">
          <cell r="A11" t="str">
            <v>Estatal</v>
          </cell>
        </row>
        <row r="12">
          <cell r="A12" t="str">
            <v>Privada</v>
          </cell>
        </row>
        <row r="13">
          <cell r="A13" t="str">
            <v>Mixta</v>
          </cell>
        </row>
      </sheetData>
    </sheetDataSet>
  </externalBook>
</externalLink>
</file>

<file path=xl/persons/person.xml><?xml version="1.0" encoding="utf-8"?>
<personList xmlns="http://schemas.microsoft.com/office/spreadsheetml/2018/threadedcomments" xmlns:x="http://schemas.openxmlformats.org/spreadsheetml/2006/main">
  <person displayName="yuly angelica perez vacca" id="{15C2ABF2-E322-4034-8B34-1FE6078E04EC}" userId="ab9b959f44504c5c" providerId="Windows Live"/>
</personList>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11"/>
  <sheetViews>
    <sheetView tabSelected="1" topLeftCell="A5" zoomScale="90" zoomScaleNormal="90" zoomScaleSheetLayoutView="75" workbookViewId="0">
      <selection activeCell="D12" sqref="D12"/>
    </sheetView>
  </sheetViews>
  <sheetFormatPr baseColWidth="10" defaultColWidth="55.54296875" defaultRowHeight="38.25" customHeight="1" x14ac:dyDescent="0.35"/>
  <cols>
    <col min="1" max="1" width="10.54296875" style="71" customWidth="1"/>
    <col min="2" max="2" width="61.36328125" style="71" customWidth="1"/>
    <col min="3" max="3" width="16.26953125" style="71" customWidth="1"/>
    <col min="4" max="4" width="11.1796875" style="72" customWidth="1"/>
    <col min="5" max="5" width="13.81640625" style="72" customWidth="1"/>
    <col min="6" max="6" width="15.1796875" style="73" customWidth="1"/>
    <col min="7" max="8" width="17.81640625" style="73" customWidth="1"/>
    <col min="9" max="9" width="17" style="73" customWidth="1"/>
    <col min="10" max="16384" width="55.54296875" style="71"/>
  </cols>
  <sheetData>
    <row r="1" spans="1:9" ht="24.75" customHeight="1" x14ac:dyDescent="0.35">
      <c r="A1" s="117" t="s">
        <v>0</v>
      </c>
      <c r="B1" s="117"/>
      <c r="C1" s="117"/>
      <c r="D1" s="117"/>
      <c r="E1" s="117"/>
      <c r="F1" s="117"/>
      <c r="G1" s="117"/>
      <c r="H1" s="117"/>
      <c r="I1" s="117"/>
    </row>
    <row r="2" spans="1:9" ht="24.75" customHeight="1" x14ac:dyDescent="0.35">
      <c r="A2" s="117"/>
      <c r="B2" s="117"/>
      <c r="C2" s="117"/>
      <c r="D2" s="117"/>
      <c r="E2" s="117"/>
      <c r="F2" s="117"/>
      <c r="G2" s="117"/>
      <c r="H2" s="117"/>
      <c r="I2" s="117"/>
    </row>
    <row r="3" spans="1:9" ht="24.75" customHeight="1" x14ac:dyDescent="0.35">
      <c r="A3" s="117"/>
      <c r="B3" s="117"/>
      <c r="C3" s="117"/>
      <c r="D3" s="117"/>
      <c r="E3" s="117"/>
      <c r="F3" s="117"/>
      <c r="G3" s="117"/>
      <c r="H3" s="117"/>
      <c r="I3" s="117"/>
    </row>
    <row r="4" spans="1:9" ht="9" customHeight="1" thickBot="1" x14ac:dyDescent="0.4"/>
    <row r="5" spans="1:9" s="74" customFormat="1" ht="32.5" customHeight="1" thickBot="1" x14ac:dyDescent="0.4">
      <c r="A5" s="118" t="s">
        <v>54</v>
      </c>
      <c r="B5" s="119"/>
      <c r="C5" s="119"/>
      <c r="D5" s="119"/>
      <c r="E5" s="119"/>
      <c r="F5" s="119"/>
      <c r="G5" s="119"/>
      <c r="H5" s="120"/>
      <c r="I5" s="121"/>
    </row>
    <row r="6" spans="1:9" s="74" customFormat="1" ht="15" customHeight="1" x14ac:dyDescent="0.35">
      <c r="A6" s="75" t="s">
        <v>1</v>
      </c>
      <c r="B6" s="122"/>
      <c r="C6" s="123"/>
      <c r="D6" s="76" t="s">
        <v>2</v>
      </c>
      <c r="E6" s="99"/>
      <c r="F6" s="126"/>
      <c r="G6" s="127"/>
      <c r="H6" s="127"/>
      <c r="I6" s="128"/>
    </row>
    <row r="7" spans="1:9" s="74" customFormat="1" ht="15" customHeight="1" x14ac:dyDescent="0.35">
      <c r="A7" s="77" t="s">
        <v>3</v>
      </c>
      <c r="B7" s="124"/>
      <c r="C7" s="125"/>
      <c r="D7" s="78" t="s">
        <v>4</v>
      </c>
      <c r="E7" s="100"/>
      <c r="F7" s="106"/>
      <c r="G7" s="107"/>
      <c r="H7" s="107"/>
      <c r="I7" s="108"/>
    </row>
    <row r="8" spans="1:9" s="74" customFormat="1" ht="15" customHeight="1" thickBot="1" x14ac:dyDescent="0.4">
      <c r="A8" s="79" t="s">
        <v>5</v>
      </c>
      <c r="B8" s="104"/>
      <c r="C8" s="105"/>
      <c r="D8" s="80" t="s">
        <v>6</v>
      </c>
      <c r="E8" s="101"/>
      <c r="F8" s="109"/>
      <c r="G8" s="110"/>
      <c r="H8" s="110"/>
      <c r="I8" s="111"/>
    </row>
    <row r="9" spans="1:9" ht="39" customHeight="1" thickBot="1" x14ac:dyDescent="0.4">
      <c r="A9" s="155" t="s">
        <v>7</v>
      </c>
      <c r="B9" s="156"/>
      <c r="C9" s="155" t="s">
        <v>61</v>
      </c>
      <c r="D9" s="154"/>
      <c r="E9" s="154"/>
      <c r="F9" s="154"/>
      <c r="G9" s="154"/>
      <c r="H9" s="154"/>
      <c r="I9" s="156"/>
    </row>
    <row r="10" spans="1:9" ht="9.65" customHeight="1" thickBot="1" x14ac:dyDescent="0.4">
      <c r="A10" s="81"/>
      <c r="B10" s="82"/>
      <c r="C10" s="82"/>
      <c r="D10" s="82"/>
      <c r="E10" s="82"/>
      <c r="F10" s="82"/>
      <c r="G10" s="82"/>
      <c r="H10" s="82"/>
      <c r="I10" s="82"/>
    </row>
    <row r="11" spans="1:9" ht="42.75" customHeight="1" thickBot="1" x14ac:dyDescent="0.4">
      <c r="A11" s="93" t="s">
        <v>47</v>
      </c>
      <c r="B11" s="94" t="s">
        <v>51</v>
      </c>
      <c r="C11" s="94" t="s">
        <v>8</v>
      </c>
      <c r="D11" s="94" t="s">
        <v>52</v>
      </c>
      <c r="E11" s="94" t="s">
        <v>55</v>
      </c>
      <c r="F11" s="94" t="s">
        <v>50</v>
      </c>
      <c r="G11" s="94" t="s">
        <v>48</v>
      </c>
      <c r="H11" s="102" t="s">
        <v>56</v>
      </c>
      <c r="I11" s="95" t="s">
        <v>58</v>
      </c>
    </row>
    <row r="12" spans="1:9" ht="26" x14ac:dyDescent="0.35">
      <c r="A12" s="89">
        <v>1</v>
      </c>
      <c r="B12" s="96" t="s">
        <v>57</v>
      </c>
      <c r="C12" s="90" t="s">
        <v>53</v>
      </c>
      <c r="D12" s="90">
        <v>660</v>
      </c>
      <c r="E12" s="90">
        <v>12</v>
      </c>
      <c r="F12" s="90"/>
      <c r="G12" s="91"/>
      <c r="H12" s="103">
        <f>+ROUND(F12+G12,0)</f>
        <v>0</v>
      </c>
      <c r="I12" s="92">
        <f>+ROUND(H12*D12*E12,0)</f>
        <v>0</v>
      </c>
    </row>
    <row r="13" spans="1:9" ht="26.5" thickBot="1" x14ac:dyDescent="0.4">
      <c r="A13" s="89">
        <v>2</v>
      </c>
      <c r="B13" s="96" t="s">
        <v>59</v>
      </c>
      <c r="C13" s="90" t="s">
        <v>53</v>
      </c>
      <c r="D13" s="90">
        <v>40</v>
      </c>
      <c r="E13" s="90">
        <v>12</v>
      </c>
      <c r="F13" s="90"/>
      <c r="G13" s="91"/>
      <c r="H13" s="103">
        <f>+ROUND(F13+G13,0)</f>
        <v>0</v>
      </c>
      <c r="I13" s="92">
        <f>+ROUND(H13*D13*E13,0)</f>
        <v>0</v>
      </c>
    </row>
    <row r="14" spans="1:9" ht="19.5" customHeight="1" thickBot="1" x14ac:dyDescent="0.4">
      <c r="A14" s="112" t="s">
        <v>49</v>
      </c>
      <c r="B14" s="113"/>
      <c r="C14" s="113"/>
      <c r="D14" s="114"/>
      <c r="E14" s="98"/>
      <c r="F14" s="85">
        <f>SUM(F12:F13)</f>
        <v>0</v>
      </c>
      <c r="G14" s="85">
        <f>SUM(G12:G13)</f>
        <v>0</v>
      </c>
      <c r="H14" s="97">
        <f>SUM(H12:H13)</f>
        <v>0</v>
      </c>
      <c r="I14" s="97">
        <f>SUM(I12:I13)</f>
        <v>0</v>
      </c>
    </row>
    <row r="15" spans="1:9" ht="13.5" thickBot="1" x14ac:dyDescent="0.4"/>
    <row r="16" spans="1:9" ht="104" customHeight="1" thickBot="1" x14ac:dyDescent="0.4">
      <c r="A16" s="115" t="s">
        <v>60</v>
      </c>
      <c r="B16" s="116"/>
      <c r="C16" s="116"/>
      <c r="D16" s="116"/>
      <c r="E16" s="116"/>
      <c r="F16" s="116"/>
      <c r="G16" s="116"/>
      <c r="H16" s="116"/>
      <c r="I16" s="116"/>
    </row>
    <row r="18" spans="1:8" ht="38.25" customHeight="1" x14ac:dyDescent="0.35">
      <c r="G18" s="83"/>
      <c r="H18" s="83"/>
    </row>
    <row r="19" spans="1:8" ht="15" customHeight="1" x14ac:dyDescent="0.35"/>
    <row r="20" spans="1:8" ht="15" customHeight="1" x14ac:dyDescent="0.35">
      <c r="G20" s="84"/>
      <c r="H20" s="84"/>
    </row>
    <row r="21" spans="1:8" ht="15" customHeight="1" x14ac:dyDescent="0.35"/>
    <row r="22" spans="1:8" ht="15" customHeight="1" x14ac:dyDescent="0.35"/>
    <row r="23" spans="1:8" ht="15" customHeight="1" x14ac:dyDescent="0.35"/>
    <row r="24" spans="1:8" ht="15" customHeight="1" x14ac:dyDescent="0.35"/>
    <row r="25" spans="1:8" ht="15" customHeight="1" x14ac:dyDescent="0.35"/>
    <row r="26" spans="1:8" ht="15" customHeight="1" x14ac:dyDescent="0.35"/>
    <row r="27" spans="1:8" ht="15" customHeight="1" x14ac:dyDescent="0.35"/>
    <row r="28" spans="1:8" ht="15" customHeight="1" x14ac:dyDescent="0.35"/>
    <row r="29" spans="1:8" s="73" customFormat="1" ht="15" customHeight="1" x14ac:dyDescent="0.35">
      <c r="A29" s="71"/>
      <c r="B29" s="71"/>
      <c r="C29" s="71"/>
      <c r="D29" s="72"/>
      <c r="E29" s="72"/>
    </row>
    <row r="30" spans="1:8" s="73" customFormat="1" ht="15" customHeight="1" x14ac:dyDescent="0.35">
      <c r="A30" s="71"/>
      <c r="B30" s="71"/>
      <c r="C30" s="71"/>
      <c r="D30" s="72"/>
      <c r="E30" s="72"/>
    </row>
    <row r="31" spans="1:8" s="73" customFormat="1" ht="15" customHeight="1" x14ac:dyDescent="0.35">
      <c r="A31" s="71"/>
      <c r="B31" s="71"/>
      <c r="C31" s="71"/>
      <c r="D31" s="72"/>
      <c r="E31" s="72"/>
    </row>
    <row r="32" spans="1:8" s="73" customFormat="1" ht="15" customHeight="1" x14ac:dyDescent="0.3">
      <c r="A32" s="71"/>
      <c r="B32" s="71"/>
      <c r="C32" s="71"/>
      <c r="D32" s="86"/>
      <c r="E32" s="86"/>
    </row>
    <row r="33" spans="1:5" s="73" customFormat="1" ht="15" customHeight="1" x14ac:dyDescent="0.25">
      <c r="A33" s="71"/>
      <c r="B33" s="71"/>
      <c r="C33" s="71"/>
      <c r="D33" s="87"/>
      <c r="E33" s="87"/>
    </row>
    <row r="34" spans="1:5" s="73" customFormat="1" ht="15" customHeight="1" x14ac:dyDescent="0.35">
      <c r="A34" s="71"/>
      <c r="B34" s="71"/>
      <c r="C34" s="71"/>
      <c r="D34" s="88"/>
      <c r="E34" s="88"/>
    </row>
    <row r="35" spans="1:5" s="73" customFormat="1" ht="15" customHeight="1" x14ac:dyDescent="0.35">
      <c r="A35" s="71"/>
      <c r="B35" s="71"/>
      <c r="C35" s="71"/>
      <c r="D35" s="72"/>
      <c r="E35" s="72"/>
    </row>
    <row r="36" spans="1:5" s="73" customFormat="1" ht="15" customHeight="1" x14ac:dyDescent="0.35">
      <c r="A36" s="71"/>
      <c r="B36" s="71"/>
      <c r="C36" s="71"/>
      <c r="D36" s="72"/>
      <c r="E36" s="72"/>
    </row>
    <row r="37" spans="1:5" s="73" customFormat="1" ht="15" customHeight="1" x14ac:dyDescent="0.35">
      <c r="A37" s="71"/>
      <c r="B37" s="71"/>
      <c r="C37" s="71"/>
      <c r="D37" s="72"/>
      <c r="E37" s="72"/>
    </row>
    <row r="38" spans="1:5" s="73" customFormat="1" ht="15" customHeight="1" x14ac:dyDescent="0.35">
      <c r="A38" s="71"/>
      <c r="B38" s="71"/>
      <c r="C38" s="71"/>
      <c r="D38" s="72"/>
      <c r="E38" s="72"/>
    </row>
    <row r="39" spans="1:5" s="73" customFormat="1" ht="15" customHeight="1" x14ac:dyDescent="0.35">
      <c r="A39" s="71"/>
      <c r="B39" s="71"/>
      <c r="C39" s="71"/>
      <c r="D39" s="72"/>
      <c r="E39" s="72"/>
    </row>
    <row r="40" spans="1:5" s="73" customFormat="1" ht="15" customHeight="1" x14ac:dyDescent="0.35">
      <c r="A40" s="71"/>
      <c r="B40" s="71"/>
      <c r="C40" s="71"/>
      <c r="D40" s="72"/>
      <c r="E40" s="72"/>
    </row>
    <row r="41" spans="1:5" s="73" customFormat="1" ht="15" customHeight="1" x14ac:dyDescent="0.35">
      <c r="A41" s="71"/>
      <c r="B41" s="71"/>
      <c r="C41" s="71"/>
      <c r="D41" s="72"/>
      <c r="E41" s="72"/>
    </row>
    <row r="42" spans="1:5" s="73" customFormat="1" ht="15" customHeight="1" x14ac:dyDescent="0.35">
      <c r="A42" s="71"/>
      <c r="B42" s="71"/>
      <c r="C42" s="71"/>
      <c r="D42" s="72"/>
      <c r="E42" s="72"/>
    </row>
    <row r="43" spans="1:5" s="73" customFormat="1" ht="15" customHeight="1" x14ac:dyDescent="0.35">
      <c r="A43" s="71"/>
      <c r="B43" s="71"/>
      <c r="C43" s="71"/>
      <c r="D43" s="72"/>
      <c r="E43" s="72"/>
    </row>
    <row r="44" spans="1:5" s="73" customFormat="1" ht="15" customHeight="1" x14ac:dyDescent="0.35">
      <c r="A44" s="71"/>
      <c r="B44" s="71"/>
      <c r="C44" s="71"/>
      <c r="D44" s="72"/>
      <c r="E44" s="72"/>
    </row>
    <row r="45" spans="1:5" ht="15" customHeight="1" x14ac:dyDescent="0.35"/>
    <row r="46" spans="1:5" ht="15" customHeight="1" x14ac:dyDescent="0.35"/>
    <row r="47" spans="1:5" ht="15" customHeight="1" x14ac:dyDescent="0.35"/>
    <row r="48" spans="1:5" ht="15" customHeight="1" x14ac:dyDescent="0.35"/>
    <row r="49" ht="15" customHeight="1" x14ac:dyDescent="0.35"/>
    <row r="50" ht="15" customHeight="1" x14ac:dyDescent="0.35"/>
    <row r="51" ht="15" customHeight="1" x14ac:dyDescent="0.35"/>
    <row r="52" ht="15" customHeight="1" x14ac:dyDescent="0.35"/>
    <row r="53" ht="15" customHeight="1" x14ac:dyDescent="0.35"/>
    <row r="54" ht="15" customHeight="1" x14ac:dyDescent="0.35"/>
    <row r="55" ht="15" customHeight="1" x14ac:dyDescent="0.35"/>
    <row r="56" ht="15" customHeight="1" x14ac:dyDescent="0.35"/>
    <row r="57" ht="15" customHeight="1" x14ac:dyDescent="0.35"/>
    <row r="58" ht="15" customHeight="1" x14ac:dyDescent="0.35"/>
    <row r="59" ht="15" customHeight="1" x14ac:dyDescent="0.35"/>
    <row r="60" ht="15" customHeight="1" x14ac:dyDescent="0.35"/>
    <row r="61" ht="15" customHeight="1" x14ac:dyDescent="0.35"/>
    <row r="62" ht="15" customHeight="1" x14ac:dyDescent="0.35"/>
    <row r="63" ht="15" customHeight="1" x14ac:dyDescent="0.35"/>
    <row r="64" ht="15" customHeight="1" x14ac:dyDescent="0.35"/>
    <row r="65" ht="15" customHeight="1" x14ac:dyDescent="0.35"/>
    <row r="66" ht="15" customHeight="1" x14ac:dyDescent="0.35"/>
    <row r="67" ht="15" customHeight="1" x14ac:dyDescent="0.35"/>
    <row r="68" ht="15" customHeight="1" x14ac:dyDescent="0.35"/>
    <row r="69" ht="15" customHeight="1" x14ac:dyDescent="0.35"/>
    <row r="70" ht="15" customHeight="1" x14ac:dyDescent="0.35"/>
    <row r="71" ht="15" customHeight="1" x14ac:dyDescent="0.35"/>
    <row r="72" ht="15" customHeight="1" x14ac:dyDescent="0.35"/>
    <row r="73" ht="15" customHeight="1" x14ac:dyDescent="0.35"/>
    <row r="74" ht="15" customHeight="1" x14ac:dyDescent="0.35"/>
    <row r="75" ht="15" customHeight="1" x14ac:dyDescent="0.35"/>
    <row r="76" ht="15" customHeight="1" x14ac:dyDescent="0.35"/>
    <row r="77" ht="15" customHeight="1" x14ac:dyDescent="0.35"/>
    <row r="78" ht="15" customHeight="1" x14ac:dyDescent="0.35"/>
    <row r="79" ht="15" customHeight="1" x14ac:dyDescent="0.35"/>
    <row r="80" ht="15" customHeight="1" x14ac:dyDescent="0.35"/>
    <row r="81" ht="15" customHeight="1" x14ac:dyDescent="0.35"/>
    <row r="82" ht="15" customHeight="1" x14ac:dyDescent="0.35"/>
    <row r="83" ht="15" customHeight="1" x14ac:dyDescent="0.35"/>
    <row r="84" ht="15" customHeight="1" x14ac:dyDescent="0.35"/>
    <row r="85" ht="15" customHeight="1" x14ac:dyDescent="0.35"/>
    <row r="86" ht="15" customHeight="1" x14ac:dyDescent="0.35"/>
    <row r="87" ht="15" customHeight="1" x14ac:dyDescent="0.35"/>
    <row r="88" ht="15" customHeight="1" x14ac:dyDescent="0.35"/>
    <row r="89" ht="15" customHeight="1" x14ac:dyDescent="0.35"/>
    <row r="90" ht="15" customHeight="1" x14ac:dyDescent="0.35"/>
    <row r="91" ht="15" customHeight="1" x14ac:dyDescent="0.35"/>
    <row r="92" ht="15" customHeight="1" x14ac:dyDescent="0.35"/>
    <row r="93" ht="15" customHeight="1" x14ac:dyDescent="0.35"/>
    <row r="94" ht="15" customHeight="1" x14ac:dyDescent="0.35"/>
    <row r="95" ht="15" customHeight="1" x14ac:dyDescent="0.35"/>
    <row r="96" ht="15" customHeight="1" x14ac:dyDescent="0.35"/>
    <row r="97" ht="15" customHeight="1" x14ac:dyDescent="0.35"/>
    <row r="98" ht="15" customHeight="1" x14ac:dyDescent="0.35"/>
    <row r="99" ht="15" customHeight="1" x14ac:dyDescent="0.35"/>
    <row r="100" ht="15" customHeight="1" x14ac:dyDescent="0.35"/>
    <row r="101" ht="15" customHeight="1" x14ac:dyDescent="0.35"/>
    <row r="102" ht="15" customHeight="1" x14ac:dyDescent="0.35"/>
    <row r="103" ht="15" customHeight="1" x14ac:dyDescent="0.35"/>
    <row r="104" ht="15" customHeight="1" x14ac:dyDescent="0.35"/>
    <row r="105" ht="15" customHeight="1" x14ac:dyDescent="0.35"/>
    <row r="106" ht="15" customHeight="1" x14ac:dyDescent="0.35"/>
    <row r="107" ht="15" customHeight="1" x14ac:dyDescent="0.35"/>
    <row r="108" ht="15" customHeight="1" x14ac:dyDescent="0.35"/>
    <row r="109" ht="15" customHeight="1" x14ac:dyDescent="0.35"/>
    <row r="110" ht="15" customHeight="1" x14ac:dyDescent="0.35"/>
    <row r="111" ht="15" customHeight="1" x14ac:dyDescent="0.35"/>
  </sheetData>
  <mergeCells count="12">
    <mergeCell ref="A1:I3"/>
    <mergeCell ref="A5:I5"/>
    <mergeCell ref="B6:C6"/>
    <mergeCell ref="B7:C7"/>
    <mergeCell ref="F6:I6"/>
    <mergeCell ref="B8:C8"/>
    <mergeCell ref="F7:I7"/>
    <mergeCell ref="F8:I8"/>
    <mergeCell ref="A14:D14"/>
    <mergeCell ref="A16:I16"/>
    <mergeCell ref="C9:I9"/>
    <mergeCell ref="A9:B9"/>
  </mergeCells>
  <pageMargins left="0.70866141732283472" right="0.70866141732283472" top="0.74803149606299213" bottom="0.74803149606299213" header="0.31496062992125984" footer="0.31496062992125984"/>
  <pageSetup paperSize="9" scale="2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1" tint="0.14999847407452621"/>
    <pageSetUpPr fitToPage="1"/>
  </sheetPr>
  <dimension ref="A1:O42"/>
  <sheetViews>
    <sheetView showGridLines="0" topLeftCell="A28" zoomScaleNormal="100" zoomScaleSheetLayoutView="90" workbookViewId="0">
      <selection activeCell="A10" sqref="A10:I10"/>
    </sheetView>
  </sheetViews>
  <sheetFormatPr baseColWidth="10" defaultColWidth="0" defaultRowHeight="0" customHeight="1" zeroHeight="1" x14ac:dyDescent="0.35"/>
  <cols>
    <col min="1" max="1" width="18.54296875" style="16" customWidth="1"/>
    <col min="2" max="2" width="18.453125" style="16" customWidth="1"/>
    <col min="3" max="4" width="18.453125" style="70" customWidth="1"/>
    <col min="5" max="8" width="18.453125" style="16" customWidth="1"/>
    <col min="9" max="9" width="22.453125" style="16" customWidth="1"/>
    <col min="10" max="10" width="2.1796875" style="16" customWidth="1"/>
    <col min="11" max="11" width="14.54296875" style="16" hidden="1" customWidth="1"/>
    <col min="12" max="14" width="16" style="1" hidden="1" customWidth="1"/>
    <col min="15" max="15" width="16" style="16" hidden="1" customWidth="1"/>
    <col min="16" max="16384" width="11.453125" style="16" hidden="1"/>
  </cols>
  <sheetData>
    <row r="1" spans="1:12" s="1" customFormat="1" ht="12.75" customHeight="1" x14ac:dyDescent="0.35">
      <c r="C1" s="2"/>
      <c r="D1" s="2"/>
    </row>
    <row r="2" spans="1:12" s="1" customFormat="1" ht="3.75" customHeight="1" x14ac:dyDescent="0.35">
      <c r="C2" s="2"/>
      <c r="D2" s="2"/>
    </row>
    <row r="3" spans="1:12" s="1" customFormat="1" ht="25.5" customHeight="1" x14ac:dyDescent="0.35">
      <c r="A3" s="132" t="s">
        <v>12</v>
      </c>
      <c r="B3" s="132"/>
      <c r="C3" s="132"/>
      <c r="D3" s="132"/>
      <c r="E3" s="132"/>
      <c r="F3" s="132"/>
      <c r="G3" s="132"/>
      <c r="H3" s="132"/>
      <c r="I3" s="132"/>
    </row>
    <row r="4" spans="1:12" s="1" customFormat="1" ht="3.75" customHeight="1" x14ac:dyDescent="0.35">
      <c r="A4" s="3"/>
      <c r="B4" s="3"/>
      <c r="C4" s="3"/>
      <c r="D4" s="3"/>
      <c r="E4" s="3"/>
      <c r="F4" s="3"/>
      <c r="G4" s="3"/>
    </row>
    <row r="5" spans="1:12" s="1" customFormat="1" ht="21" customHeight="1" x14ac:dyDescent="0.35">
      <c r="A5" s="4" t="s">
        <v>13</v>
      </c>
      <c r="B5" s="133"/>
      <c r="C5" s="134"/>
      <c r="D5" s="5" t="s">
        <v>14</v>
      </c>
      <c r="E5" s="133" t="s">
        <v>15</v>
      </c>
      <c r="F5" s="134"/>
      <c r="G5" s="5" t="s">
        <v>16</v>
      </c>
      <c r="H5" s="135">
        <v>43220</v>
      </c>
      <c r="I5" s="136"/>
    </row>
    <row r="6" spans="1:12" s="1" customFormat="1" ht="21" customHeight="1" x14ac:dyDescent="0.35">
      <c r="A6" s="6" t="s">
        <v>17</v>
      </c>
      <c r="B6" s="133" t="s">
        <v>18</v>
      </c>
      <c r="C6" s="134"/>
      <c r="D6" s="5" t="s">
        <v>19</v>
      </c>
      <c r="E6" s="133" t="s">
        <v>20</v>
      </c>
      <c r="F6" s="134"/>
      <c r="G6" s="7" t="s">
        <v>21</v>
      </c>
      <c r="H6" s="133">
        <v>3164728247</v>
      </c>
      <c r="I6" s="134"/>
      <c r="L6" s="8"/>
    </row>
    <row r="7" spans="1:12" s="1" customFormat="1" ht="21" customHeight="1" x14ac:dyDescent="0.35">
      <c r="A7" s="6" t="s">
        <v>5</v>
      </c>
      <c r="B7" s="133" t="s">
        <v>22</v>
      </c>
      <c r="C7" s="134"/>
      <c r="D7" s="5" t="s">
        <v>23</v>
      </c>
      <c r="E7" s="137" t="s">
        <v>24</v>
      </c>
      <c r="F7" s="138"/>
      <c r="G7" s="7" t="s">
        <v>25</v>
      </c>
      <c r="H7" s="137">
        <v>2362022</v>
      </c>
      <c r="I7" s="138"/>
      <c r="K7"/>
    </row>
    <row r="8" spans="1:12" s="1" customFormat="1" ht="3.75" customHeight="1" x14ac:dyDescent="0.35">
      <c r="C8" s="2"/>
      <c r="D8" s="2"/>
      <c r="E8" s="9"/>
    </row>
    <row r="9" spans="1:12" s="1" customFormat="1" ht="18.75" customHeight="1" x14ac:dyDescent="0.35">
      <c r="A9" s="139" t="s">
        <v>26</v>
      </c>
      <c r="B9" s="139"/>
      <c r="C9" s="139"/>
      <c r="D9" s="139"/>
      <c r="E9" s="139"/>
      <c r="F9" s="139"/>
      <c r="G9" s="139"/>
      <c r="H9" s="139"/>
      <c r="I9" s="139"/>
    </row>
    <row r="10" spans="1:12" s="1" customFormat="1" ht="119.25" customHeight="1" x14ac:dyDescent="0.35">
      <c r="A10" s="140" t="s">
        <v>27</v>
      </c>
      <c r="B10" s="140"/>
      <c r="C10" s="140"/>
      <c r="D10" s="140"/>
      <c r="E10" s="140"/>
      <c r="F10" s="140"/>
      <c r="G10" s="140"/>
      <c r="H10" s="140"/>
      <c r="I10" s="140"/>
    </row>
    <row r="11" spans="1:12" s="1" customFormat="1" ht="17.5" customHeight="1" x14ac:dyDescent="0.35">
      <c r="A11" s="129" t="s">
        <v>28</v>
      </c>
      <c r="B11" s="130"/>
      <c r="C11" s="130"/>
      <c r="D11" s="130"/>
      <c r="E11" s="130"/>
      <c r="F11" s="130"/>
      <c r="G11" s="130"/>
      <c r="H11" s="130"/>
      <c r="I11" s="131"/>
    </row>
    <row r="12" spans="1:12" s="1" customFormat="1" ht="15.65" customHeight="1" x14ac:dyDescent="0.35">
      <c r="A12" s="143" t="s">
        <v>29</v>
      </c>
      <c r="B12" s="144"/>
      <c r="C12" s="144"/>
      <c r="D12" s="144"/>
      <c r="E12" s="144"/>
      <c r="F12" s="144"/>
      <c r="G12" s="144"/>
      <c r="H12" s="144"/>
      <c r="I12" s="145"/>
    </row>
    <row r="13" spans="1:12" s="1" customFormat="1" ht="24.75" customHeight="1" x14ac:dyDescent="0.35">
      <c r="A13" s="146" t="s">
        <v>30</v>
      </c>
      <c r="B13" s="147"/>
      <c r="C13" s="147"/>
      <c r="D13" s="147"/>
      <c r="E13" s="147"/>
      <c r="F13" s="147"/>
      <c r="G13" s="147"/>
      <c r="H13" s="147"/>
      <c r="I13" s="148"/>
    </row>
    <row r="14" spans="1:12" s="1" customFormat="1" ht="3.75" customHeight="1" x14ac:dyDescent="0.35">
      <c r="A14" s="9"/>
      <c r="B14" s="9"/>
      <c r="C14" s="9"/>
      <c r="D14" s="9"/>
      <c r="E14" s="9"/>
      <c r="F14" s="9"/>
      <c r="G14" s="9"/>
    </row>
    <row r="15" spans="1:12" s="1" customFormat="1" ht="17.25" customHeight="1" x14ac:dyDescent="0.35">
      <c r="A15" s="149" t="s">
        <v>7</v>
      </c>
      <c r="B15" s="150"/>
      <c r="C15" s="10" t="s">
        <v>31</v>
      </c>
      <c r="D15" s="9"/>
      <c r="E15" s="9"/>
      <c r="F15" s="9"/>
      <c r="G15" s="9"/>
    </row>
    <row r="16" spans="1:12" s="1" customFormat="1" ht="3.75" customHeight="1" x14ac:dyDescent="0.35">
      <c r="B16" s="151"/>
      <c r="C16" s="151"/>
      <c r="D16" s="151"/>
      <c r="E16" s="151"/>
    </row>
    <row r="17" spans="1:14" ht="63" customHeight="1" thickBot="1" x14ac:dyDescent="0.4">
      <c r="A17" s="11" t="s">
        <v>32</v>
      </c>
      <c r="B17" s="12" t="s">
        <v>33</v>
      </c>
      <c r="C17" s="13" t="s">
        <v>34</v>
      </c>
      <c r="D17" s="12" t="s">
        <v>35</v>
      </c>
      <c r="E17" s="14" t="s">
        <v>10</v>
      </c>
      <c r="F17" s="14" t="s">
        <v>9</v>
      </c>
      <c r="G17" s="14" t="s">
        <v>11</v>
      </c>
      <c r="H17" s="14" t="s">
        <v>36</v>
      </c>
      <c r="I17" s="15" t="s">
        <v>37</v>
      </c>
      <c r="L17" s="8"/>
    </row>
    <row r="18" spans="1:14" ht="37.5" customHeight="1" thickTop="1" x14ac:dyDescent="0.35">
      <c r="A18" s="17" t="s">
        <v>38</v>
      </c>
      <c r="B18" s="18">
        <v>6</v>
      </c>
      <c r="C18" s="19" t="s">
        <v>39</v>
      </c>
      <c r="D18" s="20">
        <v>0</v>
      </c>
      <c r="E18" s="21">
        <v>0.19</v>
      </c>
      <c r="F18" s="22">
        <v>6150000</v>
      </c>
      <c r="G18" s="23">
        <f t="shared" ref="G18:G35" si="0">IFERROR(IF(OR(AND(E18="",F18=""),AND(E18="No cotiza",F18="No cotiza")),"No cotiza",IF(OR(E18="",E18="No cotiza"),"Especifique la tarifa IVA",IF(OR(F18="",F18="No cotiza"),"Especifique el precio unitario antes de IVA",ROUND(F18*(1+E18),0)))),"Imposible calcular")</f>
        <v>7318500</v>
      </c>
      <c r="H18" s="24">
        <f t="shared" ref="H18:H23" si="1">IFERROR(IF(OR(AND(E18="",F18=""),AND(E18="No cotiza",F18="No cotiza")),"No cotiza",IF(OR(E18="",E18="No cotiza"),"Especifique la tarifa IVA",IF(OR(F18="",F18="No cotiza"),"Especifique el precio unitario antes de IVA",ROUND(G18*D18,0)))),"Imposible calcular")</f>
        <v>0</v>
      </c>
      <c r="I18" s="25"/>
      <c r="L18" s="1" t="b">
        <f t="shared" ref="L18:M35" si="2">E18&lt;&gt;""</f>
        <v>1</v>
      </c>
      <c r="M18" s="1" t="b">
        <f t="shared" si="2"/>
        <v>1</v>
      </c>
      <c r="N18" s="1" t="b">
        <f>+E18=19%</f>
        <v>1</v>
      </c>
    </row>
    <row r="19" spans="1:14" ht="37.5" customHeight="1" x14ac:dyDescent="0.35">
      <c r="A19" s="26" t="s">
        <v>38</v>
      </c>
      <c r="B19" s="27">
        <v>6</v>
      </c>
      <c r="C19" s="28" t="s">
        <v>40</v>
      </c>
      <c r="D19" s="29">
        <v>1</v>
      </c>
      <c r="E19" s="30">
        <v>0.19</v>
      </c>
      <c r="F19" s="31">
        <v>6750000</v>
      </c>
      <c r="G19" s="32">
        <f t="shared" si="0"/>
        <v>8032500</v>
      </c>
      <c r="H19" s="33">
        <f t="shared" si="1"/>
        <v>8032500</v>
      </c>
      <c r="I19" s="34" t="str">
        <f>IF(AND(COUNT(F18,F19)=2,F19&lt;=F18),"Favor revisar precios, se espera que el precio aumente con la dificultad de acceso","")</f>
        <v/>
      </c>
      <c r="L19" s="1" t="b">
        <f t="shared" si="2"/>
        <v>1</v>
      </c>
      <c r="M19" s="1" t="b">
        <f t="shared" si="2"/>
        <v>1</v>
      </c>
      <c r="N19" s="1" t="b">
        <f>+E19=19%</f>
        <v>1</v>
      </c>
    </row>
    <row r="20" spans="1:14" ht="37.5" customHeight="1" thickBot="1" x14ac:dyDescent="0.4">
      <c r="A20" s="35" t="s">
        <v>38</v>
      </c>
      <c r="B20" s="36">
        <v>6</v>
      </c>
      <c r="C20" s="37" t="s">
        <v>41</v>
      </c>
      <c r="D20" s="38">
        <v>1</v>
      </c>
      <c r="E20" s="39">
        <v>0.19</v>
      </c>
      <c r="F20" s="40">
        <v>7100000</v>
      </c>
      <c r="G20" s="41">
        <f>IFERROR(IF(OR(AND(E20="",F20=""),AND(E20="No cotiza",F20="No cotiza")),"No cotiza",IF(OR(E20="",E20="No cotiza"),"Especifique la tarifa IVA",IF(OR(F20="",F20="No cotiza"),"Especifique el precio unitario antes de IVA",ROUND(F20*(1+E20),0)))),"Imposible calcular")</f>
        <v>8449000</v>
      </c>
      <c r="H20" s="42">
        <f t="shared" si="1"/>
        <v>8449000</v>
      </c>
      <c r="I20" s="43" t="str">
        <f>IF(AND(COUNT(F19,F20,F18)=3,MAX(F18,F19)&gt;=F20),"Favor revisar precios, se espera que el precio aumente con la dificultad de acceso","")</f>
        <v/>
      </c>
      <c r="L20" s="1" t="b">
        <f t="shared" si="2"/>
        <v>1</v>
      </c>
      <c r="M20" s="1" t="b">
        <f t="shared" si="2"/>
        <v>1</v>
      </c>
      <c r="N20" s="1" t="b">
        <f t="shared" ref="N20:N35" si="3">+E20=19%</f>
        <v>1</v>
      </c>
    </row>
    <row r="21" spans="1:14" ht="37.5" customHeight="1" x14ac:dyDescent="0.35">
      <c r="A21" s="44" t="s">
        <v>38</v>
      </c>
      <c r="B21" s="45">
        <v>10</v>
      </c>
      <c r="C21" s="46" t="s">
        <v>39</v>
      </c>
      <c r="D21" s="46">
        <v>3</v>
      </c>
      <c r="E21" s="47">
        <v>0.19</v>
      </c>
      <c r="F21" s="48">
        <v>7700000</v>
      </c>
      <c r="G21" s="49">
        <f>IFERROR(IF(OR(AND(E21="",F21=""),AND(E21="No cotiza",F21="No cotiza")),"No cotiza",IF(OR(E21="",E21="No cotiza"),"Especifique la tarifa IVA",IF(OR(F21="",F21="No cotiza"),"Especifique el precio unitario antes de IVA",ROUND(F21*(1+E21),0)))),"Imposible calcular")</f>
        <v>9163000</v>
      </c>
      <c r="H21" s="50">
        <f t="shared" si="1"/>
        <v>27489000</v>
      </c>
      <c r="I21" s="51"/>
      <c r="L21" s="1" t="b">
        <f t="shared" si="2"/>
        <v>1</v>
      </c>
      <c r="M21" s="1" t="b">
        <f t="shared" si="2"/>
        <v>1</v>
      </c>
      <c r="N21" s="1" t="b">
        <f t="shared" si="3"/>
        <v>1</v>
      </c>
    </row>
    <row r="22" spans="1:14" ht="37.5" customHeight="1" x14ac:dyDescent="0.35">
      <c r="A22" s="26" t="s">
        <v>38</v>
      </c>
      <c r="B22" s="52">
        <v>10</v>
      </c>
      <c r="C22" s="28" t="s">
        <v>40</v>
      </c>
      <c r="D22" s="28">
        <v>17</v>
      </c>
      <c r="E22" s="30">
        <v>0.19</v>
      </c>
      <c r="F22" s="31">
        <v>8650000</v>
      </c>
      <c r="G22" s="32">
        <f>IFERROR(IF(OR(AND(E22="",F22=""),AND(E22="No cotiza",F22="No cotiza")),"No cotiza",IF(OR(E22="",E22="No cotiza"),"Especifique la tarifa IVA",IF(OR(F22="",F22="No cotiza"),"Especifique el precio unitario antes de IVA",ROUND(F22*(1+E22),0)))),"Imposible calcular")</f>
        <v>10293500</v>
      </c>
      <c r="H22" s="33">
        <f t="shared" si="1"/>
        <v>174989500</v>
      </c>
      <c r="I22" s="53" t="str">
        <f>IF(AND(COUNT(F21,F22)=2,F22&lt;=F21),"Favor revisar precios, se espera que el precio aumente con la dificultad de acceso","")</f>
        <v/>
      </c>
      <c r="L22" s="1" t="b">
        <f t="shared" si="2"/>
        <v>1</v>
      </c>
      <c r="M22" s="1" t="b">
        <f t="shared" si="2"/>
        <v>1</v>
      </c>
      <c r="N22" s="1" t="b">
        <f t="shared" si="3"/>
        <v>1</v>
      </c>
    </row>
    <row r="23" spans="1:14" ht="37.5" customHeight="1" thickBot="1" x14ac:dyDescent="0.4">
      <c r="A23" s="26" t="s">
        <v>38</v>
      </c>
      <c r="B23" s="52">
        <v>10</v>
      </c>
      <c r="C23" s="54" t="s">
        <v>41</v>
      </c>
      <c r="D23" s="54">
        <v>1</v>
      </c>
      <c r="E23" s="55">
        <v>0.19</v>
      </c>
      <c r="F23" s="56">
        <v>9250000</v>
      </c>
      <c r="G23" s="41">
        <f>IFERROR(IF(OR(AND(E23="",F23=""),AND(E23="No cotiza",F23="No cotiza")),"No cotiza",IF(OR(E23="",E23="No cotiza"),"Especifique la tarifa IVA",IF(OR(F23="",F23="No cotiza"),"Especifique el precio unitario antes de IVA",ROUND(F23*(1+E23),0)))),"Imposible calcular")</f>
        <v>11007500</v>
      </c>
      <c r="H23" s="42">
        <f t="shared" si="1"/>
        <v>11007500</v>
      </c>
      <c r="I23" s="57" t="str">
        <f>IF(AND(COUNT(F22,F23,F21)=3,MAX(F21,F22)&gt;=F23),"Favor revisar precios, se espera que el precio aumente con la dificultad de acceso","")</f>
        <v/>
      </c>
      <c r="L23" s="1" t="b">
        <f t="shared" si="2"/>
        <v>1</v>
      </c>
      <c r="M23" s="1" t="b">
        <f t="shared" si="2"/>
        <v>1</v>
      </c>
      <c r="N23" s="1" t="b">
        <f t="shared" si="3"/>
        <v>1</v>
      </c>
    </row>
    <row r="24" spans="1:14" ht="37.5" customHeight="1" x14ac:dyDescent="0.35">
      <c r="A24" s="44" t="s">
        <v>38</v>
      </c>
      <c r="B24" s="45">
        <v>15</v>
      </c>
      <c r="C24" s="46" t="s">
        <v>39</v>
      </c>
      <c r="D24" s="46">
        <v>10</v>
      </c>
      <c r="E24" s="47">
        <v>0.19</v>
      </c>
      <c r="F24" s="48">
        <v>18220000</v>
      </c>
      <c r="G24" s="49">
        <f t="shared" si="0"/>
        <v>21681800</v>
      </c>
      <c r="H24" s="50">
        <f>IFERROR(IF(OR(AND(E24="",F24=""),AND(E24="No cotiza",F24="No cotiza")),"No cotiza",IF(OR(E24="",E24="No cotiza"),"Especifique la tarifa IVA",IF(OR(F24="",F24="No cotiza"),"Especifique el precio unitario antes de IVA",ROUND(G24*D24,0)))),"Imposible calcular")</f>
        <v>216818000</v>
      </c>
      <c r="I24" s="51" t="str">
        <f>IF(AND(COUNT(F21,F24)=2,F21&gt;=F24),"Favor revisar precios, se espera que el precio aumente con los Kva de la UPS","")</f>
        <v/>
      </c>
      <c r="L24" s="1" t="b">
        <f t="shared" si="2"/>
        <v>1</v>
      </c>
      <c r="M24" s="1" t="b">
        <f t="shared" si="2"/>
        <v>1</v>
      </c>
      <c r="N24" s="1" t="b">
        <f t="shared" si="3"/>
        <v>1</v>
      </c>
    </row>
    <row r="25" spans="1:14" ht="37.5" customHeight="1" x14ac:dyDescent="0.35">
      <c r="A25" s="26" t="s">
        <v>38</v>
      </c>
      <c r="B25" s="52">
        <v>15</v>
      </c>
      <c r="C25" s="28" t="s">
        <v>40</v>
      </c>
      <c r="D25" s="28">
        <v>5</v>
      </c>
      <c r="E25" s="30">
        <v>0.19</v>
      </c>
      <c r="F25" s="31">
        <v>20070000</v>
      </c>
      <c r="G25" s="32">
        <f t="shared" si="0"/>
        <v>23883300</v>
      </c>
      <c r="H25" s="33">
        <f t="shared" ref="H25:H35" si="4">IFERROR(IF(OR(AND(E25="",F25=""),AND(E25="No cotiza",F25="No cotiza")),"No cotiza",IF(OR(E25="",E25="No cotiza"),"Especifique la tarifa IVA",IF(OR(F25="",F25="No cotiza"),"Especifique el precio unitario antes de IVA",ROUND(G25*D25,0)))),"Imposible calcular")</f>
        <v>119416500</v>
      </c>
      <c r="I25" s="53" t="str">
        <f>IF(AND(COUNT(F22,F25)=2,F22&gt;=F25),"Favor revisar precios, se espera que el precio aumente con los Kva de la UPS",IF(AND(COUNT(F24,F25)=2,F25&lt;=F24),"Favor revisar precios, se espera que el precio aumente con la dificultad de acceso",""))</f>
        <v/>
      </c>
      <c r="L25" s="1" t="b">
        <f t="shared" si="2"/>
        <v>1</v>
      </c>
      <c r="M25" s="1" t="b">
        <f t="shared" si="2"/>
        <v>1</v>
      </c>
      <c r="N25" s="1" t="b">
        <f t="shared" si="3"/>
        <v>1</v>
      </c>
    </row>
    <row r="26" spans="1:14" ht="37.5" customHeight="1" thickBot="1" x14ac:dyDescent="0.4">
      <c r="A26" s="26" t="s">
        <v>38</v>
      </c>
      <c r="B26" s="52">
        <v>15</v>
      </c>
      <c r="C26" s="54" t="s">
        <v>41</v>
      </c>
      <c r="D26" s="54">
        <v>0</v>
      </c>
      <c r="E26" s="55">
        <v>0.19</v>
      </c>
      <c r="F26" s="56">
        <v>20750000</v>
      </c>
      <c r="G26" s="41">
        <f t="shared" si="0"/>
        <v>24692500</v>
      </c>
      <c r="H26" s="42">
        <f t="shared" si="4"/>
        <v>0</v>
      </c>
      <c r="I26" s="57" t="str">
        <f>IF(AND(COUNT(F23,F26)=2,F23&gt;=F26),"Favor revisar precios, se espera que el precio aumente con los Kva de la UPS",IF(AND(COUNT(F25,F26,F24)=3,MAX(F24,F25)&gt;=F26),"Favor revisar precios, se espera que el precio aumente con la dificultad de acceso",""))</f>
        <v/>
      </c>
      <c r="L26" s="1" t="b">
        <f t="shared" si="2"/>
        <v>1</v>
      </c>
      <c r="M26" s="1" t="b">
        <f t="shared" si="2"/>
        <v>1</v>
      </c>
      <c r="N26" s="1" t="b">
        <f t="shared" si="3"/>
        <v>1</v>
      </c>
    </row>
    <row r="27" spans="1:14" ht="37.5" customHeight="1" x14ac:dyDescent="0.35">
      <c r="A27" s="44" t="s">
        <v>42</v>
      </c>
      <c r="B27" s="45">
        <v>30</v>
      </c>
      <c r="C27" s="46" t="s">
        <v>39</v>
      </c>
      <c r="D27" s="46">
        <v>1</v>
      </c>
      <c r="E27" s="47">
        <v>0.19</v>
      </c>
      <c r="F27" s="48">
        <v>30240000</v>
      </c>
      <c r="G27" s="49">
        <f t="shared" si="0"/>
        <v>35985600</v>
      </c>
      <c r="H27" s="50">
        <f t="shared" si="4"/>
        <v>35985600</v>
      </c>
      <c r="I27" s="51" t="str">
        <f>IF(AND(COUNT(F24,F27)=2,F24&gt;=F27),"Favor revisar precios, se espera que el precio aumente con los Kva de la UPS","")</f>
        <v/>
      </c>
      <c r="L27" s="1" t="b">
        <f t="shared" si="2"/>
        <v>1</v>
      </c>
      <c r="M27" s="1" t="b">
        <f t="shared" si="2"/>
        <v>1</v>
      </c>
      <c r="N27" s="1" t="b">
        <f t="shared" si="3"/>
        <v>1</v>
      </c>
    </row>
    <row r="28" spans="1:14" ht="37.5" customHeight="1" x14ac:dyDescent="0.35">
      <c r="A28" s="26" t="s">
        <v>42</v>
      </c>
      <c r="B28" s="52">
        <v>30</v>
      </c>
      <c r="C28" s="28" t="s">
        <v>40</v>
      </c>
      <c r="D28" s="28">
        <v>0</v>
      </c>
      <c r="E28" s="30">
        <v>0.19</v>
      </c>
      <c r="F28" s="31">
        <v>32990000</v>
      </c>
      <c r="G28" s="32">
        <f t="shared" si="0"/>
        <v>39258100</v>
      </c>
      <c r="H28" s="33">
        <f t="shared" si="4"/>
        <v>0</v>
      </c>
      <c r="I28" s="53" t="str">
        <f>IF(AND(COUNT(F25,F28)=2,F25&gt;=F28),"Favor revisar precios, se espera que el precio aumente con los Kva de la UPS",IF(AND(COUNT(F27,F28)=2,F28&lt;=F27),"Favor revisar precios, se espera que el precio aumente con la dificultad de acceso",""))</f>
        <v/>
      </c>
      <c r="L28" s="1" t="b">
        <f t="shared" si="2"/>
        <v>1</v>
      </c>
      <c r="M28" s="1" t="b">
        <f t="shared" si="2"/>
        <v>1</v>
      </c>
      <c r="N28" s="1" t="b">
        <f t="shared" si="3"/>
        <v>1</v>
      </c>
    </row>
    <row r="29" spans="1:14" ht="37.5" customHeight="1" thickBot="1" x14ac:dyDescent="0.4">
      <c r="A29" s="26" t="s">
        <v>42</v>
      </c>
      <c r="B29" s="52">
        <v>30</v>
      </c>
      <c r="C29" s="54" t="s">
        <v>41</v>
      </c>
      <c r="D29" s="54">
        <v>2</v>
      </c>
      <c r="E29" s="55">
        <v>0.19</v>
      </c>
      <c r="F29" s="56">
        <v>35220000</v>
      </c>
      <c r="G29" s="41">
        <f t="shared" si="0"/>
        <v>41911800</v>
      </c>
      <c r="H29" s="42">
        <f t="shared" si="4"/>
        <v>83823600</v>
      </c>
      <c r="I29" s="57" t="str">
        <f>IF(AND(COUNT(F26,F29)=2,F26&gt;=F29),"Favor revisar precios, se espera que el precio aumente con los Kva de la UPS",IF(AND(COUNT(F28,F29,F27)=3,MAX(F27,F28)&gt;=F29),"Favor revisar precios, se espera que el precio aumente con la dificultad de acceso",""))</f>
        <v/>
      </c>
      <c r="L29" s="1" t="b">
        <f t="shared" si="2"/>
        <v>1</v>
      </c>
      <c r="M29" s="1" t="b">
        <f t="shared" si="2"/>
        <v>1</v>
      </c>
      <c r="N29" s="1" t="b">
        <f t="shared" si="3"/>
        <v>1</v>
      </c>
    </row>
    <row r="30" spans="1:14" ht="37.5" customHeight="1" x14ac:dyDescent="0.35">
      <c r="A30" s="44" t="s">
        <v>42</v>
      </c>
      <c r="B30" s="45">
        <v>40</v>
      </c>
      <c r="C30" s="46" t="s">
        <v>39</v>
      </c>
      <c r="D30" s="46">
        <v>1</v>
      </c>
      <c r="E30" s="47">
        <v>0.19</v>
      </c>
      <c r="F30" s="48">
        <v>32550000</v>
      </c>
      <c r="G30" s="49">
        <f t="shared" si="0"/>
        <v>38734500</v>
      </c>
      <c r="H30" s="50">
        <f t="shared" si="4"/>
        <v>38734500</v>
      </c>
      <c r="I30" s="51"/>
      <c r="L30" s="1" t="b">
        <f t="shared" si="2"/>
        <v>1</v>
      </c>
      <c r="M30" s="1" t="b">
        <f t="shared" si="2"/>
        <v>1</v>
      </c>
      <c r="N30" s="1" t="b">
        <f t="shared" si="3"/>
        <v>1</v>
      </c>
    </row>
    <row r="31" spans="1:14" ht="37.5" customHeight="1" x14ac:dyDescent="0.35">
      <c r="A31" s="26" t="s">
        <v>42</v>
      </c>
      <c r="B31" s="52">
        <v>40</v>
      </c>
      <c r="C31" s="28" t="s">
        <v>40</v>
      </c>
      <c r="D31" s="28">
        <v>0</v>
      </c>
      <c r="E31" s="30">
        <v>0.19</v>
      </c>
      <c r="F31" s="31">
        <v>36010000</v>
      </c>
      <c r="G31" s="32">
        <f t="shared" si="0"/>
        <v>42851900</v>
      </c>
      <c r="H31" s="33">
        <f t="shared" si="4"/>
        <v>0</v>
      </c>
      <c r="I31" s="53" t="str">
        <f>IF(AND(COUNT(F30,F31)=2,F31&lt;=F30),"Favor revisar precios, se espera que el precio aumente con la dificultad de acceso","")</f>
        <v/>
      </c>
      <c r="L31" s="1" t="b">
        <f t="shared" si="2"/>
        <v>1</v>
      </c>
      <c r="M31" s="1" t="b">
        <f t="shared" si="2"/>
        <v>1</v>
      </c>
      <c r="N31" s="1" t="b">
        <f t="shared" si="3"/>
        <v>1</v>
      </c>
    </row>
    <row r="32" spans="1:14" ht="37.5" customHeight="1" thickBot="1" x14ac:dyDescent="0.4">
      <c r="A32" s="35" t="s">
        <v>42</v>
      </c>
      <c r="B32" s="58">
        <v>40</v>
      </c>
      <c r="C32" s="37" t="s">
        <v>41</v>
      </c>
      <c r="D32" s="37">
        <v>0</v>
      </c>
      <c r="E32" s="55">
        <v>0.19</v>
      </c>
      <c r="F32" s="40">
        <v>38950000</v>
      </c>
      <c r="G32" s="59">
        <f t="shared" si="0"/>
        <v>46350500</v>
      </c>
      <c r="H32" s="60">
        <f t="shared" si="4"/>
        <v>0</v>
      </c>
      <c r="I32" s="61" t="str">
        <f>IF(AND(COUNT(F31,F32,F30)=3,MAX(F30,F31)&gt;=F32),"Favor revisar precios, se espera que el precio aumente con la dificultad de acceso","")</f>
        <v/>
      </c>
      <c r="L32" s="1" t="b">
        <f t="shared" si="2"/>
        <v>1</v>
      </c>
      <c r="M32" s="1" t="b">
        <f t="shared" si="2"/>
        <v>1</v>
      </c>
      <c r="N32" s="1" t="b">
        <f t="shared" si="3"/>
        <v>1</v>
      </c>
    </row>
    <row r="33" spans="1:14" ht="37.5" customHeight="1" x14ac:dyDescent="0.35">
      <c r="A33" s="17" t="s">
        <v>42</v>
      </c>
      <c r="B33" s="62">
        <v>80</v>
      </c>
      <c r="C33" s="19" t="s">
        <v>39</v>
      </c>
      <c r="D33" s="19">
        <v>1</v>
      </c>
      <c r="E33" s="47">
        <v>0.19</v>
      </c>
      <c r="F33" s="22">
        <v>59700000</v>
      </c>
      <c r="G33" s="23">
        <f t="shared" si="0"/>
        <v>71043000</v>
      </c>
      <c r="H33" s="24">
        <f t="shared" si="4"/>
        <v>71043000</v>
      </c>
      <c r="I33" s="25" t="str">
        <f>IF(AND(COUNT(F30,F33)=2,F30&gt;=F33),"Favor revisar precios, se espera que el precio aumente con los Kva de la UPS","")</f>
        <v/>
      </c>
      <c r="L33" s="1" t="b">
        <f t="shared" si="2"/>
        <v>1</v>
      </c>
      <c r="M33" s="1" t="b">
        <f t="shared" si="2"/>
        <v>1</v>
      </c>
      <c r="N33" s="1" t="b">
        <f t="shared" si="3"/>
        <v>1</v>
      </c>
    </row>
    <row r="34" spans="1:14" ht="37.5" customHeight="1" x14ac:dyDescent="0.35">
      <c r="A34" s="26" t="s">
        <v>42</v>
      </c>
      <c r="B34" s="52">
        <v>80</v>
      </c>
      <c r="C34" s="28" t="s">
        <v>40</v>
      </c>
      <c r="D34" s="28">
        <v>0</v>
      </c>
      <c r="E34" s="30">
        <v>0.19</v>
      </c>
      <c r="F34" s="31">
        <v>63400000</v>
      </c>
      <c r="G34" s="32">
        <f t="shared" si="0"/>
        <v>75446000</v>
      </c>
      <c r="H34" s="33">
        <f t="shared" si="4"/>
        <v>0</v>
      </c>
      <c r="I34" s="53" t="str">
        <f>IF(AND(COUNT(F31,F34)=2,F31&gt;=F34),"Favor revisar precios, se espera que el precio aumente con los Kva de la UPS",IF(AND(COUNT(F33,F34)=2,F34&lt;=F33),"Favor revisar precios, se espera que el precio aumente con la dificultad de acceso",""))</f>
        <v/>
      </c>
      <c r="L34" s="1" t="b">
        <f t="shared" si="2"/>
        <v>1</v>
      </c>
      <c r="M34" s="1" t="b">
        <f t="shared" si="2"/>
        <v>1</v>
      </c>
      <c r="N34" s="1" t="b">
        <f t="shared" si="3"/>
        <v>1</v>
      </c>
    </row>
    <row r="35" spans="1:14" ht="37.5" customHeight="1" x14ac:dyDescent="0.35">
      <c r="A35" s="63" t="s">
        <v>42</v>
      </c>
      <c r="B35" s="64">
        <v>80</v>
      </c>
      <c r="C35" s="28" t="s">
        <v>41</v>
      </c>
      <c r="D35" s="28">
        <v>0</v>
      </c>
      <c r="E35" s="55">
        <v>0.19</v>
      </c>
      <c r="F35" s="31">
        <v>67150000</v>
      </c>
      <c r="G35" s="32">
        <f t="shared" si="0"/>
        <v>79908500</v>
      </c>
      <c r="H35" s="33">
        <f t="shared" si="4"/>
        <v>0</v>
      </c>
      <c r="I35" s="53" t="str">
        <f>IF(AND(COUNT(F32,F35)=2,F32&gt;=F35),"Favor revisar precios, se espera que el precio aumente con los Kva de la UPS",IF(AND(COUNT(F34,F35,F33)=3,MAX(F33,F34)&gt;=F35),"Favor revisar precios, se espera que el precio aumente con la dificultad de acceso",""))</f>
        <v/>
      </c>
      <c r="L35" s="1" t="b">
        <f t="shared" si="2"/>
        <v>1</v>
      </c>
      <c r="M35" s="1" t="b">
        <f t="shared" si="2"/>
        <v>1</v>
      </c>
      <c r="N35" s="1" t="b">
        <f t="shared" si="3"/>
        <v>1</v>
      </c>
    </row>
    <row r="36" spans="1:14" ht="20.25" customHeight="1" thickBot="1" x14ac:dyDescent="0.4">
      <c r="A36" s="152" t="s">
        <v>43</v>
      </c>
      <c r="B36" s="152"/>
      <c r="C36" s="152"/>
      <c r="D36" s="65">
        <f>SUM(D18:D35)</f>
        <v>43</v>
      </c>
      <c r="H36" s="66">
        <f>IF(SUM(H18:H35)=0,"",SUM(H18:H35))</f>
        <v>795788700</v>
      </c>
      <c r="I36" s="67"/>
      <c r="K36" s="68"/>
    </row>
    <row r="37" spans="1:14" ht="3.75" customHeight="1" x14ac:dyDescent="0.35">
      <c r="B37" s="69"/>
    </row>
    <row r="38" spans="1:14" s="1" customFormat="1" ht="15.65" customHeight="1" x14ac:dyDescent="0.35">
      <c r="A38" s="153" t="s">
        <v>44</v>
      </c>
      <c r="B38" s="153"/>
      <c r="C38" s="153"/>
      <c r="D38" s="153"/>
      <c r="E38" s="153"/>
      <c r="F38" s="153"/>
      <c r="G38" s="153"/>
      <c r="H38" s="153"/>
      <c r="I38" s="153"/>
    </row>
    <row r="39" spans="1:14" s="1" customFormat="1" ht="57.75" customHeight="1" x14ac:dyDescent="0.35">
      <c r="A39" s="141" t="s">
        <v>45</v>
      </c>
      <c r="B39" s="141"/>
      <c r="C39" s="141"/>
      <c r="D39" s="141"/>
      <c r="E39" s="141"/>
      <c r="F39" s="141"/>
      <c r="G39" s="141"/>
      <c r="H39" s="141"/>
      <c r="I39" s="141"/>
    </row>
    <row r="40" spans="1:14" ht="19.5" customHeight="1" x14ac:dyDescent="0.35">
      <c r="A40" s="142" t="s">
        <v>46</v>
      </c>
      <c r="B40" s="142"/>
      <c r="C40" s="142"/>
      <c r="D40" s="142"/>
      <c r="E40" s="142"/>
      <c r="F40" s="142"/>
      <c r="G40" s="142"/>
      <c r="H40" s="142"/>
      <c r="I40" s="142"/>
      <c r="J40" s="1"/>
    </row>
    <row r="41" spans="1:14" ht="15.5" x14ac:dyDescent="0.35">
      <c r="J41" s="1"/>
    </row>
    <row r="42" spans="1:14" ht="15" customHeight="1" x14ac:dyDescent="0.35"/>
  </sheetData>
  <mergeCells count="21">
    <mergeCell ref="A39:I39"/>
    <mergeCell ref="A40:I40"/>
    <mergeCell ref="A12:I12"/>
    <mergeCell ref="A13:I13"/>
    <mergeCell ref="A15:B15"/>
    <mergeCell ref="B16:E16"/>
    <mergeCell ref="A36:C36"/>
    <mergeCell ref="A38:I38"/>
    <mergeCell ref="A11:I11"/>
    <mergeCell ref="A3:I3"/>
    <mergeCell ref="B5:C5"/>
    <mergeCell ref="E5:F5"/>
    <mergeCell ref="H5:I5"/>
    <mergeCell ref="B6:C6"/>
    <mergeCell ref="E6:F6"/>
    <mergeCell ref="H6:I6"/>
    <mergeCell ref="B7:C7"/>
    <mergeCell ref="E7:F7"/>
    <mergeCell ref="H7:I7"/>
    <mergeCell ref="A9:I9"/>
    <mergeCell ref="A10:I10"/>
  </mergeCells>
  <conditionalFormatting sqref="G18:H35">
    <cfRule type="containsText" dxfId="1" priority="2" operator="containsText" text="No cotiza">
      <formula>NOT(ISERROR(SEARCH("No cotiza",G18)))</formula>
    </cfRule>
  </conditionalFormatting>
  <conditionalFormatting sqref="I18:I35">
    <cfRule type="containsText" dxfId="0" priority="1" operator="containsText" text="Favor revisar precios">
      <formula>NOT(ISERROR(SEARCH("Favor revisar precios",I18)))</formula>
    </cfRule>
  </conditionalFormatting>
  <dataValidations count="6">
    <dataValidation type="whole" allowBlank="1" showInputMessage="1" showErrorMessage="1" errorTitle="Precio Unitario antes de IVA" error="Debe ser un valor entero mayor que cero" promptTitle="Difícil Acceso" prompt="Se espera que este precio sea superior a Fácil e Intermedio" sqref="F20" xr:uid="{00000000-0002-0000-0100-000000000000}">
      <formula1>0</formula1>
      <formula2>9.99999999999999E+39</formula2>
    </dataValidation>
    <dataValidation type="whole" allowBlank="1" showInputMessage="1" showErrorMessage="1" errorTitle="Precio Unitario antes de IVA" error="Debe ser un valor entero mayor que cero" promptTitle="Acceso Intermedio" prompt="Se espera que este precio sea superior a Fácil acceso e inferior a difícil acceso" sqref="F19" xr:uid="{00000000-0002-0000-0100-000001000000}">
      <formula1>0</formula1>
      <formula2>9.99999999999999E+39</formula2>
    </dataValidation>
    <dataValidation type="whole" allowBlank="1" showInputMessage="1" showErrorMessage="1" errorTitle="Precio Unitario antes de IVA" error="Debe ser un valor entero mayor que cero" promptTitle="Acceso Fácil " prompt="Se espera que este precio sea inferior al precio de intermedio y de difícil acceso_x000a_" sqref="F18" xr:uid="{00000000-0002-0000-0100-000002000000}">
      <formula1>0</formula1>
      <formula2>9.99999999999999E+39</formula2>
    </dataValidation>
    <dataValidation type="whole" allowBlank="1" showInputMessage="1" showErrorMessage="1" errorTitle="Precio Unitario antes de IVA" error="Debe ser un valor entero mayor que cero" sqref="F21:F35" xr:uid="{00000000-0002-0000-0100-000003000000}">
      <formula1>0</formula1>
      <formula2>9.99999999999999E+39</formula2>
    </dataValidation>
    <dataValidation type="decimal" allowBlank="1" showInputMessage="1" showErrorMessage="1" errorTitle="Tarifa IVA" error="La tarifa IVA debe ser un valor numerico manor o igual que 0" promptTitle="Tarifa IVA" prompt="Si es diferente a 19%, favor adjuntar justificación" sqref="E18:E35" xr:uid="{00000000-0002-0000-0100-000004000000}">
      <formula1>0</formula1>
      <formula2>1</formula2>
    </dataValidation>
    <dataValidation type="custom" allowBlank="1" showInputMessage="1" showErrorMessage="1" errorTitle="Email" error="El valor incluido no se reconoce como un email" promptTitle="Email" prompt="Por favor indique su email" sqref="B7 E7 H7" xr:uid="{00000000-0002-0000-0100-000005000000}">
      <formula1>ISNUMBER(MATCH("*@*.*",$B$7,0))</formula1>
    </dataValidation>
  </dataValidations>
  <printOptions horizontalCentered="1"/>
  <pageMargins left="0.39370078740157483" right="0.39370078740157483" top="0.39370078740157483" bottom="0.39370078740157483" header="0.31496062992125984" footer="0.31496062992125984"/>
  <pageSetup scale="58" orientation="portrait" r:id="rId1"/>
  <rowBreaks count="1" manualBreakCount="1">
    <brk id="29" max="8" man="1"/>
  </rowBreaks>
  <drawing r:id="rId2"/>
</worksheet>
</file>

<file path=docMetadata/LabelInfo.xml><?xml version="1.0" encoding="utf-8"?>
<clbl:labelList xmlns:clbl="http://schemas.microsoft.com/office/2020/mipLabelMetadata">
  <clbl:label id="{6d4a1d0b-1085-4621-a04c-793d50865184}" enabled="1" method="Standard" siteId="{052126ec-16f8-47eb-ae56-6886b94a9358}"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COTIZACION</vt:lpstr>
      <vt:lpstr>Cotización (2)</vt:lpstr>
      <vt:lpstr>COTIZACION!Área_de_impresión</vt:lpstr>
      <vt:lpstr>'Cotización (2)'!Área_de_impresión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VELEZ</dc:creator>
  <cp:keywords/>
  <dc:description/>
  <cp:lastModifiedBy>Ricardo Castro Almeida</cp:lastModifiedBy>
  <cp:revision/>
  <dcterms:created xsi:type="dcterms:W3CDTF">2018-12-17T00:47:47Z</dcterms:created>
  <dcterms:modified xsi:type="dcterms:W3CDTF">2026-06-05T17:10:48Z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d4a1d0b-1085-4621-a04c-793d50865184_Enabled">
    <vt:lpwstr>true</vt:lpwstr>
  </property>
  <property fmtid="{D5CDD505-2E9C-101B-9397-08002B2CF9AE}" pid="3" name="MSIP_Label_6d4a1d0b-1085-4621-a04c-793d50865184_SetDate">
    <vt:lpwstr>2022-04-28T17:59:36Z</vt:lpwstr>
  </property>
  <property fmtid="{D5CDD505-2E9C-101B-9397-08002B2CF9AE}" pid="4" name="MSIP_Label_6d4a1d0b-1085-4621-a04c-793d50865184_Method">
    <vt:lpwstr>Standard</vt:lpwstr>
  </property>
  <property fmtid="{D5CDD505-2E9C-101B-9397-08002B2CF9AE}" pid="5" name="MSIP_Label_6d4a1d0b-1085-4621-a04c-793d50865184_Name">
    <vt:lpwstr>Criticidad media</vt:lpwstr>
  </property>
  <property fmtid="{D5CDD505-2E9C-101B-9397-08002B2CF9AE}" pid="6" name="MSIP_Label_6d4a1d0b-1085-4621-a04c-793d50865184_SiteId">
    <vt:lpwstr>052126ec-16f8-47eb-ae56-6886b94a9358</vt:lpwstr>
  </property>
  <property fmtid="{D5CDD505-2E9C-101B-9397-08002B2CF9AE}" pid="7" name="MSIP_Label_6d4a1d0b-1085-4621-a04c-793d50865184_ActionId">
    <vt:lpwstr>27bb054d-09b6-4378-9459-3462d1615cc7</vt:lpwstr>
  </property>
  <property fmtid="{D5CDD505-2E9C-101B-9397-08002B2CF9AE}" pid="8" name="MSIP_Label_6d4a1d0b-1085-4621-a04c-793d50865184_ContentBits">
    <vt:lpwstr>0</vt:lpwstr>
  </property>
</Properties>
</file>