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versidadsergioarboleda-my.sharepoint.com/personal/gina_rojas02_usa_edu_co/Documents/Documentos/ALCALDIAS/ALCALDIA BOSA/AÑO 2025/AÑO 2025/EJECUCIÓN 2025/FLDB/134.FDLB-ES-C-136-2025 Interventoria casa juventud/ENTREGABLES/"/>
    </mc:Choice>
  </mc:AlternateContent>
  <xr:revisionPtr revIDLastSave="272" documentId="8_{3FB69305-6C03-4567-8095-6B9ED0AC2BB5}" xr6:coauthVersionLast="47" xr6:coauthVersionMax="47" xr10:uidLastSave="{631822E3-07F5-426B-9978-B363A42C93A4}"/>
  <bookViews>
    <workbookView xWindow="-120" yWindow="-120" windowWidth="20730" windowHeight="11040" firstSheet="2" activeTab="2" xr2:uid="{A3CFC595-7AEB-4884-9F7F-DA2F5ECE65BA}"/>
  </bookViews>
  <sheets>
    <sheet name="PROCESOS SECOP" sheetId="1" r:id="rId1"/>
    <sheet name="EMPRESAS" sheetId="2" r:id="rId2"/>
    <sheet name="RESUMEN INDICADORES" sheetId="3" r:id="rId3"/>
  </sheets>
  <externalReferences>
    <externalReference r:id="rId4"/>
  </externalReferences>
  <definedNames>
    <definedName name="Clasificacion">[1]ParametrizaciónTamaño!$A$3:$C$6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3" l="1"/>
  <c r="C30" i="2"/>
  <c r="G31" i="2"/>
  <c r="G30" i="2"/>
  <c r="F31" i="2"/>
  <c r="F30" i="2"/>
  <c r="D31" i="2"/>
  <c r="D30" i="2"/>
  <c r="C31" i="2"/>
  <c r="H8" i="1"/>
  <c r="H2" i="1"/>
  <c r="E18" i="3"/>
  <c r="J9" i="1" l="1"/>
  <c r="K9" i="1"/>
  <c r="L9" i="1"/>
  <c r="M9" i="1"/>
  <c r="N9" i="1"/>
  <c r="J10" i="1"/>
  <c r="D6" i="3" s="1"/>
  <c r="K10" i="1"/>
  <c r="D7" i="3" s="1"/>
  <c r="L10" i="1"/>
  <c r="D9" i="3" s="1"/>
  <c r="M10" i="1"/>
  <c r="D8" i="3" s="1"/>
  <c r="N10" i="1"/>
  <c r="I10" i="1"/>
  <c r="D5" i="3" s="1"/>
  <c r="I9" i="1"/>
  <c r="E30" i="2"/>
  <c r="E6" i="3"/>
  <c r="E31" i="2"/>
  <c r="E7" i="3" s="1"/>
  <c r="E5" i="3"/>
  <c r="E8" i="3" l="1"/>
  <c r="E9" i="3"/>
</calcChain>
</file>

<file path=xl/sharedStrings.xml><?xml version="1.0" encoding="utf-8"?>
<sst xmlns="http://schemas.openxmlformats.org/spreadsheetml/2006/main" count="117" uniqueCount="102">
  <si>
    <t xml:space="preserve">Entidad </t>
  </si>
  <si>
    <t xml:space="preserve">Numero </t>
  </si>
  <si>
    <t xml:space="preserve">Objeto </t>
  </si>
  <si>
    <t>Modalidad</t>
  </si>
  <si>
    <t xml:space="preserve">Presupuestos </t>
  </si>
  <si>
    <t>Plazo</t>
  </si>
  <si>
    <t>Proceso</t>
  </si>
  <si>
    <t>Liquidez</t>
  </si>
  <si>
    <t>Índice de Endeudamiento</t>
  </si>
  <si>
    <t>Cobertura de Intereses</t>
  </si>
  <si>
    <t>Rentabilidad Del Activo</t>
  </si>
  <si>
    <t>Rentabilidad Del Patrimonio</t>
  </si>
  <si>
    <t xml:space="preserve">Capital de Trabajo </t>
  </si>
  <si>
    <t>ALCALDIA DISTRITO DE RIOHACHA</t>
  </si>
  <si>
    <t>CMA-002-2025</t>
  </si>
  <si>
    <t>INTERVENTORIA TECNICA, ADMINISTRATIVA, FINANCIERA Y LEGAL DE LA PRIMERA ETAPA DEL PROYECTO MEJORAMIENTO DE VIVIENDA DE INTERES SOCIAL PARA POBLACION VULNERABLE A TRAVES DEL PROGRAMA NACIONAL CAMBIA MI CASA EN DIFERENTES SECTORES URBANOS DEL DISTRITO DE RIOHACHA</t>
  </si>
  <si>
    <t xml:space="preserve"> Concurso de Meritos Abierto </t>
  </si>
  <si>
    <t>8 meses</t>
  </si>
  <si>
    <t>N/A</t>
  </si>
  <si>
    <t>ALCALDIA LOCAL DE KENNEDY</t>
  </si>
  <si>
    <t>FDLK-CMA-001-2024</t>
  </si>
  <si>
    <t>REALIZAR LA INTERVENTORIA TECNICA, ADMINISTRATIVA, FINANCIERA, JURÍDICA, AMBIENTAL, SOCIAL Y DE SEGURIDAD Y SALUD EN EL TRABAJO A LAS OBRAS DE CONSTRUCCIÓN Y /O CONSERVACIÓN DE LA MALLA VIAL, CICLOINFRAESTRUCTURA, ESPACIO PÚBLICO, ACCIONES DE MOVILIDAD Y ATENCIÓN DE PUNTOS CRÍTICOS DE MOVILIDAD POR EL SISTEMA DE PRECIOS UNITARIOS A MONTO AGOTABLE DE LA LOCALIDAD DE KENNEDY, BOGOTÁ D.C, GRUPO 1 Y 2."</t>
  </si>
  <si>
    <t>Concurso de méritos abierto</t>
  </si>
  <si>
    <t>15 (Meses)</t>
  </si>
  <si>
    <t>ALCALDIA LOCAL DE KENNEDY	FDLK-CMA-001-2024	REALIZAR LA INTERVENTORIA TECNICA, ADMINISTRATIVA, FINANCIERA, JURÍDICA, AMBIENTAL, SOCIAL Y DE SEGURIDAD Y SALUD EN EL TRABAJO A LAS OBRAS DE CONSTRUCCIÓN Y /O CONSERVACIÓN DE LA MALLA VIAL, CICLOINFRAESTRUCTURA, ESPACIO PÚBLICO, ACCIONES DE MOVILIDAD Y ATENCIÓN DE PUNTOS CRÍTICOS DE MOVILIDAD POR EL SISTEMA DE PRECIOS UNITARIOS A MONTO AGOTABLE DE LA LOCALIDAD DE KENNEDY, BOGOTÁ D.C, GRUPO 1 Y 2."	Concurso de méritos abierto	$ 4.099.444.441	15 (Meses)</t>
  </si>
  <si>
    <t>ALCALDIA LOCAL DE USME</t>
  </si>
  <si>
    <t>FDLU-CMA-005-2024</t>
  </si>
  <si>
    <t>REALIZAR LA INTERVENTORÍA TÉCNICA, ADMINISTRATIVA, FINANCIERA, SISO, CONTABLE, AMBIENTAL Y JURIDICA AL CONTRATO QUE RESULTE DEL PROCESO FDLU-LP-004-2024 (109224) QUE TIENE POR OBJETO: REALIZAR A TRAVÉS DEL SISTEMA DE PRECIOS UNITARIOS FIJOS YA MONTO AGOTABLE, LAS ACTIVIDADES DE CONSTRUCCIÓN DE LA MALLA VIAL LOCAL E INTERMEDIA Y ESPACIO PÚBLICO EN LA LOCALIDAD DE USME - BOGOTÁ DC</t>
  </si>
  <si>
    <t>12 (Meses)</t>
  </si>
  <si>
    <t>ALCALDIA LOCAL DE USME	FDLU-CMA-005-2024	REALIZAR LA INTERVENTORÍA TÉCNICA, ADMINISTRATIVA, FINANCIERA, SISO, CONTABLE, AMBIENTAL Y JURIDICA AL CONTRATO QUE RESULTE DEL PROCESO FDLU-LP-004-2024 (109224) QUE TIENE POR OBJETO: REALIZAR A TRAVÉS DEL SISTEMA DE PRECIOS UNITARIOS FIJOS YA MONTO AGOTABLE, LAS ACTIVIDADES DE CONSTRUCCIÓN DE LA MALLA VIAL LOCAL E INTERMEDIA Y ESPACIO PÚBLICO EN LA LOCALIDAD DE USME - BOGOTÁ DC	Concurso de méritos abierto	$ 1.500.000.000	12 (Meses)</t>
  </si>
  <si>
    <t>ALCALDÍA LOCAL DE PUENTE ARANDA</t>
  </si>
  <si>
    <t>FDLPA-CMA-053-2025</t>
  </si>
  <si>
    <t>REALIZAR LA INTERVENTORIA TECNICA, ADMINISTRATIVA, LEGAL, FINANCIERA, SOCIAL, AMBIENTAL Y SST PARA EL CONTRATO DE OBRA PUBLICA RESULTANTE DEL PROCESO DE LICITACION PUBLICA FDLPA-LP-045-2025 cuyo objeto es EJECUCIÓN DE OBRAS DE CONSERVACIÓN SOBRE LA MALLA VIAL LOCAL, INTERMEDIA Y ESPACIO PÚBLICO EN LA LOCALIDAD DE PUENTE ARANDA, BOGOTÁ DC, BAJO LA MODALIDAD DE PRECIOS FIJOS Y MONTO AGOTABLE.</t>
  </si>
  <si>
    <t>19 (Meses)</t>
  </si>
  <si>
    <t>ALCALDÍA LOCAL DE PUENTE ARANDA	FDLPA-CMA-053-2025	REALIZAR LA INTERVENTORIA TECNICA, ADMINISTRATIVA, LEGAL, FINANCIERA, SOCIAL, AMBIENTAL Y SST PARA EL CONTRATO DE OBRA PUBLICA RESULTANTE DEL PROCESO DE LICITACION PUBLICA FDLPA-LP-045-2025 cuyo objeto es EJECUCIÓN DE OBRAS DE CONSERVACIÓN SOBRE LA MALLA VIAL LOCAL, INTERMEDIA Y ESPACIO PÚBLICO EN LA LOCALIDAD DE PUENTE ARANDA, BOGOTÁ DC, BAJO LA MODALIDAD DE PRECIOS FIJOS Y MONTO AGOTABLE.	Concurso de méritos abierto	$ 2.121.086.477	19 (Meses)</t>
  </si>
  <si>
    <t>ALCALDÍA MUNICIPAL DE VALLEDUPAR</t>
  </si>
  <si>
    <t>CMA-SOP-007-2025</t>
  </si>
  <si>
    <t>INTERVENTORIA TÉCNICA, ADMINISTRATIVA, AMBIENTAL Y FINANCIERA PARA EL MEJORAMIENTO DE LA MALLA VIAL URBANA EN LOS BARRIOS DE LA CIUDAD DE VALLEDUPAR, CESAR</t>
  </si>
  <si>
    <t>ALCALDÍA MUNICIPAL DE VALLEDUPAR	CMA-SOP-007-2025	INTERVENTORIA TÉCNICA, ADMINISTRATIVA, AMBIENTAL Y FINANCIERA PARA EL MEJORAMIENTO DE LA MALLA VIAL URBANA EN LOS BARRIOS DE LA CIUDAD DE VALLEDUPAR, CESAR	Concurso de méritos abierto	$ 1.968.704.930	19 (Meses)</t>
  </si>
  <si>
    <t>ALCALDÍA LOCAL DE TUNJUELITO</t>
  </si>
  <si>
    <t>FDLT-CMA 280-2024</t>
  </si>
  <si>
    <t>REALIZAR LA INTERVENTORIA TECNICA, ADMINISTRATIVA, LEGAL, FINANCIERA, SOCIAL, AMBIENTAL Y SST PARA EL CONTRATO DE OBRA PUBLICA RESULTANTES DEL PROCESO DE LICITACION PUBLICA FDLT-LP 218-2024 CUYO OBJETO ES: "EJECUTAR A MONTO AGOTABLE POR EL SISTEMA DE PRECIOS UNITARIOS, LAS ACTIVIDADES PARA LA CONSERVACIÓN Y/O MANTENIMIENTO Y/O REHABILITACIÓN DE LA MALLA VIAL LOCAL E INTERMEDIA Y ESPACIO PUBLICO ASOCIADO EN LA LOCALIDAD DE TUNJUELITO DE LA CIUDAD DE BOGOTÁ DC</t>
  </si>
  <si>
    <t>8 (Meses)</t>
  </si>
  <si>
    <t>ALCALDÍA LOCAL DE TUNJUELITO	FDLT-CMA 280-2024	REALIZAR LA INTERVENTORIA TECNICA, ADMINISTRATIVA, LEGAL, FINANCIERA, SOCIAL, AMBIENTAL Y SST PARA EL CONTRATO DE OBRA PUBLICA RESULTANTES DEL PROCESO DE LICITACION PUBLICA FDLT-LP 218-2024 CUYO OBJETO ES: "EJECUTAR A MONTO AGOTABLE POR EL SISTEMA DE PRECIOS UNITARIOS, LAS ACTIVIDADES PARA LA CONSERVACIÓN Y/O MANTENIMIENTO Y/O REHABILITACIÓN DE LA MALLA VIAL LOCAL E INTERMEDIA Y ESPACIO PUBLICO ASOCIADO EN LA LOCALIDAD DE TUNJUELITO DE LA CIUDAD DE BOGOTÁ DC	Concurso de méritos abierto	$ 515.000.000	8 (Meses)</t>
  </si>
  <si>
    <t>INSTITUTO DISTRITAL DE PATRIMONIO CULTURAL</t>
  </si>
  <si>
    <t>IDPC-CMA-003-2024</t>
  </si>
  <si>
    <t>Realizar la interventoría técnica, administrativa, jurídica y económica de la consultoría cuyo objeto es "ETAPA II: ELABORACIÓN DE LOS DISEÑOS Y ESTUDIOS TÉCNICOS PARA REALIZAR LA INTERVENCIÓN INTEGRAL DEL INMUEBLE DENOMINADO "CASA COLORADA", ubicado en la calle 12B No.3-3, PROPIEDAD DEL INSTITUTO DISTRITAL DE PATRIMONIO CULTURAL".</t>
  </si>
  <si>
    <t xml:space="preserve"> 5 meses</t>
  </si>
  <si>
    <t xml:space="preserve">PROMEDIO </t>
  </si>
  <si>
    <t xml:space="preserve">MEDIANA </t>
  </si>
  <si>
    <t>No.</t>
  </si>
  <si>
    <t>Nombre Empresa</t>
  </si>
  <si>
    <t>INDICE DE LI- QUIDEZ</t>
  </si>
  <si>
    <t>ENDEUDA- MIENTO</t>
  </si>
  <si>
    <t>COBERTURA DE INTERESES</t>
  </si>
  <si>
    <t>RENTABILIDAD DEL PATRIMONIO</t>
  </si>
  <si>
    <t>RENTABILI- DAD DEL ACTIVO</t>
  </si>
  <si>
    <t>DISEÑOS Y CONSTRUCCIONES S.A.S </t>
  </si>
  <si>
    <t>PEREA Y CÍA S.A.S. </t>
  </si>
  <si>
    <t>ZR INGENIERIA SA </t>
  </si>
  <si>
    <t>CONSTRUCTORA A CRUZ SAS </t>
  </si>
  <si>
    <t>DISCON SAS </t>
  </si>
  <si>
    <t>LM CONSTRUCTORES SAS </t>
  </si>
  <si>
    <t>MIPKO CONSTRUCTORES SAS </t>
  </si>
  <si>
    <t>COMERCIALIZADORA SOTINCOL SAS </t>
  </si>
  <si>
    <t>CONSTRUCCIONES E INVERSIONES ATIQUE SAS </t>
  </si>
  <si>
    <t>CONSTRUCCIONES BUENDIA Y LOPEZ SAS </t>
  </si>
  <si>
    <t>ABRAHAM ENRIQUE ESPINOSA DIAZ </t>
  </si>
  <si>
    <t>INTERVENTORIA Y CONSTRUCIVILES SAS </t>
  </si>
  <si>
    <t>  </t>
  </si>
  <si>
    <t>CB INGENIEROS SAS </t>
  </si>
  <si>
    <t>MIRS LATINOAMERICA S.A.S </t>
  </si>
  <si>
    <t>PROYECTISTAS DE COLOMBIA &amp; CIA SAS </t>
  </si>
  <si>
    <t>2L proyectos sas </t>
  </si>
  <si>
    <t>GNG SERVICIOS DE INGENIERIA S.A.S. </t>
  </si>
  <si>
    <t>Covilco S.A.S </t>
  </si>
  <si>
    <t>Ludwig Paez Muñoz </t>
  </si>
  <si>
    <t>CARING SAS BIC </t>
  </si>
  <si>
    <t>GABRIEL ANTONIO DUARTE DÍAZ </t>
  </si>
  <si>
    <t>INGCONSASAS </t>
  </si>
  <si>
    <t>DAM SOLUCIONES E INGENIERIA SAS </t>
  </si>
  <si>
    <t>Soluciones para la Ingeniería S.A.S </t>
  </si>
  <si>
    <t>DBB INGENIERÍA SAS </t>
  </si>
  <si>
    <t>TOTALL S.A.S. </t>
  </si>
  <si>
    <t>Infraobras Ingenieria S.A.S. </t>
  </si>
  <si>
    <t>Promedio</t>
  </si>
  <si>
    <t>Mediana</t>
  </si>
  <si>
    <t>Indicador</t>
  </si>
  <si>
    <t>Procesos Secop</t>
  </si>
  <si>
    <t>Empresas</t>
  </si>
  <si>
    <t>Pliegos Tipo</t>
  </si>
  <si>
    <t>MiPyme</t>
  </si>
  <si>
    <t>No MiPyme</t>
  </si>
  <si>
    <t>INDICE DE LIQUIDEZ</t>
  </si>
  <si>
    <t>ENDEUDAMIENTO</t>
  </si>
  <si>
    <t>RENTABILIDAD DEL ACTIVO</t>
  </si>
  <si>
    <t>Anticipo</t>
  </si>
  <si>
    <t>Duración</t>
  </si>
  <si>
    <t>Apalancamiento</t>
  </si>
  <si>
    <t>CAPITAL DE TRABAJO</t>
  </si>
  <si>
    <t>Resultado</t>
  </si>
  <si>
    <t>Porcentaje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</si>
</sst>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;[Red]\-&quot;$&quot;\ #,##0"/>
    <numFmt numFmtId="165" formatCode="_-[$$-409]* #,##0.00_ ;_-[$$-409]* \-#,##0.00\ ;_-[$$-409]* &quot;-&quot;??_ ;_-@_ 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8"/>
      <color rgb="FFFFFFFF"/>
      <name val="Garamond"/>
      <family val="1"/>
    </font>
    <font>
      <sz val="8"/>
      <color theme="1"/>
      <name val="Garamond"/>
      <family val="1"/>
    </font>
    <font>
      <sz val="10"/>
      <color theme="1"/>
      <name val="Garamond"/>
      <family val="1"/>
    </font>
    <font>
      <sz val="10"/>
      <color rgb="FF000000"/>
      <name val="Garamond"/>
      <family val="1"/>
    </font>
    <font>
      <sz val="11"/>
      <color theme="1"/>
      <name val="Garamond"/>
      <family val="1"/>
    </font>
    <font>
      <sz val="8"/>
      <color theme="0"/>
      <name val="Garamond"/>
      <family val="1"/>
    </font>
    <font>
      <sz val="8"/>
      <color rgb="FF000000"/>
      <name val="Garamond"/>
      <charset val="1"/>
    </font>
    <font>
      <sz val="8"/>
      <name val="Garamond"/>
      <charset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2" fontId="0" fillId="0" borderId="1" xfId="0" applyNumberFormat="1" applyBorder="1"/>
    <xf numFmtId="2" fontId="0" fillId="0" borderId="0" xfId="0" applyNumberFormat="1"/>
    <xf numFmtId="43" fontId="5" fillId="0" borderId="0" xfId="3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/>
    </xf>
    <xf numFmtId="9" fontId="0" fillId="0" borderId="1" xfId="1" applyFont="1" applyBorder="1"/>
    <xf numFmtId="9" fontId="7" fillId="0" borderId="1" xfId="1" applyFont="1" applyBorder="1" applyAlignment="1">
      <alignment horizontal="center"/>
    </xf>
    <xf numFmtId="9" fontId="7" fillId="0" borderId="1" xfId="1" applyFont="1" applyBorder="1" applyAlignment="1">
      <alignment horizontal="center" vertical="center" wrapText="1"/>
    </xf>
    <xf numFmtId="9" fontId="0" fillId="0" borderId="0" xfId="1" applyFont="1"/>
    <xf numFmtId="0" fontId="8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10" fillId="0" borderId="0" xfId="0" applyFont="1"/>
    <xf numFmtId="2" fontId="11" fillId="2" borderId="1" xfId="0" applyNumberFormat="1" applyFont="1" applyFill="1" applyBorder="1" applyAlignment="1">
      <alignment vertical="center" wrapText="1"/>
    </xf>
    <xf numFmtId="2" fontId="10" fillId="0" borderId="1" xfId="0" applyNumberFormat="1" applyFont="1" applyBorder="1"/>
    <xf numFmtId="9" fontId="10" fillId="0" borderId="1" xfId="1" applyFont="1" applyBorder="1"/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2" fillId="0" borderId="6" xfId="0" applyFont="1" applyBorder="1" applyAlignment="1">
      <alignment wrapText="1" readingOrder="1"/>
    </xf>
    <xf numFmtId="0" fontId="12" fillId="0" borderId="8" xfId="0" applyFont="1" applyBorder="1" applyAlignment="1">
      <alignment wrapText="1" readingOrder="1"/>
    </xf>
    <xf numFmtId="0" fontId="7" fillId="0" borderId="4" xfId="0" applyFont="1" applyBorder="1"/>
    <xf numFmtId="0" fontId="7" fillId="0" borderId="9" xfId="0" applyFont="1" applyBorder="1" applyAlignment="1">
      <alignment horizontal="center"/>
    </xf>
    <xf numFmtId="0" fontId="12" fillId="0" borderId="10" xfId="0" applyFont="1" applyBorder="1" applyAlignment="1">
      <alignment wrapText="1" readingOrder="1"/>
    </xf>
    <xf numFmtId="0" fontId="12" fillId="0" borderId="0" xfId="0" applyFont="1" applyAlignment="1">
      <alignment wrapText="1" readingOrder="1"/>
    </xf>
    <xf numFmtId="0" fontId="13" fillId="0" borderId="11" xfId="0" applyFont="1" applyBorder="1" applyAlignment="1">
      <alignment wrapText="1" readingOrder="1"/>
    </xf>
    <xf numFmtId="0" fontId="13" fillId="0" borderId="1" xfId="0" applyFont="1" applyBorder="1" applyAlignment="1">
      <alignment wrapText="1" readingOrder="1"/>
    </xf>
    <xf numFmtId="0" fontId="13" fillId="0" borderId="14" xfId="0" applyFont="1" applyBorder="1" applyAlignment="1">
      <alignment wrapText="1" readingOrder="1"/>
    </xf>
    <xf numFmtId="9" fontId="13" fillId="0" borderId="11" xfId="0" applyNumberFormat="1" applyFont="1" applyBorder="1" applyAlignment="1">
      <alignment wrapText="1" readingOrder="1"/>
    </xf>
    <xf numFmtId="9" fontId="13" fillId="0" borderId="1" xfId="0" applyNumberFormat="1" applyFont="1" applyBorder="1" applyAlignment="1">
      <alignment wrapText="1" readingOrder="1"/>
    </xf>
    <xf numFmtId="9" fontId="13" fillId="0" borderId="14" xfId="0" applyNumberFormat="1" applyFont="1" applyBorder="1" applyAlignment="1">
      <alignment wrapText="1" readingOrder="1"/>
    </xf>
    <xf numFmtId="9" fontId="13" fillId="0" borderId="12" xfId="0" applyNumberFormat="1" applyFont="1" applyBorder="1" applyAlignment="1">
      <alignment wrapText="1" readingOrder="1"/>
    </xf>
    <xf numFmtId="9" fontId="13" fillId="0" borderId="13" xfId="0" applyNumberFormat="1" applyFont="1" applyBorder="1" applyAlignment="1">
      <alignment wrapText="1" readingOrder="1"/>
    </xf>
    <xf numFmtId="9" fontId="13" fillId="0" borderId="15" xfId="0" applyNumberFormat="1" applyFont="1" applyBorder="1" applyAlignment="1">
      <alignment wrapText="1" readingOrder="1"/>
    </xf>
    <xf numFmtId="0" fontId="12" fillId="0" borderId="5" xfId="0" applyFont="1" applyBorder="1" applyAlignment="1">
      <alignment horizontal="center" vertical="center" wrapText="1" readingOrder="1"/>
    </xf>
    <xf numFmtId="0" fontId="12" fillId="0" borderId="7" xfId="0" applyFont="1" applyBorder="1" applyAlignment="1">
      <alignment horizontal="center" vertical="center" wrapText="1" readingOrder="1"/>
    </xf>
    <xf numFmtId="0" fontId="5" fillId="0" borderId="0" xfId="0" applyFont="1"/>
    <xf numFmtId="165" fontId="0" fillId="0" borderId="16" xfId="0" applyNumberFormat="1" applyBorder="1"/>
    <xf numFmtId="165" fontId="0" fillId="0" borderId="17" xfId="0" applyNumberFormat="1" applyBorder="1"/>
    <xf numFmtId="9" fontId="0" fillId="0" borderId="17" xfId="0" applyNumberFormat="1" applyBorder="1"/>
    <xf numFmtId="0" fontId="3" fillId="0" borderId="2" xfId="0" applyFont="1" applyBorder="1"/>
    <xf numFmtId="0" fontId="3" fillId="0" borderId="4" xfId="0" applyFont="1" applyBorder="1"/>
    <xf numFmtId="0" fontId="0" fillId="0" borderId="18" xfId="0" applyBorder="1"/>
    <xf numFmtId="0" fontId="3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2" xr:uid="{3082257A-64D0-4DB1-9804-CD2005572131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INA\Downloads\Evaluaci&#243;n%20Indicadores%20Financieros%20FDLBOSACM%20002-%202024%20(117545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_Consolidado"/>
      <sheetName val="ParametrizaciónTamaño"/>
      <sheetName val="GCO-GCI-107_1 a 15"/>
      <sheetName val="GCO-GCI-107_16 a 30"/>
      <sheetName val="GCO-GCI-107_31 a 45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49E0A-3E18-4BE9-ACE6-D0AFD3E197CE}">
  <dimension ref="B1:P10"/>
  <sheetViews>
    <sheetView topLeftCell="G7" zoomScale="76" zoomScaleNormal="100" workbookViewId="0">
      <selection activeCell="I13" sqref="I13"/>
    </sheetView>
  </sheetViews>
  <sheetFormatPr defaultColWidth="11.42578125" defaultRowHeight="15"/>
  <cols>
    <col min="4" max="4" width="54.5703125" customWidth="1"/>
    <col min="6" max="6" width="19.5703125" bestFit="1" customWidth="1"/>
    <col min="8" max="8" width="62.42578125" customWidth="1"/>
    <col min="9" max="9" width="14" customWidth="1"/>
  </cols>
  <sheetData>
    <row r="1" spans="2:16" ht="54.75" customHeight="1">
      <c r="B1" s="16" t="s">
        <v>0</v>
      </c>
      <c r="C1" s="16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7" t="s">
        <v>7</v>
      </c>
      <c r="J1" s="17" t="s">
        <v>8</v>
      </c>
      <c r="K1" s="17" t="s">
        <v>9</v>
      </c>
      <c r="L1" s="17" t="s">
        <v>10</v>
      </c>
      <c r="M1" s="17" t="s">
        <v>11</v>
      </c>
      <c r="N1" s="17" t="s">
        <v>12</v>
      </c>
    </row>
    <row r="2" spans="2:16" ht="105.75" customHeight="1">
      <c r="B2" s="15" t="s">
        <v>13</v>
      </c>
      <c r="C2" s="15" t="s">
        <v>14</v>
      </c>
      <c r="D2" s="24" t="s">
        <v>15</v>
      </c>
      <c r="E2" s="15" t="s">
        <v>16</v>
      </c>
      <c r="F2" s="23">
        <v>234000000</v>
      </c>
      <c r="G2" s="15" t="s">
        <v>17</v>
      </c>
      <c r="H2" s="18" t="str">
        <f>+CONCATENATE(B2,C2,D2,E2,F2,G2)</f>
        <v>ALCALDIA DISTRITO DE RIOHACHACMA-002-2025INTERVENTORIA TECNICA, ADMINISTRATIVA, FINANCIERA Y LEGAL DE LA PRIMERA ETAPA DEL PROYECTO MEJORAMIENTO DE VIVIENDA DE INTERES SOCIAL PARA POBLACION VULNERABLE A TRAVES DEL PROGRAMA NACIONAL CAMBIA MI CASA EN DIFERENTES SECTORES URBANOS DEL DISTRITO DE RIOHACHA Concurso de Meritos Abierto 2340000008 meses</v>
      </c>
      <c r="I2" s="8">
        <v>2.5</v>
      </c>
      <c r="J2" s="13">
        <v>0.5</v>
      </c>
      <c r="K2" s="8">
        <v>4</v>
      </c>
      <c r="L2" s="13">
        <v>0.04</v>
      </c>
      <c r="M2" s="13">
        <v>0.06</v>
      </c>
      <c r="N2" s="13" t="s">
        <v>18</v>
      </c>
      <c r="P2" s="14"/>
    </row>
    <row r="3" spans="2:16" ht="132" customHeight="1">
      <c r="B3" s="15" t="s">
        <v>19</v>
      </c>
      <c r="C3" s="15" t="s">
        <v>20</v>
      </c>
      <c r="D3" s="15" t="s">
        <v>21</v>
      </c>
      <c r="E3" s="15" t="s">
        <v>22</v>
      </c>
      <c r="F3" s="23">
        <v>4099444441</v>
      </c>
      <c r="G3" s="15" t="s">
        <v>23</v>
      </c>
      <c r="H3" s="18" t="s">
        <v>24</v>
      </c>
      <c r="I3" s="8">
        <v>1.21</v>
      </c>
      <c r="J3" s="13">
        <v>0.7</v>
      </c>
      <c r="K3" s="8">
        <v>1</v>
      </c>
      <c r="L3" s="13">
        <v>0.02</v>
      </c>
      <c r="M3" s="13">
        <v>0.04</v>
      </c>
      <c r="N3" s="13" t="s">
        <v>18</v>
      </c>
    </row>
    <row r="4" spans="2:16" ht="65.25" customHeight="1">
      <c r="B4" s="15" t="s">
        <v>25</v>
      </c>
      <c r="C4" s="15" t="s">
        <v>26</v>
      </c>
      <c r="D4" s="15" t="s">
        <v>27</v>
      </c>
      <c r="E4" s="15" t="s">
        <v>22</v>
      </c>
      <c r="F4" s="23">
        <v>1500000000</v>
      </c>
      <c r="G4" s="15" t="s">
        <v>28</v>
      </c>
      <c r="H4" s="18" t="s">
        <v>29</v>
      </c>
      <c r="I4" s="8">
        <v>1.21</v>
      </c>
      <c r="J4" s="13">
        <v>0.7</v>
      </c>
      <c r="K4" s="8">
        <v>1</v>
      </c>
      <c r="L4" s="13">
        <v>0.02</v>
      </c>
      <c r="M4" s="13">
        <v>0.04</v>
      </c>
      <c r="N4" s="13" t="s">
        <v>18</v>
      </c>
    </row>
    <row r="5" spans="2:16" ht="120" customHeight="1">
      <c r="B5" s="15" t="s">
        <v>30</v>
      </c>
      <c r="C5" s="15" t="s">
        <v>31</v>
      </c>
      <c r="D5" s="15" t="s">
        <v>32</v>
      </c>
      <c r="E5" s="15" t="s">
        <v>22</v>
      </c>
      <c r="F5" s="23">
        <v>2121086477</v>
      </c>
      <c r="G5" s="15" t="s">
        <v>33</v>
      </c>
      <c r="H5" s="18" t="s">
        <v>34</v>
      </c>
      <c r="I5" s="8">
        <v>1.2</v>
      </c>
      <c r="J5" s="13">
        <v>0.65</v>
      </c>
      <c r="K5" s="8">
        <v>1.5</v>
      </c>
      <c r="L5" s="13">
        <v>0.02</v>
      </c>
      <c r="M5" s="13">
        <v>0.03</v>
      </c>
      <c r="N5" s="13" t="s">
        <v>18</v>
      </c>
    </row>
    <row r="6" spans="2:16" ht="76.5" customHeight="1">
      <c r="B6" s="15" t="s">
        <v>35</v>
      </c>
      <c r="C6" s="15" t="s">
        <v>36</v>
      </c>
      <c r="D6" s="15" t="s">
        <v>37</v>
      </c>
      <c r="E6" s="15" t="s">
        <v>22</v>
      </c>
      <c r="F6" s="23">
        <v>1968704930</v>
      </c>
      <c r="G6" s="15" t="s">
        <v>33</v>
      </c>
      <c r="H6" s="18" t="s">
        <v>38</v>
      </c>
      <c r="I6" s="8">
        <v>2</v>
      </c>
      <c r="J6" s="13">
        <v>0.6</v>
      </c>
      <c r="K6" s="8">
        <v>2</v>
      </c>
      <c r="L6" s="13">
        <v>0.05</v>
      </c>
      <c r="M6" s="13">
        <v>0.08</v>
      </c>
      <c r="N6" s="13" t="s">
        <v>18</v>
      </c>
    </row>
    <row r="7" spans="2:16" ht="98.25" customHeight="1">
      <c r="B7" s="15" t="s">
        <v>39</v>
      </c>
      <c r="C7" s="15" t="s">
        <v>40</v>
      </c>
      <c r="D7" s="15" t="s">
        <v>41</v>
      </c>
      <c r="E7" s="15" t="s">
        <v>22</v>
      </c>
      <c r="F7" s="23">
        <v>515000000</v>
      </c>
      <c r="G7" s="15" t="s">
        <v>42</v>
      </c>
      <c r="H7" s="18" t="s">
        <v>43</v>
      </c>
      <c r="I7" s="8">
        <v>1.21</v>
      </c>
      <c r="J7" s="13">
        <v>0.7</v>
      </c>
      <c r="K7" s="8">
        <v>1</v>
      </c>
      <c r="L7" s="13">
        <v>0.02</v>
      </c>
      <c r="M7" s="13">
        <v>0.04</v>
      </c>
      <c r="N7" s="13" t="s">
        <v>18</v>
      </c>
    </row>
    <row r="8" spans="2:16" ht="90.75" customHeight="1">
      <c r="B8" s="15" t="s">
        <v>44</v>
      </c>
      <c r="C8" s="15" t="s">
        <v>45</v>
      </c>
      <c r="D8" s="15" t="s">
        <v>46</v>
      </c>
      <c r="E8" s="15" t="s">
        <v>16</v>
      </c>
      <c r="F8" s="23">
        <v>102840574</v>
      </c>
      <c r="G8" s="15" t="s">
        <v>47</v>
      </c>
      <c r="H8" s="18" t="str">
        <f t="shared" ref="H3:H8" si="0">+CONCATENATE(B8,C8,D8,E8,F8,G8)</f>
        <v>INSTITUTO DISTRITAL DE PATRIMONIO CULTURALIDPC-CMA-003-2024Realizar la interventoría técnica, administrativa, jurídica y económica de la consultoría cuyo objeto es "ETAPA II: ELABORACIÓN DE LOS DISEÑOS Y ESTUDIOS TÉCNICOS PARA REALIZAR LA INTERVENCIÓN INTEGRAL DEL INMUEBLE DENOMINADO "CASA COLORADA", ubicado en la calle 12B No.3-3, PROPIEDAD DEL INSTITUTO DISTRITAL DE PATRIMONIO CULTURAL". Concurso de Meritos Abierto 102840574 5 meses</v>
      </c>
      <c r="I8" s="8">
        <v>1.2</v>
      </c>
      <c r="J8" s="13">
        <v>0.8</v>
      </c>
      <c r="K8" s="8">
        <v>1</v>
      </c>
      <c r="L8" s="13">
        <v>0.03</v>
      </c>
      <c r="M8" s="13">
        <v>0.03</v>
      </c>
      <c r="N8" s="13">
        <v>0.01</v>
      </c>
    </row>
    <row r="9" spans="2:16">
      <c r="B9" s="19"/>
      <c r="C9" s="19"/>
      <c r="D9" s="19"/>
      <c r="E9" s="19"/>
      <c r="F9" s="19"/>
      <c r="G9" s="19"/>
      <c r="H9" s="20" t="s">
        <v>48</v>
      </c>
      <c r="I9" s="21">
        <f>+AVERAGE(I2:I8)</f>
        <v>1.5042857142857144</v>
      </c>
      <c r="J9" s="22">
        <f t="shared" ref="J9:N9" si="1">+AVERAGE(J2:J8)</f>
        <v>0.66428571428571426</v>
      </c>
      <c r="K9" s="21">
        <f t="shared" si="1"/>
        <v>1.6428571428571428</v>
      </c>
      <c r="L9" s="22">
        <f t="shared" si="1"/>
        <v>2.8571428571428574E-2</v>
      </c>
      <c r="M9" s="22">
        <f t="shared" si="1"/>
        <v>4.5714285714285707E-2</v>
      </c>
      <c r="N9" s="22">
        <f t="shared" si="1"/>
        <v>0.01</v>
      </c>
    </row>
    <row r="10" spans="2:16">
      <c r="B10" s="19"/>
      <c r="C10" s="19"/>
      <c r="D10" s="19"/>
      <c r="E10" s="19"/>
      <c r="F10" s="19"/>
      <c r="G10" s="19"/>
      <c r="H10" s="20" t="s">
        <v>49</v>
      </c>
      <c r="I10" s="21">
        <f>+MEDIAN(I2:I8)</f>
        <v>1.21</v>
      </c>
      <c r="J10" s="22">
        <f t="shared" ref="J10:N10" si="2">+MEDIAN(J2:J8)</f>
        <v>0.7</v>
      </c>
      <c r="K10" s="21">
        <f t="shared" si="2"/>
        <v>1</v>
      </c>
      <c r="L10" s="22">
        <f t="shared" si="2"/>
        <v>0.02</v>
      </c>
      <c r="M10" s="22">
        <f t="shared" si="2"/>
        <v>0.04</v>
      </c>
      <c r="N10" s="22">
        <f t="shared" si="2"/>
        <v>0.01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441D0-4C90-4908-A9BC-970374C4FC23}">
  <dimension ref="A1:G31"/>
  <sheetViews>
    <sheetView topLeftCell="A18" zoomScale="115" zoomScaleNormal="115" workbookViewId="0">
      <selection activeCell="D33" sqref="D33"/>
    </sheetView>
  </sheetViews>
  <sheetFormatPr defaultColWidth="11.42578125" defaultRowHeight="15"/>
  <cols>
    <col min="1" max="1" width="7.140625" customWidth="1"/>
    <col min="2" max="2" width="39.42578125" customWidth="1"/>
    <col min="3" max="3" width="6" customWidth="1"/>
    <col min="4" max="4" width="5.85546875" customWidth="1"/>
    <col min="5" max="5" width="9.28515625" customWidth="1"/>
    <col min="6" max="6" width="6.42578125" customWidth="1"/>
    <col min="7" max="7" width="9" customWidth="1"/>
  </cols>
  <sheetData>
    <row r="1" spans="1:7" ht="60.75" customHeight="1">
      <c r="A1" s="6" t="s">
        <v>50</v>
      </c>
      <c r="B1" s="6" t="s">
        <v>51</v>
      </c>
      <c r="C1" s="7" t="s">
        <v>52</v>
      </c>
      <c r="D1" s="7" t="s">
        <v>53</v>
      </c>
      <c r="E1" s="7" t="s">
        <v>54</v>
      </c>
      <c r="F1" s="7" t="s">
        <v>55</v>
      </c>
      <c r="G1" s="7" t="s">
        <v>56</v>
      </c>
    </row>
    <row r="2" spans="1:7">
      <c r="A2" s="40">
        <v>1</v>
      </c>
      <c r="B2" s="25" t="s">
        <v>57</v>
      </c>
      <c r="C2" s="31">
        <v>2.5</v>
      </c>
      <c r="D2" s="34">
        <v>0.76</v>
      </c>
      <c r="E2" s="31">
        <v>2.69</v>
      </c>
      <c r="F2" s="34">
        <v>0.46</v>
      </c>
      <c r="G2" s="34">
        <v>0.11</v>
      </c>
    </row>
    <row r="3" spans="1:7">
      <c r="A3" s="41">
        <v>2</v>
      </c>
      <c r="B3" s="26" t="s">
        <v>58</v>
      </c>
      <c r="C3" s="31">
        <v>7.23</v>
      </c>
      <c r="D3" s="34">
        <v>17.66</v>
      </c>
      <c r="E3" s="31">
        <v>5.66</v>
      </c>
      <c r="F3" s="34">
        <v>15.27</v>
      </c>
      <c r="G3" s="34">
        <v>12.57</v>
      </c>
    </row>
    <row r="4" spans="1:7" ht="29.25" customHeight="1">
      <c r="A4" s="41">
        <v>3</v>
      </c>
      <c r="B4" s="26" t="s">
        <v>59</v>
      </c>
      <c r="C4" s="31">
        <v>1.3</v>
      </c>
      <c r="D4" s="34">
        <v>60.05</v>
      </c>
      <c r="E4" s="31">
        <v>1.67</v>
      </c>
      <c r="F4" s="34">
        <v>0.68</v>
      </c>
      <c r="G4" s="34">
        <v>0.27</v>
      </c>
    </row>
    <row r="5" spans="1:7">
      <c r="A5" s="41">
        <v>4</v>
      </c>
      <c r="B5" s="26" t="s">
        <v>60</v>
      </c>
      <c r="C5" s="31">
        <v>10.38</v>
      </c>
      <c r="D5" s="34">
        <v>42.26</v>
      </c>
      <c r="E5" s="31">
        <v>2.37</v>
      </c>
      <c r="F5" s="34">
        <v>5.79</v>
      </c>
      <c r="G5" s="34">
        <v>3.34</v>
      </c>
    </row>
    <row r="6" spans="1:7">
      <c r="A6" s="40">
        <v>5</v>
      </c>
      <c r="B6" s="26" t="s">
        <v>61</v>
      </c>
      <c r="C6" s="31">
        <v>1.49</v>
      </c>
      <c r="D6" s="34">
        <v>76.17</v>
      </c>
      <c r="E6" s="31">
        <v>1.31</v>
      </c>
      <c r="F6" s="34">
        <v>12.8</v>
      </c>
      <c r="G6" s="34">
        <v>3.05</v>
      </c>
    </row>
    <row r="7" spans="1:7">
      <c r="A7" s="41">
        <v>6</v>
      </c>
      <c r="B7" s="26" t="s">
        <v>62</v>
      </c>
      <c r="C7" s="31">
        <v>1.04</v>
      </c>
      <c r="D7" s="34">
        <v>20.64</v>
      </c>
      <c r="E7" s="31">
        <v>4.8499999999999996</v>
      </c>
      <c r="F7" s="34">
        <v>1.8</v>
      </c>
      <c r="G7" s="34">
        <v>1.43</v>
      </c>
    </row>
    <row r="8" spans="1:7">
      <c r="A8" s="41">
        <v>7</v>
      </c>
      <c r="B8" s="26" t="s">
        <v>63</v>
      </c>
      <c r="C8" s="31">
        <v>2.11</v>
      </c>
      <c r="D8" s="34">
        <v>78.69</v>
      </c>
      <c r="E8" s="31">
        <v>1.27</v>
      </c>
      <c r="F8" s="34">
        <v>13.23</v>
      </c>
      <c r="G8" s="34">
        <v>2.82</v>
      </c>
    </row>
    <row r="9" spans="1:7">
      <c r="A9" s="41">
        <v>8</v>
      </c>
      <c r="B9" s="26" t="s">
        <v>64</v>
      </c>
      <c r="C9" s="31">
        <v>114.43</v>
      </c>
      <c r="D9" s="34">
        <v>0.21</v>
      </c>
      <c r="E9" s="31">
        <v>485.77</v>
      </c>
      <c r="F9" s="34">
        <v>7.96</v>
      </c>
      <c r="G9" s="34">
        <v>7.94</v>
      </c>
    </row>
    <row r="10" spans="1:7">
      <c r="A10" s="40">
        <v>9</v>
      </c>
      <c r="B10" s="26" t="s">
        <v>65</v>
      </c>
      <c r="C10" s="31">
        <v>0.93</v>
      </c>
      <c r="D10" s="34">
        <v>14.07</v>
      </c>
      <c r="E10" s="31">
        <v>7.11</v>
      </c>
      <c r="F10" s="34">
        <v>0.52</v>
      </c>
      <c r="G10" s="34">
        <v>0.45</v>
      </c>
    </row>
    <row r="11" spans="1:7">
      <c r="A11" s="41">
        <v>10</v>
      </c>
      <c r="B11" s="29" t="s">
        <v>66</v>
      </c>
      <c r="C11" s="31">
        <v>1.1200000000000001</v>
      </c>
      <c r="D11" s="34">
        <v>46.15</v>
      </c>
      <c r="E11" s="31">
        <v>2.17</v>
      </c>
      <c r="F11" s="34">
        <v>7.45</v>
      </c>
      <c r="G11" s="34">
        <v>4.01</v>
      </c>
    </row>
    <row r="12" spans="1:7">
      <c r="A12" s="41">
        <v>11</v>
      </c>
      <c r="B12" s="31" t="s">
        <v>67</v>
      </c>
      <c r="C12" s="31">
        <v>227.02</v>
      </c>
      <c r="D12" s="34">
        <v>0.01</v>
      </c>
      <c r="E12" s="31">
        <v>133.16999999999999</v>
      </c>
      <c r="F12" s="34">
        <v>0.2</v>
      </c>
      <c r="G12" s="37">
        <v>0.2</v>
      </c>
    </row>
    <row r="13" spans="1:7">
      <c r="A13" s="40">
        <v>12</v>
      </c>
      <c r="B13" s="32" t="s">
        <v>68</v>
      </c>
      <c r="C13" s="32">
        <v>5.43</v>
      </c>
      <c r="D13" s="34">
        <v>7.0000000000000007E-2</v>
      </c>
      <c r="E13" s="32" t="s">
        <v>69</v>
      </c>
      <c r="F13" s="35">
        <v>0.17</v>
      </c>
      <c r="G13" s="38">
        <v>0.16</v>
      </c>
    </row>
    <row r="14" spans="1:7">
      <c r="A14" s="41">
        <v>13</v>
      </c>
      <c r="B14" s="32" t="s">
        <v>70</v>
      </c>
      <c r="C14" s="32">
        <v>5.76</v>
      </c>
      <c r="D14" s="34">
        <v>0.6</v>
      </c>
      <c r="E14" s="32">
        <v>6.53</v>
      </c>
      <c r="F14" s="35">
        <v>0.31</v>
      </c>
      <c r="G14" s="38">
        <v>0.13</v>
      </c>
    </row>
    <row r="15" spans="1:7">
      <c r="A15" s="41">
        <v>14</v>
      </c>
      <c r="B15" s="32" t="s">
        <v>71</v>
      </c>
      <c r="C15" s="32">
        <v>36.020000000000003</v>
      </c>
      <c r="D15" s="34">
        <v>0.34</v>
      </c>
      <c r="E15" s="32">
        <v>195.78</v>
      </c>
      <c r="F15" s="35">
        <v>0.47</v>
      </c>
      <c r="G15" s="38">
        <v>0.31</v>
      </c>
    </row>
    <row r="16" spans="1:7">
      <c r="A16" s="41">
        <v>15</v>
      </c>
      <c r="B16" s="32" t="s">
        <v>72</v>
      </c>
      <c r="C16" s="32">
        <v>83.71</v>
      </c>
      <c r="D16" s="34">
        <v>0.01</v>
      </c>
      <c r="E16" s="32">
        <v>23.4</v>
      </c>
      <c r="F16" s="35">
        <v>0.08</v>
      </c>
      <c r="G16" s="38">
        <v>0.08</v>
      </c>
    </row>
    <row r="17" spans="1:7">
      <c r="A17" s="40">
        <v>16</v>
      </c>
      <c r="B17" s="32" t="s">
        <v>73</v>
      </c>
      <c r="C17" s="32">
        <v>244.46</v>
      </c>
      <c r="D17" s="34">
        <v>0.09</v>
      </c>
      <c r="E17" s="32">
        <v>26.58</v>
      </c>
      <c r="F17" s="35">
        <v>0.13</v>
      </c>
      <c r="G17" s="38">
        <v>0.11</v>
      </c>
    </row>
    <row r="18" spans="1:7">
      <c r="A18" s="41">
        <v>17</v>
      </c>
      <c r="B18" s="32" t="s">
        <v>74</v>
      </c>
      <c r="C18" s="32">
        <v>15.64</v>
      </c>
      <c r="D18" s="34">
        <v>0.53</v>
      </c>
      <c r="E18" s="32">
        <v>152.41</v>
      </c>
      <c r="F18" s="35">
        <v>0.22</v>
      </c>
      <c r="G18" s="38">
        <v>0.1</v>
      </c>
    </row>
    <row r="19" spans="1:7">
      <c r="A19" s="41">
        <v>18</v>
      </c>
      <c r="B19" s="32" t="s">
        <v>75</v>
      </c>
      <c r="C19" s="32">
        <v>45.92</v>
      </c>
      <c r="D19" s="34">
        <v>7.0000000000000007E-2</v>
      </c>
      <c r="E19" s="32">
        <v>61011.56</v>
      </c>
      <c r="F19" s="35">
        <v>0.4</v>
      </c>
      <c r="G19" s="38">
        <v>0.37</v>
      </c>
    </row>
    <row r="20" spans="1:7">
      <c r="A20" s="40">
        <v>19</v>
      </c>
      <c r="B20" s="32" t="s">
        <v>76</v>
      </c>
      <c r="C20" s="32">
        <v>34.47</v>
      </c>
      <c r="D20" s="34">
        <v>0.19</v>
      </c>
      <c r="E20" s="32">
        <v>1301.8399999999999</v>
      </c>
      <c r="F20" s="35">
        <v>0.25</v>
      </c>
      <c r="G20" s="38">
        <v>0.21</v>
      </c>
    </row>
    <row r="21" spans="1:7">
      <c r="A21" s="41">
        <v>20</v>
      </c>
      <c r="B21" s="32" t="s">
        <v>77</v>
      </c>
      <c r="C21" s="32">
        <v>7.35</v>
      </c>
      <c r="D21" s="34">
        <v>0.2</v>
      </c>
      <c r="E21" s="32" t="s">
        <v>69</v>
      </c>
      <c r="F21" s="35">
        <v>0.26</v>
      </c>
      <c r="G21" s="38">
        <v>0.2</v>
      </c>
    </row>
    <row r="22" spans="1:7">
      <c r="A22" s="41">
        <v>21</v>
      </c>
      <c r="B22" s="32" t="s">
        <v>78</v>
      </c>
      <c r="C22" s="32">
        <v>20.74</v>
      </c>
      <c r="D22" s="34">
        <v>0.1</v>
      </c>
      <c r="E22" s="32">
        <v>75.459999999999994</v>
      </c>
      <c r="F22" s="35">
        <v>0.11</v>
      </c>
      <c r="G22" s="38">
        <v>0.1</v>
      </c>
    </row>
    <row r="23" spans="1:7">
      <c r="A23" s="41">
        <v>22</v>
      </c>
      <c r="B23" s="32" t="s">
        <v>79</v>
      </c>
      <c r="C23" s="32">
        <v>4.82</v>
      </c>
      <c r="D23" s="34">
        <v>0.28000000000000003</v>
      </c>
      <c r="E23" s="32">
        <v>267.63</v>
      </c>
      <c r="F23" s="35">
        <v>0.23</v>
      </c>
      <c r="G23" s="38">
        <v>0.16</v>
      </c>
    </row>
    <row r="24" spans="1:7">
      <c r="A24" s="40">
        <v>23</v>
      </c>
      <c r="B24" s="32" t="s">
        <v>80</v>
      </c>
      <c r="C24" s="32">
        <v>3.36</v>
      </c>
      <c r="D24" s="34">
        <v>0.57999999999999996</v>
      </c>
      <c r="E24" s="32">
        <v>8.36</v>
      </c>
      <c r="F24" s="35">
        <v>0.21</v>
      </c>
      <c r="G24" s="38">
        <v>0.09</v>
      </c>
    </row>
    <row r="25" spans="1:7">
      <c r="A25" s="41">
        <v>24</v>
      </c>
      <c r="B25" s="32" t="s">
        <v>81</v>
      </c>
      <c r="C25" s="32">
        <v>623.48</v>
      </c>
      <c r="D25" s="34">
        <v>0</v>
      </c>
      <c r="E25" s="32">
        <v>58.15</v>
      </c>
      <c r="F25" s="35">
        <v>0.1</v>
      </c>
      <c r="G25" s="38">
        <v>0.1</v>
      </c>
    </row>
    <row r="26" spans="1:7">
      <c r="A26" s="41">
        <v>25</v>
      </c>
      <c r="B26" s="32" t="s">
        <v>82</v>
      </c>
      <c r="C26" s="32">
        <v>126.44</v>
      </c>
      <c r="D26" s="34">
        <v>0.01</v>
      </c>
      <c r="E26" s="32">
        <v>6.26</v>
      </c>
      <c r="F26" s="35">
        <v>0.01</v>
      </c>
      <c r="G26" s="38">
        <v>0.01</v>
      </c>
    </row>
    <row r="27" spans="1:7">
      <c r="A27" s="40">
        <v>26</v>
      </c>
      <c r="B27" s="32" t="s">
        <v>83</v>
      </c>
      <c r="C27" s="32">
        <v>56.66</v>
      </c>
      <c r="D27" s="34">
        <v>0.02</v>
      </c>
      <c r="E27" s="32">
        <v>189.85</v>
      </c>
      <c r="F27" s="35">
        <v>0.17</v>
      </c>
      <c r="G27" s="38">
        <v>0.17</v>
      </c>
    </row>
    <row r="28" spans="1:7">
      <c r="A28" s="41">
        <v>27</v>
      </c>
      <c r="B28" s="33" t="s">
        <v>84</v>
      </c>
      <c r="C28" s="33">
        <v>1.58</v>
      </c>
      <c r="D28" s="34">
        <v>0.37</v>
      </c>
      <c r="E28" s="33" t="s">
        <v>69</v>
      </c>
      <c r="F28" s="36">
        <v>0.12</v>
      </c>
      <c r="G28" s="39">
        <v>7.0000000000000007E-2</v>
      </c>
    </row>
    <row r="29" spans="1:7">
      <c r="A29" s="30"/>
      <c r="B29" s="30"/>
      <c r="C29" s="28"/>
      <c r="D29" s="28"/>
      <c r="E29" s="28"/>
      <c r="F29" s="28"/>
      <c r="G29" s="28"/>
    </row>
    <row r="30" spans="1:7">
      <c r="A30" s="9"/>
      <c r="B30" s="27" t="s">
        <v>85</v>
      </c>
      <c r="C30" s="28">
        <f>+AVERAGE(C2:C28)</f>
        <v>62.421851851851855</v>
      </c>
      <c r="D30" s="12">
        <f>+AVERAGE(D2:D28)</f>
        <v>13.338148148148139</v>
      </c>
      <c r="E30" s="10">
        <f>+AVERAGE(E2:E11)</f>
        <v>51.486999999999988</v>
      </c>
      <c r="F30" s="12">
        <f>+AVERAGE(F2:F28)</f>
        <v>2.5703703703703713</v>
      </c>
      <c r="G30" s="12">
        <f>+AVERAGE(G2:G28)</f>
        <v>1.4281481481481484</v>
      </c>
    </row>
    <row r="31" spans="1:7">
      <c r="A31" s="9"/>
      <c r="B31" s="27" t="s">
        <v>86</v>
      </c>
      <c r="C31" s="28">
        <f>+MEDIAN(C2:C28)</f>
        <v>7.35</v>
      </c>
      <c r="D31" s="12">
        <f>+MEDIAN(D2:D28)</f>
        <v>0.34</v>
      </c>
      <c r="E31" s="10">
        <f>+MEDIAN(E2:E11)</f>
        <v>2.5300000000000002</v>
      </c>
      <c r="F31" s="12">
        <f>+MEDIAN(F2:F28)</f>
        <v>0.26</v>
      </c>
      <c r="G31" s="12">
        <f>+MEDIAN(G2:G28)</f>
        <v>0.2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2545-0972-483B-8C4E-7F0185A3A4DF}">
  <dimension ref="C3:G18"/>
  <sheetViews>
    <sheetView tabSelected="1" topLeftCell="C1" workbookViewId="0">
      <selection activeCell="F17" sqref="F17"/>
    </sheetView>
  </sheetViews>
  <sheetFormatPr defaultColWidth="11.42578125" defaultRowHeight="15"/>
  <cols>
    <col min="3" max="3" width="24.7109375" customWidth="1"/>
    <col min="4" max="4" width="23.140625" customWidth="1"/>
    <col min="5" max="5" width="14.5703125" customWidth="1"/>
    <col min="6" max="6" width="12.5703125" bestFit="1" customWidth="1"/>
    <col min="7" max="7" width="20.42578125" customWidth="1"/>
  </cols>
  <sheetData>
    <row r="3" spans="3:7">
      <c r="C3" s="50" t="s">
        <v>87</v>
      </c>
      <c r="D3" s="51" t="s">
        <v>88</v>
      </c>
      <c r="E3" s="50" t="s">
        <v>89</v>
      </c>
      <c r="F3" s="51" t="s">
        <v>90</v>
      </c>
      <c r="G3" s="51"/>
    </row>
    <row r="4" spans="3:7">
      <c r="C4" s="50"/>
      <c r="D4" s="51"/>
      <c r="E4" s="50"/>
      <c r="F4" s="1" t="s">
        <v>91</v>
      </c>
      <c r="G4" s="1" t="s">
        <v>92</v>
      </c>
    </row>
    <row r="5" spans="3:7">
      <c r="C5" s="2" t="s">
        <v>93</v>
      </c>
      <c r="D5" s="3">
        <f>+'PROCESOS SECOP'!I10</f>
        <v>1.21</v>
      </c>
      <c r="E5" s="3">
        <f>+EMPRESAS!C31</f>
        <v>7.35</v>
      </c>
      <c r="F5" s="3">
        <v>1.1000000000000001</v>
      </c>
      <c r="G5" s="3">
        <v>1.2</v>
      </c>
    </row>
    <row r="6" spans="3:7">
      <c r="C6" s="2" t="s">
        <v>94</v>
      </c>
      <c r="D6" s="11">
        <f>+'PROCESOS SECOP'!J10</f>
        <v>0.7</v>
      </c>
      <c r="E6" s="11">
        <f>+EMPRESAS!D31</f>
        <v>0.34</v>
      </c>
      <c r="F6" s="11">
        <v>0.65</v>
      </c>
      <c r="G6" s="11">
        <v>0.65</v>
      </c>
    </row>
    <row r="7" spans="3:7">
      <c r="C7" s="2" t="s">
        <v>54</v>
      </c>
      <c r="D7" s="3">
        <f>+'PROCESOS SECOP'!K10</f>
        <v>1</v>
      </c>
      <c r="E7" s="3">
        <f>+EMPRESAS!E31</f>
        <v>2.5300000000000002</v>
      </c>
      <c r="F7" s="3">
        <v>1.5</v>
      </c>
      <c r="G7" s="3">
        <v>1.5</v>
      </c>
    </row>
    <row r="8" spans="3:7">
      <c r="C8" s="2" t="s">
        <v>55</v>
      </c>
      <c r="D8" s="11">
        <f>+'PROCESOS SECOP'!M10</f>
        <v>0.04</v>
      </c>
      <c r="E8" s="11">
        <f>+EMPRESAS!F31</f>
        <v>0.26</v>
      </c>
      <c r="F8" s="11">
        <v>0.02</v>
      </c>
      <c r="G8" s="11">
        <v>0.03</v>
      </c>
    </row>
    <row r="9" spans="3:7">
      <c r="C9" s="2" t="s">
        <v>95</v>
      </c>
      <c r="D9" s="11">
        <f>+'PROCESOS SECOP'!L10</f>
        <v>0.02</v>
      </c>
      <c r="E9" s="11">
        <f>+EMPRESAS!G31</f>
        <v>0.2</v>
      </c>
      <c r="F9" s="11">
        <v>0.01</v>
      </c>
      <c r="G9" s="11">
        <v>0.02</v>
      </c>
    </row>
    <row r="13" spans="3:7">
      <c r="F13" s="4"/>
    </row>
    <row r="14" spans="3:7">
      <c r="E14" s="49" t="s">
        <v>96</v>
      </c>
      <c r="F14" s="49" t="s">
        <v>97</v>
      </c>
      <c r="G14" s="49" t="s">
        <v>98</v>
      </c>
    </row>
    <row r="15" spans="3:7">
      <c r="C15" s="46" t="s">
        <v>99</v>
      </c>
      <c r="D15" s="43">
        <v>215262693</v>
      </c>
      <c r="E15" s="48">
        <v>0</v>
      </c>
      <c r="F15" s="48">
        <v>7</v>
      </c>
      <c r="G15" s="48">
        <v>0</v>
      </c>
    </row>
    <row r="16" spans="3:7">
      <c r="C16" s="47" t="s">
        <v>100</v>
      </c>
      <c r="D16" s="44">
        <f>D15*D17</f>
        <v>71754231</v>
      </c>
      <c r="E16" s="42"/>
    </row>
    <row r="17" spans="3:6">
      <c r="C17" s="47" t="s">
        <v>101</v>
      </c>
      <c r="D17" s="45">
        <v>0.33333333333333331</v>
      </c>
      <c r="E17" s="42"/>
    </row>
    <row r="18" spans="3:6">
      <c r="E18" s="5" t="e">
        <f>+E16/E15</f>
        <v>#DIV/0!</v>
      </c>
      <c r="F18" s="4"/>
    </row>
  </sheetData>
  <mergeCells count="4">
    <mergeCell ref="C3:C4"/>
    <mergeCell ref="D3:D4"/>
    <mergeCell ref="E3:E4"/>
    <mergeCell ref="F3:G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53296E0569A4987EC719B6AB6C7C1" ma:contentTypeVersion="19" ma:contentTypeDescription="Crear nuevo documento." ma:contentTypeScope="" ma:versionID="a742f5a494bbb4fa437042f57ab5ccf0">
  <xsd:schema xmlns:xsd="http://www.w3.org/2001/XMLSchema" xmlns:xs="http://www.w3.org/2001/XMLSchema" xmlns:p="http://schemas.microsoft.com/office/2006/metadata/properties" xmlns:ns2="5878a3bc-bd98-4f80-bbbd-7942033ae18f" xmlns:ns3="837f7691-f6b2-4e4d-a649-abd74f8cc6e0" targetNamespace="http://schemas.microsoft.com/office/2006/metadata/properties" ma:root="true" ma:fieldsID="14ac42dd3808b66e154cb5ffa3205ce5" ns2:_="" ns3:_="">
    <xsd:import namespace="5878a3bc-bd98-4f80-bbbd-7942033ae18f"/>
    <xsd:import namespace="837f7691-f6b2-4e4d-a649-abd74f8cc6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78a3bc-bd98-4f80-bbbd-7942033ae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7f7691-f6b2-4e4d-a649-abd74f8cc6e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9a98f71c-2576-4f28-9ea3-1271816e0d85}" ma:internalName="TaxCatchAll" ma:showField="CatchAllData" ma:web="837f7691-f6b2-4e4d-a649-abd74f8cc6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78a3bc-bd98-4f80-bbbd-7942033ae18f">
      <Terms xmlns="http://schemas.microsoft.com/office/infopath/2007/PartnerControls"/>
    </lcf76f155ced4ddcb4097134ff3c332f>
    <TaxCatchAll xmlns="837f7691-f6b2-4e4d-a649-abd74f8cc6e0" xsi:nil="true"/>
  </documentManagement>
</p:properties>
</file>

<file path=customXml/itemProps1.xml><?xml version="1.0" encoding="utf-8"?>
<ds:datastoreItem xmlns:ds="http://schemas.openxmlformats.org/officeDocument/2006/customXml" ds:itemID="{FE0D1E3B-6080-4658-A808-4B5D60511358}"/>
</file>

<file path=customXml/itemProps2.xml><?xml version="1.0" encoding="utf-8"?>
<ds:datastoreItem xmlns:ds="http://schemas.openxmlformats.org/officeDocument/2006/customXml" ds:itemID="{DE5404FA-5FFC-4978-880E-1F83B23C7008}"/>
</file>

<file path=customXml/itemProps3.xml><?xml version="1.0" encoding="utf-8"?>
<ds:datastoreItem xmlns:ds="http://schemas.openxmlformats.org/officeDocument/2006/customXml" ds:itemID="{CC0042AA-E24B-4F71-82F0-7FCFC6C452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Gina Paola Rojas Ayala</dc:creator>
  <cp:keywords/>
  <dc:description/>
  <cp:lastModifiedBy>estudiosdesector</cp:lastModifiedBy>
  <cp:revision/>
  <dcterms:created xsi:type="dcterms:W3CDTF">2025-06-08T17:48:12Z</dcterms:created>
  <dcterms:modified xsi:type="dcterms:W3CDTF">2026-04-13T19:28:10Z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0x0101007BB53296E0569A4987EC719B6AB6C7C1</vt:lpwstr>
  </property>
  <property fmtid="{D5CDD505-2E9C-101B-9397-08002B2CF9AE}" pid="3" name="MediaServiceImageTags">
    <vt:lpwstr/>
  </property>
</Properties>
</file>