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C:\Users\PC\Downloads\"/>
    </mc:Choice>
  </mc:AlternateContent>
  <xr:revisionPtr revIDLastSave="0" documentId="13_ncr:1_{A9E50AF4-9CE4-48C9-B285-72BCEDC530CE}" xr6:coauthVersionLast="47" xr6:coauthVersionMax="47" xr10:uidLastSave="{00000000-0000-0000-0000-000000000000}"/>
  <bookViews>
    <workbookView xWindow="-108" yWindow="-108" windowWidth="23256" windowHeight="12456" xr2:uid="{7326FF4D-AE56-48E4-9C64-D85C19621291}"/>
  </bookViews>
  <sheets>
    <sheet name="CUADRO COMPARATIVO" sheetId="1" r:id="rId1"/>
    <sheet name="VUCE" sheetId="2" r:id="rId2"/>
  </sheets>
  <definedNames>
    <definedName name="_xlnm.Print_Area" localSheetId="0">'CUADRO COMPARATIVO'!$A$1:$O$53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N48" i="1" l="1"/>
  <c r="N47" i="1"/>
  <c r="N45" i="1"/>
  <c r="N42" i="1"/>
  <c r="N41" i="1"/>
  <c r="N28" i="1"/>
  <c r="N10" i="1"/>
  <c r="N9" i="1"/>
  <c r="N8" i="1"/>
  <c r="L50" i="1"/>
  <c r="M50" i="1" s="1"/>
  <c r="N50" i="1" s="1"/>
  <c r="L48" i="1"/>
  <c r="M48" i="1" s="1"/>
  <c r="L47" i="1"/>
  <c r="M47" i="1" s="1"/>
  <c r="L45" i="1"/>
  <c r="M45" i="1" s="1"/>
  <c r="L44" i="1"/>
  <c r="M44" i="1" s="1"/>
  <c r="N44" i="1" s="1"/>
  <c r="L42" i="1"/>
  <c r="M42" i="1" s="1"/>
  <c r="L41" i="1"/>
  <c r="M41" i="1" s="1"/>
  <c r="L39" i="1"/>
  <c r="M39" i="1" s="1"/>
  <c r="N39" i="1" s="1"/>
  <c r="L38" i="1"/>
  <c r="M38" i="1" s="1"/>
  <c r="N38" i="1" s="1"/>
  <c r="L36" i="1"/>
  <c r="M36" i="1" s="1"/>
  <c r="N36" i="1" s="1"/>
  <c r="L34" i="1"/>
  <c r="M34" i="1" s="1"/>
  <c r="N34" i="1" s="1"/>
  <c r="L32" i="1"/>
  <c r="M32" i="1" s="1"/>
  <c r="N32" i="1" s="1"/>
  <c r="L30" i="1"/>
  <c r="M30" i="1" s="1"/>
  <c r="N30" i="1" s="1"/>
  <c r="L29" i="1"/>
  <c r="M29" i="1" s="1"/>
  <c r="N29" i="1" s="1"/>
  <c r="L28" i="1"/>
  <c r="M28" i="1" s="1"/>
  <c r="L27" i="1"/>
  <c r="M27" i="1" s="1"/>
  <c r="N27" i="1" s="1"/>
  <c r="L26" i="1"/>
  <c r="M26" i="1" s="1"/>
  <c r="N26" i="1" s="1"/>
  <c r="L24" i="1"/>
  <c r="M24" i="1" s="1"/>
  <c r="N24" i="1" s="1"/>
  <c r="L23" i="1"/>
  <c r="M23" i="1" s="1"/>
  <c r="N23" i="1" s="1"/>
  <c r="L21" i="1"/>
  <c r="M21" i="1" s="1"/>
  <c r="N21" i="1" s="1"/>
  <c r="L20" i="1"/>
  <c r="M20" i="1" s="1"/>
  <c r="N20" i="1" s="1"/>
  <c r="L19" i="1"/>
  <c r="M19" i="1" s="1"/>
  <c r="N19" i="1" s="1"/>
  <c r="L18" i="1"/>
  <c r="M18" i="1" s="1"/>
  <c r="N18" i="1" s="1"/>
  <c r="L16" i="1"/>
  <c r="M16" i="1" s="1"/>
  <c r="N16" i="1" s="1"/>
  <c r="L15" i="1"/>
  <c r="M15" i="1" s="1"/>
  <c r="N15" i="1" s="1"/>
  <c r="L13" i="1"/>
  <c r="M13" i="1" s="1"/>
  <c r="N13" i="1" s="1"/>
  <c r="L11" i="1"/>
  <c r="M11" i="1" s="1"/>
  <c r="N11" i="1" s="1"/>
  <c r="L10" i="1"/>
  <c r="M10" i="1" s="1"/>
  <c r="L9" i="1"/>
  <c r="M9" i="1" s="1"/>
  <c r="L8" i="1"/>
  <c r="M8" i="1" s="1"/>
  <c r="L7" i="1"/>
  <c r="M7" i="1" s="1"/>
  <c r="N7" i="1" s="1"/>
  <c r="N51" i="1" l="1"/>
  <c r="K7" i="1" l="1"/>
  <c r="G48" i="1"/>
  <c r="F6" i="2"/>
  <c r="B6" i="2" s="1"/>
  <c r="C6" i="2" s="1"/>
  <c r="B16" i="2" s="1"/>
  <c r="F21" i="2" s="1"/>
  <c r="F8" i="2"/>
  <c r="B8" i="2" s="1"/>
  <c r="C8" i="2" s="1"/>
  <c r="B17" i="2" s="1"/>
  <c r="F22" i="2" s="1"/>
  <c r="G22" i="2" s="1"/>
  <c r="F7" i="2"/>
  <c r="B7" i="2" s="1"/>
  <c r="C7" i="2" s="1"/>
  <c r="F9" i="2"/>
  <c r="B9" i="2" s="1"/>
  <c r="K10" i="1"/>
  <c r="G7" i="1"/>
  <c r="K11" i="1"/>
  <c r="K50" i="1"/>
  <c r="K48" i="1"/>
  <c r="K47" i="1"/>
  <c r="K45" i="1"/>
  <c r="K44" i="1"/>
  <c r="K42" i="1"/>
  <c r="K41" i="1"/>
  <c r="K39" i="1"/>
  <c r="K38" i="1"/>
  <c r="K36" i="1"/>
  <c r="K34" i="1"/>
  <c r="K32" i="1"/>
  <c r="K30" i="1"/>
  <c r="K29" i="1"/>
  <c r="K28" i="1"/>
  <c r="K27" i="1"/>
  <c r="K26" i="1"/>
  <c r="K24" i="1"/>
  <c r="K23" i="1"/>
  <c r="K21" i="1"/>
  <c r="K20" i="1"/>
  <c r="K19" i="1"/>
  <c r="K18" i="1"/>
  <c r="K16" i="1"/>
  <c r="K15" i="1"/>
  <c r="K9" i="1"/>
  <c r="K8" i="1"/>
  <c r="I50" i="1"/>
  <c r="I48" i="1"/>
  <c r="I47" i="1"/>
  <c r="I45" i="1"/>
  <c r="I44" i="1"/>
  <c r="I42" i="1"/>
  <c r="I41" i="1"/>
  <c r="I39" i="1"/>
  <c r="I38" i="1"/>
  <c r="I36" i="1"/>
  <c r="I34" i="1"/>
  <c r="I32" i="1"/>
  <c r="I30" i="1"/>
  <c r="I29" i="1"/>
  <c r="I28" i="1"/>
  <c r="I27" i="1"/>
  <c r="I26" i="1"/>
  <c r="I24" i="1"/>
  <c r="I23" i="1"/>
  <c r="I21" i="1"/>
  <c r="I20" i="1"/>
  <c r="I19" i="1"/>
  <c r="I18" i="1"/>
  <c r="I16" i="1"/>
  <c r="I15" i="1"/>
  <c r="I13" i="1"/>
  <c r="I11" i="1"/>
  <c r="I10" i="1"/>
  <c r="I9" i="1"/>
  <c r="I8" i="1"/>
  <c r="I7" i="1"/>
  <c r="G8" i="1"/>
  <c r="G9" i="1"/>
  <c r="G10" i="1"/>
  <c r="G11" i="1"/>
  <c r="G13" i="1"/>
  <c r="G15" i="1"/>
  <c r="G16" i="1"/>
  <c r="G18" i="1"/>
  <c r="G19" i="1"/>
  <c r="G20" i="1"/>
  <c r="G21" i="1"/>
  <c r="G23" i="1"/>
  <c r="G24" i="1"/>
  <c r="G26" i="1"/>
  <c r="G27" i="1"/>
  <c r="G28" i="1"/>
  <c r="G29" i="1"/>
  <c r="G30" i="1"/>
  <c r="G32" i="1"/>
  <c r="G34" i="1"/>
  <c r="G36" i="1"/>
  <c r="G38" i="1"/>
  <c r="G39" i="1"/>
  <c r="G41" i="1"/>
  <c r="G42" i="1"/>
  <c r="G44" i="1"/>
  <c r="G45" i="1"/>
  <c r="G47" i="1"/>
  <c r="G50" i="1"/>
  <c r="Q44" i="1" l="1"/>
  <c r="R44" i="1" s="1"/>
  <c r="G51" i="1"/>
  <c r="G52" i="1" s="1"/>
  <c r="G53" i="1" s="1"/>
  <c r="I51" i="1"/>
  <c r="I52" i="1" s="1"/>
  <c r="I53" i="1" s="1"/>
  <c r="G21" i="2"/>
  <c r="C9" i="2"/>
  <c r="D11" i="2" s="1"/>
  <c r="D13" i="2" s="1"/>
  <c r="D6" i="2"/>
  <c r="D7" i="2" s="1"/>
  <c r="D8" i="2" s="1"/>
  <c r="D9" i="2" s="1"/>
  <c r="K13" i="1"/>
  <c r="K51" i="1" l="1"/>
  <c r="K52" i="1" s="1"/>
  <c r="K53" i="1" s="1"/>
</calcChain>
</file>

<file path=xl/sharedStrings.xml><?xml version="1.0" encoding="utf-8"?>
<sst xmlns="http://schemas.openxmlformats.org/spreadsheetml/2006/main" count="243" uniqueCount="181">
  <si>
    <t>DIRECCION GENERAL MARITIMA - GRUPO DE INFRAESTRUCTURA Y UNIDADES A FLOTE</t>
  </si>
  <si>
    <t>ANEXO TECNICO SUMINISTRO DE MOBILIARIO CCCP</t>
  </si>
  <si>
    <t>CONDICIONES CONTRACTUALES</t>
  </si>
  <si>
    <t>NORLAB</t>
  </si>
  <si>
    <t>NORQUIMICOS</t>
  </si>
  <si>
    <t>QUIMICOMPANY</t>
  </si>
  <si>
    <t>PROMEDIO</t>
  </si>
  <si>
    <t>ITEM</t>
  </si>
  <si>
    <t>UBICACIÓN</t>
  </si>
  <si>
    <t>DESCRIPCIÓN</t>
  </si>
  <si>
    <t>UNIDAD DE MEDIDA</t>
  </si>
  <si>
    <t>CANTIDAD</t>
  </si>
  <si>
    <t>VALOR UNITARIO</t>
  </si>
  <si>
    <t>VALOR TOTAL</t>
  </si>
  <si>
    <t>VALOR UNITARIO MÁXIMO A OFERTAR</t>
  </si>
  <si>
    <t>VALOR TOTAL MÁXIMO A OFERTAR</t>
  </si>
  <si>
    <t>LABORATORIO MICROBIOLOGIA</t>
  </si>
  <si>
    <t>1.1</t>
  </si>
  <si>
    <t>M1
MESÓN PERIMETRAL</t>
  </si>
  <si>
    <t>UND</t>
  </si>
  <si>
    <t>MESÓN PERIMETRAL PARA LABORATORIO
Conformado por: ESTRUCTURA Conjunto de piezas debidamente ensambladas que conforman estructura robusta: Costado para mueble elaborado en acero galvanizado con soldadura MIG-MAG usando más del 98% de CO2, pintado en pintura en polvo epoxica, aplicada de manera electrostática y baño en anticorrosivo con perforaciones de armado y niveladores milimétricos. Paral en ángulo en acero galvanizado con troqueles. Roda pie de 0.15m elaborado en acero galvanizado. SUPERFICIE en Cerámica Técnica con dureza extrema y alta resistencia a la abrasión, desgaste y altas temperaturas, especial para químicos orgánicos, ácidos y bases. Incluye: 2 Gabinetes inferiores.
Mobiliario certificado ante SEFA (Asociación internacional de Equipos y Mobiliario Científico) según sus estándares SEFA 10-2013, SEFA 3, SEFA 8M-2016 y SEFA 8PH-2014, DIN EN 13150 y DIN EN 16121. Para garantizar la calidad de producción y diseño, incluye certificaciones de control de calidad de estructuras: ASTM D2794 - 93(2019) y ASTM E190 – 14 y Superficies: ISO 19712-1:2008. Gabinetes Bajos: ASTM D1037, ASTM D2794 y NTC 2809-2.
Dimensiones: 96 x 75 x 90 cm (Ancho x Fondo x Alto)</t>
  </si>
  <si>
    <t>1.2</t>
  </si>
  <si>
    <t>M2
MESÓN PERIMETRAL</t>
  </si>
  <si>
    <t>Suministro, transporte e instalación de MESÓN PERIMETRAL PARA LABORATORIO. Conformado por: ESTRUCTURA Conjunto de piezas debidamente ensambladas que conforman estructura robusta: Costado para mueble elaborado en acero galvanizado con soldadura MIG-MAG usando más del 98% de CO2, pintado en pintura en polvo epoxica, aplicada de manera electrostática y baño en anticorrosivo con perforaciones de armado y niveladores milimétricos. Paral en ángulo en acero galvanizado con troqueles. Roda pie de 0.15m elaborado en acero galvanizado. SUPERFICIE en Cerámica Técnica con dureza extrema y alta resistencia a la abrasión, desgaste y altas temperaturas, especial para químicos orgánicos, ácidos y bases. Incluye. 2 Gabinetes inferiores.
Mobiliario certificado ante SEFA (Asociación internacional de Equipos y Mobiliario Científico) según sus estándares SEFA 10-2013, SEFA 3, SEFA 8M-2016 y SEFA 8PH-2014, DIN EN 13150 y DIN EN 16121. Para garantizar la calidad de producción y diseño, incluye certificaciones de control de calidad de estructuras: ASTM D2794 - 93(2019) y ASTM E190 – 14 y Superficies: ISO 19712-1:2008. Gabinetes Bajos: ASTM D1037, ASTM D2794 y NTC 2809-2.
Dimensiones: 170 x 75 x 90 cm (Ancho x Fondo x Alto)</t>
  </si>
  <si>
    <t>MESÓN PERIMETRAL PARA LABORATORIO
Conformado por: ESTRUCTURA Conjunto de piezas debidamente ensambladas que conforman estructura robusta: Costado para mueble elaborado en acero galvanizado con soldadura MIG-MAG usando más del 98% de CO2, pintado en pintura en polvo epoxica, aplicada de manera electrostática y baño en anticorrosivo con perforaciones de armado y niveladores milimétricos. Paral en ángulo en acero galvanizado con troqueles. Roda pie de 0.15m elaborado en acero galvanizado. SUPERFICIE en Cerámica Técnica con dureza extrema y alta resistencia a la abrasión, desgaste y altas temperaturas, especial para químicos orgánicos, ácidos y bases. Incluye. 2 Gabinetes inferiores.
Mobiliario certificado ante SEFA (Asociación internacional de Equipos y Mobiliario Científico) según sus estándares SEFA 10-2013, SEFA 3, SEFA 8M-2016 y SEFA 8PH-2014, DIN EN 13150 y DIN EN 16121. Para garantizar la calidad de producción y diseño, incluye certificaciones de control de calidad de estructuras: ASTM D2794 - 93(2019) y ASTM E190 – 14 y Superficies: ISO 19712-1:2008. Gabinetes Bajos: ASTM D1037, ASTM D2794 y NTC 2809-2.
Dimensiones: 170 x 75 x 90 cm (Ancho x Fondo x Alto)</t>
  </si>
  <si>
    <t>1.3</t>
  </si>
  <si>
    <t>M3
MESÓN PERIMETRAL EN L PARA LABORATORIO</t>
  </si>
  <si>
    <t>Suministro, transporte e instalación de MESÓN PERIMETRAL EN L PARA LABORATORIO. Conformado por: ESTRUCTURA Conjunto de piezas debidamente ensambladas que conforman estructura robusta: Costado para mueble elaborado en acero galvanizado con soldadura MIG-MAG usando más del 98% de CO2, pintado en pintura en polvo epoxica, aplicada de manera electrostática y baño en anticorrosivo con perforaciones de armado y niveladores milimétricos. Paral en ángulo en acero galvanizado con troqueles. Roda pie de 0.15m elaborado en acero galvanizado. SUPERFICIE fenólica Marca FUNDERMAX o equivalente,  placa de 16 mm excelente resistencia química en ambas caras (Certificado SEFA); Antibacterial y fácil de desinfectar (certificado); producido en prensas de laminado a alta presión y alta temperatura de acuerdo con la norma EN 438-4 tipo CGS; recubrimiento de poliuretano acrílico reendurecido con tecnología RE. Incluye: 3 Gabinetes inferiores, 1 Modulo de lavado, 1 Poceta en acero inoxidable, 2 Griferias en latón macizo, 1 Lavaojos en latón macizo y 1 Panel de escurrido en poliestireno.
Mobiliario certificado ante SEFA (Asociación internacional de Equipos y Mobiliario Científico) según sus estándares SEFA 10-2013 y SEFA 8PH-2014, DIN EN 13150 y DIN EN 16121. Para garantizar la calidad de producción y diseño, incluye certificaciones de control de calidad de estructuras: ASTM D2794 - 93(2019) y ASTM E190 – 14 y Superficies: ISO 19712-1:2008.Gabinetes Bajos: ASTM D1037, ASTM D2794 y NTC 2809- 2.
Dimensiones: ( 350 + 150 ) x 75 x 90 cm (Ancho x Fondo x Alto)</t>
  </si>
  <si>
    <t>MESÓN PERIMETRAL EN L PARA LABORATORIO
Conformado por: ESTRUCTURA Conjunto de piezas debidamente ensambladas que conforman estructura robusta: Costado para mueble elaborado en acero galvanizado con soldadura MIG-MAG usando más del 98% de CO2, pintado en pintura en polvo epoxica, aplicada de manera electrostática y baño en anticorrosivo con perforaciones de armado y niveladores milimétricos. Paral en ángulo en acero galvanizado con troqueles. Roda pie de 0.15m elaborado en acero galvanizado. SUPERFICIE fenólica Marca FUNDERMAX placa de 16 mm excelente resistencia química en ambas caras (Certificado SEFA); Antibacterial y fácil de desinfectar (certificado); producido en prensas de laminado a alta presión y alta temperatura de acuerdo con la norma EN 438-4 tipo CGS; recubrimiento de poliuretano acrílico reendurecido con tecnología RE. Incluye: 3 Gabinetes inferiores, 1 Modulo de lavado, 1 Poceta en acero inoxidable, 2 Griferias en latón macizo, 1 Lavaojos en latón macizo y 1 Panel de escurrido en poliestireno.
Mobiliario certificado ante SEFA (Asociación internacional de Equipos y Mobiliario Científico) según sus estándares SEFA 10-2013 y SEFA 8PH-2014, DIN EN 13150 y DIN EN 16121. Para garantizar la calidad de producción y diseño, incluye certificaciones de control de calidad de estructuras: ASTM D2794 - 93(2019) y ASTM E190 – 14 y Superficies: ISO 19712-1:2008.Gabinetes Bajos: ASTM D1037, ASTM D2794 y NTC 2809- 2.
Dimensiones: ( 350 + 150 ) x 75 x 90 cm (Ancho x Fondo x Alto)</t>
  </si>
  <si>
    <t>1.4</t>
  </si>
  <si>
    <t>M4
MESÓN PERIMETRAL</t>
  </si>
  <si>
    <t>Suministro, transporte e instalación de MESÓN PERIMETRAL PARA LABORATORIO. Conformado por: ESTRUCTURA Conjunto de piezas debidamente ensambladas que conforman estructura robusta: Costado para mueble elaborado en acero galvanizado con soldadura MIG-MAG usando más del 98% de CO2, pintado en pintura en polvo epoxica, aplicada de manera electrostática y baño en anticorrosivo con perforaciones de armado y niveladores milimétricos. Paral en ángulo en acero galvanizado con troqueles. Roda pie de 0.15m elaborado en acero galvanizado. SUPERFICIE fenólica Marca FUNDERMAX o equivalente,  placa de 16 mm excelente resistencia química en ambas caras (Certificado SEFA); Antibacterial y fácil de desinfectar (certificado); producido en prensas de laminado a alta presión y alta temperatura de acuerdo con la norma EN 438-4 tipo CGS; recubrimiento de poliuretano acrílico reendurecido con tecnología RE. Incluye: 2 Gabinetes inferiores y 1 Mesa antivibratoria superficie en Marmol
Mobiliario certificado ante SEFA (Asociación internacional de Equipos y Mobiliario Científico) según sus estándares SEFA 10-2013 y SEFA 8PH-2014, DIN EN 13150 y DIN EN 16121. Para garantizar la calidad de producción y diseño, incluye certificaciones de control de calidad de estructuras: ASTM D2794 - 93(2019) y ASTM E190 – 14 y Superficies: ISO 19712-1:2008.Gabinetes Bajos: ASTM D1037, ASTM D2794 y NTC 2809- 2.
Dimensiones: 267 x 78 x 90 cm (Ancho x Fondo x Alto)</t>
  </si>
  <si>
    <t>MESÓN PERIMETRAL PARA LABORATORIO
Conformado por: ESTRUCTURA Conjunto de piezas debidamente ensambladas que conforman estructura robusta: Costado para mueble elaborado en acero galvanizado con soldadura MIG-MAG usando más del 98% de CO2, pintado en pintura en polvo epoxica, aplicada de manera electrostática y baño en anticorrosivo con perforaciones de armado y niveladores milimétricos. Paral en ángulo en acero galvanizado con troqueles. Roda pie de 0.15m elaborado en acero galvanizado. SUPERFICIE fenólica Marca FUNDERMAX placa de 16 mm excelente resistencia química en ambas caras (Certificado SEFA); Antibacterial y fácil de desinfectar (certificado); producido en prensas de laminado a alta presión y alta temperatura de acuerdo con la norma EN 438-4 tipo CGS; recubrimiento de poliuretano acrílico reendurecido con tecnología RE. Incluye: 2 Gabinetes inferiores y 1 Mesa antivibratoria superficie en Marmol
Mobiliario certificado ante SEFA (Asociación internacional de Equipos y Mobiliario Científico) según sus estándares SEFA 10-2013 y SEFA 8PH-2014, DIN EN 13150 y DIN EN 16121. Para garantizar la calidad de producción y diseño, incluye certificaciones de control de calidad de estructuras: ASTM D2794 - 93(2019) y ASTM E190 – 14 y Superficies: ISO 19712-1:2008.Gabinetes Bajos: ASTM D1037, ASTM D2794 y NTC 2809- 2.
Dimensiones: 267 x 78 x 90 cm (Ancho x Fondo x Alto)</t>
  </si>
  <si>
    <t>1.5</t>
  </si>
  <si>
    <t>M5
MESÓN PERIMETRAL</t>
  </si>
  <si>
    <t>Suministro, transporte e instalación de MESÓN PERIMETRAL PARA LABORATORIO. Conformado por: ESTRUCTURA Conjunto de piezas debidamente ensambladas que conforman estructura robusta: Costado para mueble elaborado en acero galvanizado con soldadura MIG-MAG usando más del 98% de CO2, pintado en pintura en polvo epoxica, aplicada de manera electrostática y baño en anticorrosivo con perforaciones de armado y niveladores milimétricos. Paral en ángulo en acero galvanizado con troqueles. Roda pie de 0.15m elaborado en acero galvanizado. SUPERFICIE fenólica Marca FUNDERMAX o equivalente, placa de 16 mm excelente resistencia química en ambas caras (Certificado SEFA); Antibacterial y fácil de desinfectar (certificado); producido en prensas de laminado a alta presión y alta temperatura de acuerdo con la norma EN 438-4 tipo CGS; recubrimiento de poliuretano acrílico reendurecido con tecnología RE. Incluye: 1 Gabiete inferior.
Mobiliario certificado ante SEFA (Asociación internacional de Equipos y Mobiliario Científico) según sus estándares SEFA 10-2013 y SEFA 8PH-2014, DIN EN 13150 y DIN EN 16121. Para garantizar la calidad de producción y diseño, incluye certificaciones de control de calidad de estructuras: ASTM D2794 - 93(2019) y ASTM E190 – 14 y Superficies: ISO 19712-1:2008. Gabinetes Bajos: ASTM D1037, ASTM D2794 y NTC 2809- 2.
Dimensiones: 126 x 100 x 90 cm (Ancho x Fondo x Alto)</t>
  </si>
  <si>
    <t>MESÓN PERIMETRAL PARA LABORATORIO
Conformado por: ESTRUCTURA Conjunto de piezas debidamente ensambladas que conforman estructura robusta: Costado para mueble elaborado en acero galvanizado con soldadura MIG-MAG usando más del 98% de CO2, pintado en pintura en polvo epoxica, aplicada de manera electrostática y baño en anticorrosivo con perforaciones de armado y niveladores milimétricos. Paral en ángulo en acero galvanizado con troqueles. Roda pie de 0.15m elaborado en acero galvanizado. SUPERFICIE fenólica Marca FUNDERMAX placa de 16 mm excelente resistencia química en ambas caras (Certificado SEFA); Antibacterial y fácil de desinfectar (certificado); producido en prensas de laminado a alta presión y alta temperatura de acuerdo con la norma EN 438-4 tipo CGS; recubrimiento de poliuretano acrílico reendurecido con tecnología RE. Incluye: 1 Gabiete inferior.
Mobiliario certificado ante SEFA (Asociación internacional de Equipos y Mobiliario Científico) según sus estándares SEFA 10-2013 y SEFA 8PH-2014, DIN EN 13150 y DIN EN 16121. Para garantizar la calidad de producción y diseño, incluye certificaciones de control de calidad de estructuras: ASTM D2794 - 93(2019) y ASTM E190 – 14 y Superficies: ISO 19712-1:2008. Gabinetes Bajos: ASTM D1037, ASTM D2794 y NTC 2809- 2.
Dimensiones: 126 x 100 x 90 cm (Ancho x Fondo x Alto)</t>
  </si>
  <si>
    <t>REFRIGERACIÓN</t>
  </si>
  <si>
    <t>2.1</t>
  </si>
  <si>
    <t>M6
MESÓN PERIMETRAL EN L PARA LABORATORIO</t>
  </si>
  <si>
    <t>Suministro, transporte e instalación de MESÓN PERIMETRAL EN L PARA LABORATORIO. Conformado por: ESTRUCTURA Conjunto de piezas debidamente ensambladas que conforman estructura robusta: Costado para mueble elaborado en acero galvanizado con soldadura MIG-MAG usando más del 98% de CO2, pintado en pintura en polvo epoxica, aplicada de manera electrostática y baño en anticorrosivo con perforaciones de armado y niveladores milimétricos. Paral en ángulo en acero galvanizado con troqueles. Roda pie de 0.15m elaborado en acero galvanizado. SUPERFICIE Construido en tablex RH termofugado de alta resistencia a la humedad y enchapado en melamina ref. Contour mate o similar resistente a reactivos en todas sus partes, cada pieza viene termoenchapada y termosellada por todos sus cantos mediante el uso de canto rígido (color a elección por el cliente) protegiendo el tablero de ataques por la humedad.Incluye: 2 Gabinetes 3 cajones y 2 pasacables
Mobiliario certificado ante SEFA (Asociación internacional de Equipos y Mobiliario Científico) según sus estándares SEFA 10-2013, SEFA 8M-2016 y SEFA 8PH-2014, DIN EN 13150 y DIN EN 16121. Para garantizar la calidad de producción y diseño, incluye certificaciones de control de calidad de estructuras: ASTM D2794 - 93(2019) y ASTM E190 – 14 y Superficies: ISO 19712-1:2008. Gabinetes Bajos: ASTM D1037, ASTM D2794 y NTC 2809-2.
Dimensiones: (220+ 199) x 60 x 90 cm (Ancho x Fondo x Alto)</t>
  </si>
  <si>
    <t>MESÓN PERIMETRAL EN L PARA LABORATORIO
Conformado por: ESTRUCTURA Conjunto de piezas debidamente ensambladas que conforman estructura robusta: Costado para mueble elaborado en acero galvanizado con soldadura MIG-MAG usando más del 98% de CO2, pintado en pintura en polvo epoxica, aplicada de manera electrostática y baño en anticorrosivo con perforaciones de armado y niveladores milimétricos. Paral en ángulo en acero galvanizado con troqueles. Roda pie de 0.15m elaborado en acero galvanizado. SUPERFICIE Construido en tablex RH termofugado de alta resistencia a la humedad y enchapado en melamina ref. Contour mate o similar resistente a reactivos en todas sus partes, cada pieza viene termoenchapada y termosellada por todos sus cantos mediante el uso de canto rígido (color a elección por el cliente) protegiendo el tablero de ataques por la humedad.Incluye: 2 Gabinetes 3 cajones y 2 pasacables
Mobiliario certificado ante SEFA (Asociación internacional de Equipos y Mobiliario Científico) según sus estándares SEFA 10-2013, SEFA 8M-2016 y SEFA 8PH-2014, DIN EN 13150 y DIN EN 16121. Para garantizar la calidad de producción y diseño, incluye certificaciones de control de calidad de estructuras: ASTM D2794 - 93(2019) y ASTM E190 – 14 y Superficies: ISO 19712-1:2008. Gabinetes Bajos: ASTM D1037, ASTM D2794 y NTC 2809-2.
Dimensiones: (220+ 199) x 60 x 90 cm (Ancho x Fondo x Alto)</t>
  </si>
  <si>
    <t>PROCESAMIENTO</t>
  </si>
  <si>
    <t>3.1</t>
  </si>
  <si>
    <t>M7
MESÓN PERIMETRAL</t>
  </si>
  <si>
    <t>Suministro, transporte e instalación de MESÓN PERIMETRAL PARA LABORATORIO. Conformado por: ESTRUCTURA Conjunto de piezas debidamente ensambladas que conforman estructura robusta: Costado para mueble elaborado en acero galvanizado con soldadura MIG-MAG usando más del 98% de CO2, pintado en pintura en polvo epoxica, aplicada de manera electrostática y baño en anticorrosivo con perforaciones de armado y niveladores milimétricos. Paral en ángulo en acero galvanizado con troqueles. Roda pie de 0.15m elaborado en acero galvanizado. SUPERFICIE fenólica Marca FUNDERMAXo equivalente,  placa de 16 mm excelente resistencia química en ambas caras (Certificado SEFA); Antibacterial y fácil de desinfectar (certificado); producido en prensas de laminado a alta presión y alta temperatura de acuerdo con la norma EN 438-4 tipo CGS; recubrimiento de poliuretano acrílico reendurecido con tecnología RE. Incluye: 2 Gabinetes inferiores.
Mobiliario certificado ante SEFA (Asociación internacional de Equipos y Mobiliario Científico) según sus estándares SEFA 10-2013 y SEFA 8PH-2014, DIN EN 13150 y DIN EN 16121. Para garantizar la calidad de producción y diseño, incluye certificaciones de control de calidad de estructuras: ASTM D2794 - 93(2019) y ASTM E190 – 14 y Superficies: ISO 19712-1:2008. Gabinetes Bajos: ASTM D1037, ASTM D2794 y NTC 2809- 2.
Dimensiones: 190 x 60 x 90 cm (Ancho x Fondo x Alto)</t>
  </si>
  <si>
    <t>MESÓN PERIMETRAL PARA LABORATORIO
Conformado por: ESTRUCTURA Conjunto de piezas debidamente ensambladas que conforman estructura robusta: Costado para mueble elaborado en acero galvanizado con soldadura MIG-MAG usando más del 98% de CO2, pintado en pintura en polvo epoxica, aplicada de manera electrostática y baño en anticorrosivo con perforaciones de armado y niveladores milimétricos. Paral en ángulo en acero galvanizado con troqueles. Roda pie de 0.15m elaborado en acero galvanizado. SUPERFICIE fenólica Marca FUNDERMAX placa de 16 mm excelente resistencia química en ambas caras (Certificado SEFA); Antibacterial y fácil de desinfectar (certificado); producido en prensas de laminado a alta presión y alta temperatura de acuerdo con la norma EN 438-4 tipo CGS; recubrimiento de poliuretano acrílico reendurecido con tecnología RE. Incluye: 2 Gabinetes inferiores.
Mobiliario certificado ante SEFA (Asociación internacional de Equipos y Mobiliario Científico) según sus estándares SEFA 10-2013 y SEFA 8PH-2014, DIN EN 13150 y DIN EN 16121. Para garantizar la calidad de producción y diseño, incluye certificaciones de control de calidad de estructuras: ASTM D2794 - 93(2019) y ASTM E190 – 14 y Superficies: ISO 19712-1:2008. Gabinetes Bajos: ASTM D1037, ASTM D2794 y NTC 2809- 2.
Dimensiones: 190 x 60 x 90 cm (Ancho x Fondo x Alto)</t>
  </si>
  <si>
    <t>3.2</t>
  </si>
  <si>
    <t>ESTRUCTURA SOPORTE TIPO ESTIBA</t>
  </si>
  <si>
    <t>Suministro, transporte e instalación de ESTRUCTURA SOPORTE TIPO ESTIBA. Conformado por: ESTRUCTURA Conjunto de piezas debidamente ensambladas que conforman estructura robusta: Costado para mueble elaborado en acero inoxidable tipo 304 con soldadura MIG-MAG usando más del 98% de CO2. Paral en ángulo en acero inoxidable tipo 304 con troqueles. 
Mobiliario certificado ante SEFA (Asociación internacional de Equipos y Mobiliario Científico) según sus estándares SEFA 10-2013 y SEFA 8PH-2014, DIN EN 13150 y DIN EN 16121. Para garantizar la calidad de producción y diseño, incluye certificaciones de control de calidad de estructuras: ASTM D2794 - 93(2019) y ASTM E190 – 14 y Superficies: ISO 19712-1:2008.
Dimensiones: 120 x 120 x 20 cm (Ancho x Fondo x Alto)</t>
  </si>
  <si>
    <t>ESTRUCTURA SOPORTE TIPO ESTIBA
Conformado por: ESTRUCTURA Conjunto de piezas debidamente ensambladas que conforman estructura robusta: Costado para mueble elaborado en acero inoxidable tipo 304 con soldadura MIG-MAG usando más del 98% de CO2. Paral en ángulo en acero inoxidable tipo 304 con troqueles. 
Mobiliario certificado ante SEFA (Asociación internacional de Equipos y Mobiliario Científico) según sus estándares SEFA 10-2013 y SEFA 8PH-2014, DIN EN 13150 y DIN EN 16121. Para garantizar la calidad de producción y diseño, incluye certificaciones de control de calidad de estructuras: ASTM D2794 - 93(2019) y ASTM E190 – 14 y Superficies: ISO 19712-1:2008.
Dimensiones: 120 x 120 x 20 cm (Ancho x Fondo x Alto)</t>
  </si>
  <si>
    <t xml:space="preserve">LABORATORIO DE BIOLOGIA </t>
  </si>
  <si>
    <t>4.1</t>
  </si>
  <si>
    <t>M8
MESÓN PERIMETRAL</t>
  </si>
  <si>
    <t>Suministro, transporte e instalación de MESÓN PERIMETRAL PARA LABORATORIO. Conformado por: ESTRUCTURA Conjunto de piezas debidamente ensambladas que conforman estructura robusta: Costado para mueble elaborado en acero galvanizado con soldadura MIG-MAG usando más del 98% de CO2, pintado en pintura en polvo epoxica, aplicada de manera electrostática y baño en anticorrosivo con perforaciones de armado y niveladores milimétricos. Paral en ángulo en acero galvanizado con troqueles. Roda pie de 0.15m elaborado en acero galvanizado. SUPERFICIE fenólica Marca FUNDERMAXo equivalente,  placa de 16 mm excelente resistencia química en ambas caras (Certificado SEFA); Antibacterial y fácil de desinfectar (certificado); producido en prensas de laminado a alta presión y alta temperatura de acuerdo con la norma EN 438-4 tipo CGS; recubrimiento de poliuretano acrílico reendurecido con tecnología RE. Incluye 3 Gabinetes inferiores.
Mobiliario certificado ante SEFA (Asociación internacional de Equipos y Mobiliario Científico) según sus estándares SEFA 10-2013 y SEFA 8PH-2014, DIN EN 13150 y DIN EN 16121. Para garantizar la calidad de producción y diseño, incluye certificaciones de control de calidad de estructuras: ASTM D2794 - 93(2019) y ASTM E190 – 14 y Superficies: ISO 19712-1:2008.  Gabinetes Bajos: ASTM D1037, ASTM D2794 y NTC 28092.
Dimensiones: 347 x 70 x 90 cm (Ancho x Fondo x Alto)</t>
  </si>
  <si>
    <t>MESÓN PERIMETRAL PARA LABORATORIO 
Conformado por: ESTRUCTURA Conjunto de piezas debidamente ensambladas que conforman estructura robusta: Costado para mueble elaborado en acero galvanizado con soldadura MIG-MAG usando más del 98% de CO2, pintado en pintura en polvo epoxica, aplicada de manera electrostática y baño en anticorrosivo con perforaciones de armado y niveladores milimétricos. Paral en ángulo en acero galvanizado con troqueles. Roda pie de 0.15m elaborado en acero galvanizado. SUPERFICIE fenólica Marca FUNDERMAX placa de 16 mm excelente resistencia química en ambas caras (Certificado SEFA); Antibacterial y fácil de desinfectar (certificado); producido en prensas de laminado a alta presión y alta temperatura de acuerdo con la norma EN 438-4 tipo CGS; recubrimiento de poliuretano acrílico reendurecido con tecnología RE. Incluye 3 Gabinetes inferiores.
Mobiliario certificado ante SEFA (Asociación internacional de Equipos y Mobiliario Científico) según sus estándares SEFA 10-2013 y SEFA 8PH-2014, DIN EN 13150 y DIN EN 16121. Para garantizar la calidad de producción y diseño, incluye certificaciones de control de calidad de estructuras: ASTM D2794 - 93(2019) y ASTM E190 – 14 y Superficies: ISO 19712-1:2008.  Gabinetes Bajos: ASTM D1037, ASTM D2794 y NTC 28092.
Dimensiones: 347 x 70 x 90 cm (Ancho x Fondo x Alto)</t>
  </si>
  <si>
    <t>4.2</t>
  </si>
  <si>
    <t xml:space="preserve">M9
MESÓN PERIMETRAL EN L </t>
  </si>
  <si>
    <t>Suministro, transporte e instalación de MESÓN PERIMETRAL EN L PARA LABORATORIO. Conformado por: ESTRUCTURA Conjunto de piezas debidamente ensambladas que conforman estructura robusta: Costado para mueble elaborado en acero galvanizado con soldadura MIG-MAG usando más del 98% de CO2, pintado en pintura en polvo epoxica, aplicada de manera electrostática y baño en anticorrosivo con perforaciones de armado y niveladores milimétricos. Paral en ángulo en acero galvanizado con troqueles. Roda pie de 0.15m elaborado en acero galvanizado. SUPERFICIE Construido en tablex RH termofugado de alta resistencia a la humedad y enchapado en melamina ref. Contour mate o similar resistente a reactivos en todas sus partes, cada pieza viene termoenchapada y termosellada por todos sus cantos mediante el uso de canto rígido (color a elección por el cliente) protegiendo el tablero de ataques por la humedad.Incluye 3 pasacables 
Mobiliario certificado ante SEFA (Asociación internacional de Equipos y Mobiliario Científico) según sus estándares SEFA 10-2013, SEFA 8M-2016 y SEFA 8PH-2014, DIN EN 13150 y DIN EN 16121. Para garantizar la calidad de producción y diseño, incluye certificaciones de control de calidad de estructuras: ASTM D2794 - 93(2019) y ASTM E190 – 14 y Superficies: ISO 19712-1:2008.
Dimensiones: (385 + 176) x 60 x 90 cm (Ancho x Fondo x Alto)</t>
  </si>
  <si>
    <t>MESÓN PERIMETRAL EN L PARA LABORATORIO 
Conformado por: ESTRUCTURA Conjunto de piezas debidamente ensambladas que conforman estructura robusta: Costado para mueble elaborado en acero galvanizado con soldadura MIG-MAG usando más del 98% de CO2, pintado en pintura en polvo epoxica, aplicada de manera electrostática y baño en anticorrosivo con perforaciones de armado y niveladores milimétricos. Paral en ángulo en acero galvanizado con troqueles. Roda pie de 0.15m elaborado en acero galvanizado. SUPERFICIE Construido en tablex RH termofugado de alta resistencia a la humedad y enchapado en melamina ref. Contour mate o similar resistente a reactivos en todas sus partes, cada pieza viene termoenchapada y termosellada por todos sus cantos mediante el uso de canto rígido (color a elección por el cliente) protegiendo el tablero de ataques por la humedad.Incluye 3 pasacables 
Mobiliario certificado ante SEFA (Asociación internacional de Equipos y Mobiliario Científico) según sus estándares SEFA 10-2013, SEFA 8M-2016 y SEFA 8PH-2014, DIN EN 13150 y DIN EN 16121. Para garantizar la calidad de producción y diseño, incluye certificaciones de control de calidad de estructuras: ASTM D2794 - 93(2019) y ASTM E190 – 14 y Superficies: ISO 19712-1:2008.
Dimensiones: (385 + 176) x 60 x 90 cm (Ancho x Fondo x Alto)</t>
  </si>
  <si>
    <t>4.3</t>
  </si>
  <si>
    <t>M10
MESÓN PERIMETRAL 
EN L</t>
  </si>
  <si>
    <t>Suministro, transporte e instalación de MESÓN PERIMETRAL EN L PARA LABORATORIO. Conformado por: ESTRUCTURA Conjunto de piezas debidamente ensambladas que conforman estructura robusta: Costado para mueble elaborado en acero galvanizado con soldadura MIG-MAG usando más del 98% de CO2, pintado en pintura en polvo epoxica, aplicada de manera electrostática y baño en anticorrosivo con perforaciones de armado y niveladores milimétricos. Paral en ángulo en acero galvanizado con troqueles. Roda pie de 0.15m elaborado en acero galvanizado. SUPERFICIE fenólica Marca FUNDERMAXo equivalente,  placa de 16 mm excelente resistencia química en ambas caras (Certificado SEFA); Antibacterial 
y fácil de desinfectar (certificado); producido en prensas de laminado a alta presión y alta temperatura de acuerdo con la norma EN 438-4 tipo CGS; recubrimiento de poliuretano acrílico reendurecido con tecnología RE. incluye 1 gabinete inferior para modulo de lavado, 1 poceta en acero inoxidable, 1 griferia en latón macizo, 1 panel de escurrido autoportante en poliestireno, 1 lavaojos en latón macizo y 1 pasacables.
Mobiliario certificado ante SEFA (Asociación internacional de Equipos y Mobiliario Científico) según sus estándares SEFA 10-2013 y SEFA 8PH-2014, DIN EN 13150 y DIN EN 16121. Para garantizar la calidad de producción y diseño, incluye certificaciones de control de calidad de estructuras: ASTM D2794 - 93(2019) y ASTM E190 – 14 y Superficies: ISO 19712-1:2008. Gabinetes Bajos: ASTM D1037, ASTM D2794 y NTC 2809-2.  
Dimensiones: (370x75) + (152x70) x 90 cm (Ancho x Fondo x Alto</t>
  </si>
  <si>
    <t>MESÓN PERIMETRAL EN L PARA LABORATORIO 
Conformado por: ESTRUCTURA Conjunto de piezas debidamente ensambladas que conforman estructura robusta: Costado para mueble elaborado en acero galvanizado con soldadura MIG-MAG usando más del 98% de CO2, pintado en pintura en polvo epoxica, aplicada de manera electrostática y baño en anticorrosivo con perforaciones de armado y niveladores milimétricos. Paral en ángulo en acero galvanizado con troqueles. Roda pie de 0.15m elaborado en acero galvanizado. SUPERFICIE fenólica Marca FUNDERMAX placa de 16 mm excelente resistencia química en ambas caras (Certificado SEFA); Antibacterial 
y fácil de desinfectar (certificado); producido en prensas de laminado a alta presión y alta temperatura de acuerdo con la norma EN 438-4 tipo CGS; recubrimiento de poliuretano acrílico reendurecido con tecnología RE. incluye 1 gabinete inferior para modulo de lavado, 1 poceta en acero inoxidable, 1 griferia en latón macizo, 1 panel de escurrido autoportante en poliestireno, 1 lavaojos en latón macizo y 1 pasacables.
Mobiliario certificado ante SEFA (Asociación internacional de Equipos y Mobiliario Científico) según sus estándares SEFA 10-2013 y SEFA 8PH-2014, DIN EN 13150 y DIN EN 16121. Para garantizar la calidad de producción y diseño, incluye certificaciones de control de calidad de estructuras: ASTM D2794 - 93(2019) y ASTM E190 – 14 y Superficies: ISO 19712-1:2008. Gabinetes Bajos: ASTM D1037, ASTM D2794 y NTC 2809-2.  
Dimensiones: (370x75) + (152x70) x 90 cm (Ancho x Fondo x Alto</t>
  </si>
  <si>
    <t>4.4</t>
  </si>
  <si>
    <t>CABINA DE 
EXTRACCIÓN DE 
GASES
REF. FH-1200</t>
  </si>
  <si>
    <t>Suministro, transporte e instalación de CABINA DE EXTRACCIÓN DE GASES
REF. FH-1200
- Extractor de arrastre para Filtro de carbono.
- Filtro de carbón para extracción de partículas.
- Poceta para desagüe en polipropileno marca TOF.
- Grifería TOF interna para agua.
- Grifería TOF externa para gas.
- Ventana de vidrio frontal motorizada, manipulada mediante control remoto.
- Panel de control manual táctil para controlar la extracción y luz de la cabina.
- Superficie Fenólica Resistente a químicos corrosivos.
- Laterales en vidrio y estructura en acero galvanizado.                  
- Con reguladores para una perfecta nivelación.
- Columnas posteriores para conexión eléctrica.- Voltaje: 110V.
 Incluye base tipo gabinete de seguridad para almacenamiento de reactivos.
Dimensiones Externas Sin Base: 120 x 80 x 130 cm (Ancho x Fondo x Alto)</t>
  </si>
  <si>
    <t>CABINA DE EXTRACCIÓN DE GASES
REF. FH-1200
- Extractor de arrastre para Filtro de carbono.
- Filtro de carbón para extracción de partículas.
- Poceta para desagüe en polipropileno marca TOF.
- Grifería TOF interna para agua.
- Grifería TOF externa para gas.
- Ventana de vidrio frontal motorizada, manipulada mediante control remoto.
- Panel de control manual táctil para controlar la extracción y luz de la cabina.
- Superficie Fenólica Resistente a químicos corrosivos.
- Laterales en vidrio y estructura en acero galvanizado.                  
- Con reguladores para una perfecta nivelación.
- Columnas posteriores para conexión eléctrica.- Voltaje: 110V.
 Incluye base tipo gabinete de seguridad para almacenamiento de reactivos.
Dimensiones Externas Sin Base: 120 x 80 x 130 cm (Ancho x Fondo x Alto)</t>
  </si>
  <si>
    <t>ENTRADA QUIMICA</t>
  </si>
  <si>
    <t>5.1</t>
  </si>
  <si>
    <t>M11
MESÓN PERIMETRAL 
EN U</t>
  </si>
  <si>
    <t>Suministro, transporte e instalación de MESÓN PERIMETRAL EN U PARA LABORATORIO. Conformado por: ESTRUCTURA Conjunto de piezas debidamente ensambladas que conforman estructura robusta: Costado para mueble elaborado en acero galvanizado con soldadura MIG-MAG usando más del 98% de CO2, pintado en pintura en polvo epoxica, aplicada de manera electrostática y baño en anticorrosivo con perforaciones de armado y niveladores milimétricos. Paral en ángulo en acero galvanizado con troqueles. Roda pie de 0.15m elaborado en acero galvanizado. SUPERFICIE fenólica Marca FUNDERMAXo equivalente,  placa de 16 mm excelente resistencia química en ambas caras (Certificado SEFA); Antibacterial y fácil de desinfectar (certificado); producido en prensas de laminado a alta presión y alta temperatura de acuerdo con la norma EN 438-4 tipo CGS; recubrimiento de poliuretano acrílico reendurecido con tecnología RE. Incluye: 7 gabinetes inferiores y 1pasacables.
Mobiliario certificado ante SEFA (Asociación internacional de Equipos y Mobiliario Científico) según sus estándares SEFA 10-2013 y SEFA 8PH-2014, DIN EN 13150 y DIN EN 16121. Para garantizar la calidad de producción y diseño, incluye certificaciones de control de calidad de estructuras: ASTM D2794 - 93(2019) y ASTM E190 – 14 y Superficies: ISO 19712-1:2008.Gabinetes Bajos: ASTM D1037, ASTM D2794 y NTC 2809-2.
Dimensiones: (152 x 80) + (614 x 70) +(152 x 80) x 90 cm (Ancho x Fondo x Alto)</t>
  </si>
  <si>
    <t>MESÓN PERIMETRAL EN U PARA LABORATORIO 
Conformado por: ESTRUCTURA Conjunto de piezas debidamente ensambladas que conforman estructura robusta: Costado para mueble elaborado en acero galvanizado con soldadura MIG-MAG usando más del 98% de CO2, pintado en pintura en polvo epoxica, aplicada de manera electrostática y baño en anticorrosivo con perforaciones de armado y niveladores milimétricos. Paral en ángulo en acero galvanizado con troqueles. Roda pie de 0.15m elaborado en acero galvanizado. SUPERFICIE fenólica Marca FUNDERMAX placa de 16 mm excelente resistencia química en ambas caras (Certificado SEFA); Antibacterial y fácil de desinfectar (certificado); producido en prensas de laminado a alta presión y alta temperatura de acuerdo con la norma EN 438-4 tipo CGS; recubrimiento de poliuretano acrílico reendurecido con tecnología RE. Incluye: 7 gabinetes inferiores y 1pasacables.
Mobiliario certificado ante SEFA (Asociación internacional de Equipos y Mobiliario Científico) según sus estándares SEFA 10-2013 y SEFA 8PH-2014, DIN EN 13150 y DIN EN 16121. Para garantizar la calidad de producción y diseño, incluye certificaciones de control de calidad de estructuras: ASTM D2794 - 93(2019) y ASTM E190 – 14 y Superficies: ISO 19712-1:2008.Gabinetes Bajos: ASTM D1037, ASTM D2794 y NTC 2809-2.
Dimensiones: (152 x 80) + (614 x 70) +(152 x 80) x 90 cm (Ancho x Fondo x Alto)</t>
  </si>
  <si>
    <t>5.2</t>
  </si>
  <si>
    <t>M12
MESÓN TIPO ISLA</t>
  </si>
  <si>
    <t>Suministro, transporte e instalación de MESÓN TIPO ISLA PARA LABORATORIO. Conformado por: ESTRUCTURA Conjunto de piezas debidamente ensambladas que conforman estructura robusta: Costado para mueble elaborado en acero galvanizado con soldadura MIG-MAG usando más del 98% de CO2, pintado en pintura en polvo epoxica, aplicada de manera electrostática y baño en anticorrosivo con perforaciones de armado y niveladores milimétricos. Paral en ángulo en acero galvanizado con troqueles. Roda pie de 0.15m elaborado en acero galvanizado. SUPERFICIE fenólica Marca FUNDERMAX o equivalente,  placa de 16 mm excelente resistencia química en ambas caras (Certificado SEFA); Antibacterial y fácil de desinfectar (certificado); producido en prensas de laminado a alta presión y alta temperatura de acuerdo con la norma EN 438-4 tipo CGS; recubrimiento de poliuretano acrílico reendurecido con tecnología RE. Incluye: 4 Gabinetes inferiores
Mobiliario certificado ante SEFA (Asociación internacional de Equipos y Mobiliario Científico) según sus estándares SEFA 10-2013 y SEFA 8PH-2014, DIN EN 13150 y DIN EN 16121. Para garantizar la calidad de producción y diseño, incluye certificaciones de control de calidad de estructuras: ASTM D2794 - 93(2019) y ASTM E190 – 14 y Superficies: ISO 19712-1:2008.Gabinetes Bajos: ASTM D1037, ASTM D2794 y NTC 2809-2.
Dimensiones: 154 x 110 x 90 cm (Ancho x Fondo x Alto)</t>
  </si>
  <si>
    <t>MESÓN TIPO ISLA PARA LABORATORIO 
Conformado por: ESTRUCTURA Conjunto de piezas debidamente ensambladas que conforman estructura robusta: Costado para mueble elaborado en acero galvanizado con soldadura MIG-MAG usando más del 98% de CO2, pintado en pintura en polvo epoxica, aplicada de manera electrostática y baño en anticorrosivo con perforaciones de armado y niveladores milimétricos. Paral en ángulo en acero galvanizado con troqueles. Roda pie de 0.15m elaborado en acero galvanizado. SUPERFICIE fenólica Marca FUNDERMAX placa de 16 mm excelente resistencia química en ambas caras (Certificado SEFA); Antibacterial y fácil de desinfectar (certificado); producido en prensas de laminado a alta presión y alta temperatura de acuerdo con la norma EN 438-4 tipo CGS; recubrimiento de poliuretano acrílico reendurecido con tecnología RE. Incluye: 4 Gabinetes inferiores
Mobiliario certificado ante SEFA (Asociación internacional de Equipos y Mobiliario Científico) según sus estándares SEFA 10-2013 y SEFA 8PH-2014, DIN EN 13150 y DIN EN 16121. Para garantizar la calidad de producción y diseño, incluye certificaciones de control de calidad de estructuras: ASTM D2794 - 93(2019) y ASTM E190 – 14 y Superficies: ISO 19712-1:2008.Gabinetes Bajos: ASTM D1037, ASTM D2794 y NTC 2809-2.
Dimensiones: 154 x 110 x 90 cm (Ancho x Fondo x Alto)</t>
  </si>
  <si>
    <t>ANÁLISIS QUÍMICO</t>
  </si>
  <si>
    <t>6.1</t>
  </si>
  <si>
    <t>M13
MESÓN TIPO ISLA</t>
  </si>
  <si>
    <t>Suministro, transporte e instalación de MESÓN TIPO ISLA PARA LABORATORIO. Conformado por: ESTRUCTURA Conjunto de piezas debidamente ensambladas que conforman estructura robusta: Costado para mueble elaborado en acero galvanizado con soldadura MIG-MAG usando más del 98% de CO2, pintado en pintura en polvo epoxica, aplicada de manera electrostática y baño en anticorrosivo con perforaciones de armado y niveladores milimétricos. Paral en ángulo en acero galvanizado con troqueles. Roda pie de 0.15m elaborado en acero galvanizado. SUPERFICIE fenólica Marca FUNDERMAX o equivalente,  placa de 16 mm excelente resistencia química en ambas caras (Certificado SEFA); Antibacterial y fácil de desinfectar (certificado); producido en prensas de laminado a alta presión y alta temperatura de acuerdo con la norma EN 438-4 tipo CGS; recubrimiento de poliuretano acrílico reendurecido con tecnología RE.Incluye: 7 Gabinetes Inferiores, 1 Gabinete Inferior 6 Cajones, 2 Gabinetes Inferiores Para Módulo De Lavado, 1 Poceta Para Laboratorio En Acero Inoxidable, 2  Llaves Monomando Flexible , 1 División En Vidrio, 1 Canaletas Técnica Con Entrepaños 
Mobiliario certificado ante SEFA (Asociación internacional de Equipos y Mobiliario Científico) según sus estándares SEFA 10-2013 y SEFA 8PH-2014, DIN EN 13150 y DIN EN 16121. Para garantizar la calidad de producción y diseño, incluye certificaciones de control de calidad de estructuras: ASTM D2794 - 93(2019) y ASTM E190 – 14 y Superficies: ISO 19712-1:2008.
Dimensiones: 600 x 130 x 90 cm (Ancho x Fondo x Alto)</t>
  </si>
  <si>
    <t>MESÓN TIPO ISLA PARA LABORATORIO 
Conformado por: ESTRUCTURA Conjunto de piezas debidamente ensambladas que conforman estructura robusta: Costado para mueble elaborado en acero galvanizado con soldadura MIG-MAG usando más del 98% de CO2, pintado en pintura en polvo epoxica, aplicada de manera electrostática y baño en anticorrosivo con perforaciones de armado y niveladores milimétricos. Paral en ángulo en acero galvanizado con troqueles. Roda pie de 0.15m elaborado en acero galvanizado. SUPERFICIE fenólica Marca FUNDERMAX placa de 16 mm excelente resistencia química en ambas caras (Certificado SEFA); Antibacterial y fácil de desinfectar (certificado); producido en prensas de laminado a alta presión y alta temperatura de acuerdo con la norma EN 438-4 tipo CGS; recubrimiento de poliuretano acrílico reendurecido con tecnología RE.Incluye: 7 Gabinetes Inferiores, 1 Gabinete Inferior 6 Cajones, 2 Gabinetes Inferiores Para Módulo De Lavado, 1 Poceta Para Laboratorio En Acero Inoxidable, 2  Llaves Monomando Flexible , 1 División En Vidrio, 1 Canaletas Técnica Con Entrepaños 
Mobiliario certificado ante SEFA (Asociación internacional de Equipos y Mobiliario Científico) según sus estándares SEFA 10-2013 y SEFA 8PH-2014, DIN EN 13150 y DIN EN 16121. Para garantizar la calidad de producción y diseño, incluye certificaciones de control de calidad de estructuras: ASTM D2794 - 93(2019) y ASTM E190 – 14 y Superficies: ISO 19712-1:2008.
Dimensiones: 600 x 130 x 90 cm (Ancho x Fondo x Alto)</t>
  </si>
  <si>
    <t>6.2</t>
  </si>
  <si>
    <t>M14
MESÓN PERIMETRAL 
EN L</t>
  </si>
  <si>
    <t>Suministro, transporte e instalación de MESÓN PERIMETRAL EN L PARA LABORATORIO. Conformado por: ESTRUCTURA Conjunto de piezas debidamente ensambladas que conforman estructura robusta: Costado para mueble elaborado en acero galvanizado con soldadura MIG-MAG usando más del 98% de CO2, pintado en pintura en polvo epoxica, aplicada de manera electrostática y baño en anticorrosivo con perforaciones de armado y niveladores milimétricos. Paral en ángulo en acero galvanizado con troqueles. Roda pie de 0.15m elaborado en acero galvanizado. SUPERFICIE en Cerámica Técnica con dureza extrema y alta resistencia a la abrasión, desgaste y altas temperaturas, especial para químicos orgánicos, ácidos y bases. Incluye: 2 Gabinete Inferior, 1 Gabinete Inferior, 2 Gabinete Inferior, 1 Gabinete Inferior Para Módulo De Lavado, 1 Poceta Para Laboratorio En Acero Inoxidable, 2 Grifería Para Laboratorio , 1 Fuente Lavaojos Doble , 1 Panel De Escurrido 
Mobiliario certificado ante SEFA (Asociación internacional de Equipos y Mobiliario Científico) según sus estándares SEFA 10-2013, SEFA 8M-2016 y SEFA 8PH-2014, DIN EN 13150 y DIN EN 16121. Para garantizar la calidad de producción y diseño, incluye certificaciones de control de calidad de estructuras: ASTM D2794 - 93(2019) y ASTM E190 – 14 y Superficies: ISO 19712-1:2008.Gabinetes Bajos: ASTM D1037, ASTM D2794 y NTC 2809-2.
Dimensiones: (212 x 80) + (531 x 77) x 90 cm (Ancho x Fondo x Alto)</t>
  </si>
  <si>
    <t>MESÓN PERIMETRAL EN L PARA LABORATORIO 
Conformado por: ESTRUCTURA Conjunto de piezas debidamente ensambladas que conforman estructura robusta: Costado para mueble elaborado en acero galvanizado con soldadura MIG-MAG usando más del 98% de CO2, pintado en pintura en polvo epoxica, aplicada de manera electrostática y baño en anticorrosivo con perforaciones de armado y niveladores milimétricos. Paral en ángulo en acero galvanizado con troqueles. Roda pie de 0.15m elaborado en acero galvanizado. SUPERFICIE en Cerámica Técnica con dureza extrema y alta resistencia a la abrasión, desgaste y altas temperaturas, especial para químicos orgánicos, ácidos y bases. Incluye: 2 Gabinete Inferior, 1 Gabinete Inferior, 2 Gabinete Inferior, 1 Gabinete Inferior Para Módulo De Lavado, 1 Poceta Para Laboratorio En Acero Inoxidable, 2 Grifería Para Laboratorio , 1 Fuente Lavaojos Doble , 1 Panel De Escurrido 
Mobiliario certificado ante SEFA (Asociación internacional de Equipos y Mobiliario Científico) según sus estándares SEFA 10-2013, SEFA 8M-2016 y SEFA 8PH-2014, DIN EN 13150 y DIN EN 16121. Para garantizar la calidad de producción y diseño, incluye certificaciones de control de calidad de estructuras: ASTM D2794 - 93(2019) y ASTM E190 – 14 y Superficies: ISO 19712-1:2008.Gabinetes Bajos: ASTM D1037, ASTM D2794 y NTC 2809-2.
Dimensiones: (212 x 80) + (531 x 77) x 90 cm (Ancho x Fondo x Alto)</t>
  </si>
  <si>
    <t>6.3</t>
  </si>
  <si>
    <t>M15
MESÓN PERIMETRAL</t>
  </si>
  <si>
    <t>Suministro, transporte e instalación de MESÓN PERIMETRAL PARA LABORATORIO. Conformado por: ESTRUCTURA Conjunto de piezas debidamente ensambladas que conforman estructura robusta: Costado para mueble elaborado en acero galvanizado con soldadura MIG-MAG usando más del 98% de CO2, pintado en pintura en polvo epoxica, aplicada de manera electrostática y baño en anticorrosivo con perforaciones de armado y niveladores milimétricos. Paral en ángulo en acero 
galvanizado con troqueles. Roda pie de 0.15m elaborado en acero galvanizado. SUPERFICIE fenólica Marca FUNDERMAX o equivalente,  placa de 16 mm excelente resistencia química en ambas caras (Certificado SEFA); Antibacterial y fácil de desinfectar (certificado); producido en prensas de laminado a alta presión y alta temperatura de acuerdo con la norma EN 438-4 tipo CGS; recubrimiento de poliuretano acrílico reendurecido con tecnología RE. Incluye 8 gabinetes inferiores.
Mobiliario certificado ante SEFA (Asociación internacional de Equipos y Mobiliario Científico) según sus estándares SEFA 10-2013 y SEFA 8PH-2014, DIN EN 13150 y DIN EN 16121. Para garantizar la calidad de 
producción y diseño, incluye certificaciones de control de calidad de estructuras: ASTM D2794 - 93(2019) y ASTM E190 – 14 y Superficies: ISO 19712-1:2008. Gabinetes Bajos: ASTM D1037, ASTM D2794 y NTC 2809-2.
Dimensiones: 484 x 80 x 90 cm (Ancho x Fondo x Alto)</t>
  </si>
  <si>
    <t>MESÓN PERIMETRAL PARA LABORATORIO 
Conformado por: ESTRUCTURA Conjunto de piezas debidamente ensambladas que conforman estructura robusta: Costado para mueble elaborado en acero galvanizado con soldadura MIG-MAG usando más del 98% de CO2, pintado en pintura en polvo epoxica, aplicada de manera electrostática y baño en anticorrosivo con perforaciones de armado y niveladores milimétricos. Paral en ángulo en acero 
galvanizado con troqueles. Roda pie de 0.15m elaborado en acero galvanizado. SUPERFICIE fenólica Marca FUNDERMAX placa de 16 mm excelente resistencia química en ambas caras (Certificado SEFA); Antibacterial y fácil de desinfectar (certificado); producido en prensas de laminado a alta presión y alta temperatura de acuerdo con la norma EN 438-4 tipo CGS; recubrimiento de poliuretano acrílico reendurecido con tecnología RE. Incluye 8 gabinetes inferiores.
Mobiliario certificado ante SEFA (Asociación internacional de Equipos y Mobiliario Científico) según sus estándares SEFA 10-2013 y SEFA 8PH-2014, DIN EN 13150 y DIN EN 16121. Para garantizar la calidad de 
producción y diseño, incluye certificaciones de control de calidad de estructuras: ASTM D2794 - 93(2019) y ASTM E190 – 14 y Superficies: ISO 19712-1:2008. Gabinetes Bajos: ASTM D1037, ASTM D2794 y NTC 2809-2.
Dimensiones: 484 x 80 x 90 cm (Ancho x Fondo x Alto)</t>
  </si>
  <si>
    <t>6.4</t>
  </si>
  <si>
    <t xml:space="preserve">M16
MESÓN PERIMETRAL </t>
  </si>
  <si>
    <t>Suministro, transporte e instalación de MESÓN PERIMETRAL  PARA LABORATORIO. Conformado por: ESTRUCTURA Conjunto de piezas debidamente ensambladas que conforman estructura robusta: Costado para mueble elaborado en acero galvanizado con soldadura MIG-MAG usando más del 98% de CO2, pintado en pintura en polvo epoxica, aplicada de manera electrostática y baño en anticorrosivo con perforaciones de armado y niveladores milimétricos. Paral en ángulo en acero 
galvanizado con troqueles. Roda pie de 0.15m elaborado en acero galvanizado. SUPERFICIE fenólica Marca FUNDERMAX o equivalente,  placa de 16 mm excelente resistencia química en ambas caras (Certificado SEFA); Antibacterial y fácil de desinfectar (certificado); producido en prensas de laminado a alta presión y alta temperatura de acuerdo con la norma EN 438-4 tipo CGS; recubrimiento de poliuretano acrílico reendurecido con tecnología RE. Incluye 2 gabinetes inferiores.
Mobiliario certificado ante SEFA (Asociación internacional de Equipos y Mobiliario Científico) según sus estándares SEFA 10-2013 y SEFA 8PH-2014, DIN EN 13150 y DIN EN 16121. Para garantizar la calidad de 
producción y diseño, incluye certificaciones de control de calidad de estructuras: ASTM D2794 - 93(2019) y ASTM E190 – 14 y Superficies: ISO 19712-1:2008.Gabinetes Bajos: ASTM D1037, ASTM D2794 y NTC 2809-2.
Dimensiones: 160 x 80 x 90 cm (Ancho x Fondo x Alto)</t>
  </si>
  <si>
    <t>MESÓN PERIMETRAL  PARA LABORATORIO 
Conformado por: ESTRUCTURA Conjunto de piezas debidamente ensambladas que conforman estructura robusta: Costado para mueble elaborado en acero galvanizado con soldadura MIG-MAG usando más del 98% de CO2, pintado en pintura en polvo epoxica, aplicada de manera electrostática y baño en anticorrosivo con perforaciones de armado y niveladores milimétricos. Paral en ángulo en acero 
galvanizado con troqueles. Roda pie de 0.15m elaborado en acero galvanizado. SUPERFICIE fenólica Marca FUNDERMAX placa de 16 mm excelente resistencia química en ambas caras (Certificado SEFA); Antibacterial y fácil de desinfectar (certificado); producido en prensas de laminado a alta presión y alta temperatura de acuerdo con la norma EN 438-4 tipo CGS; recubrimiento de poliuretano acrílico reendurecido con tecnología RE. Incluye 2 gabinetes inferiores.
Mobiliario certificado ante SEFA (Asociación internacional de Equipos y Mobiliario Científico) según sus estándares SEFA 10-2013 y SEFA 8PH-2014, DIN EN 13150 y DIN EN 16121. Para garantizar la calidad de 
producción y diseño, incluye certificaciones de control de calidad de estructuras: ASTM D2794 - 93(2019) y ASTM E190 – 14 y Superficies: ISO 19712-1:2008.Gabinetes Bajos: ASTM D1037, ASTM D2794 y NTC 2809-2.
Dimensiones: 160 x 80 x 90 cm (Ancho x Fondo x Alto)</t>
  </si>
  <si>
    <t>6.5</t>
  </si>
  <si>
    <t>Suministro, transporte e instalación de CABINA DE EXTRACCIÓN DE GASES REF. FH-1200
- Extractor de arrastre para Filtro de carbono.
- Filtro de carbón para extracción de partículas.
- Poceta para desagüe en polipropileno marca TOF.
- Grifería TOF interna para agua.
- Grifería TOF externa para gas.
- Ventana de vidrio frontal motorizada, manipulada mediante control remoto.
- Panel de control manual táctil para controlar la extracción y luz de la cabina.
- Superficie Fenólica Resistente a químicos corrosivos.
- Laterales en vidrio y estructura en acero galvanizado.                  
- Con reguladores para una perfecta nivelación.- Columnas posteriores para conexión eléctrica.- Voltaje: 110V.
 Incluye base tipo gabinete de seguridad para almacenamiento de reactivos.
Dimensiones Externas Sin Base: 120 x 80 x 130 cm (Ancho x Fondo x Alto)</t>
  </si>
  <si>
    <t>CABINA DE EXTRACCIÓN DE GASES
REF. FH-1200
- Extractor de arrastre para Filtro de carbono.
- Filtro de carbón para extracción de partículas.
- Poceta para desagüe en polipropileno marca TOF.
- Grifería TOF interna para agua.
- Grifería TOF externa para gas.
- Ventana de vidrio frontal motorizada, manipulada mediante control remoto.
- Panel de control manual táctil para controlar la extracción y luz de la cabina.
- Superficie Fenólica Resistente a químicos corrosivos.
- Laterales en vidrio y estructura en acero galvanizado.                  
- Con reguladores para una perfecta nivelación.- Columnas posteriores para conexión eléctrica.- Voltaje: 110V.
 Incluye base tipo gabinete de seguridad para almacenamiento de reactivos.
Dimensiones Externas Sin Base: 120 x 80 x 130 cm (Ancho x Fondo x Alto)</t>
  </si>
  <si>
    <t>DESTILACIÓN</t>
  </si>
  <si>
    <t>7.1</t>
  </si>
  <si>
    <t>M17
MESÓN PERIMETRAL 
EN U</t>
  </si>
  <si>
    <t>Suministro, transporte e instalación de MESÓN PERIMETRAL EN U PARA LABORATORIO. Conformado por: ESTRUCTURA Conjunto de piezas debidamente ensambladas que conforman estructura robusta: Costado para mueble elaborado en acero galvanizado con soldadura MIG-MAG usando más del 98% de CO2, pintado en pintura en polvo epoxica, aplicada de manera electrostática y baño en anticorrosivo con perforaciones de armado y niveladores milimétricos. Paral en ángulo en acero galvanizado con troqueles. Roda pie de 0.15m elaborado en acero galvanizado. SUPERFICIE fenólica Marca FUNDERMAX o equivalente,  placa de 16 mm excelente resistencia química en ambas caras (Certificado SEFA); Antibacterial y fácil de desinfectar (certificado); producido en prensas de laminado a alta presión y alta temperatura de acuerdo con la norma EN 438-4 tipo CGS; recubrimiento de poliuretano acrílico reendurecido con tecnología RE. Incluye: 3 Gabinete Inferior, 1 Gabinete Inferior Para Módulo De Lavado, 1 Poceta Para Laboratorio En Acero Inoxidable, 1 Grifería Para Laboratorio.
Mobiliario certificado ante SEFA (Asociación internacional de Equipos y Mobiliario Científico) según sus estándares SEFA 10-2013 y SEFA 8PH-2014, DIN EN 13150 y DIN EN 16121. Para garantizar la calidad de producción y diseño, incluye certificaciones de control de calidad de estructuras: ASTM D2794 - 93(2019) y ASTM E190 – 14 y Superficies: ISO 19712-1:2008.Gabinetes Bajos: ASTM D1037, ASTM D2794 y NTC 2809-2.
Dimensiones: (120 x 50) + (226 x 58) +(80 x 30)  x 90 cm (Ancho x Fondo x Alto)</t>
  </si>
  <si>
    <t>MESÓN PERIMETRAL EN U PARA LABORATORIO 
Conformado por: ESTRUCTURA Conjunto de piezas debidamente ensambladas que conforman estructura robusta: Costado para mueble elaborado en acero galvanizado con soldadura MIG-MAG usando más del 98% de CO2, pintado en pintura en polvo epoxica, aplicada de manera electrostática y baño en anticorrosivo con perforaciones de armado y niveladores milimétricos. Paral en ángulo en acero galvanizado con troqueles. Roda pie de 0.15m elaborado en acero galvanizado. SUPERFICIE fenólica Marca FUNDERMAX placa de 16 mm excelente resistencia química en ambas caras (Certificado SEFA); Antibacterial y fácil de desinfectar (certificado); producido en prensas de laminado a alta presión y alta temperatura de acuerdo con la norma EN 438-4 tipo CGS; recubrimiento de poliuretano acrílico reendurecido con tecnología RE. Incluye: 3 Gabinete Inferior, 1 Gabinete Inferior Para Módulo De Lavado, 1 Poceta Para Laboratorio En Acero Inoxidable, 1 Grifería Para Laboratorio.
Mobiliario certificado ante SEFA (Asociación internacional de Equipos y Mobiliario Científico) según sus estándares SEFA 10-2013 y SEFA 8PH-2014, DIN EN 13150 y DIN EN 16121. Para garantizar la calidad de producción y diseño, incluye certificaciones de control de calidad de estructuras: ASTM D2794 - 93(2019) y ASTM E190 – 14 y Superficies: ISO 19712-1:2008.Gabinetes Bajos: ASTM D1037, ASTM D2794 y NTC 2809-2.
Dimensiones: (120 x 50) + (226 x 58) +(80 x 30)  x 90 cm (Ancho x Fondo x Alto)</t>
  </si>
  <si>
    <t>AUXILIAR</t>
  </si>
  <si>
    <t>8.1</t>
  </si>
  <si>
    <t>M18
MESÓN PERIMETRAL 
EN L</t>
  </si>
  <si>
    <t>Suministro, transporte e instalación de MESÓN PERIMETRAL EN L PARA LABORATORIO. Conformado por: ESTRUCTURA Conjunto de piezas debidamente ensambladas que conforman estructura robusta: Costado para mueble elaborado en acero galvanizado con soldadura MIG-MAG usando más del 98% de CO2, pintado en pintura en polvo epoxica, aplicada de manera electrostática y baño en anticorrosivo con perforaciones de armado y niveladores milimétricos. Paral en ángulo en acero galvanizado con troqueles. Roda pie de 0.15m elaborado en acero galvanizado. SUPERFICIE fenólica Marca FUNDERMAX o equivalente,  placa de 16 mm excelente resistencia química en ambas caras (Certificado SEFA); Antibacterial y fácil de desinfectar (certificado); producido en prensas de laminado a alta presión y alta temperatura de acuerdo con la norma EN 438-4 tipo CGS; recubrimiento de poliuretano acrílico reendurecido con tecnología RE. 3 Gabinete Inferior, 1 Gabinete Inferior Para Módulo De Lavado, 1 Poceta Para Laboratorio 
En Acero Inoxidable, 2 Grifería Para Laboratorio
Mobiliario certificado ante SEFA (Asociación internacional de Equipos y Mobiliario Científico) según sus estándares SEFA 10-2013 y SEFA 8PH-2014, DIN EN 13150 y DIN EN 16121. Para garantizar la calidad de producción y diseño, incluye certificaciones de control de calidad de estructuras: ASTM D2794 - 93(2019) y ASTM E190 – 14 y Superficies: ISO 19712-1:2008. Gabinetes Bajos: ASTM D1037, ASTM D2794 y NTC 2809-2.
Dimensiones: (272 x 60) + (220 x 50) x 90 cm (Ancho x Fondo x Alto)</t>
  </si>
  <si>
    <t>MESÓN PERIMETRAL EN L PARA LABORATORIO 
Conformado por: ESTRUCTURA Conjunto de piezas debidamente ensambladas que conforman estructura robusta: Costado para mueble elaborado en acero galvanizado con soldadura MIG-MAG usando más del 98% de CO2, pintado en pintura en polvo epoxica, aplicada de manera electrostática y baño en anticorrosivo con perforaciones de armado y niveladores milimétricos. Paral en ángulo en acero galvanizado con troqueles. Roda pie de 0.15m elaborado en acero galvanizado. SUPERFICIE fenólica Marca FUNDERMAX placa de 16 mm excelente resistencia química en ambas caras (Certificado SEFA); Antibacterial y fácil de desinfectar (certificado); producido en prensas de laminado a alta presión y alta temperatura de acuerdo con la norma EN 438-4 tipo CGS; recubrimiento de poliuretano acrílico reendurecido con tecnología RE. 3 Gabinete Inferior, 1 Gabinete Inferior Para Módulo De Lavado, 1 Poceta Para Laboratorio 
En Acero Inoxidable, 2 Grifería Para Laboratorio
Mobiliario certificado ante SEFA (Asociación internacional de Equipos y Mobiliario Científico) según sus estándares SEFA 10-2013 y SEFA 8PH-2014, DIN EN 13150 y DIN EN 16121. Para garantizar la calidad de producción y diseño, incluye certificaciones de control de calidad de estructuras: ASTM D2794 - 93(2019) y ASTM E190 – 14 y Superficies: ISO 19712-1:2008. Gabinetes Bajos: ASTM D1037, ASTM D2794 y NTC 2809-2.
Dimensiones: (272 x 60) + (220 x 50) x 90 cm (Ancho x Fondo x Alto)</t>
  </si>
  <si>
    <t>AREA ANALISIS HIDROCARBUROS</t>
  </si>
  <si>
    <t>9.1</t>
  </si>
  <si>
    <t>M19
MESÓN PERIMETRAL 
EN L</t>
  </si>
  <si>
    <t>Suministro, transporte e instalación de MESÓN PERIMETRAL EN L PARA LABORATORIO. Conformado por: ESTRUCTURA Conjunto de piezas debidamente ensambladas que conforman estructura robusta: Costado para mueble elaborado en acero galvanizado con soldadura MIG-MAG usando más del 98% de CO2, pintado en pintura en polvo epoxica, aplicada de manera electrostática y baño en anticorrosivo con perforaciones de armado y niveladores milimétricos. Paral en ángulo en acero galvanizado con troqueles. Roda pie de 0.15m elaborado en acero galvanizado. SUPERFICIE fenólica Marca FUNDERMAX o equivalente,  placa de 16 mm excelente resistencia química en ambas caras (Certificado SEFA); Antibacterial y fácil de desinfectar (certificado); producido en prensas de laminado a alta presión y alta temperatura de acuerdo con la norma EN 438-4 tipo CGS; recubrimiento de poliuretano acrílico reendurecido con tecnología RE. incluye 2 Gabinetes Inferiores, 1 Gabinete Inferior 3 cajones
Mobiliario certificado ante SEFA (Asociación internacional de Equipos y Mobiliario Científico) según sus estándares SEFA 10-2013 y SEFA 8PH-2014, DIN EN 13150 y DIN EN 16121. Para garantizar la calidad de producción y diseño, incluye certificaciones de control de calidad de estructuras: ASTM D2794 - 93(2019) y ASTM E190 – 14 y Superficies: ISO 19712-1:2008. Gabinetes Bajos: ASTM D1037, ASTM D2794 y NTC 2809-2.
Dimensiones: (94 + 266) x 60 x 90 cm (Ancho x Fondo x Alto)</t>
  </si>
  <si>
    <t>MESÓN PERIMETRAL EN L PARA LABORATORIO 
Conformado por: ESTRUCTURA Conjunto de piezas debidamente ensambladas que conforman estructura robusta: Costado para mueble elaborado en acero galvanizado con soldadura MIG-MAG usando más del 98% de CO2, pintado en pintura en polvo epoxica, aplicada de manera electrostática y baño en anticorrosivo con perforaciones de armado y niveladores milimétricos. Paral en ángulo en acero galvanizado con troqueles. Roda pie de 0.15m elaborado en acero galvanizado. SUPERFICIE fenólica Marca FUNDERMAX placa de 16 mm excelente resistencia química en ambas caras (Certificado SEFA); Antibacterial y fácil de desinfectar (certificado); producido en prensas de laminado a alta presión y alta temperatura de acuerdo con la norma EN 438-4 tipo CGS; recubrimiento de poliuretano acrílico reendurecido con tecnología RE. incluye 2 Gabinetes Inferiores, 1 Gabinete Inferior 3 cajones
Mobiliario certificado ante SEFA (Asociación internacional de Equipos y Mobiliario Científico) según sus estándares SEFA 10-2013 y SEFA 8PH-2014, DIN EN 13150 y DIN EN 16121. Para garantizar la calidad de producción y diseño, incluye certificaciones de control de calidad de estructuras: ASTM D2794 - 93(2019) y ASTM E190 – 14 y Superficies: ISO 19712-1:2008. Gabinetes Bajos: ASTM D1037, ASTM D2794 y NTC 2809-2.
Dimensiones: (94 + 266) x 60 x 90 cm (Ancho x Fondo x Alto)</t>
  </si>
  <si>
    <t>ANALISIS INSTRUMENTAL</t>
  </si>
  <si>
    <t>10.1</t>
  </si>
  <si>
    <t>M20
MESÓN TIPO ISLA</t>
  </si>
  <si>
    <t>Suministro, transporte e instalación de MESÓN TIPO ISLA PARA LABORATORIO M20 MESÓN TIPO ISLA. Conformado por: ESTRUCTURA Conjunto de piezas debidamente ensambladas que conforman estructura robusta: Costado para mueble elaborado en acero galvanizado con soldadura MIG-MAG usando más del 98% de CO2, pintado en pintura en polvo epoxica, aplicada de manera electrostática y baño en anticorrosivo con perforaciones de armado y niveladores milimétricos. Paral en ángulo en acero galvanizado con troqueles. Roda pie de 0.15m elaborado en acero galvanizado. SUPERFICIE fenólica Marca FUNDERMAX o equivalente,  placa de 16 mm excelente resistencia química en ambas caras (Certificado SEFA); Antibacterial y fácil de desinfectar (certificado); producido en prensas de laminado a alta presión y alta temperatura de acuerdo con la norma EN 438-4 tipo CGS; recubrimiento de poliuretano acrílico reendurecido con tecnología RE. Incluye 7 Gabinetes inferiores, 1 canaleta con entrepaños. 
Mobiliario certificado ante SEFA (Asociación internacional de Equipos y Mobiliario Científico) según sus estándares SEFA 10-2013 y SEFA 8PH-2014, DIN EN 13150 y DIN EN 16121. Para garantizar la calidad de producción y diseño, incluye certificaciones de control de calidad de estructuras: ASTM D2794 - 93(2019) y ASTM E190 – 14 y Superficies: ISO 19712-1:2008.Gabinetes Bajos: ASTM D1037, ASTM D2794 y NTC 2809 2. abinetes Bajos: ASTM D1037, ASTM D2794 y NTC 2809-2. Dimensiones: 440 x 130 x 90 cm (Ancho x Fondo x Alto)</t>
  </si>
  <si>
    <t>MESÓN TIPO ISLA PARA LABORATORIO M20 MESÓN TIPO ISLA 
Conformado por: ESTRUCTURA Conjunto de piezas debidamente ensambladas que conforman estructura robusta: Costado para mueble elaborado en acero galvanizado con soldadura MIG-MAG usando más del 98% de CO2, pintado en pintura en polvo epoxica, aplicada de manera electrostática y baño en anticorrosivo con perforaciones de armado y niveladores milimétricos. Paral en ángulo en acero galvanizado con troqueles. Roda pie de 0.15m elaborado en acero galvanizado. SUPERFICIE fenólica Marca FUNDERMAX placa de 16 mm excelente resistencia química en ambas caras (Certificado SEFA); Antibacterial y fácil de desinfectar (certificado); producido en prensas de laminado a alta presión y alta temperatura de acuerdo con la norma EN 438-4 tipo CGS; recubrimiento de poliuretano acrílico reendurecido con tecnología RE. Incluye 7 Gabinetes inferiores, 1 canaleta con entrepaños. 
Mobiliario certificado ante SEFA (Asociación internacional de Equipos y Mobiliario Científico) según sus estándares SEFA 10-2013 y SEFA 8PH-2014, DIN EN 13150 y DIN EN 16121. Para garantizar la calidad de producción y diseño, incluye certificaciones de control de calidad de estructuras: ASTM D2794 - 93(2019) y ASTM E190 – 14 y Superficies: ISO 19712-1:2008.Gabinetes Bajos: ASTM D1037, ASTM D2794 y NTC 2809 2. abinetes Bajos: ASTM D1037, ASTM D2794 y NTC 2809-2. Dimensiones: 440 x 130 x 90 cm (Ancho x Fondo x Alto)</t>
  </si>
  <si>
    <t>10.2</t>
  </si>
  <si>
    <t>M21
MESÓN PERIMETRAL 
EN L</t>
  </si>
  <si>
    <t>Suministro, transporte e instalación de MESÓN PERIMETRAL EN L PARA LABORATORIO. Conformado por: ESTRUCTURA Conjunto de piezas debidamente ensambladas que conforman estructura robusta: Costado para mueble elaborado en acero galvanizado con soldadura MIG-MAG usando más del 98% de CO2, pintado en pintura en polvo epoxica, aplicada de manera electrostática y baño en anticorrosivo con perforaciones de armado y niveladores milimétricos. Paral en ángulo en acero galvanizado con troqueles. Roda pie de 0.15m elaborado en acero galvanizado. SUPERFICIE fenólica Marca FUNDERMAX o equivalente,  placa de 16 mm excelente resistencia química en ambas caras (Certificado SEFA); Antibacterial y fácil de desinfectar (certificado); producido en prensas de laminado a alta presión y alta temperatura de acuerdo con la norma EN 438-4 tipo CGS; recubrimiento de poliuretano acrílico reendurecido con tecnología RE. Incluye 9 Gabinetes inferiores.
Mobiliario certificado ante SEFA (Asociación internacional de Equipos y Mobiliario Científico) según sus estándares SEFA 10-2013 y SEFA 8PH-2014, DIN EN 13150 y DIN EN 16121. Para garantizar la calidad de producción y diseño, incluye certificaciones de control de calidad de estructuras: ASTM D2794 - 93(2019) y ASTM E190 – 14 y Superficies: ISO 19712-1:2008. Gabinetes Bajos: ASTM D1037, ASTM D2794 y NTC 2809-2.
Dimensiones: (645 + 266) x 100 x 90 cm (Ancho x Fondo x Alto)</t>
  </si>
  <si>
    <t>MESÓN PERIMETRAL EN L PARA LABORATORIO 
Conformado por: ESTRUCTURA Conjunto de piezas debidamente ensambladas que conforman estructura robusta: Costado para mueble elaborado en acero galvanizado con soldadura MIG-MAG usando más del 98% de CO2, pintado en pintura en polvo epoxica, aplicada de manera electrostática y baño en anticorrosivo con perforaciones de armado y niveladores milimétricos. Paral en ángulo en acero galvanizado con troqueles. Roda pie de 0.15m elaborado en acero galvanizado. SUPERFICIE fenólica Marca FUNDERMAX placa de 16 mm excelente resistencia química en ambas caras (Certificado SEFA); Antibacterial y fácil de desinfectar (certificado); producido en prensas de laminado a alta presión y alta temperatura de acuerdo con la norma EN 438-4 tipo CGS; recubrimiento de poliuretano acrílico reendurecido con tecnología RE. Incluye 9 Gabinetes inferiores.
Mobiliario certificado ante SEFA (Asociación internacional de Equipos y Mobiliario Científico) según sus estándares SEFA 10-2013 y SEFA 8PH-2014, DIN EN 13150 y DIN EN 16121. Para garantizar la calidad de producción y diseño, incluye certificaciones de control de calidad de estructuras: ASTM D2794 - 93(2019) y ASTM E190 – 14 y Superficies: ISO 19712-1:2008. Gabinetes Bajos: ASTM D1037, ASTM D2794 y NTC 2809-2.
Dimensiones: (645 + 266) x 100 x 90 cm (Ancho x Fondo x Alto)</t>
  </si>
  <si>
    <t>METROLOGIA</t>
  </si>
  <si>
    <t>11.1</t>
  </si>
  <si>
    <t>M22
MESÓN PERIMETRAL 
EN U</t>
  </si>
  <si>
    <t>Suministro, transporte e instalación de MESÓN PERIMETRAL EN U PARA LABORATORIO. Conformado por: ESTRUCTURA Conjunto de piezas debidamente ensambladas que conforman estructura robusta: Costado para mueble elaborado en acero galvanizado con soldadura MIG-MAG usando más del 98% de CO2, pintado en pintura en polvo epoxica, aplicada de manera electrostática y baño en anticorrosivo con perforaciones de armado y niveladores milimétricos. Paral en ángulo en acero galvanizado con troqueles. Roda pie de 0.15m elaborado en acero galvanizado. SUPERFICIE fenólica Marca FUNDERMAX o equivalente,  placa de 16 mm excelente resistencia química en ambas caras (Certificado SEFA); Antibacterial y fácil de desinfectar (certificado); producido en prensas de laminado a alta presión y alta temperatura de acuerdo con la norma EN 438-4 tipo CGS; recubrimiento de poliuretano acrílico reendurecido con tecnología RE.Incluye: 3 Gabinetes inferiores, 4 Mesas antivibratorias.
Mobiliario certificado ante SEFA (Asociación internacional de Equipos y Mobiliario Científico) según sus estándares SEFA 10-2013 y SEFA 8PH-2014, DIN EN 13150 y DIN EN 16121. Para garantizar la calidad de producción y diseño, incluye certificaciones de control de calidad de estructuras: ASTM D2794 - 93(2019) y ASTM E190 – 14 y Superficies: ISO 19712-1:2008.
Dimensiones: (215 + 196 + 215) x 50 x 90 cm (Ancho x Fondo x Alto)</t>
  </si>
  <si>
    <t>MESÓN PERIMETRAL EN U PARA LABORATORIO 
Conformado por: ESTRUCTURA Conjunto de piezas debidamente ensambladas que conforman estructura robusta: Costado para mueble elaborado en acero galvanizado con soldadura MIG-MAG usando más del 98% de CO2, pintado en pintura en polvo epoxica, aplicada de manera electrostática y baño en anticorrosivo con perforaciones de armado y niveladores milimétricos. Paral en ángulo en acero galvanizado con troqueles. Roda pie de 0.15m elaborado en acero galvanizado. SUPERFICIE fenólica Marca FUNDERMAX placa de 16 mm excelente resistencia química en ambas caras (Certificado SEFA); Antibacterial y fácil de desinfectar (certificado); producido en prensas de laminado a alta presión y alta temperatura de acuerdo con la norma EN 438-4 tipo CGS; recubrimiento de poliuretano acrílico reendurecido con tecnología RE.Incluye: 3 Gabinetes inferiores, 4 Mesas antivibratorias.
Mobiliario certificado ante SEFA (Asociación internacional de Equipos y Mobiliario Científico) según sus estándares SEFA 10-2013 y SEFA 8PH-2014, DIN EN 13150 y DIN EN 16121. Para garantizar la calidad de producción y diseño, incluye certificaciones de control de calidad de estructuras: ASTM D2794 - 93(2019) y ASTM E190 – 14 y Superficies: ISO 19712-1:2008.
Dimensiones: (215 + 196 + 215) x 50 x 90 cm (Ancho x Fondo x Alto)</t>
  </si>
  <si>
    <t>11.2</t>
  </si>
  <si>
    <t>GABINETE SUPERIOR</t>
  </si>
  <si>
    <t>Suministro, transporte e instalación de GABINETE SUPERIOR. Mueble elaborado en acero galvanizado con soldadura MIG-MAG usando más del 98% de CO2, calibre 18 pintado de manera electrostática en pintura epoxica y baño en anticorrosivo con perforaciones de armado. Puertas batientes con vidrio  5 mm. El diseño y apertura del gabinete es elegido por el cliente según nuestros modelos (Gabinete Vertical - Gabinete Horizontal - Gabinete Con Persiana).      
Mobiliario certificado ante SEFA (Asociación internacional de Equipos y Mobiliario Científico) según sus estándares SEFA 10-2013, SEFA 8PH2014 y SEFA 3. Para garantizar la calidad de producción y diseño, incluye certificaciones de control de calidad de Estructuras: ASTM D2794 - 93(2019), ASTM E190 – 14, ISO 1519 e ISO 2409. Gabinetes Bajos: ASTM D1037, ASTM D2794 y NTC 2809-2 y Superficies: ISO 19712-1:2008 y ASTM D2794-93.
Dimensiones: 75 x 35 x 60 cm (Ancho x Fondo x Alto)</t>
  </si>
  <si>
    <t>GABINETE SUPERIOR
Mueble elaborado en acero galvanizado con soldadura MIG-MAG usando más del 98% de CO2, calibre 18 pintado de manera electrostática en pintura epoxica y baño en anticorrosivo con perforaciones de armado. Puertas batientes con vidrio  5 mm. El diseño y apertura del gabinete es elegido por el cliente según nuestros modelos (Gabinete Vertical - Gabinete Horizontal - Gabinete Con Persiana).      
Mobiliario certificado ante SEFA (Asociación internacional de Equipos y Mobiliario Científico) según sus estándares SEFA 10-2013, SEFA 8PH2014 y SEFA 3. Para garantizar la calidad de producción y diseño, incluye certificaciones de control de calidad de Estructuras: ASTM D2794 - 93(2019), ASTM E190 – 14, ISO 1519 e ISO 2409. Gabinetes Bajos: ASTM D1037, ASTM D2794 y NTC 2809-2 y Superficies: ISO 19712-1:2008 y ASTM D2794-93.
Dimensiones: 75 x 35 x 60 cm (Ancho x Fondo x Alto)</t>
  </si>
  <si>
    <t>CUARTO DE REACTIVOS</t>
  </si>
  <si>
    <t>12.1</t>
  </si>
  <si>
    <t>ESTANTERÍA PARA 
LABORATORIO</t>
  </si>
  <si>
    <t>ESTANTERÍA PARA LABORATORIO
Sistema de almacenamiento de productos para picking manual siguiendo el principio "hombre a producto". Los estantes son diseñados para aquellos laboratorios donde los productos se depositan y retira manualmente. Se aprovecha toda la altura del lugar, ya que se puede acceder a los niveles altos tanto por medios propios, como mediante escaleras colocadas entre estanterías.
- Bordes anti-vuelco.
- Espacio para rotular el contenido.
- Estructura en Acero Galvanizado.
- Entrepaños tipo bandeja en Acero Galvanizado, recubierto con superficie vinílica con protección IQ PUR. 
- Regulación de los niveles de carga.
-Bandeja de contención antiderrame, bajo cada entrepaño.
Mobiliario certificado ante SEFA (Asociación internacional de Equipos y Mobiliario Científico) según sus estándares SEFA 10-2013 y SEFA 8PH-2014, DIN EN 13150 y DIN EN 16121. Para garantizar la calidad de producción y diseño, incluye certificaciones de control de calidad de estructuras: ASTM D2794 - 93(2019) y ASTM E190 - 14.
Dimensiones: 100 x 47 x 180 cm (Ancho x Fondo x Alto)</t>
  </si>
  <si>
    <t>12.2</t>
  </si>
  <si>
    <t>GABINETE PARA 
ALMACENAMIENTO 
DE REACTIVOS 
INFLAMABLES</t>
  </si>
  <si>
    <t>Suministro, transporte e instalación de GABINETE PARA ALMACENAMIENTO DE REACTIVOS INFLAMABLES. Construido en acero galvanizado calibre 18. Cuenta con 4 entrepaños de alturas regulables extraíbles en su totalidad en con cubierta vinílica resistente reactivos, 4 bandejas de contención antiderrame cada una bajo cada entrepaño y 1 cubeto de contención antiderrame. Acabado de Gabinete: Pintura en polvo tipo epoxi aplicada de manera electrostática. (Color Elección del cliente). Internamente cuenta con rejillas en acero galvanizado que permitirán la instalación de conductos y/o sistema de Extracción. Los gabinetes se despachan con la rotulación de seguridad correspondiente a su riesgo (indicada por el cliente). Cuenta con niveladores en nitrilo, soporte antichoques y tapones de orificios en Polipropileno. Sistema de cierre de dos puntos con cerradura de seguridad. Sistema de soporte mediante patas en el mismo material galvanizado o base en Zócalo. Incluye cuerpo entamborado resistente al fuego
Equipamiento:
4 x Entrepaños de altura regulable.
4 x Bandejas de contención Antiderrame.
1 x Cubeto de contención Antiderrame.                                     
1 x Software de etiquetado.
4 x Porta etiquetas.
1 x Caja de extracción con Filtro de Carbón.
Certificados de calidad: ASTM 2794, ASTM 1037, ASTM E190 - 14, ISO 19712 - 1.
Dimensiones: 100 x 50 x 180 cm (Ancho x Fondo x Alto)</t>
  </si>
  <si>
    <t>GABINETE PARA ALMACENAMIENTO DE REACTIVOS INFLAMABLES
Construido en acero galvanizado calibre 18. Cuenta con 4 entrepaños de alturas regulables extraíbles en su totalidad en con cubierta vinílica resistente reactivos, 4 bandejas de contención antiderrame cada una bajo cada entrepaño y 1 cubeto de contención antiderrame. Acabado de Gabinete: Pintura en polvo tipo epoxi aplicada de manera electrostática. (Color Elección del cliente). Internamente cuenta con rejillas en acero galvanizado que permitirán la instalación de conductos y/o sistema de Extracción. Los gabinetes se despachan con la rotulación de seguridad correspondiente a su riesgo (indicada por el cliente). Cuenta con niveladores en nitrilo, soporte antichoques y tapones de orificios en Polipropileno. Sistema de cierre de dos puntos con cerradura de seguridad. Sistema de soporte mediante patas en el mismo material galvanizado o base en Zócalo. Incluye cuerpo entamborado resistente al fuego
Equipamiento:
4 x Entrepaños de altura regulable.
4 x Bandejas de contención Antiderrame.
1 x Cubeto de contención Antiderrame.                                     
1 x Software de etiquetado.
4 x Porta etiquetas.
1 x Caja de extracción con Filtro de Carbón.
Certificados de calidad: ASTM 2794, ASTM 1037, ASTM E190 - 14, ISO 19712 - 1.
Dimensiones: 100 x 50 x 180 cm (Ancho x Fondo x Alto)</t>
  </si>
  <si>
    <t>RECEPCIÓN DE MUESTRAS</t>
  </si>
  <si>
    <t>13.1</t>
  </si>
  <si>
    <t xml:space="preserve">M23
MESÓN PERIMETRAL </t>
  </si>
  <si>
    <t>Suministro, transporte e instalación de MESÓN PERIMETRAL PARA LABORATORIO. Conformado por: ESTRUCTURA Conjunto de piezas debidamente ensambladas que conforman estructura robusta: Costado para mueble elaborado en acero galvanizado con soldadura MIG-MAG usando más del 98% de CO2, pintado en pintura en polvo epoxica, aplicada de manera electrostática y baño en anticorrosivo con perforaciones de armado y niveladores milimétricos. Paral en ángulo en acero galvanizado con troqueles. Roda pie de 0.15m elaborado en acero galvanizado. SUPERFICIE Construido en tablex RH termofugado de alta resistencia a la humedad y enchapado en melamina ref. Contour mate o similar resistente a reactivos en todas sus partes, cada pieza viene termoenchapada y termosellada por todos sus cantos mediante el uso de canto rígido (color a elección por el cliente) protegiendo el tablero de ataques por la humedad.
Mobiliario certificado ante SEFA (Asociación internacional de Equipos y Mobiliario Científico) según sus estándares SEFA 10-2013, SEFA 8M-2016 y SEFA 8PH-2014, DIN EN 13150 y DIN EN 16121. Para garantizar la calidad de producción y diseño, incluye certificaciones de control de calidad de estructuras: ASTM D2794 - 93(2019) y ASTM E190 – 14 y Superficies: ISO 19712-1:2008.
Dimensiones: 270 x 60 x 75 cm (Ancho x Fondo x Alto)</t>
  </si>
  <si>
    <t>MESÓN PERIMETRAL PARA LABORATORIO 
Conformado por: ESTRUCTURA Conjunto de piezas debidamente ensambladas que conforman estructura robusta: Costado para mueble elaborado en acero galvanizado con soldadura MIG-MAG usando más del 98% de CO2, pintado en pintura en polvo epoxica, aplicada de manera electrostática y baño en anticorrosivo con perforaciones de armado y niveladores milimétricos. Paral en ángulo en acero galvanizado con troqueles. Roda pie de 0.15m elaborado en acero galvanizado. SUPERFICIE Construido en tablex RH termofugado de alta resistencia a la humedad y enchapado en melamina ref. Contour mate o similar resistente a reactivos en todas sus partes, cada pieza viene termoenchapada y termosellada por todos sus cantos mediante el uso de canto rígido (color a elección por el cliente) protegiendo el tablero de ataques por la humedad.
Mobiliario certificado ante SEFA (Asociación internacional de Equipos y Mobiliario Científico) según sus estándares SEFA 10-2013, SEFA 8M-2016 y SEFA 8PH-2014, DIN EN 13150 y DIN EN 16121. Para garantizar la calidad de producción y diseño, incluye certificaciones de control de calidad de estructuras: ASTM D2794 - 93(2019) y ASTM E190 – 14 y Superficies: ISO 19712-1:2008.
Dimensiones: 270 x 60 x 75 cm (Ancho x Fondo x Alto)</t>
  </si>
  <si>
    <t>13.2</t>
  </si>
  <si>
    <t>GABINETE CON 
SUPERFICIE</t>
  </si>
  <si>
    <t>Suministro, transporte e instalación de GABINETE CON SUPERFICIE. Mueble elaborado en acero galvanizado con soldadura MIG-MAG usando más del 98% de CO2, calibre 18 pintado de manera electrostática en pintura epoxica y baño en anticorrosivo con perforaciones de armado y niveladores milimétricos. Las ruedas son aprobadas por ISO9001:2008. El diseño del gabinete es elegido por el cliente según nuestros modelos (Gabinete Móvil - Gabinete Suspendido - Gabinete Zócalo). No incluye tipología 3 cajones. Incluye SUPERFICIE fenólica Marca FUNDERMAX o equivalente,  placa de 16 mm excelente resistencia química en ambas caras (Certificado SEFA); Antibacterial y fácil de desinfectar (certificado); producido en prensas de laminado a alta presión y alta temperatura de acuerdo con la norma EN 438-4 tipo CGS; recubrimiento de poliuretano acrílico reendurecido con tecnología RE. 
Mobiliario certificado ante SEFA (Asociación internacional de Equipos y Mobiliario Científico) según sus estándares SEFA 10-2013, SEFA 8PH2014 y SEFA 3, DIN EN 13150 y DIN EN 16121. Para garantizar la calidad de producción y diseño, incluye certificaciones de control de calidad de Gabinetes Bajos: ASTM D1037, ASTM D2794 y NTC 2809-2.
Dimensiones: 93 x 45 x 91 cm (Ancho x Fondo x Alto)</t>
  </si>
  <si>
    <t>GABINETE CON SUPERFICIE
Mueble elaborado en acero galvanizado con soldadura MIG-MAG usando más del 98% de CO2, calibre 18 pintado de manera electrostática en pintura epoxica y baño en anticorrosivo con perforaciones de armado y niveladores milimétricos. Las ruedas son aprobadas por ISO9001:2008. El diseño del gabinete es elegido por el cliente según nuestros modelos (Gabinete Móvil - Gabinete Suspendido - Gabinete Zócalo). No incluye tipología 3 cajones. Incluye SUPERFICIE fenólica Marca FUNDERMAX placa de 16 mm excelente resistencia química en ambas caras (Certificado SEFA); Antibacterial y fácil de desinfectar (certificado); producido en prensas de laminado a alta presión y alta temperatura de acuerdo con la norma EN 438-4 tipo CGS; recubrimiento de poliuretano acrílico reendurecido con tecnología RE. 
Mobiliario certificado ante SEFA (Asociación internacional de Equipos y Mobiliario Científico) según sus estándares SEFA 10-2013, SEFA 8PH2014 y SEFA 3, DIN EN 13150 y DIN EN 16121. Para garantizar la calidad de producción y diseño, incluye certificaciones de control de calidad de Gabinetes Bajos: ASTM D1037, ASTM D2794 y NTC 2809-2.
Dimensiones: 93 x 45 x 91 cm (Ancho x Fondo x Alto)</t>
  </si>
  <si>
    <t>CROMATOGRAFIA</t>
  </si>
  <si>
    <t>14.1</t>
  </si>
  <si>
    <t>M25
MESÓN PERIMETRAL EN L</t>
  </si>
  <si>
    <t>Suministro, transporte e instalación de MESÓN PERIMETRAL EN L PARA LABORATORIO. Conformado por: ESTRUCTURA Conjunto de piezas debidamente ensambladas que conforman estructura robusta: Costado para mueble elaborado en acero galvanizado con soldadura MIG-MAG usando más del 98% de CO2, pintado en pintura en polvo epoxica, aplicada de manera electrostática y baño en anticorrosivo con perforaciones de armado y niveladores milimétricos. Paral en ángulo en acero galvanizado con troqueles. Roda pie de 0.15m elaborado en acero galvanizado. SUPERFICIE fenólica Marca FUNDERMAX o equivalente,   placa de 16 mm excelente resistencia química en ambas caras (Certificado SEFA); Antibacterial y fácil de desinfectar (certificado); producido en prensas de laminado a alta presión y alta temperatura de acuerdo con la norma EN 438-4 tipo CGS; recubrimiento de poliuretano acrílico reendurecido con tecnología RE. Incluye 4 Gabinetes inferiores.
Mobiliario certificado ante SEFA (Asociación internacional de Equipos y Mobiliario Científico) según sus estándares SEFA 10-2013 y SEFA 8PH-2014, DIN EN 13150 y DIN EN 16121. Para garantizar la calidad de producción y diseño, incluye certificaciones de control de calidad de estructuras: ASTM D2794 - 93(2019) y ASTM E190 – 14 y Superficies: ISO 19712-1:2008. Gabinetes Bajos: ASTM D1037, ASTM D2794 y NTC 2809-2.
Dimensiones: (246 + 181) x 60 x 90 cm (Ancho x Fondo x Alto)</t>
  </si>
  <si>
    <t>MESÓN PERIMETRAL EN L PARA LABORATORIO 
Conformado por: ESTRUCTURA Conjunto de piezas debidamente ensambladas que conforman estructura robusta: Costado para mueble elaborado en acero galvanizado con soldadura MIG-MAG usando más del 98% de CO2, pintado en pintura en polvo epoxica, aplicada de manera electrostática y baño en anticorrosivo con perforaciones de armado y niveladores milimétricos. Paral en ángulo en acero galvanizado con troqueles. Roda pie de 0.15m elaborado en acero galvanizado. SUPERFICIE fenólica Marca FUNDERMAX placa de 16 mm excelente resistencia química en ambas caras (Certificado SEFA); Antibacterial y fácil de desinfectar (certificado); producido en prensas de laminado a alta presión y alta temperatura de acuerdo con la norma EN 438-4 tipo CGS; recubrimiento de poliuretano acrílico reendurecido con tecnología RE. Incluye 4 Gabinetes inferiores.
Mobiliario certificado ante SEFA (Asociación internacional de Equipos y Mobiliario Científico) según sus estándares SEFA 10-2013 y SEFA 8PH-2014, DIN EN 13150 y DIN EN 16121. Para garantizar la calidad de producción y diseño, incluye certificaciones de control de calidad de estructuras: ASTM D2794 - 93(2019) y ASTM E190 – 14 y Superficies: ISO 19712-1:2008. Gabinetes Bajos: ASTM D1037, ASTM D2794 y NTC 2809-2.
Dimensiones: (246 + 181) x 60 x 90 cm (Ancho x Fondo x Alto)</t>
  </si>
  <si>
    <t>SUBTOTAL</t>
  </si>
  <si>
    <t>IVA</t>
  </si>
  <si>
    <t>TOTAL</t>
  </si>
  <si>
    <t>OBSERVACIONES</t>
  </si>
  <si>
    <t>DESCRIPCION</t>
  </si>
  <si>
    <t>VALOR</t>
  </si>
  <si>
    <t>% DE PARTICIPACION</t>
  </si>
  <si>
    <t>% ACUMULADO</t>
  </si>
  <si>
    <t xml:space="preserve">Promedio de participación: </t>
  </si>
  <si>
    <t xml:space="preserve">Bienes Relevantes que cumplen con el porcentaje mayor o igual a </t>
  </si>
  <si>
    <t>BIEN NACIONAL RELEVANTE</t>
  </si>
  <si>
    <t>SI</t>
  </si>
  <si>
    <t>No</t>
  </si>
  <si>
    <t>Bien nacional relevante</t>
  </si>
  <si>
    <t>Fecha de inscripción</t>
  </si>
  <si>
    <t>Fecha de vigencia</t>
  </si>
  <si>
    <t xml:space="preserve">No. de partida arancelaria </t>
  </si>
  <si>
    <t>% de Participación</t>
  </si>
  <si>
    <t>Puntaje Individual de cada bien</t>
  </si>
  <si>
    <t>RESINA FENOLICA</t>
  </si>
  <si>
    <t>TABLEX RH TERMOFUGADO</t>
  </si>
  <si>
    <t>ACERO GALVANIZADO</t>
  </si>
  <si>
    <t>SOLDADURA MIG-MAG</t>
  </si>
  <si>
    <t>RPBN0168986</t>
  </si>
  <si>
    <t>RPBN0166020</t>
  </si>
  <si>
    <t>Suministro, transporte e instalación de MESÓN PERIMETRAL PARA LABORATORIO. Conformado por: ESTRUCTURA Conjunto de piezas debidamente ensambladas que conforman estructura robusta: Costado para mueble elaborado en acero galvanizado con soldadura MIG-MAG usando más del 98% de CO2, pintado en pintura en polvo epoxica, aplicada de manera electrostática y baño en anticorrosivo con perforaciones de armado y niveladores milimétricos. Paral en ángulo en acero galvanizado con troqueles. Roda pie de 0.15m elaborado en acero galvanizado. SUPERFICIE en Cerámica Técnica con dureza extrema y alta resistencia a la abrasión, desgaste y altas temperaturas, especial para químicos orgánicos, ácidos y bases. Incluye: 1 Gabinetes inferiores.
Mobiliario certificado ante SEFA (Asociación internacional de Equipos y Mobiliario Científico) según sus estándares SEFA 10-2013, SEFA 3, SEFA 8M-2016 y SEFA 8PH-2014, DIN EN 13150 y DIN EN 16121. Para garantizar la calidad de producción y diseño, incluye certificaciones de control de calidad de estructuras: ASTM D2794 - 93(2019) y ASTM E190 – 14 y Superficies: ISO 19712-1:2008. Gabinetes Bajos: ASTM D1037, ASTM D2794 y NTC 2809-2.
Dimensiones: 96 x 75 x 90 cm (Ancho x Fondo x Alto)</t>
  </si>
  <si>
    <t>Suministro, transporte e instalación de ESTANTERÍA PARA LABORATORIO. Sistema de almacenamiento de productos para picking manual siguiendo el principio "hombre a producto". Los estantes son diseñados para aquellos laboratorios donde los productos se depositan y retira manualmente. Se aprovecha toda la altura del lugar, ya que se puede acceder a los niveles altos tanto por medios propios, como mediante escaleras colocadas entre estanterías.
- Bordes anti-vuelco.
- Espacio para rotular el contenido.
- Estructura en Acero Galvanizado.
- 4 Entrepaños tipo bandeja en Acero Galvanizado, recubierto con superficie vinílica con protección IQ PUR. 
- Regulación de los niveles de carga.
-4 Bandeja de contención antiderrame, bajo cada entrepaño.
Mobiliario certificado ante SEFA (Asociación internacional de Equipos y Mobiliario Científico) según sus estándares SEFA 10-2013 y SEFA 8PH-2014, DIN EN 13150 y DIN EN 16121. Para garantizar la calidad de producción y diseño, incluye certificaciones de control de calidad de estructuras: ASTM D2794 - 93(2019) y ASTM E190 - 14.
Dimensiones: 100 x 47 x 180 cm (Ancho x Fondo x Alto)</t>
  </si>
  <si>
    <t>VALOR UNITARIO MÁXIMO A OFERTAR (IVA INCLUIDO)</t>
  </si>
  <si>
    <t>SUBTOTAL IVA INCLUIDO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</si>
</sst>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quot;$&quot;\ #,##0;[Red]\-&quot;$&quot;\ #,##0"/>
    <numFmt numFmtId="165" formatCode="&quot;$&quot;\ #,##0.00;[Red]\-&quot;$&quot;\ #,##0.00"/>
    <numFmt numFmtId="166" formatCode="_-&quot;$&quot;\ * #,##0.00_-;\-&quot;$&quot;\ * #,##0.00_-;_-&quot;$&quot;\ * &quot;-&quot;??_-;_-@_-"/>
    <numFmt numFmtId="167" formatCode="&quot;$&quot;\ #,##0.00"/>
    <numFmt numFmtId="168" formatCode="_-[$$-409]* #,##0.00_ ;_-[$$-409]* \-#,##0.00\ ;_-[$$-409]* &quot;-&quot;??_ ;_-@_ "/>
  </numFmts>
  <fonts count="14" x14ac:knownFonts="1">
    <font>
      <sz val="11"/>
      <color theme="1"/>
      <name val="Aptos Narrow"/>
      <family val="2"/>
      <scheme val="minor"/>
    </font>
    <font>
      <sz val="11"/>
      <color theme="1"/>
      <name val="Aptos Narrow"/>
      <family val="2"/>
      <scheme val="minor"/>
    </font>
    <font>
      <b/>
      <sz val="11"/>
      <color theme="1"/>
      <name val="Aptos Narrow"/>
      <family val="2"/>
      <scheme val="minor"/>
    </font>
    <font>
      <b/>
      <sz val="11"/>
      <color theme="1"/>
      <name val="Aptos Narrow"/>
      <family val="2"/>
    </font>
    <font>
      <sz val="11"/>
      <color theme="1"/>
      <name val="Aptos Narrow"/>
      <family val="2"/>
    </font>
    <font>
      <b/>
      <sz val="11"/>
      <name val="Aptos Narrow"/>
      <family val="2"/>
    </font>
    <font>
      <sz val="11"/>
      <name val="Aptos Narrow"/>
      <family val="2"/>
    </font>
    <font>
      <sz val="8"/>
      <name val="Aptos Narrow"/>
      <family val="2"/>
      <scheme val="minor"/>
    </font>
    <font>
      <sz val="10"/>
      <color theme="1"/>
      <name val="Arial"/>
      <family val="2"/>
    </font>
    <font>
      <b/>
      <sz val="10"/>
      <color theme="1"/>
      <name val="Arial"/>
      <family val="2"/>
    </font>
    <font>
      <b/>
      <sz val="10"/>
      <color rgb="FF000000"/>
      <name val="Arial"/>
      <family val="2"/>
    </font>
    <font>
      <sz val="10"/>
      <color rgb="FF000000"/>
      <name val="Arial"/>
      <family val="2"/>
    </font>
    <font>
      <b/>
      <sz val="11"/>
      <color rgb="FF000000"/>
      <name val="Arial"/>
      <family val="2"/>
    </font>
    <font>
      <sz val="9"/>
      <color rgb="FF000000"/>
      <name val="Arial"/>
      <family val="2"/>
    </font>
  </fonts>
  <fills count="6">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4" tint="0.79998168889431442"/>
        <bgColor indexed="64"/>
      </patternFill>
    </fill>
    <fill>
      <patternFill patternType="solid">
        <fgColor rgb="FFBFBFBF"/>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2">
    <xf numFmtId="0" fontId="0" fillId="0" borderId="0"/>
    <xf numFmtId="166" fontId="1" fillId="0" borderId="0" applyFont="0" applyFill="0" applyBorder="0" applyAlignment="0" applyProtection="0"/>
  </cellStyleXfs>
  <cellXfs count="78">
    <xf numFmtId="0" fontId="0" fillId="0" borderId="0" xfId="0"/>
    <xf numFmtId="166" fontId="3" fillId="2" borderId="1" xfId="1" applyFont="1" applyFill="1" applyBorder="1" applyAlignment="1">
      <alignment horizontal="center" vertical="center"/>
    </xf>
    <xf numFmtId="166" fontId="3" fillId="2" borderId="1" xfId="1" applyFont="1" applyFill="1" applyBorder="1" applyAlignment="1">
      <alignment horizontal="center" vertical="center" wrapText="1"/>
    </xf>
    <xf numFmtId="0" fontId="4" fillId="0" borderId="0" xfId="0" applyFont="1"/>
    <xf numFmtId="0" fontId="3" fillId="2" borderId="1" xfId="0" applyFont="1" applyFill="1" applyBorder="1" applyAlignment="1">
      <alignment horizontal="center" vertical="center"/>
    </xf>
    <xf numFmtId="0" fontId="3" fillId="0" borderId="0" xfId="0" applyFont="1" applyAlignment="1">
      <alignment horizontal="center" vertical="center"/>
    </xf>
    <xf numFmtId="0" fontId="4" fillId="0" borderId="0" xfId="0" applyFont="1" applyAlignment="1">
      <alignment horizontal="center" vertical="center"/>
    </xf>
    <xf numFmtId="166" fontId="4" fillId="0" borderId="0" xfId="1" applyFont="1" applyAlignment="1">
      <alignment horizontal="center" vertical="center"/>
    </xf>
    <xf numFmtId="0" fontId="4" fillId="0" borderId="0" xfId="0" applyFont="1" applyAlignment="1">
      <alignment vertical="top"/>
    </xf>
    <xf numFmtId="166" fontId="6" fillId="3" borderId="0" xfId="1" applyFont="1" applyFill="1" applyAlignment="1">
      <alignment vertical="center" wrapText="1"/>
    </xf>
    <xf numFmtId="0" fontId="6" fillId="3" borderId="0" xfId="0" applyFont="1" applyFill="1" applyAlignment="1">
      <alignment vertical="center" wrapText="1"/>
    </xf>
    <xf numFmtId="0" fontId="3" fillId="0" borderId="0" xfId="0" applyFont="1"/>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2" fontId="4" fillId="0" borderId="1" xfId="0" applyNumberFormat="1" applyFont="1" applyBorder="1" applyAlignment="1">
      <alignment horizontal="center" vertical="center"/>
    </xf>
    <xf numFmtId="166" fontId="4" fillId="0" borderId="1" xfId="1" applyFont="1" applyBorder="1" applyAlignment="1">
      <alignment horizontal="center" vertical="center"/>
    </xf>
    <xf numFmtId="164" fontId="4" fillId="0" borderId="1" xfId="1" applyNumberFormat="1" applyFont="1" applyBorder="1" applyAlignment="1">
      <alignment horizontal="center" vertical="center"/>
    </xf>
    <xf numFmtId="0" fontId="6" fillId="3" borderId="0" xfId="0" applyFont="1" applyFill="1" applyAlignment="1">
      <alignment horizontal="center" vertical="center" wrapText="1"/>
    </xf>
    <xf numFmtId="0" fontId="3" fillId="4" borderId="1" xfId="0" applyFont="1" applyFill="1" applyBorder="1" applyAlignment="1">
      <alignment vertical="center"/>
    </xf>
    <xf numFmtId="166" fontId="3" fillId="4" borderId="1" xfId="1" applyFont="1" applyFill="1" applyBorder="1" applyAlignment="1">
      <alignment vertical="center"/>
    </xf>
    <xf numFmtId="166" fontId="3" fillId="4" borderId="1" xfId="1" applyFont="1" applyFill="1" applyBorder="1" applyAlignment="1">
      <alignment vertical="center" wrapText="1"/>
    </xf>
    <xf numFmtId="0" fontId="3" fillId="4" borderId="0" xfId="0" applyFont="1" applyFill="1" applyAlignment="1">
      <alignment vertical="center"/>
    </xf>
    <xf numFmtId="0" fontId="3" fillId="4" borderId="1" xfId="0" applyFont="1" applyFill="1" applyBorder="1" applyAlignment="1">
      <alignment horizontal="center" vertical="center"/>
    </xf>
    <xf numFmtId="166" fontId="3" fillId="0" borderId="1" xfId="1" applyFont="1" applyBorder="1" applyAlignment="1">
      <alignment horizontal="right" vertical="center"/>
    </xf>
    <xf numFmtId="168" fontId="6" fillId="3" borderId="0" xfId="0" applyNumberFormat="1" applyFont="1" applyFill="1" applyAlignment="1">
      <alignment vertical="center" wrapText="1"/>
    </xf>
    <xf numFmtId="168" fontId="3" fillId="4" borderId="0" xfId="0" applyNumberFormat="1" applyFont="1" applyFill="1" applyAlignment="1">
      <alignment vertical="center"/>
    </xf>
    <xf numFmtId="168" fontId="4" fillId="0" borderId="1" xfId="0" applyNumberFormat="1" applyFont="1" applyBorder="1" applyAlignment="1">
      <alignment vertical="center"/>
    </xf>
    <xf numFmtId="168" fontId="3" fillId="4" borderId="1" xfId="1" applyNumberFormat="1" applyFont="1" applyFill="1" applyBorder="1" applyAlignment="1">
      <alignment vertical="center" wrapText="1"/>
    </xf>
    <xf numFmtId="168" fontId="3" fillId="2" borderId="1" xfId="1" applyNumberFormat="1" applyFont="1" applyFill="1" applyBorder="1" applyAlignment="1">
      <alignment vertical="center" wrapText="1"/>
    </xf>
    <xf numFmtId="168" fontId="4" fillId="0" borderId="0" xfId="0" applyNumberFormat="1" applyFont="1" applyAlignment="1">
      <alignment vertical="center"/>
    </xf>
    <xf numFmtId="168" fontId="3" fillId="0" borderId="1" xfId="1" applyNumberFormat="1" applyFont="1" applyBorder="1" applyAlignment="1">
      <alignment horizontal="right" vertical="center"/>
    </xf>
    <xf numFmtId="0" fontId="3" fillId="0" borderId="1" xfId="0" applyFont="1" applyBorder="1" applyAlignment="1">
      <alignment horizontal="right" vertical="center"/>
    </xf>
    <xf numFmtId="9" fontId="3" fillId="0" borderId="1" xfId="1" applyNumberFormat="1" applyFont="1" applyBorder="1" applyAlignment="1">
      <alignment horizontal="right" vertical="center"/>
    </xf>
    <xf numFmtId="0" fontId="3" fillId="0" borderId="1" xfId="0" applyFont="1" applyBorder="1" applyAlignment="1">
      <alignment horizontal="right"/>
    </xf>
    <xf numFmtId="168" fontId="3" fillId="0" borderId="1" xfId="0" applyNumberFormat="1" applyFont="1" applyBorder="1" applyAlignment="1">
      <alignment horizontal="right" vertical="center"/>
    </xf>
    <xf numFmtId="0" fontId="2" fillId="4" borderId="0" xfId="0" applyFont="1" applyFill="1" applyAlignment="1">
      <alignment horizontal="justify" vertical="center"/>
    </xf>
    <xf numFmtId="0" fontId="4" fillId="0" borderId="1" xfId="0" applyFont="1" applyBorder="1" applyAlignment="1">
      <alignment horizontal="justify" vertical="top" wrapText="1"/>
    </xf>
    <xf numFmtId="166" fontId="6" fillId="3" borderId="0" xfId="1" applyFont="1" applyFill="1" applyAlignment="1">
      <alignment horizontal="justify" vertical="center" wrapText="1"/>
    </xf>
    <xf numFmtId="0" fontId="6" fillId="3" borderId="0" xfId="0" applyFont="1" applyFill="1" applyAlignment="1">
      <alignment horizontal="justify" vertical="center" wrapText="1"/>
    </xf>
    <xf numFmtId="0" fontId="3" fillId="0" borderId="0" xfId="0" applyFont="1" applyAlignment="1">
      <alignment horizontal="justify"/>
    </xf>
    <xf numFmtId="0" fontId="4" fillId="0" borderId="0" xfId="0" applyFont="1" applyAlignment="1">
      <alignment horizontal="justify" vertical="top"/>
    </xf>
    <xf numFmtId="0" fontId="8" fillId="0" borderId="0" xfId="0" applyFont="1"/>
    <xf numFmtId="167" fontId="9" fillId="0" borderId="1" xfId="0" applyNumberFormat="1" applyFont="1" applyBorder="1" applyAlignment="1">
      <alignment vertical="center"/>
    </xf>
    <xf numFmtId="0" fontId="10" fillId="5" borderId="1" xfId="0" applyFont="1" applyFill="1" applyBorder="1" applyAlignment="1">
      <alignment horizontal="center" vertical="center" wrapText="1"/>
    </xf>
    <xf numFmtId="166" fontId="8" fillId="0" borderId="0" xfId="1" applyFont="1"/>
    <xf numFmtId="0" fontId="11" fillId="0" borderId="1" xfId="0" applyFont="1" applyBorder="1" applyAlignment="1">
      <alignment horizontal="left" vertical="center" wrapText="1"/>
    </xf>
    <xf numFmtId="165" fontId="11" fillId="0" borderId="1" xfId="0" applyNumberFormat="1" applyFont="1" applyBorder="1" applyAlignment="1">
      <alignment horizontal="center" vertical="center" wrapText="1"/>
    </xf>
    <xf numFmtId="10" fontId="11" fillId="0" borderId="1" xfId="0" applyNumberFormat="1" applyFont="1" applyBorder="1" applyAlignment="1">
      <alignment horizontal="center" vertical="center" wrapText="1"/>
    </xf>
    <xf numFmtId="0" fontId="11" fillId="0" borderId="0" xfId="0" applyFont="1"/>
    <xf numFmtId="10" fontId="8" fillId="0" borderId="0" xfId="0" applyNumberFormat="1" applyFont="1"/>
    <xf numFmtId="0" fontId="11" fillId="0" borderId="1" xfId="0" applyFont="1" applyBorder="1" applyAlignment="1">
      <alignment horizontal="center" vertical="center" wrapText="1"/>
    </xf>
    <xf numFmtId="0" fontId="12" fillId="5" borderId="1" xfId="0" applyFont="1" applyFill="1" applyBorder="1" applyAlignment="1">
      <alignment horizontal="center" vertical="center" wrapText="1"/>
    </xf>
    <xf numFmtId="0" fontId="13" fillId="0" borderId="5" xfId="0" applyFont="1" applyBorder="1" applyAlignment="1">
      <alignment horizontal="center" vertical="center" wrapText="1"/>
    </xf>
    <xf numFmtId="10" fontId="11" fillId="0" borderId="5" xfId="0" applyNumberFormat="1" applyFont="1" applyBorder="1" applyAlignment="1">
      <alignment horizontal="center" vertical="center" wrapText="1"/>
    </xf>
    <xf numFmtId="0" fontId="13" fillId="0" borderId="1" xfId="0" applyFont="1" applyBorder="1" applyAlignment="1">
      <alignment horizontal="center" vertical="center" wrapText="1"/>
    </xf>
    <xf numFmtId="14" fontId="13" fillId="0" borderId="1" xfId="0" applyNumberFormat="1" applyFont="1" applyBorder="1" applyAlignment="1">
      <alignment horizontal="center" vertical="center" wrapText="1"/>
    </xf>
    <xf numFmtId="2" fontId="13" fillId="0" borderId="5" xfId="0" applyNumberFormat="1" applyFont="1" applyBorder="1" applyAlignment="1">
      <alignment horizontal="center" vertical="center" wrapText="1"/>
    </xf>
    <xf numFmtId="2" fontId="13" fillId="0" borderId="1" xfId="0" applyNumberFormat="1" applyFont="1" applyBorder="1" applyAlignment="1">
      <alignment horizontal="center" vertical="center" wrapText="1"/>
    </xf>
    <xf numFmtId="167" fontId="4" fillId="0" borderId="0" xfId="0" applyNumberFormat="1" applyFont="1"/>
    <xf numFmtId="166" fontId="3" fillId="0" borderId="1" xfId="1" applyFont="1" applyBorder="1" applyAlignment="1">
      <alignment horizontal="right" vertical="center"/>
    </xf>
    <xf numFmtId="0" fontId="5" fillId="3" borderId="1" xfId="0" applyFont="1" applyFill="1" applyBorder="1" applyAlignment="1">
      <alignment horizontal="center" vertical="center" wrapText="1"/>
    </xf>
    <xf numFmtId="0" fontId="3" fillId="0" borderId="2" xfId="0" applyFont="1" applyBorder="1" applyAlignment="1">
      <alignment horizontal="right"/>
    </xf>
    <xf numFmtId="0" fontId="3" fillId="0" borderId="4" xfId="0" applyFont="1" applyBorder="1" applyAlignment="1">
      <alignment horizontal="right"/>
    </xf>
    <xf numFmtId="0" fontId="3" fillId="0" borderId="3" xfId="0" applyFont="1" applyBorder="1" applyAlignment="1">
      <alignment horizontal="right"/>
    </xf>
    <xf numFmtId="166" fontId="3" fillId="2" borderId="1" xfId="1" applyFont="1" applyFill="1" applyBorder="1" applyAlignment="1">
      <alignment horizontal="center" vertical="center" wrapText="1"/>
    </xf>
    <xf numFmtId="166" fontId="3" fillId="2" borderId="1" xfId="1" applyFont="1" applyFill="1" applyBorder="1" applyAlignment="1">
      <alignment horizontal="center" vertical="center"/>
    </xf>
    <xf numFmtId="0" fontId="3" fillId="2" borderId="1" xfId="0" applyFont="1" applyFill="1" applyBorder="1" applyAlignment="1">
      <alignment horizontal="center"/>
    </xf>
    <xf numFmtId="0" fontId="3" fillId="2" borderId="1" xfId="0" applyFont="1" applyFill="1" applyBorder="1" applyAlignment="1">
      <alignment horizontal="justify" vertical="center"/>
    </xf>
    <xf numFmtId="0" fontId="5" fillId="3" borderId="0" xfId="0" applyFont="1" applyFill="1" applyBorder="1" applyAlignment="1">
      <alignment horizontal="center" vertical="center" wrapText="1"/>
    </xf>
    <xf numFmtId="166" fontId="3" fillId="0" borderId="6" xfId="1" applyFont="1" applyBorder="1" applyAlignment="1">
      <alignment horizontal="center" vertical="center"/>
    </xf>
    <xf numFmtId="166" fontId="3" fillId="0" borderId="7" xfId="1" applyFont="1" applyBorder="1" applyAlignment="1">
      <alignment horizontal="center" vertical="center"/>
    </xf>
    <xf numFmtId="166" fontId="3" fillId="0" borderId="8" xfId="1" applyFont="1" applyBorder="1" applyAlignment="1">
      <alignment horizontal="center" vertical="center"/>
    </xf>
    <xf numFmtId="166" fontId="3" fillId="0" borderId="9" xfId="1" applyFont="1" applyBorder="1" applyAlignment="1">
      <alignment horizontal="center" vertical="center"/>
    </xf>
    <xf numFmtId="166" fontId="3" fillId="0" borderId="10" xfId="1" applyFont="1" applyBorder="1" applyAlignment="1">
      <alignment horizontal="center" vertical="center"/>
    </xf>
    <xf numFmtId="166" fontId="3" fillId="0" borderId="11" xfId="1" applyFont="1" applyBorder="1" applyAlignment="1">
      <alignment horizontal="center" vertical="center"/>
    </xf>
    <xf numFmtId="166" fontId="3" fillId="0" borderId="12" xfId="1" applyNumberFormat="1" applyFont="1" applyBorder="1" applyAlignment="1">
      <alignment horizontal="center" vertical="center"/>
    </xf>
    <xf numFmtId="166" fontId="3" fillId="0" borderId="13" xfId="1" applyNumberFormat="1" applyFont="1" applyBorder="1" applyAlignment="1">
      <alignment horizontal="center" vertical="center"/>
    </xf>
    <xf numFmtId="166" fontId="3" fillId="0" borderId="5" xfId="1" applyNumberFormat="1" applyFont="1" applyBorder="1" applyAlignment="1">
      <alignment horizontal="center" vertical="center"/>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95249</xdr:colOff>
      <xdr:row>23</xdr:row>
      <xdr:rowOff>136072</xdr:rowOff>
    </xdr:from>
    <xdr:to>
      <xdr:col>10</xdr:col>
      <xdr:colOff>462643</xdr:colOff>
      <xdr:row>34</xdr:row>
      <xdr:rowOff>1</xdr:rowOff>
    </xdr:to>
    <xdr:pic>
      <xdr:nvPicPr>
        <xdr:cNvPr id="2" name="Imagen 1">
          <a:extLst>
            <a:ext uri="{FF2B5EF4-FFF2-40B4-BE49-F238E27FC236}">
              <a16:creationId xmlns:a16="http://schemas.microsoft.com/office/drawing/2014/main" id="{03422DB4-270F-E6EB-185C-A01FCA82FCCF}"/>
            </a:ext>
          </a:extLst>
        </xdr:cNvPr>
        <xdr:cNvPicPr>
          <a:picLocks noChangeAspect="1"/>
        </xdr:cNvPicPr>
      </xdr:nvPicPr>
      <xdr:blipFill rotWithShape="1">
        <a:blip xmlns:r="http://schemas.openxmlformats.org/officeDocument/2006/relationships" r:embed="rId1"/>
        <a:srcRect t="3929" r="803" b="15658"/>
        <a:stretch>
          <a:fillRect/>
        </a:stretch>
      </xdr:blipFill>
      <xdr:spPr>
        <a:xfrm>
          <a:off x="95249" y="5034643"/>
          <a:ext cx="11756573" cy="1660072"/>
        </a:xfrm>
        <a:prstGeom prst="rect">
          <a:avLst/>
        </a:prstGeom>
      </xdr:spPr>
    </xdr:pic>
    <xdr:clientData/>
  </xdr:twoCellAnchor>
  <xdr:twoCellAnchor editAs="oneCell">
    <xdr:from>
      <xdr:col>0</xdr:col>
      <xdr:colOff>149678</xdr:colOff>
      <xdr:row>34</xdr:row>
      <xdr:rowOff>81642</xdr:rowOff>
    </xdr:from>
    <xdr:to>
      <xdr:col>10</xdr:col>
      <xdr:colOff>435428</xdr:colOff>
      <xdr:row>44</xdr:row>
      <xdr:rowOff>116632</xdr:rowOff>
    </xdr:to>
    <xdr:pic>
      <xdr:nvPicPr>
        <xdr:cNvPr id="3" name="Imagen 2">
          <a:extLst>
            <a:ext uri="{FF2B5EF4-FFF2-40B4-BE49-F238E27FC236}">
              <a16:creationId xmlns:a16="http://schemas.microsoft.com/office/drawing/2014/main" id="{84B4516C-1FBA-E4EE-9E6E-94A8C99AE77A}"/>
            </a:ext>
          </a:extLst>
        </xdr:cNvPr>
        <xdr:cNvPicPr>
          <a:picLocks noChangeAspect="1"/>
        </xdr:cNvPicPr>
      </xdr:nvPicPr>
      <xdr:blipFill>
        <a:blip xmlns:r="http://schemas.openxmlformats.org/officeDocument/2006/relationships" r:embed="rId2"/>
        <a:stretch>
          <a:fillRect/>
        </a:stretch>
      </xdr:blipFill>
      <xdr:spPr>
        <a:xfrm>
          <a:off x="149678" y="6776356"/>
          <a:ext cx="11674929" cy="1667847"/>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4EAD77-1AAE-483E-A15F-F90A7F08F664}">
  <sheetPr>
    <pageSetUpPr fitToPage="1"/>
  </sheetPr>
  <dimension ref="A1:X53"/>
  <sheetViews>
    <sheetView tabSelected="1" view="pageBreakPreview" topLeftCell="J1" zoomScale="60" zoomScaleNormal="55" workbookViewId="0">
      <selection activeCell="S7" sqref="S7"/>
    </sheetView>
  </sheetViews>
  <sheetFormatPr baseColWidth="10" defaultColWidth="11.5546875" defaultRowHeight="14.4" x14ac:dyDescent="0.3"/>
  <cols>
    <col min="1" max="1" width="8.44140625" style="6" bestFit="1" customWidth="1"/>
    <col min="2" max="2" width="23.6640625" style="6" bestFit="1" customWidth="1"/>
    <col min="3" max="3" width="86.88671875" style="8" customWidth="1"/>
    <col min="4" max="4" width="18.5546875" style="6" customWidth="1"/>
    <col min="5" max="5" width="20.33203125" style="6" customWidth="1"/>
    <col min="6" max="6" width="26.109375" style="7" bestFit="1" customWidth="1"/>
    <col min="7" max="7" width="24.33203125" style="7" bestFit="1" customWidth="1"/>
    <col min="8" max="8" width="18.88671875" style="3" bestFit="1" customWidth="1"/>
    <col min="9" max="9" width="25.5546875" style="3" bestFit="1" customWidth="1"/>
    <col min="10" max="10" width="20.6640625" style="29" customWidth="1"/>
    <col min="11" max="11" width="25.88671875" style="3" bestFit="1" customWidth="1"/>
    <col min="12" max="12" width="28.6640625" style="3" bestFit="1" customWidth="1"/>
    <col min="13" max="13" width="30" style="3" customWidth="1"/>
    <col min="14" max="14" width="28.6640625" style="3" bestFit="1" customWidth="1"/>
    <col min="15" max="15" width="76.5546875" style="40" customWidth="1"/>
    <col min="16" max="17" width="11.5546875" style="3"/>
    <col min="18" max="18" width="15.109375" style="3" bestFit="1" customWidth="1"/>
    <col min="19" max="16384" width="11.5546875" style="3"/>
  </cols>
  <sheetData>
    <row r="1" spans="1:15" s="10" customFormat="1" ht="19.5" customHeight="1" x14ac:dyDescent="0.3">
      <c r="A1" s="60" t="s">
        <v>0</v>
      </c>
      <c r="B1" s="60"/>
      <c r="C1" s="60"/>
      <c r="D1" s="60"/>
      <c r="E1" s="60"/>
      <c r="F1" s="60"/>
      <c r="G1" s="60"/>
      <c r="H1" s="60"/>
      <c r="I1" s="60"/>
      <c r="J1" s="60"/>
      <c r="K1" s="60"/>
      <c r="L1" s="60"/>
      <c r="M1" s="68"/>
      <c r="N1" s="9"/>
      <c r="O1" s="37"/>
    </row>
    <row r="2" spans="1:15" s="10" customFormat="1" ht="19.5" customHeight="1" x14ac:dyDescent="0.3">
      <c r="A2" s="60" t="s">
        <v>1</v>
      </c>
      <c r="B2" s="60"/>
      <c r="C2" s="60"/>
      <c r="D2" s="60"/>
      <c r="E2" s="60"/>
      <c r="F2" s="60"/>
      <c r="G2" s="60"/>
      <c r="H2" s="60"/>
      <c r="I2" s="60"/>
      <c r="J2" s="60"/>
      <c r="K2" s="60"/>
      <c r="L2" s="60"/>
      <c r="M2" s="68"/>
      <c r="N2" s="9"/>
      <c r="O2" s="37"/>
    </row>
    <row r="3" spans="1:15" s="10" customFormat="1" ht="19.5" customHeight="1" x14ac:dyDescent="0.3">
      <c r="A3" s="17"/>
      <c r="J3" s="24"/>
      <c r="N3" s="9"/>
      <c r="O3" s="38"/>
    </row>
    <row r="4" spans="1:15" ht="14.4" customHeight="1" x14ac:dyDescent="0.3">
      <c r="A4" s="66" t="s">
        <v>2</v>
      </c>
      <c r="B4" s="66"/>
      <c r="C4" s="66"/>
      <c r="D4" s="66"/>
      <c r="E4" s="66"/>
      <c r="F4" s="65" t="s">
        <v>3</v>
      </c>
      <c r="G4" s="65"/>
      <c r="H4" s="64" t="s">
        <v>4</v>
      </c>
      <c r="I4" s="64"/>
      <c r="J4" s="64" t="s">
        <v>5</v>
      </c>
      <c r="K4" s="64"/>
      <c r="L4" s="64" t="s">
        <v>6</v>
      </c>
      <c r="M4" s="64"/>
      <c r="N4" s="64"/>
      <c r="O4" s="67" t="s">
        <v>155</v>
      </c>
    </row>
    <row r="5" spans="1:15" s="5" customFormat="1" ht="52.8" customHeight="1" x14ac:dyDescent="0.3">
      <c r="A5" s="4" t="s">
        <v>7</v>
      </c>
      <c r="B5" s="4" t="s">
        <v>8</v>
      </c>
      <c r="C5" s="4" t="s">
        <v>9</v>
      </c>
      <c r="D5" s="4" t="s">
        <v>10</v>
      </c>
      <c r="E5" s="4" t="s">
        <v>11</v>
      </c>
      <c r="F5" s="1" t="s">
        <v>12</v>
      </c>
      <c r="G5" s="1" t="s">
        <v>13</v>
      </c>
      <c r="H5" s="2" t="s">
        <v>12</v>
      </c>
      <c r="I5" s="2" t="s">
        <v>13</v>
      </c>
      <c r="J5" s="28" t="s">
        <v>12</v>
      </c>
      <c r="K5" s="2" t="s">
        <v>13</v>
      </c>
      <c r="L5" s="2" t="s">
        <v>14</v>
      </c>
      <c r="M5" s="2" t="s">
        <v>179</v>
      </c>
      <c r="N5" s="2" t="s">
        <v>15</v>
      </c>
      <c r="O5" s="67"/>
    </row>
    <row r="6" spans="1:15" s="21" customFormat="1" ht="30.6" customHeight="1" x14ac:dyDescent="0.3">
      <c r="A6" s="22">
        <v>1</v>
      </c>
      <c r="B6" s="18"/>
      <c r="C6" s="35" t="s">
        <v>16</v>
      </c>
      <c r="D6" s="18"/>
      <c r="E6" s="18"/>
      <c r="F6" s="19"/>
      <c r="G6" s="19"/>
      <c r="H6" s="20"/>
      <c r="I6" s="20"/>
      <c r="J6" s="25"/>
      <c r="K6" s="20"/>
      <c r="L6" s="25"/>
      <c r="M6" s="25"/>
      <c r="N6" s="20"/>
      <c r="O6" s="35" t="s">
        <v>16</v>
      </c>
    </row>
    <row r="7" spans="1:15" ht="230.4" x14ac:dyDescent="0.3">
      <c r="A7" s="13" t="s">
        <v>17</v>
      </c>
      <c r="B7" s="12" t="s">
        <v>18</v>
      </c>
      <c r="C7" s="36" t="s">
        <v>177</v>
      </c>
      <c r="D7" s="13" t="s">
        <v>19</v>
      </c>
      <c r="E7" s="14">
        <v>1</v>
      </c>
      <c r="F7" s="15">
        <v>3728000</v>
      </c>
      <c r="G7" s="15">
        <f>+F7*$E7</f>
        <v>3728000</v>
      </c>
      <c r="H7" s="15">
        <v>4100000</v>
      </c>
      <c r="I7" s="15">
        <f>+H7*$E7</f>
        <v>4100000</v>
      </c>
      <c r="J7" s="26">
        <v>3950000</v>
      </c>
      <c r="K7" s="15">
        <f>+J7*$E7</f>
        <v>3950000</v>
      </c>
      <c r="L7" s="26">
        <f>ROUND(AVERAGE(F7,H7,J7),0)</f>
        <v>3926000</v>
      </c>
      <c r="M7" s="26">
        <f>ROUND(L7*(1+0.19),0)</f>
        <v>4671940</v>
      </c>
      <c r="N7" s="26">
        <f>ROUND(E7*M7,0)</f>
        <v>4671940</v>
      </c>
      <c r="O7" s="36" t="s">
        <v>20</v>
      </c>
    </row>
    <row r="8" spans="1:15" ht="216" x14ac:dyDescent="0.3">
      <c r="A8" s="13" t="s">
        <v>21</v>
      </c>
      <c r="B8" s="12" t="s">
        <v>22</v>
      </c>
      <c r="C8" s="36" t="s">
        <v>23</v>
      </c>
      <c r="D8" s="13" t="s">
        <v>19</v>
      </c>
      <c r="E8" s="14">
        <v>1</v>
      </c>
      <c r="F8" s="15">
        <v>6394000</v>
      </c>
      <c r="G8" s="15">
        <f t="shared" ref="G8:I50" si="0">+F8*$E8</f>
        <v>6394000</v>
      </c>
      <c r="H8" s="16">
        <v>7100000</v>
      </c>
      <c r="I8" s="15">
        <f t="shared" si="0"/>
        <v>7100000</v>
      </c>
      <c r="J8" s="26">
        <v>6655000</v>
      </c>
      <c r="K8" s="15">
        <f t="shared" ref="K8" si="1">+J8*$E8</f>
        <v>6655000</v>
      </c>
      <c r="L8" s="26">
        <f t="shared" ref="L8:L50" si="2">ROUND(AVERAGE(F8,H8,J8),0)</f>
        <v>6716333</v>
      </c>
      <c r="M8" s="26">
        <f t="shared" ref="M8:M50" si="3">ROUND(L8*(1+0.19),0)</f>
        <v>7992436</v>
      </c>
      <c r="N8" s="26">
        <f t="shared" ref="N8:N50" si="4">ROUND(E8*M8,0)</f>
        <v>7992436</v>
      </c>
      <c r="O8" s="36" t="s">
        <v>24</v>
      </c>
    </row>
    <row r="9" spans="1:15" ht="288" x14ac:dyDescent="0.3">
      <c r="A9" s="13" t="s">
        <v>25</v>
      </c>
      <c r="B9" s="12" t="s">
        <v>26</v>
      </c>
      <c r="C9" s="36" t="s">
        <v>27</v>
      </c>
      <c r="D9" s="13" t="s">
        <v>19</v>
      </c>
      <c r="E9" s="14">
        <v>1</v>
      </c>
      <c r="F9" s="15">
        <v>32164000</v>
      </c>
      <c r="G9" s="15">
        <f t="shared" si="0"/>
        <v>32164000</v>
      </c>
      <c r="H9" s="16">
        <v>36500000</v>
      </c>
      <c r="I9" s="15">
        <f t="shared" si="0"/>
        <v>36500000</v>
      </c>
      <c r="J9" s="26">
        <v>32950000</v>
      </c>
      <c r="K9" s="15">
        <f t="shared" ref="K9:K10" si="5">+J9*$E9</f>
        <v>32950000</v>
      </c>
      <c r="L9" s="26">
        <f t="shared" si="2"/>
        <v>33871333</v>
      </c>
      <c r="M9" s="26">
        <f t="shared" si="3"/>
        <v>40306886</v>
      </c>
      <c r="N9" s="26">
        <f t="shared" si="4"/>
        <v>40306886</v>
      </c>
      <c r="O9" s="36" t="s">
        <v>28</v>
      </c>
    </row>
    <row r="10" spans="1:15" ht="273.60000000000002" x14ac:dyDescent="0.3">
      <c r="A10" s="13" t="s">
        <v>29</v>
      </c>
      <c r="B10" s="12" t="s">
        <v>30</v>
      </c>
      <c r="C10" s="36" t="s">
        <v>31</v>
      </c>
      <c r="D10" s="13" t="s">
        <v>19</v>
      </c>
      <c r="E10" s="14">
        <v>1</v>
      </c>
      <c r="F10" s="15">
        <v>9893000</v>
      </c>
      <c r="G10" s="15">
        <f t="shared" si="0"/>
        <v>9893000</v>
      </c>
      <c r="H10" s="16">
        <v>11000000</v>
      </c>
      <c r="I10" s="15">
        <f t="shared" si="0"/>
        <v>11000000</v>
      </c>
      <c r="J10" s="26">
        <v>10625000</v>
      </c>
      <c r="K10" s="15">
        <f t="shared" si="5"/>
        <v>10625000</v>
      </c>
      <c r="L10" s="26">
        <f t="shared" si="2"/>
        <v>10506000</v>
      </c>
      <c r="M10" s="26">
        <f t="shared" si="3"/>
        <v>12502140</v>
      </c>
      <c r="N10" s="26">
        <f t="shared" si="4"/>
        <v>12502140</v>
      </c>
      <c r="O10" s="36" t="s">
        <v>32</v>
      </c>
    </row>
    <row r="11" spans="1:15" ht="259.2" x14ac:dyDescent="0.3">
      <c r="A11" s="13" t="s">
        <v>33</v>
      </c>
      <c r="B11" s="12" t="s">
        <v>34</v>
      </c>
      <c r="C11" s="36" t="s">
        <v>35</v>
      </c>
      <c r="D11" s="13" t="s">
        <v>19</v>
      </c>
      <c r="E11" s="14">
        <v>1</v>
      </c>
      <c r="F11" s="15">
        <v>4821000</v>
      </c>
      <c r="G11" s="15">
        <f t="shared" si="0"/>
        <v>4821000</v>
      </c>
      <c r="H11" s="16">
        <v>5500000</v>
      </c>
      <c r="I11" s="15">
        <f t="shared" si="0"/>
        <v>5500000</v>
      </c>
      <c r="J11" s="26">
        <v>5100000</v>
      </c>
      <c r="K11" s="15">
        <f t="shared" ref="K11" si="6">+J11*$E11</f>
        <v>5100000</v>
      </c>
      <c r="L11" s="26">
        <f t="shared" si="2"/>
        <v>5140333</v>
      </c>
      <c r="M11" s="26">
        <f t="shared" si="3"/>
        <v>6116996</v>
      </c>
      <c r="N11" s="26">
        <f t="shared" si="4"/>
        <v>6116996</v>
      </c>
      <c r="O11" s="36" t="s">
        <v>36</v>
      </c>
    </row>
    <row r="12" spans="1:15" s="21" customFormat="1" ht="30.6" customHeight="1" x14ac:dyDescent="0.3">
      <c r="A12" s="22">
        <v>2</v>
      </c>
      <c r="B12" s="18"/>
      <c r="C12" s="35" t="s">
        <v>37</v>
      </c>
      <c r="D12" s="18"/>
      <c r="E12" s="18"/>
      <c r="F12" s="19"/>
      <c r="G12" s="19"/>
      <c r="H12" s="20"/>
      <c r="I12" s="20"/>
      <c r="J12" s="27"/>
      <c r="K12" s="20"/>
      <c r="O12" s="35" t="s">
        <v>37</v>
      </c>
    </row>
    <row r="13" spans="1:15" ht="259.2" x14ac:dyDescent="0.3">
      <c r="A13" s="13" t="s">
        <v>38</v>
      </c>
      <c r="B13" s="12" t="s">
        <v>39</v>
      </c>
      <c r="C13" s="36" t="s">
        <v>40</v>
      </c>
      <c r="D13" s="13" t="s">
        <v>19</v>
      </c>
      <c r="E13" s="14">
        <v>1</v>
      </c>
      <c r="F13" s="15">
        <v>7999000</v>
      </c>
      <c r="G13" s="15">
        <f t="shared" si="0"/>
        <v>7999000</v>
      </c>
      <c r="H13" s="16">
        <v>8600000</v>
      </c>
      <c r="I13" s="15">
        <f t="shared" si="0"/>
        <v>8600000</v>
      </c>
      <c r="J13" s="26">
        <v>8422000</v>
      </c>
      <c r="K13" s="15">
        <f t="shared" ref="K13" si="7">+J13*$E13</f>
        <v>8422000</v>
      </c>
      <c r="L13" s="26">
        <f t="shared" si="2"/>
        <v>8340333</v>
      </c>
      <c r="M13" s="26">
        <f t="shared" si="3"/>
        <v>9924996</v>
      </c>
      <c r="N13" s="26">
        <f t="shared" si="4"/>
        <v>9924996</v>
      </c>
      <c r="O13" s="36" t="s">
        <v>41</v>
      </c>
    </row>
    <row r="14" spans="1:15" s="21" customFormat="1" ht="30.6" customHeight="1" x14ac:dyDescent="0.3">
      <c r="A14" s="22">
        <v>3</v>
      </c>
      <c r="B14" s="18"/>
      <c r="C14" s="35" t="s">
        <v>42</v>
      </c>
      <c r="D14" s="18"/>
      <c r="E14" s="18"/>
      <c r="F14" s="19"/>
      <c r="G14" s="19"/>
      <c r="H14" s="20"/>
      <c r="I14" s="20"/>
      <c r="J14" s="27"/>
      <c r="K14" s="20"/>
      <c r="O14" s="35" t="s">
        <v>42</v>
      </c>
    </row>
    <row r="15" spans="1:15" ht="259.2" x14ac:dyDescent="0.3">
      <c r="A15" s="13" t="s">
        <v>43</v>
      </c>
      <c r="B15" s="12" t="s">
        <v>44</v>
      </c>
      <c r="C15" s="36" t="s">
        <v>45</v>
      </c>
      <c r="D15" s="13" t="s">
        <v>19</v>
      </c>
      <c r="E15" s="14">
        <v>1</v>
      </c>
      <c r="F15" s="15">
        <v>6058000</v>
      </c>
      <c r="G15" s="15">
        <f t="shared" si="0"/>
        <v>6058000</v>
      </c>
      <c r="H15" s="16">
        <v>6700000</v>
      </c>
      <c r="I15" s="15">
        <f t="shared" si="0"/>
        <v>6700000</v>
      </c>
      <c r="J15" s="26">
        <v>6395000</v>
      </c>
      <c r="K15" s="15">
        <f t="shared" ref="K15" si="8">+J15*$E15</f>
        <v>6395000</v>
      </c>
      <c r="L15" s="26">
        <f t="shared" si="2"/>
        <v>6384333</v>
      </c>
      <c r="M15" s="26">
        <f t="shared" si="3"/>
        <v>7597356</v>
      </c>
      <c r="N15" s="26">
        <f t="shared" si="4"/>
        <v>7597356</v>
      </c>
      <c r="O15" s="36" t="s">
        <v>46</v>
      </c>
    </row>
    <row r="16" spans="1:15" ht="144" x14ac:dyDescent="0.3">
      <c r="A16" s="13" t="s">
        <v>47</v>
      </c>
      <c r="B16" s="12" t="s">
        <v>48</v>
      </c>
      <c r="C16" s="36" t="s">
        <v>49</v>
      </c>
      <c r="D16" s="13" t="s">
        <v>19</v>
      </c>
      <c r="E16" s="14">
        <v>1</v>
      </c>
      <c r="F16" s="15">
        <v>6155000</v>
      </c>
      <c r="G16" s="15">
        <f t="shared" si="0"/>
        <v>6155000</v>
      </c>
      <c r="H16" s="16">
        <v>6900000</v>
      </c>
      <c r="I16" s="15">
        <f t="shared" si="0"/>
        <v>6900000</v>
      </c>
      <c r="J16" s="26">
        <v>6520000</v>
      </c>
      <c r="K16" s="15">
        <f t="shared" ref="K16" si="9">+J16*$E16</f>
        <v>6520000</v>
      </c>
      <c r="L16" s="26">
        <f t="shared" si="2"/>
        <v>6525000</v>
      </c>
      <c r="M16" s="26">
        <f t="shared" si="3"/>
        <v>7764750</v>
      </c>
      <c r="N16" s="26">
        <f t="shared" si="4"/>
        <v>7764750</v>
      </c>
      <c r="O16" s="36" t="s">
        <v>50</v>
      </c>
    </row>
    <row r="17" spans="1:15" s="21" customFormat="1" ht="30.6" customHeight="1" x14ac:dyDescent="0.3">
      <c r="A17" s="22">
        <v>4</v>
      </c>
      <c r="B17" s="18"/>
      <c r="C17" s="35" t="s">
        <v>51</v>
      </c>
      <c r="D17" s="18"/>
      <c r="E17" s="18"/>
      <c r="F17" s="19"/>
      <c r="G17" s="19"/>
      <c r="H17" s="20"/>
      <c r="I17" s="20"/>
      <c r="J17" s="27"/>
      <c r="K17" s="20"/>
      <c r="O17" s="35" t="s">
        <v>51</v>
      </c>
    </row>
    <row r="18" spans="1:15" ht="244.8" x14ac:dyDescent="0.3">
      <c r="A18" s="13" t="s">
        <v>52</v>
      </c>
      <c r="B18" s="12" t="s">
        <v>53</v>
      </c>
      <c r="C18" s="36" t="s">
        <v>54</v>
      </c>
      <c r="D18" s="13" t="s">
        <v>19</v>
      </c>
      <c r="E18" s="14">
        <v>1</v>
      </c>
      <c r="F18" s="15">
        <v>10712000</v>
      </c>
      <c r="G18" s="15">
        <f t="shared" si="0"/>
        <v>10712000</v>
      </c>
      <c r="H18" s="15">
        <v>12500000</v>
      </c>
      <c r="I18" s="15">
        <f t="shared" si="0"/>
        <v>12500000</v>
      </c>
      <c r="J18" s="26">
        <v>11302000</v>
      </c>
      <c r="K18" s="15">
        <f t="shared" ref="K18" si="10">+J18*$E18</f>
        <v>11302000</v>
      </c>
      <c r="L18" s="26">
        <f t="shared" si="2"/>
        <v>11504667</v>
      </c>
      <c r="M18" s="26">
        <f t="shared" si="3"/>
        <v>13690554</v>
      </c>
      <c r="N18" s="26">
        <f t="shared" si="4"/>
        <v>13690554</v>
      </c>
      <c r="O18" s="36" t="s">
        <v>55</v>
      </c>
    </row>
    <row r="19" spans="1:15" ht="244.8" x14ac:dyDescent="0.3">
      <c r="A19" s="13" t="s">
        <v>56</v>
      </c>
      <c r="B19" s="12" t="s">
        <v>57</v>
      </c>
      <c r="C19" s="36" t="s">
        <v>58</v>
      </c>
      <c r="D19" s="13" t="s">
        <v>19</v>
      </c>
      <c r="E19" s="14">
        <v>1</v>
      </c>
      <c r="F19" s="15">
        <v>7728000</v>
      </c>
      <c r="G19" s="15">
        <f t="shared" si="0"/>
        <v>7728000</v>
      </c>
      <c r="H19" s="15">
        <v>8700000</v>
      </c>
      <c r="I19" s="15">
        <f t="shared" si="0"/>
        <v>8700000</v>
      </c>
      <c r="J19" s="26">
        <v>8200000</v>
      </c>
      <c r="K19" s="15">
        <f t="shared" ref="K19" si="11">+J19*$E19</f>
        <v>8200000</v>
      </c>
      <c r="L19" s="26">
        <f t="shared" si="2"/>
        <v>8209333</v>
      </c>
      <c r="M19" s="26">
        <f t="shared" si="3"/>
        <v>9769106</v>
      </c>
      <c r="N19" s="26">
        <f t="shared" si="4"/>
        <v>9769106</v>
      </c>
      <c r="O19" s="36" t="s">
        <v>59</v>
      </c>
    </row>
    <row r="20" spans="1:15" ht="273.60000000000002" x14ac:dyDescent="0.3">
      <c r="A20" s="13" t="s">
        <v>60</v>
      </c>
      <c r="B20" s="12" t="s">
        <v>61</v>
      </c>
      <c r="C20" s="36" t="s">
        <v>62</v>
      </c>
      <c r="D20" s="13" t="s">
        <v>19</v>
      </c>
      <c r="E20" s="14">
        <v>1</v>
      </c>
      <c r="F20" s="15">
        <v>29245000</v>
      </c>
      <c r="G20" s="15">
        <f t="shared" si="0"/>
        <v>29245000</v>
      </c>
      <c r="H20" s="16">
        <v>32600000</v>
      </c>
      <c r="I20" s="15">
        <f t="shared" si="0"/>
        <v>32600000</v>
      </c>
      <c r="J20" s="26">
        <v>30790000</v>
      </c>
      <c r="K20" s="15">
        <f t="shared" ref="K20" si="12">+J20*$E20</f>
        <v>30790000</v>
      </c>
      <c r="L20" s="26">
        <f t="shared" si="2"/>
        <v>30878333</v>
      </c>
      <c r="M20" s="26">
        <f t="shared" si="3"/>
        <v>36745216</v>
      </c>
      <c r="N20" s="26">
        <f t="shared" si="4"/>
        <v>36745216</v>
      </c>
      <c r="O20" s="36" t="s">
        <v>63</v>
      </c>
    </row>
    <row r="21" spans="1:15" ht="216" x14ac:dyDescent="0.3">
      <c r="A21" s="13" t="s">
        <v>64</v>
      </c>
      <c r="B21" s="12" t="s">
        <v>65</v>
      </c>
      <c r="C21" s="36" t="s">
        <v>66</v>
      </c>
      <c r="D21" s="13" t="s">
        <v>19</v>
      </c>
      <c r="E21" s="14">
        <v>1</v>
      </c>
      <c r="F21" s="15">
        <v>16609000</v>
      </c>
      <c r="G21" s="15">
        <f t="shared" si="0"/>
        <v>16609000</v>
      </c>
      <c r="H21" s="15">
        <v>18300000</v>
      </c>
      <c r="I21" s="15">
        <f t="shared" si="0"/>
        <v>18300000</v>
      </c>
      <c r="J21" s="26">
        <v>17300000</v>
      </c>
      <c r="K21" s="15">
        <f t="shared" ref="K21" si="13">+J21*$E21</f>
        <v>17300000</v>
      </c>
      <c r="L21" s="26">
        <f t="shared" si="2"/>
        <v>17403000</v>
      </c>
      <c r="M21" s="26">
        <f t="shared" si="3"/>
        <v>20709570</v>
      </c>
      <c r="N21" s="26">
        <f t="shared" si="4"/>
        <v>20709570</v>
      </c>
      <c r="O21" s="36" t="s">
        <v>67</v>
      </c>
    </row>
    <row r="22" spans="1:15" s="21" customFormat="1" ht="30.6" customHeight="1" x14ac:dyDescent="0.3">
      <c r="A22" s="22">
        <v>5</v>
      </c>
      <c r="B22" s="18"/>
      <c r="C22" s="35" t="s">
        <v>68</v>
      </c>
      <c r="D22" s="18"/>
      <c r="E22" s="18"/>
      <c r="F22" s="19"/>
      <c r="G22" s="19"/>
      <c r="H22" s="20"/>
      <c r="I22" s="20"/>
      <c r="J22" s="27"/>
      <c r="K22" s="20"/>
      <c r="O22" s="35" t="s">
        <v>68</v>
      </c>
    </row>
    <row r="23" spans="1:15" ht="244.8" x14ac:dyDescent="0.3">
      <c r="A23" s="13" t="s">
        <v>69</v>
      </c>
      <c r="B23" s="12" t="s">
        <v>70</v>
      </c>
      <c r="C23" s="36" t="s">
        <v>71</v>
      </c>
      <c r="D23" s="13" t="s">
        <v>19</v>
      </c>
      <c r="E23" s="14">
        <v>1</v>
      </c>
      <c r="F23" s="15">
        <v>24877000</v>
      </c>
      <c r="G23" s="15">
        <f t="shared" si="0"/>
        <v>24877000</v>
      </c>
      <c r="H23" s="16">
        <v>27300000</v>
      </c>
      <c r="I23" s="15">
        <f t="shared" si="0"/>
        <v>27300000</v>
      </c>
      <c r="J23" s="26">
        <v>26350000</v>
      </c>
      <c r="K23" s="15">
        <f t="shared" ref="K23" si="14">+J23*$E23</f>
        <v>26350000</v>
      </c>
      <c r="L23" s="26">
        <f t="shared" si="2"/>
        <v>26175667</v>
      </c>
      <c r="M23" s="26">
        <f t="shared" si="3"/>
        <v>31149044</v>
      </c>
      <c r="N23" s="26">
        <f t="shared" si="4"/>
        <v>31149044</v>
      </c>
      <c r="O23" s="36" t="s">
        <v>72</v>
      </c>
    </row>
    <row r="24" spans="1:15" ht="244.8" x14ac:dyDescent="0.3">
      <c r="A24" s="13" t="s">
        <v>73</v>
      </c>
      <c r="B24" s="12" t="s">
        <v>74</v>
      </c>
      <c r="C24" s="36" t="s">
        <v>75</v>
      </c>
      <c r="D24" s="13" t="s">
        <v>19</v>
      </c>
      <c r="E24" s="14">
        <v>1</v>
      </c>
      <c r="F24" s="15">
        <v>8922000</v>
      </c>
      <c r="G24" s="15">
        <f t="shared" si="0"/>
        <v>8922000</v>
      </c>
      <c r="H24" s="15">
        <v>9690000</v>
      </c>
      <c r="I24" s="15">
        <f t="shared" si="0"/>
        <v>9690000</v>
      </c>
      <c r="J24" s="26">
        <v>9401000</v>
      </c>
      <c r="K24" s="15">
        <f t="shared" ref="K24" si="15">+J24*$E24</f>
        <v>9401000</v>
      </c>
      <c r="L24" s="26">
        <f t="shared" si="2"/>
        <v>9337667</v>
      </c>
      <c r="M24" s="26">
        <f t="shared" si="3"/>
        <v>11111824</v>
      </c>
      <c r="N24" s="26">
        <f t="shared" si="4"/>
        <v>11111824</v>
      </c>
      <c r="O24" s="36" t="s">
        <v>76</v>
      </c>
    </row>
    <row r="25" spans="1:15" s="21" customFormat="1" ht="30.6" customHeight="1" x14ac:dyDescent="0.3">
      <c r="A25" s="22">
        <v>6</v>
      </c>
      <c r="B25" s="18"/>
      <c r="C25" s="35" t="s">
        <v>77</v>
      </c>
      <c r="D25" s="18"/>
      <c r="E25" s="18"/>
      <c r="F25" s="19"/>
      <c r="G25" s="19"/>
      <c r="H25" s="20"/>
      <c r="I25" s="20"/>
      <c r="J25" s="27"/>
      <c r="K25" s="20"/>
      <c r="O25" s="35" t="s">
        <v>77</v>
      </c>
    </row>
    <row r="26" spans="1:15" ht="273.60000000000002" x14ac:dyDescent="0.3">
      <c r="A26" s="13" t="s">
        <v>78</v>
      </c>
      <c r="B26" s="12" t="s">
        <v>79</v>
      </c>
      <c r="C26" s="36" t="s">
        <v>80</v>
      </c>
      <c r="D26" s="13" t="s">
        <v>19</v>
      </c>
      <c r="E26" s="14">
        <v>1</v>
      </c>
      <c r="F26" s="15">
        <v>67448000</v>
      </c>
      <c r="G26" s="15">
        <f t="shared" si="0"/>
        <v>67448000</v>
      </c>
      <c r="H26" s="15">
        <v>74100000</v>
      </c>
      <c r="I26" s="15">
        <f t="shared" si="0"/>
        <v>74100000</v>
      </c>
      <c r="J26" s="26">
        <v>71590000</v>
      </c>
      <c r="K26" s="15">
        <f t="shared" ref="K26" si="16">+J26*$E26</f>
        <v>71590000</v>
      </c>
      <c r="L26" s="26">
        <f t="shared" si="2"/>
        <v>71046000</v>
      </c>
      <c r="M26" s="26">
        <f t="shared" si="3"/>
        <v>84544740</v>
      </c>
      <c r="N26" s="26">
        <f t="shared" si="4"/>
        <v>84544740</v>
      </c>
      <c r="O26" s="36" t="s">
        <v>81</v>
      </c>
    </row>
    <row r="27" spans="1:15" ht="244.8" x14ac:dyDescent="0.3">
      <c r="A27" s="13" t="s">
        <v>82</v>
      </c>
      <c r="B27" s="12" t="s">
        <v>83</v>
      </c>
      <c r="C27" s="36" t="s">
        <v>84</v>
      </c>
      <c r="D27" s="13" t="s">
        <v>19</v>
      </c>
      <c r="E27" s="14">
        <v>1</v>
      </c>
      <c r="F27" s="15">
        <v>46024000</v>
      </c>
      <c r="G27" s="15">
        <f t="shared" si="0"/>
        <v>46024000</v>
      </c>
      <c r="H27" s="15">
        <v>50500000</v>
      </c>
      <c r="I27" s="15">
        <f t="shared" si="0"/>
        <v>50500000</v>
      </c>
      <c r="J27" s="26">
        <v>47900000</v>
      </c>
      <c r="K27" s="15">
        <f t="shared" ref="K27" si="17">+J27*$E27</f>
        <v>47900000</v>
      </c>
      <c r="L27" s="26">
        <f t="shared" si="2"/>
        <v>48141333</v>
      </c>
      <c r="M27" s="26">
        <f t="shared" si="3"/>
        <v>57288186</v>
      </c>
      <c r="N27" s="26">
        <f t="shared" si="4"/>
        <v>57288186</v>
      </c>
      <c r="O27" s="36" t="s">
        <v>85</v>
      </c>
    </row>
    <row r="28" spans="1:15" ht="273.60000000000002" x14ac:dyDescent="0.3">
      <c r="A28" s="13" t="s">
        <v>86</v>
      </c>
      <c r="B28" s="12" t="s">
        <v>87</v>
      </c>
      <c r="C28" s="36" t="s">
        <v>88</v>
      </c>
      <c r="D28" s="13" t="s">
        <v>19</v>
      </c>
      <c r="E28" s="14">
        <v>1</v>
      </c>
      <c r="F28" s="15">
        <v>15845000</v>
      </c>
      <c r="G28" s="15">
        <f t="shared" si="0"/>
        <v>15845000</v>
      </c>
      <c r="H28" s="16">
        <v>17400000</v>
      </c>
      <c r="I28" s="15">
        <f t="shared" si="0"/>
        <v>17400000</v>
      </c>
      <c r="J28" s="26">
        <v>16980000</v>
      </c>
      <c r="K28" s="15">
        <f t="shared" ref="K28" si="18">+J28*$E28</f>
        <v>16980000</v>
      </c>
      <c r="L28" s="26">
        <f t="shared" si="2"/>
        <v>16741667</v>
      </c>
      <c r="M28" s="26">
        <f t="shared" si="3"/>
        <v>19922584</v>
      </c>
      <c r="N28" s="26">
        <f t="shared" si="4"/>
        <v>19922584</v>
      </c>
      <c r="O28" s="36" t="s">
        <v>89</v>
      </c>
    </row>
    <row r="29" spans="1:15" ht="273.60000000000002" x14ac:dyDescent="0.3">
      <c r="A29" s="13" t="s">
        <v>90</v>
      </c>
      <c r="B29" s="12" t="s">
        <v>91</v>
      </c>
      <c r="C29" s="36" t="s">
        <v>92</v>
      </c>
      <c r="D29" s="13" t="s">
        <v>19</v>
      </c>
      <c r="E29" s="14">
        <v>1</v>
      </c>
      <c r="F29" s="15">
        <v>4938000</v>
      </c>
      <c r="G29" s="15">
        <f t="shared" si="0"/>
        <v>4938000</v>
      </c>
      <c r="H29" s="15">
        <v>5300000</v>
      </c>
      <c r="I29" s="15">
        <f t="shared" si="0"/>
        <v>5300000</v>
      </c>
      <c r="J29" s="26">
        <v>5350000</v>
      </c>
      <c r="K29" s="15">
        <f t="shared" ref="K29" si="19">+J29*$E29</f>
        <v>5350000</v>
      </c>
      <c r="L29" s="26">
        <f t="shared" si="2"/>
        <v>5196000</v>
      </c>
      <c r="M29" s="26">
        <f t="shared" si="3"/>
        <v>6183240</v>
      </c>
      <c r="N29" s="26">
        <f t="shared" si="4"/>
        <v>6183240</v>
      </c>
      <c r="O29" s="36" t="s">
        <v>93</v>
      </c>
    </row>
    <row r="30" spans="1:15" ht="216" x14ac:dyDescent="0.3">
      <c r="A30" s="13" t="s">
        <v>94</v>
      </c>
      <c r="B30" s="12" t="s">
        <v>65</v>
      </c>
      <c r="C30" s="36" t="s">
        <v>95</v>
      </c>
      <c r="D30" s="13" t="s">
        <v>19</v>
      </c>
      <c r="E30" s="14">
        <v>1</v>
      </c>
      <c r="F30" s="15">
        <v>16609000</v>
      </c>
      <c r="G30" s="15">
        <f t="shared" si="0"/>
        <v>16609000</v>
      </c>
      <c r="H30" s="15">
        <v>18300000</v>
      </c>
      <c r="I30" s="15">
        <f t="shared" si="0"/>
        <v>18300000</v>
      </c>
      <c r="J30" s="26">
        <v>17430000</v>
      </c>
      <c r="K30" s="15">
        <f t="shared" ref="K30" si="20">+J30*$E30</f>
        <v>17430000</v>
      </c>
      <c r="L30" s="26">
        <f t="shared" si="2"/>
        <v>17446333</v>
      </c>
      <c r="M30" s="26">
        <f t="shared" si="3"/>
        <v>20761136</v>
      </c>
      <c r="N30" s="26">
        <f t="shared" si="4"/>
        <v>20761136</v>
      </c>
      <c r="O30" s="36" t="s">
        <v>96</v>
      </c>
    </row>
    <row r="31" spans="1:15" s="21" customFormat="1" ht="30.6" customHeight="1" x14ac:dyDescent="0.3">
      <c r="A31" s="22">
        <v>7</v>
      </c>
      <c r="B31" s="18"/>
      <c r="C31" s="35" t="s">
        <v>97</v>
      </c>
      <c r="D31" s="18"/>
      <c r="E31" s="18"/>
      <c r="F31" s="19"/>
      <c r="G31" s="19"/>
      <c r="H31" s="20"/>
      <c r="I31" s="20"/>
      <c r="J31" s="27"/>
      <c r="K31" s="20"/>
      <c r="O31" s="35" t="s">
        <v>97</v>
      </c>
    </row>
    <row r="32" spans="1:15" ht="259.2" x14ac:dyDescent="0.3">
      <c r="A32" s="13" t="s">
        <v>98</v>
      </c>
      <c r="B32" s="12" t="s">
        <v>99</v>
      </c>
      <c r="C32" s="36" t="s">
        <v>100</v>
      </c>
      <c r="D32" s="13" t="s">
        <v>19</v>
      </c>
      <c r="E32" s="14">
        <v>1</v>
      </c>
      <c r="F32" s="15">
        <v>13935000</v>
      </c>
      <c r="G32" s="15">
        <f t="shared" si="0"/>
        <v>13935000</v>
      </c>
      <c r="H32" s="15">
        <v>15200000</v>
      </c>
      <c r="I32" s="15">
        <f t="shared" si="0"/>
        <v>15200000</v>
      </c>
      <c r="J32" s="26">
        <v>14520000</v>
      </c>
      <c r="K32" s="15">
        <f t="shared" ref="K32" si="21">+J32*$E32</f>
        <v>14520000</v>
      </c>
      <c r="L32" s="26">
        <f t="shared" si="2"/>
        <v>14551667</v>
      </c>
      <c r="M32" s="26">
        <f t="shared" si="3"/>
        <v>17316484</v>
      </c>
      <c r="N32" s="26">
        <f t="shared" si="4"/>
        <v>17316484</v>
      </c>
      <c r="O32" s="36" t="s">
        <v>101</v>
      </c>
    </row>
    <row r="33" spans="1:18" s="21" customFormat="1" ht="30.6" customHeight="1" x14ac:dyDescent="0.3">
      <c r="A33" s="22">
        <v>8</v>
      </c>
      <c r="B33" s="18"/>
      <c r="C33" s="35" t="s">
        <v>102</v>
      </c>
      <c r="D33" s="18"/>
      <c r="E33" s="18"/>
      <c r="F33" s="19"/>
      <c r="G33" s="19"/>
      <c r="H33" s="20"/>
      <c r="I33" s="20"/>
      <c r="J33" s="27"/>
      <c r="K33" s="20"/>
      <c r="O33" s="35" t="s">
        <v>102</v>
      </c>
    </row>
    <row r="34" spans="1:18" ht="273.60000000000002" x14ac:dyDescent="0.3">
      <c r="A34" s="13" t="s">
        <v>103</v>
      </c>
      <c r="B34" s="12" t="s">
        <v>104</v>
      </c>
      <c r="C34" s="36" t="s">
        <v>105</v>
      </c>
      <c r="D34" s="13" t="s">
        <v>19</v>
      </c>
      <c r="E34" s="14">
        <v>1</v>
      </c>
      <c r="F34" s="15">
        <v>30801000</v>
      </c>
      <c r="G34" s="15">
        <f t="shared" si="0"/>
        <v>30801000</v>
      </c>
      <c r="H34" s="15">
        <v>34000000</v>
      </c>
      <c r="I34" s="15">
        <f t="shared" si="0"/>
        <v>34000000</v>
      </c>
      <c r="J34" s="26">
        <v>32430000</v>
      </c>
      <c r="K34" s="15">
        <f t="shared" ref="K34" si="22">+J34*$E34</f>
        <v>32430000</v>
      </c>
      <c r="L34" s="26">
        <f t="shared" si="2"/>
        <v>32410333</v>
      </c>
      <c r="M34" s="26">
        <f t="shared" si="3"/>
        <v>38568296</v>
      </c>
      <c r="N34" s="26">
        <f t="shared" si="4"/>
        <v>38568296</v>
      </c>
      <c r="O34" s="36" t="s">
        <v>106</v>
      </c>
    </row>
    <row r="35" spans="1:18" s="21" customFormat="1" ht="30.6" customHeight="1" x14ac:dyDescent="0.3">
      <c r="A35" s="22">
        <v>9</v>
      </c>
      <c r="B35" s="18"/>
      <c r="C35" s="35" t="s">
        <v>107</v>
      </c>
      <c r="D35" s="18"/>
      <c r="E35" s="18"/>
      <c r="F35" s="19"/>
      <c r="G35" s="19"/>
      <c r="H35" s="20"/>
      <c r="I35" s="20"/>
      <c r="J35" s="27"/>
      <c r="O35" s="35" t="s">
        <v>107</v>
      </c>
    </row>
    <row r="36" spans="1:18" ht="244.8" x14ac:dyDescent="0.3">
      <c r="A36" s="13" t="s">
        <v>108</v>
      </c>
      <c r="B36" s="12" t="s">
        <v>109</v>
      </c>
      <c r="C36" s="36" t="s">
        <v>110</v>
      </c>
      <c r="D36" s="13" t="s">
        <v>19</v>
      </c>
      <c r="E36" s="14">
        <v>1</v>
      </c>
      <c r="F36" s="15">
        <v>10347000</v>
      </c>
      <c r="G36" s="15">
        <f t="shared" si="0"/>
        <v>10347000</v>
      </c>
      <c r="H36" s="15">
        <v>11400000</v>
      </c>
      <c r="I36" s="15">
        <f t="shared" si="0"/>
        <v>11400000</v>
      </c>
      <c r="J36" s="26">
        <v>10890000</v>
      </c>
      <c r="K36" s="15">
        <f t="shared" ref="K36" si="23">+J36*$E36</f>
        <v>10890000</v>
      </c>
      <c r="L36" s="26">
        <f t="shared" si="2"/>
        <v>10879000</v>
      </c>
      <c r="M36" s="26">
        <f t="shared" si="3"/>
        <v>12946010</v>
      </c>
      <c r="N36" s="26">
        <f t="shared" si="4"/>
        <v>12946010</v>
      </c>
      <c r="O36" s="36" t="s">
        <v>111</v>
      </c>
    </row>
    <row r="37" spans="1:18" s="21" customFormat="1" ht="30.6" customHeight="1" x14ac:dyDescent="0.3">
      <c r="A37" s="22">
        <v>10</v>
      </c>
      <c r="B37" s="18"/>
      <c r="C37" s="35" t="s">
        <v>112</v>
      </c>
      <c r="D37" s="18"/>
      <c r="E37" s="18"/>
      <c r="F37" s="19"/>
      <c r="G37" s="19"/>
      <c r="H37" s="20"/>
      <c r="I37" s="20"/>
      <c r="J37" s="27"/>
      <c r="O37" s="35" t="s">
        <v>112</v>
      </c>
    </row>
    <row r="38" spans="1:18" ht="244.8" x14ac:dyDescent="0.3">
      <c r="A38" s="13" t="s">
        <v>113</v>
      </c>
      <c r="B38" s="12" t="s">
        <v>114</v>
      </c>
      <c r="C38" s="36" t="s">
        <v>115</v>
      </c>
      <c r="D38" s="13" t="s">
        <v>19</v>
      </c>
      <c r="E38" s="14">
        <v>1</v>
      </c>
      <c r="F38" s="16">
        <v>30606000</v>
      </c>
      <c r="G38" s="15">
        <f t="shared" si="0"/>
        <v>30606000</v>
      </c>
      <c r="H38" s="16">
        <v>33550000</v>
      </c>
      <c r="I38" s="15">
        <f t="shared" si="0"/>
        <v>33550000</v>
      </c>
      <c r="J38" s="26">
        <v>32500000</v>
      </c>
      <c r="K38" s="15">
        <f t="shared" ref="K38" si="24">+J38*$E38</f>
        <v>32500000</v>
      </c>
      <c r="L38" s="26">
        <f t="shared" si="2"/>
        <v>32218667</v>
      </c>
      <c r="M38" s="26">
        <f t="shared" si="3"/>
        <v>38340214</v>
      </c>
      <c r="N38" s="26">
        <f t="shared" si="4"/>
        <v>38340214</v>
      </c>
      <c r="O38" s="36" t="s">
        <v>116</v>
      </c>
    </row>
    <row r="39" spans="1:18" ht="244.8" x14ac:dyDescent="0.3">
      <c r="A39" s="13" t="s">
        <v>117</v>
      </c>
      <c r="B39" s="12" t="s">
        <v>118</v>
      </c>
      <c r="C39" s="36" t="s">
        <v>119</v>
      </c>
      <c r="D39" s="13" t="s">
        <v>19</v>
      </c>
      <c r="E39" s="14">
        <v>1</v>
      </c>
      <c r="F39" s="16">
        <v>33139000</v>
      </c>
      <c r="G39" s="15">
        <f t="shared" si="0"/>
        <v>33139000</v>
      </c>
      <c r="H39" s="16">
        <v>36400000</v>
      </c>
      <c r="I39" s="15">
        <f t="shared" si="0"/>
        <v>36400000</v>
      </c>
      <c r="J39" s="26">
        <v>35000000</v>
      </c>
      <c r="K39" s="15">
        <f t="shared" ref="K39" si="25">+J39*$E39</f>
        <v>35000000</v>
      </c>
      <c r="L39" s="26">
        <f t="shared" si="2"/>
        <v>34846333</v>
      </c>
      <c r="M39" s="26">
        <f t="shared" si="3"/>
        <v>41467136</v>
      </c>
      <c r="N39" s="26">
        <f t="shared" si="4"/>
        <v>41467136</v>
      </c>
      <c r="O39" s="36" t="s">
        <v>120</v>
      </c>
    </row>
    <row r="40" spans="1:18" s="21" customFormat="1" ht="30.6" customHeight="1" x14ac:dyDescent="0.3">
      <c r="A40" s="22">
        <v>11</v>
      </c>
      <c r="B40" s="18"/>
      <c r="C40" s="35" t="s">
        <v>121</v>
      </c>
      <c r="D40" s="18"/>
      <c r="E40" s="18"/>
      <c r="F40" s="19"/>
      <c r="G40" s="19"/>
      <c r="H40" s="20"/>
      <c r="I40" s="20"/>
      <c r="J40" s="27"/>
      <c r="O40" s="35" t="s">
        <v>121</v>
      </c>
    </row>
    <row r="41" spans="1:18" ht="230.4" x14ac:dyDescent="0.3">
      <c r="A41" s="13" t="s">
        <v>122</v>
      </c>
      <c r="B41" s="12" t="s">
        <v>123</v>
      </c>
      <c r="C41" s="36" t="s">
        <v>124</v>
      </c>
      <c r="D41" s="13" t="s">
        <v>19</v>
      </c>
      <c r="E41" s="14">
        <v>1</v>
      </c>
      <c r="F41" s="15">
        <v>24226000</v>
      </c>
      <c r="G41" s="15">
        <f t="shared" si="0"/>
        <v>24226000</v>
      </c>
      <c r="H41" s="15">
        <v>26600000</v>
      </c>
      <c r="I41" s="15">
        <f t="shared" si="0"/>
        <v>26600000</v>
      </c>
      <c r="J41" s="26">
        <v>25700000</v>
      </c>
      <c r="K41" s="15">
        <f t="shared" ref="K41" si="26">+J41*$E41</f>
        <v>25700000</v>
      </c>
      <c r="L41" s="26">
        <f t="shared" si="2"/>
        <v>25508667</v>
      </c>
      <c r="M41" s="26">
        <f t="shared" si="3"/>
        <v>30355314</v>
      </c>
      <c r="N41" s="26">
        <f t="shared" si="4"/>
        <v>30355314</v>
      </c>
      <c r="O41" s="36" t="s">
        <v>125</v>
      </c>
    </row>
    <row r="42" spans="1:18" ht="172.8" x14ac:dyDescent="0.3">
      <c r="A42" s="13" t="s">
        <v>126</v>
      </c>
      <c r="B42" s="13" t="s">
        <v>127</v>
      </c>
      <c r="C42" s="36" t="s">
        <v>128</v>
      </c>
      <c r="D42" s="13" t="s">
        <v>19</v>
      </c>
      <c r="E42" s="14">
        <v>4</v>
      </c>
      <c r="F42" s="16">
        <v>1588000</v>
      </c>
      <c r="G42" s="15">
        <f t="shared" si="0"/>
        <v>6352000</v>
      </c>
      <c r="H42" s="15">
        <v>1750000</v>
      </c>
      <c r="I42" s="15">
        <f t="shared" si="0"/>
        <v>7000000</v>
      </c>
      <c r="J42" s="26">
        <v>1720000</v>
      </c>
      <c r="K42" s="15">
        <f t="shared" ref="K42" si="27">+J42*$E42</f>
        <v>6880000</v>
      </c>
      <c r="L42" s="26">
        <f t="shared" si="2"/>
        <v>1686000</v>
      </c>
      <c r="M42" s="26">
        <f t="shared" si="3"/>
        <v>2006340</v>
      </c>
      <c r="N42" s="26">
        <f t="shared" si="4"/>
        <v>8025360</v>
      </c>
      <c r="O42" s="36" t="s">
        <v>129</v>
      </c>
    </row>
    <row r="43" spans="1:18" s="21" customFormat="1" ht="30.6" customHeight="1" x14ac:dyDescent="0.3">
      <c r="A43" s="22">
        <v>12</v>
      </c>
      <c r="B43" s="18"/>
      <c r="C43" s="35" t="s">
        <v>130</v>
      </c>
      <c r="D43" s="18"/>
      <c r="E43" s="18"/>
      <c r="F43" s="19"/>
      <c r="G43" s="19"/>
      <c r="H43" s="20"/>
      <c r="I43" s="20"/>
      <c r="J43" s="27"/>
      <c r="O43" s="35" t="s">
        <v>130</v>
      </c>
    </row>
    <row r="44" spans="1:18" ht="259.2" x14ac:dyDescent="0.3">
      <c r="A44" s="13" t="s">
        <v>131</v>
      </c>
      <c r="B44" s="12" t="s">
        <v>132</v>
      </c>
      <c r="C44" s="36" t="s">
        <v>178</v>
      </c>
      <c r="D44" s="13" t="s">
        <v>19</v>
      </c>
      <c r="E44" s="14">
        <v>6</v>
      </c>
      <c r="F44" s="15">
        <v>2108000</v>
      </c>
      <c r="G44" s="15">
        <f t="shared" si="0"/>
        <v>12648000</v>
      </c>
      <c r="H44" s="15">
        <v>2300000</v>
      </c>
      <c r="I44" s="15">
        <f t="shared" si="0"/>
        <v>13800000</v>
      </c>
      <c r="J44" s="26">
        <v>2250000</v>
      </c>
      <c r="K44" s="15">
        <f t="shared" ref="K44" si="28">+J44*$E44</f>
        <v>13500000</v>
      </c>
      <c r="L44" s="26">
        <f t="shared" si="2"/>
        <v>2219333</v>
      </c>
      <c r="M44" s="26">
        <f t="shared" si="3"/>
        <v>2641006</v>
      </c>
      <c r="N44" s="26">
        <f t="shared" si="4"/>
        <v>15846036</v>
      </c>
      <c r="O44" s="36" t="s">
        <v>133</v>
      </c>
      <c r="Q44" s="3">
        <f>+L44*19%</f>
        <v>421673.27</v>
      </c>
      <c r="R44" s="58">
        <f>+Q44+L44</f>
        <v>2641006.27</v>
      </c>
    </row>
    <row r="45" spans="1:18" ht="302.39999999999998" x14ac:dyDescent="0.3">
      <c r="A45" s="13" t="s">
        <v>134</v>
      </c>
      <c r="B45" s="12" t="s">
        <v>135</v>
      </c>
      <c r="C45" s="36" t="s">
        <v>136</v>
      </c>
      <c r="D45" s="13" t="s">
        <v>19</v>
      </c>
      <c r="E45" s="14">
        <v>1</v>
      </c>
      <c r="F45" s="15">
        <v>9064000</v>
      </c>
      <c r="G45" s="15">
        <f t="shared" si="0"/>
        <v>9064000</v>
      </c>
      <c r="H45" s="15">
        <v>9900000</v>
      </c>
      <c r="I45" s="15">
        <f t="shared" si="0"/>
        <v>9900000</v>
      </c>
      <c r="J45" s="26">
        <v>9390000</v>
      </c>
      <c r="K45" s="15">
        <f t="shared" ref="K45" si="29">+J45*$E45</f>
        <v>9390000</v>
      </c>
      <c r="L45" s="26">
        <f t="shared" si="2"/>
        <v>9451333</v>
      </c>
      <c r="M45" s="26">
        <f t="shared" si="3"/>
        <v>11247086</v>
      </c>
      <c r="N45" s="26">
        <f t="shared" si="4"/>
        <v>11247086</v>
      </c>
      <c r="O45" s="36" t="s">
        <v>137</v>
      </c>
    </row>
    <row r="46" spans="1:18" s="21" customFormat="1" ht="30.6" customHeight="1" x14ac:dyDescent="0.3">
      <c r="A46" s="22">
        <v>13</v>
      </c>
      <c r="B46" s="18"/>
      <c r="C46" s="35" t="s">
        <v>138</v>
      </c>
      <c r="D46" s="18"/>
      <c r="E46" s="18"/>
      <c r="F46" s="19"/>
      <c r="G46" s="19"/>
      <c r="H46" s="20"/>
      <c r="I46" s="20"/>
      <c r="J46" s="27"/>
      <c r="O46" s="35" t="s">
        <v>138</v>
      </c>
    </row>
    <row r="47" spans="1:18" ht="244.8" x14ac:dyDescent="0.3">
      <c r="A47" s="13" t="s">
        <v>139</v>
      </c>
      <c r="B47" s="12" t="s">
        <v>140</v>
      </c>
      <c r="C47" s="36" t="s">
        <v>141</v>
      </c>
      <c r="D47" s="13" t="s">
        <v>19</v>
      </c>
      <c r="E47" s="14">
        <v>1</v>
      </c>
      <c r="F47" s="15">
        <v>3251000</v>
      </c>
      <c r="G47" s="15">
        <f t="shared" si="0"/>
        <v>3251000</v>
      </c>
      <c r="H47" s="16">
        <v>3600000</v>
      </c>
      <c r="I47" s="15">
        <f t="shared" si="0"/>
        <v>3600000</v>
      </c>
      <c r="J47" s="26">
        <v>3250000</v>
      </c>
      <c r="K47" s="15">
        <f t="shared" ref="K47" si="30">+J47*$E47</f>
        <v>3250000</v>
      </c>
      <c r="L47" s="26">
        <f t="shared" si="2"/>
        <v>3367000</v>
      </c>
      <c r="M47" s="26">
        <f t="shared" si="3"/>
        <v>4006730</v>
      </c>
      <c r="N47" s="26">
        <f t="shared" si="4"/>
        <v>4006730</v>
      </c>
      <c r="O47" s="36" t="s">
        <v>142</v>
      </c>
    </row>
    <row r="48" spans="1:18" ht="216" x14ac:dyDescent="0.3">
      <c r="A48" s="13" t="s">
        <v>143</v>
      </c>
      <c r="B48" s="12" t="s">
        <v>144</v>
      </c>
      <c r="C48" s="36" t="s">
        <v>145</v>
      </c>
      <c r="D48" s="13" t="s">
        <v>19</v>
      </c>
      <c r="E48" s="14">
        <v>2</v>
      </c>
      <c r="F48" s="15">
        <v>2592000</v>
      </c>
      <c r="G48" s="15">
        <f>+F48*$E48</f>
        <v>5184000</v>
      </c>
      <c r="H48" s="16">
        <v>2850000</v>
      </c>
      <c r="I48" s="15">
        <f t="shared" si="0"/>
        <v>5700000</v>
      </c>
      <c r="J48" s="26">
        <v>2800000</v>
      </c>
      <c r="K48" s="15">
        <f t="shared" ref="K48" si="31">+J48*$E48</f>
        <v>5600000</v>
      </c>
      <c r="L48" s="26">
        <f t="shared" si="2"/>
        <v>2747333</v>
      </c>
      <c r="M48" s="26">
        <f t="shared" si="3"/>
        <v>3269326</v>
      </c>
      <c r="N48" s="26">
        <f t="shared" si="4"/>
        <v>6538652</v>
      </c>
      <c r="O48" s="36" t="s">
        <v>146</v>
      </c>
    </row>
    <row r="49" spans="1:15" s="21" customFormat="1" ht="30.6" customHeight="1" x14ac:dyDescent="0.3">
      <c r="A49" s="22">
        <v>14</v>
      </c>
      <c r="B49" s="18"/>
      <c r="C49" s="35" t="s">
        <v>147</v>
      </c>
      <c r="D49" s="18"/>
      <c r="E49" s="18"/>
      <c r="F49" s="19"/>
      <c r="G49" s="19"/>
      <c r="H49" s="20"/>
      <c r="I49" s="20"/>
      <c r="J49" s="27"/>
      <c r="O49" s="35" t="s">
        <v>147</v>
      </c>
    </row>
    <row r="50" spans="1:15" ht="244.8" x14ac:dyDescent="0.3">
      <c r="A50" s="13" t="s">
        <v>148</v>
      </c>
      <c r="B50" s="12" t="s">
        <v>149</v>
      </c>
      <c r="C50" s="36" t="s">
        <v>150</v>
      </c>
      <c r="D50" s="13" t="s">
        <v>19</v>
      </c>
      <c r="E50" s="14">
        <v>1</v>
      </c>
      <c r="F50" s="15">
        <v>13224000</v>
      </c>
      <c r="G50" s="15">
        <f t="shared" si="0"/>
        <v>13224000</v>
      </c>
      <c r="H50" s="15">
        <v>14600000</v>
      </c>
      <c r="I50" s="15">
        <f t="shared" si="0"/>
        <v>14600000</v>
      </c>
      <c r="J50" s="26">
        <v>13890000</v>
      </c>
      <c r="K50" s="15">
        <f t="shared" ref="K50" si="32">+J50*$E50</f>
        <v>13890000</v>
      </c>
      <c r="L50" s="26">
        <f t="shared" si="2"/>
        <v>13904667</v>
      </c>
      <c r="M50" s="26">
        <f t="shared" si="3"/>
        <v>16546554</v>
      </c>
      <c r="N50" s="26">
        <f t="shared" si="4"/>
        <v>16546554</v>
      </c>
      <c r="O50" s="36" t="s">
        <v>151</v>
      </c>
    </row>
    <row r="51" spans="1:15" s="11" customFormat="1" x14ac:dyDescent="0.3">
      <c r="A51" s="59" t="s">
        <v>152</v>
      </c>
      <c r="B51" s="59"/>
      <c r="C51" s="59"/>
      <c r="D51" s="59"/>
      <c r="E51" s="59"/>
      <c r="F51" s="59"/>
      <c r="G51" s="23">
        <f>+SUM(G7:G50)</f>
        <v>518946000</v>
      </c>
      <c r="H51" s="23" t="s">
        <v>152</v>
      </c>
      <c r="I51" s="23">
        <f>+SUM(I7:I50)</f>
        <v>572840000</v>
      </c>
      <c r="J51" s="30" t="s">
        <v>152</v>
      </c>
      <c r="K51" s="23">
        <f>+SUM(K7:K50)</f>
        <v>546760000</v>
      </c>
      <c r="L51" s="69" t="s">
        <v>180</v>
      </c>
      <c r="M51" s="70"/>
      <c r="N51" s="75">
        <f>ROUND(SUM(N7:N50),2)</f>
        <v>649956572</v>
      </c>
      <c r="O51" s="39"/>
    </row>
    <row r="52" spans="1:15" s="11" customFormat="1" x14ac:dyDescent="0.3">
      <c r="A52" s="61"/>
      <c r="B52" s="62"/>
      <c r="C52" s="62"/>
      <c r="D52" s="63"/>
      <c r="E52" s="31" t="s">
        <v>153</v>
      </c>
      <c r="F52" s="32">
        <v>0.19</v>
      </c>
      <c r="G52" s="23">
        <f>+G51*F52</f>
        <v>98599740</v>
      </c>
      <c r="H52" s="33" t="s">
        <v>153</v>
      </c>
      <c r="I52" s="23">
        <f>+I51*$F$52</f>
        <v>108839600</v>
      </c>
      <c r="J52" s="34" t="s">
        <v>153</v>
      </c>
      <c r="K52" s="23">
        <f>+K51*$F$52</f>
        <v>103884400</v>
      </c>
      <c r="L52" s="71"/>
      <c r="M52" s="72"/>
      <c r="N52" s="76"/>
      <c r="O52" s="39"/>
    </row>
    <row r="53" spans="1:15" s="11" customFormat="1" x14ac:dyDescent="0.3">
      <c r="A53" s="59" t="s">
        <v>154</v>
      </c>
      <c r="B53" s="59"/>
      <c r="C53" s="59"/>
      <c r="D53" s="59"/>
      <c r="E53" s="59"/>
      <c r="F53" s="59"/>
      <c r="G53" s="23">
        <f>+G52+G51</f>
        <v>617545740</v>
      </c>
      <c r="H53" s="23" t="s">
        <v>154</v>
      </c>
      <c r="I53" s="23">
        <f>+I52+I51</f>
        <v>681679600</v>
      </c>
      <c r="J53" s="30" t="s">
        <v>154</v>
      </c>
      <c r="K53" s="23">
        <f>+K52+K51</f>
        <v>650644400</v>
      </c>
      <c r="L53" s="73"/>
      <c r="M53" s="74"/>
      <c r="N53" s="77"/>
      <c r="O53" s="39"/>
    </row>
  </sheetData>
  <mergeCells count="13">
    <mergeCell ref="L51:M53"/>
    <mergeCell ref="N51:N53"/>
    <mergeCell ref="A1:L1"/>
    <mergeCell ref="H4:I4"/>
    <mergeCell ref="J4:K4"/>
    <mergeCell ref="L4:N4"/>
    <mergeCell ref="F4:G4"/>
    <mergeCell ref="A4:E4"/>
    <mergeCell ref="A51:F51"/>
    <mergeCell ref="A53:F53"/>
    <mergeCell ref="A2:L2"/>
    <mergeCell ref="A52:D52"/>
    <mergeCell ref="O4:O5"/>
  </mergeCells>
  <phoneticPr fontId="7" type="noConversion"/>
  <pageMargins left="0.23622047244094491" right="0.23622047244094491" top="0.35433070866141736" bottom="0.35433070866141736" header="0.31496062992125984" footer="0.31496062992125984"/>
  <pageSetup scale="28"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15C7BB-FCAC-419A-8C6E-3C88CD55827D}">
  <dimension ref="A2:G22"/>
  <sheetViews>
    <sheetView zoomScale="70" zoomScaleNormal="70" workbookViewId="0">
      <selection activeCell="G22" sqref="B21:G22"/>
    </sheetView>
  </sheetViews>
  <sheetFormatPr baseColWidth="10" defaultColWidth="11.5546875" defaultRowHeight="13.2" x14ac:dyDescent="0.25"/>
  <cols>
    <col min="1" max="1" width="29.5546875" style="41" customWidth="1"/>
    <col min="2" max="2" width="23" style="41" customWidth="1"/>
    <col min="3" max="3" width="18.33203125" style="41" customWidth="1"/>
    <col min="4" max="4" width="20.44140625" style="41" customWidth="1"/>
    <col min="5" max="5" width="11.5546875" style="41"/>
    <col min="6" max="6" width="19" style="41" customWidth="1"/>
    <col min="7" max="7" width="13.88671875" style="41" bestFit="1" customWidth="1"/>
    <col min="8" max="16384" width="11.5546875" style="41"/>
  </cols>
  <sheetData>
    <row r="2" spans="1:7" x14ac:dyDescent="0.25">
      <c r="D2" s="42">
        <v>649956580</v>
      </c>
    </row>
    <row r="5" spans="1:7" ht="26.4" x14ac:dyDescent="0.25">
      <c r="A5" s="43" t="s">
        <v>156</v>
      </c>
      <c r="B5" s="43" t="s">
        <v>157</v>
      </c>
      <c r="C5" s="43" t="s">
        <v>158</v>
      </c>
      <c r="D5" s="43" t="s">
        <v>159</v>
      </c>
      <c r="F5" s="44"/>
      <c r="G5" s="44"/>
    </row>
    <row r="6" spans="1:7" x14ac:dyDescent="0.25">
      <c r="A6" s="45" t="s">
        <v>171</v>
      </c>
      <c r="B6" s="46">
        <f>+F6*0.5</f>
        <v>129991316</v>
      </c>
      <c r="C6" s="47">
        <f>+B6/$D$2</f>
        <v>0.2</v>
      </c>
      <c r="D6" s="47">
        <f>+C6</f>
        <v>0.2</v>
      </c>
      <c r="F6" s="44">
        <f>+D2*0.4</f>
        <v>259982632</v>
      </c>
      <c r="G6" s="44"/>
    </row>
    <row r="7" spans="1:7" x14ac:dyDescent="0.25">
      <c r="A7" s="45" t="s">
        <v>172</v>
      </c>
      <c r="B7" s="46">
        <f t="shared" ref="B7:B9" si="0">+F7*0.5</f>
        <v>48746743.5</v>
      </c>
      <c r="C7" s="47">
        <f t="shared" ref="C7:C9" si="1">+B7/$D$2</f>
        <v>7.4999999999999997E-2</v>
      </c>
      <c r="D7" s="47">
        <f t="shared" ref="D7:D9" si="2">+D6+C7</f>
        <v>0.27500000000000002</v>
      </c>
      <c r="F7" s="44">
        <f>+D2*0.15</f>
        <v>97493487</v>
      </c>
      <c r="G7" s="44"/>
    </row>
    <row r="8" spans="1:7" x14ac:dyDescent="0.25">
      <c r="A8" s="45" t="s">
        <v>173</v>
      </c>
      <c r="B8" s="46">
        <f t="shared" si="0"/>
        <v>97493487</v>
      </c>
      <c r="C8" s="47">
        <f t="shared" si="1"/>
        <v>0.15</v>
      </c>
      <c r="D8" s="47">
        <f t="shared" si="2"/>
        <v>0.42500000000000004</v>
      </c>
      <c r="F8" s="44">
        <f>+D2*0.3</f>
        <v>194986974</v>
      </c>
      <c r="G8" s="44"/>
    </row>
    <row r="9" spans="1:7" x14ac:dyDescent="0.25">
      <c r="A9" s="45" t="s">
        <v>174</v>
      </c>
      <c r="B9" s="46">
        <f t="shared" si="0"/>
        <v>16248914.5</v>
      </c>
      <c r="C9" s="47">
        <f t="shared" si="1"/>
        <v>2.5000000000000001E-2</v>
      </c>
      <c r="D9" s="47">
        <f t="shared" si="2"/>
        <v>0.45000000000000007</v>
      </c>
      <c r="F9" s="44">
        <f>+D2*0.05</f>
        <v>32497829</v>
      </c>
      <c r="G9" s="44"/>
    </row>
    <row r="10" spans="1:7" x14ac:dyDescent="0.25">
      <c r="F10" s="44"/>
      <c r="G10" s="44"/>
    </row>
    <row r="11" spans="1:7" x14ac:dyDescent="0.25">
      <c r="A11" s="48" t="s">
        <v>160</v>
      </c>
      <c r="D11" s="49">
        <f>+AVERAGE(C6:C9)</f>
        <v>0.11250000000000002</v>
      </c>
    </row>
    <row r="13" spans="1:7" x14ac:dyDescent="0.25">
      <c r="A13" s="48" t="s">
        <v>161</v>
      </c>
      <c r="D13" s="49">
        <f>+D11</f>
        <v>0.11250000000000002</v>
      </c>
    </row>
    <row r="15" spans="1:7" ht="26.4" x14ac:dyDescent="0.25">
      <c r="A15" s="43" t="s">
        <v>156</v>
      </c>
      <c r="B15" s="43" t="s">
        <v>158</v>
      </c>
      <c r="C15" s="43" t="s">
        <v>162</v>
      </c>
    </row>
    <row r="16" spans="1:7" x14ac:dyDescent="0.25">
      <c r="A16" s="45" t="s">
        <v>171</v>
      </c>
      <c r="B16" s="47">
        <f>+C6</f>
        <v>0.2</v>
      </c>
      <c r="C16" s="50" t="s">
        <v>163</v>
      </c>
    </row>
    <row r="17" spans="1:7" x14ac:dyDescent="0.25">
      <c r="A17" s="45" t="s">
        <v>173</v>
      </c>
      <c r="B17" s="47">
        <f>+C8</f>
        <v>0.15</v>
      </c>
      <c r="C17" s="50" t="s">
        <v>163</v>
      </c>
    </row>
    <row r="20" spans="1:7" ht="39.6" x14ac:dyDescent="0.25">
      <c r="A20" s="51" t="s">
        <v>164</v>
      </c>
      <c r="B20" s="43" t="s">
        <v>165</v>
      </c>
      <c r="C20" s="43" t="s">
        <v>166</v>
      </c>
      <c r="D20" s="43" t="s">
        <v>167</v>
      </c>
      <c r="E20" s="43" t="s">
        <v>168</v>
      </c>
      <c r="F20" s="43" t="s">
        <v>169</v>
      </c>
      <c r="G20" s="43" t="s">
        <v>170</v>
      </c>
    </row>
    <row r="21" spans="1:7" x14ac:dyDescent="0.25">
      <c r="A21" s="52">
        <v>1</v>
      </c>
      <c r="B21" s="45" t="s">
        <v>171</v>
      </c>
      <c r="C21" s="52" t="s">
        <v>175</v>
      </c>
      <c r="D21" s="55">
        <v>46252</v>
      </c>
      <c r="E21" s="54">
        <v>3909400000</v>
      </c>
      <c r="F21" s="53">
        <f>+B16</f>
        <v>0.2</v>
      </c>
      <c r="G21" s="56">
        <f>+(F21*20)/SUM($F$21:$F$22)</f>
        <v>11.428571428571429</v>
      </c>
    </row>
    <row r="22" spans="1:7" x14ac:dyDescent="0.25">
      <c r="A22" s="54">
        <v>2</v>
      </c>
      <c r="B22" s="45" t="s">
        <v>173</v>
      </c>
      <c r="C22" s="54" t="s">
        <v>176</v>
      </c>
      <c r="D22" s="55">
        <v>46198</v>
      </c>
      <c r="E22" s="54">
        <v>7216610000</v>
      </c>
      <c r="F22" s="53">
        <f>+B17</f>
        <v>0.15</v>
      </c>
      <c r="G22" s="57">
        <f>+(F22*20)/SUM($F$21:$F$22)</f>
        <v>8.5714285714285712</v>
      </c>
    </row>
  </sheetData>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CUADRO COMPARATIVO</vt:lpstr>
      <vt:lpstr>VUCE</vt:lpstr>
      <vt:lpstr>'CUADRO COMPARATIVO'!Área_de_impresión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Marcela Riveira</dc:creator>
  <cp:keywords/>
  <dc:description/>
  <cp:lastModifiedBy>Marcela Riveira</cp:lastModifiedBy>
  <cp:revision/>
  <dcterms:created xsi:type="dcterms:W3CDTF">2026-04-01T15:31:20Z</dcterms:created>
  <dcterms:modified xsi:type="dcterms:W3CDTF">2026-06-05T21:51:17Z</dcterms:modified>
  <cp:category/>
  <cp:contentStatus/>
</cp:coreProperties>
</file>