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G:\Mi unidad\ENTIDADES PÚBLICAS FEB 2025\ENTIDADES VIGENTES\ANDREA SOSA\1. VIGENTES\Secretaría de Cultura, Recreación y Deporte  - SCRD\2026 - 2027\SCRD\1. Proceso SAMC\Documentos de Proceso\"/>
    </mc:Choice>
  </mc:AlternateContent>
  <xr:revisionPtr revIDLastSave="0" documentId="13_ncr:1_{332E376D-C1F6-45B4-B40C-0BAEA2317D6E}" xr6:coauthVersionLast="47" xr6:coauthVersionMax="47" xr10:uidLastSave="{00000000-0000-0000-0000-000000000000}"/>
  <bookViews>
    <workbookView xWindow="-120" yWindow="-120" windowWidth="20730" windowHeight="11040" tabRatio="834" firstSheet="1" activeTab="1" xr2:uid="{00000000-000D-0000-FFFF-FFFF00000000}"/>
  </bookViews>
  <sheets>
    <sheet name="PRESUPUESTO" sheetId="21" state="hidden" r:id="rId1"/>
    <sheet name="ESTUDIO DE MERCADO" sheetId="8" r:id="rId2"/>
    <sheet name="TASAS PROMEDIO" sheetId="22" r:id="rId3"/>
    <sheet name="RELACIÓN BIENES TRDM CEFE" sheetId="24" r:id="rId4"/>
    <sheet name="RELACIÓN BIENES TRDM SCRD" sheetId="15" r:id="rId5"/>
    <sheet name="EDIFICIOS SCRD" sheetId="23" r:id="rId6"/>
    <sheet name="EDIFICIO CEFE" sheetId="25" r:id="rId7"/>
  </sheets>
  <externalReferences>
    <externalReference r:id="rId8"/>
    <externalReference r:id="rId9"/>
  </externalReferences>
  <definedNames>
    <definedName name="_Toc140149825_1" localSheetId="0">#N/A</definedName>
    <definedName name="_Toc140149825_1">[1]JURIDICA!#REF!</definedName>
    <definedName name="_Toc140149825_59" localSheetId="0">#REF!</definedName>
    <definedName name="_Toc140149825_59">#REF!</definedName>
    <definedName name="_Toc142149825_60" localSheetId="0">#N/A</definedName>
    <definedName name="_Toc142149825_60">#REF!</definedName>
    <definedName name="AMOR" localSheetId="0">#N/A</definedName>
    <definedName name="AMOR">[1]JURIDICA!#REF!</definedName>
    <definedName name="_xlnm.Print_Area" localSheetId="1">'ESTUDIO DE MERCADO'!$B$3:$K$18</definedName>
    <definedName name="FFFFFFF" localSheetId="0">#REF!</definedName>
    <definedName name="FFFFFFF">#REF!</definedName>
    <definedName name="GG" localSheetId="0">#N/A</definedName>
    <definedName name="GG">[1]JURIDICA!#REF!</definedName>
    <definedName name="GGGGGG" localSheetId="0">#REF!</definedName>
    <definedName name="GGGGGG">#REF!</definedName>
    <definedName name="opcion2" localSheetId="0">#N/A</definedName>
    <definedName name="opcion2">'[2]CUADRO RESUMEN'!$L$21</definedName>
    <definedName name="opcion3" localSheetId="0">#N/A</definedName>
    <definedName name="opcion3">'[2]CUADRO RESUMEN'!$L$22</definedName>
    <definedName name="opcion4" localSheetId="0">#N/A</definedName>
    <definedName name="opcion4">'[2]CUADRO RESUMEN'!$L$23</definedName>
    <definedName name="opcion5" localSheetId="0">#N/A</definedName>
    <definedName name="opcion5">'[2]CUADRO RESUMEN'!$L$24</definedName>
    <definedName name="opcion6" localSheetId="0">#N/A</definedName>
    <definedName name="opcion6">'[2]CUADRO RESUMEN'!$L$25</definedName>
  </definedNames>
  <calcPr calcId="191029"/>
</workbook>
</file>

<file path=xl/calcChain.xml><?xml version="1.0" encoding="utf-8"?>
<calcChain xmlns="http://schemas.openxmlformats.org/spreadsheetml/2006/main">
  <c r="M14" i="8" l="1"/>
  <c r="E23" i="22" l="1"/>
  <c r="E8" i="22"/>
  <c r="E9" i="24"/>
  <c r="E7" i="24"/>
  <c r="E6" i="25"/>
  <c r="D6" i="24" s="1"/>
  <c r="E6" i="24" l="1"/>
  <c r="E12" i="24" s="1"/>
  <c r="E9" i="8" s="1"/>
  <c r="D12" i="24"/>
  <c r="C9" i="8" s="1"/>
  <c r="D11" i="24"/>
  <c r="F11" i="24" s="1"/>
  <c r="D10" i="24"/>
  <c r="F10" i="24" s="1"/>
  <c r="E18" i="22"/>
  <c r="E10" i="23"/>
  <c r="E12" i="23" s="1"/>
  <c r="C6" i="15" s="1"/>
  <c r="D6" i="15" s="1"/>
  <c r="F12" i="24" l="1"/>
  <c r="F6" i="24"/>
  <c r="F9" i="8"/>
  <c r="F8" i="24"/>
  <c r="F9" i="24"/>
  <c r="F7" i="24"/>
  <c r="B2" i="22" l="1"/>
  <c r="E13" i="22"/>
  <c r="C6" i="8"/>
  <c r="C18" i="15" l="1"/>
  <c r="C17" i="15"/>
  <c r="B2" i="15"/>
  <c r="D11" i="15" l="1"/>
  <c r="E11" i="15" s="1"/>
  <c r="E9" i="15"/>
  <c r="E10" i="15"/>
  <c r="E12" i="15"/>
  <c r="E13" i="15"/>
  <c r="E15" i="15"/>
  <c r="D14" i="15"/>
  <c r="E14" i="15" s="1"/>
  <c r="D16" i="15"/>
  <c r="E16" i="15" s="1"/>
  <c r="D8" i="15"/>
  <c r="E8" i="15" s="1"/>
  <c r="G24" i="22"/>
  <c r="D13" i="8" s="1"/>
  <c r="G19" i="22" l="1"/>
  <c r="D12" i="8" s="1"/>
  <c r="J37" i="22"/>
  <c r="B17" i="22"/>
  <c r="B22" i="22" s="1"/>
  <c r="B16" i="22"/>
  <c r="B21" i="22" s="1"/>
  <c r="B15" i="22"/>
  <c r="B20" i="22" s="1"/>
  <c r="B14" i="22"/>
  <c r="B19" i="22" s="1"/>
  <c r="G14" i="22"/>
  <c r="D11" i="8" s="1"/>
  <c r="B13" i="22"/>
  <c r="B18" i="22" s="1"/>
  <c r="G9" i="22"/>
  <c r="D10" i="8" l="1"/>
  <c r="D9" i="8"/>
  <c r="B23" i="22"/>
  <c r="B27" i="22"/>
  <c r="B24" i="22"/>
  <c r="B25" i="22"/>
  <c r="B26" i="22"/>
  <c r="E7" i="15"/>
  <c r="G9" i="8" l="1"/>
  <c r="H9" i="8"/>
  <c r="C19" i="15"/>
  <c r="C10" i="8" s="1"/>
  <c r="E17" i="15"/>
  <c r="E18" i="15"/>
  <c r="G10" i="8" l="1"/>
  <c r="I9" i="8"/>
  <c r="J9" i="8" s="1"/>
  <c r="K9" i="8" s="1"/>
  <c r="L9" i="8" s="1"/>
  <c r="D19" i="15"/>
  <c r="E10" i="8" s="1"/>
  <c r="H10" i="8" s="1"/>
  <c r="E6" i="15"/>
  <c r="E19" i="15" s="1"/>
  <c r="F10" i="8" l="1"/>
  <c r="I10" i="8"/>
  <c r="J10" i="8" s="1"/>
  <c r="K10" i="8" s="1"/>
  <c r="L10" i="8" s="1"/>
  <c r="H24" i="21"/>
  <c r="H7" i="21"/>
  <c r="U7" i="21" s="1"/>
  <c r="F5" i="21"/>
  <c r="Y4" i="21" s="1"/>
  <c r="Y1" i="21" s="1"/>
  <c r="G8" i="21"/>
  <c r="H21" i="21" s="1"/>
  <c r="H19" i="21"/>
  <c r="H18" i="21"/>
  <c r="AA1" i="21"/>
  <c r="AB2" i="21"/>
  <c r="U4" i="21"/>
  <c r="T4" i="21" s="1"/>
  <c r="V4" i="21"/>
  <c r="V1" i="21" s="1"/>
  <c r="W4" i="21"/>
  <c r="W1" i="21" s="1"/>
  <c r="X4" i="21"/>
  <c r="X1" i="21" s="1"/>
  <c r="Z4" i="21"/>
  <c r="Z1" i="21" s="1"/>
  <c r="U6" i="21"/>
  <c r="U9" i="21"/>
  <c r="U10" i="21"/>
  <c r="U11" i="21"/>
  <c r="U12" i="21"/>
  <c r="U13" i="21"/>
  <c r="U14" i="21"/>
  <c r="H22" i="21" l="1"/>
  <c r="H8" i="21"/>
  <c r="AB4" i="21"/>
  <c r="V12" i="21"/>
  <c r="U8" i="21" l="1"/>
  <c r="H25" i="21"/>
  <c r="G13" i="8" l="1"/>
  <c r="I13" i="8" s="1"/>
  <c r="J13" i="8" s="1"/>
  <c r="G11" i="8"/>
  <c r="I11" i="8" s="1"/>
  <c r="F11" i="8"/>
  <c r="F12" i="8"/>
  <c r="F13" i="8"/>
  <c r="G12" i="8" l="1"/>
  <c r="I12" i="8" s="1"/>
  <c r="J12" i="8" s="1"/>
  <c r="K12" i="8" s="1"/>
  <c r="L12" i="8" s="1"/>
  <c r="J11" i="8"/>
  <c r="K11" i="8" s="1"/>
  <c r="L11" i="8" s="1"/>
  <c r="K13" i="8"/>
  <c r="L13" i="8" s="1"/>
  <c r="L15" i="8" l="1"/>
  <c r="H26" i="21"/>
  <c r="H5" i="21" s="1"/>
  <c r="I15" i="8"/>
  <c r="H23" i="21"/>
  <c r="J15" i="8" l="1"/>
  <c r="G5" i="21"/>
  <c r="U5" i="21" s="1"/>
  <c r="H28" i="21"/>
  <c r="H15" i="8"/>
  <c r="T5" i="21" l="1"/>
  <c r="T19" i="21" s="1"/>
  <c r="AC4" i="21"/>
  <c r="U15" i="21"/>
  <c r="U17" i="21" s="1"/>
  <c r="G15" i="8"/>
  <c r="K15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LADY ROZO</author>
  </authors>
  <commentList>
    <comment ref="G5" authorId="0" shapeId="0" xr:uid="{5E9B3FF2-091D-40C4-8C4C-98F4B9793E2B}">
      <text>
        <r>
          <rPr>
            <b/>
            <sz val="9"/>
            <color rgb="FF000000"/>
            <rFont val="Tahoma"/>
            <family val="2"/>
          </rPr>
          <t>LADY ROZO: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se le resta 2,250,000 que ampara la secretaria de Servicios públicos</t>
        </r>
      </text>
    </comment>
  </commentList>
</comments>
</file>

<file path=xl/sharedStrings.xml><?xml version="1.0" encoding="utf-8"?>
<sst xmlns="http://schemas.openxmlformats.org/spreadsheetml/2006/main" count="145" uniqueCount="128">
  <si>
    <t>VALOR ASEGURADO</t>
  </si>
  <si>
    <t>VALOR TOTAL ASEGURADO</t>
  </si>
  <si>
    <t>IVA</t>
  </si>
  <si>
    <t>TOTAL PRIMA NETA</t>
  </si>
  <si>
    <t>PROMEDIO</t>
  </si>
  <si>
    <t>PRIMA NETA INDICE VARIABLE</t>
  </si>
  <si>
    <t>DETALLE</t>
  </si>
  <si>
    <t>PRIMA 365 dias</t>
  </si>
  <si>
    <t>MANEJO GLOBAL(TASA%)</t>
  </si>
  <si>
    <t>TODO RIESGO DAÑOS MATERIALES</t>
  </si>
  <si>
    <t>BIENES ASEGURADOS</t>
  </si>
  <si>
    <t>EDIFICIOS</t>
  </si>
  <si>
    <t>MAQUINARIA Y EQUIPO</t>
  </si>
  <si>
    <t xml:space="preserve">TOTAL TRDM </t>
  </si>
  <si>
    <t>SOAT</t>
  </si>
  <si>
    <t>PLANEACION</t>
  </si>
  <si>
    <t>PRIMA NETA VR ASEGURADO</t>
  </si>
  <si>
    <t>remanente de polizaz</t>
  </si>
  <si>
    <t xml:space="preserve">RESPONSABILIDAD CIVIL SERVIDORES PUBLICOS </t>
  </si>
  <si>
    <t>RESPONSABILIDAD CIVIL CONTRACTUAL</t>
  </si>
  <si>
    <t xml:space="preserve">RESPONSABILIDAD CIVIL EXTRACONTRACTUAL </t>
  </si>
  <si>
    <t>MANEJO GLOBAL ENTIDADES OFICIUALES</t>
  </si>
  <si>
    <t>RELACIÓN DE AUTOMOVILES</t>
  </si>
  <si>
    <t>SUMATORIA</t>
  </si>
  <si>
    <t>RELACION MAQUINARIA Y EQUIPO</t>
  </si>
  <si>
    <t>DIFERENCIA</t>
  </si>
  <si>
    <t>CONTRATO</t>
  </si>
  <si>
    <t>CDP</t>
  </si>
  <si>
    <t>SERVICIOS PUBLICOS</t>
  </si>
  <si>
    <t>BOMBEROS</t>
  </si>
  <si>
    <t>DES ECONOMICO</t>
  </si>
  <si>
    <t>CULTURA</t>
  </si>
  <si>
    <t>DEPORTE</t>
  </si>
  <si>
    <t>EDUCACIÓN</t>
  </si>
  <si>
    <t>ALCALDIA</t>
  </si>
  <si>
    <t>RESPONSABILI CIVIL</t>
  </si>
  <si>
    <t>MANEJO GLOBAL</t>
  </si>
  <si>
    <t>TODO RIESGO DAÑOS</t>
  </si>
  <si>
    <t>EXTRACONTRACTUAL</t>
  </si>
  <si>
    <t>VEHICULOS AUTOMOTOTES</t>
  </si>
  <si>
    <t>SOAT ALCALDIA</t>
  </si>
  <si>
    <t>TOTALES</t>
  </si>
  <si>
    <t>FUENTE</t>
  </si>
  <si>
    <t xml:space="preserve">RUBRO </t>
  </si>
  <si>
    <t>DIAS</t>
  </si>
  <si>
    <t>VALOR ASEGURADO TOTAL</t>
  </si>
  <si>
    <t>MUEBLES Y ENSERES EN GENERAL</t>
  </si>
  <si>
    <t>INSTRUMENTOS MUSICALES EN GENERAL</t>
  </si>
  <si>
    <t>ADECUACIÓN NORMAS SISMORESISTENCIA</t>
  </si>
  <si>
    <t>ADECUACIÓN DE TERRENOS</t>
  </si>
  <si>
    <t>NOTA: EL OFERENTE DEBERÁ OFRECER UNA TASA ÚNICA PARA ESTE SEGURO. ADICIONALMENTE DEBERÁ SEÑALAR EL VALOR ASEGURADO DEL ÍNDICE VARIABLE POR LA TOTALIDAD DE LA VIGENCIA OFRECIDA EN SU PROPUESTA</t>
  </si>
  <si>
    <t>DETERMINACIÓN TASAS PROMEDIO</t>
  </si>
  <si>
    <t>ENTIDAD</t>
  </si>
  <si>
    <t>RAMO</t>
  </si>
  <si>
    <t>TASAS</t>
  </si>
  <si>
    <t>PROMEDIO TASAS</t>
  </si>
  <si>
    <t xml:space="preserve">PROMEDIO TASA MERCADO </t>
  </si>
  <si>
    <t>TIPO DE TASA % - %o</t>
  </si>
  <si>
    <t xml:space="preserve"> </t>
  </si>
  <si>
    <t>Todo Riesgo Daños Materiales</t>
  </si>
  <si>
    <t>%o</t>
  </si>
  <si>
    <t>Manejo Global Entidades Estatales</t>
  </si>
  <si>
    <t>%</t>
  </si>
  <si>
    <t>Responsabilidad Civil Extracontractual</t>
  </si>
  <si>
    <t>Responsabilidad Civil Servidores Públicos</t>
  </si>
  <si>
    <t>RC EXTRACONTRACTUAL (TASA %)</t>
  </si>
  <si>
    <t>RC SERVIDORES PÚBLICOS (TASA %)</t>
  </si>
  <si>
    <r>
      <rPr>
        <b/>
        <sz val="10"/>
        <color rgb="FF000000"/>
        <rFont val="Arial Narrow"/>
        <family val="2"/>
      </rPr>
      <t xml:space="preserve">OBJETO: </t>
    </r>
    <r>
      <rPr>
        <b/>
        <sz val="10"/>
        <color indexed="8"/>
        <rFont val="Arial Narrow"/>
        <family val="2"/>
      </rPr>
      <t>CONTRATAR EL PROGRAMA DE SEGUROS</t>
    </r>
  </si>
  <si>
    <t>ELEMENTOS DE CAFETERÍA</t>
  </si>
  <si>
    <t>ELEMENTOS DE RECREACIÓN Y DEPORTE</t>
  </si>
  <si>
    <t>EQUIPO ELECTRONICO</t>
  </si>
  <si>
    <t>EQUIPOS DE LABORATORIO</t>
  </si>
  <si>
    <t>LIBROS Y PUBLICACIONES</t>
  </si>
  <si>
    <t>LICENCIAS Y SOFTWARE</t>
  </si>
  <si>
    <t>OBRAS DE ARTE</t>
  </si>
  <si>
    <t xml:space="preserve">INDICE VARIABLE 5%    </t>
  </si>
  <si>
    <r>
      <rPr>
        <b/>
        <sz val="10"/>
        <rFont val="Arial Narrow"/>
        <family val="2"/>
      </rPr>
      <t>1.</t>
    </r>
    <r>
      <rPr>
        <sz val="10"/>
        <rFont val="Arial Narrow"/>
        <family val="2"/>
      </rPr>
      <t xml:space="preserve"> PARA EL RAMO DE TODO RIESGO DAÑOS MATERIALES (SE ESTIMA UN INDICE VARIABLE  DEL 5% VALOR ACTUAL)</t>
    </r>
  </si>
  <si>
    <t>VALOR INDICE VARIABLE 5%</t>
  </si>
  <si>
    <t>Ítem</t>
  </si>
  <si>
    <t xml:space="preserve">Dirección </t>
  </si>
  <si>
    <t>Valor Asegurado</t>
  </si>
  <si>
    <t>Beneficiario</t>
  </si>
  <si>
    <t>NIT</t>
  </si>
  <si>
    <t>Instituto Distrital de Patrimonio Cultural - IDPC</t>
  </si>
  <si>
    <t>ESTUDIO DE MERCADO 2026</t>
  </si>
  <si>
    <t xml:space="preserve"> RELACIÓN BIENES Y VALORES ASEGURADOS TRDM 2026</t>
  </si>
  <si>
    <t>SECRETARÍA DISTRITAL DE CULTURA RECREACIÓN Y DEPORTE 2026</t>
  </si>
  <si>
    <t>SECRETARÍA DISTRITAL DE CULTURA</t>
  </si>
  <si>
    <t xml:space="preserve">SECRETARÍA DISTRITAL DE LA MUJER </t>
  </si>
  <si>
    <t xml:space="preserve">SECRETARÍA DISTRITAL DE AMBIENTE </t>
  </si>
  <si>
    <t xml:space="preserve">SECRETARÍA DISTRITAL DE HÁBITAT </t>
  </si>
  <si>
    <t xml:space="preserve">AGENCIA DE RENOVACIÓN DEL TERRITORIO </t>
  </si>
  <si>
    <t>CL 142 147A 40</t>
  </si>
  <si>
    <t xml:space="preserve">	KR 123 13D 67</t>
  </si>
  <si>
    <t>CL 22K - KR 96G / KR 96F</t>
  </si>
  <si>
    <t>AK 80G 6 81</t>
  </si>
  <si>
    <t>CL 63 SUR 14 61 ESTE</t>
  </si>
  <si>
    <t>CL 145A - DG 149 / TV 143</t>
  </si>
  <si>
    <t>TV 70C 68B 05 SUR</t>
  </si>
  <si>
    <t xml:space="preserve">3439-32 </t>
  </si>
  <si>
    <t xml:space="preserve">3678-4 </t>
  </si>
  <si>
    <t>3841-6</t>
  </si>
  <si>
    <t xml:space="preserve">4101-9 </t>
  </si>
  <si>
    <t xml:space="preserve">3836-8 </t>
  </si>
  <si>
    <t>4536-2</t>
  </si>
  <si>
    <t xml:space="preserve">4534-1 </t>
  </si>
  <si>
    <t>Rupi</t>
  </si>
  <si>
    <t>VALOR ASEGURADO 2026</t>
  </si>
  <si>
    <t xml:space="preserve">MUEBLES Y ENSERES EN GENERAL </t>
  </si>
  <si>
    <t>CEFE</t>
  </si>
  <si>
    <t>TOTAL  TRDM - CEFE</t>
  </si>
  <si>
    <t>TOTAL  TRDM - SCRD</t>
  </si>
  <si>
    <t>CR 8 No. 9 69</t>
  </si>
  <si>
    <t>Edificio</t>
  </si>
  <si>
    <t>Calle 82 N° 10-69</t>
  </si>
  <si>
    <t>CEFE CHAPINERO</t>
  </si>
  <si>
    <t xml:space="preserve">Secretaría Distrital de Cultura, Recreación y Deporte </t>
  </si>
  <si>
    <t>899.999.061-9</t>
  </si>
  <si>
    <t xml:space="preserve">EDIFICIOS </t>
  </si>
  <si>
    <r>
      <rPr>
        <b/>
        <sz val="10"/>
        <color rgb="FF000000"/>
        <rFont val="Arial Narrow"/>
        <family val="2"/>
      </rPr>
      <t>NOTA:</t>
    </r>
    <r>
      <rPr>
        <sz val="10"/>
        <color indexed="8"/>
        <rFont val="Arial Narrow"/>
        <family val="2"/>
      </rPr>
      <t xml:space="preserve"> La Vigencia de la póliza TRDM del CEFE inicia vigencia el día 11/08/2026</t>
    </r>
  </si>
  <si>
    <t xml:space="preserve">RESERVA DE INCLUSIONES </t>
  </si>
  <si>
    <t>PRIMA TOTAL 330 DÍAS</t>
  </si>
  <si>
    <t xml:space="preserve">Vigencia de 365 días </t>
  </si>
  <si>
    <t>la vigencia mínima requerida para la póliza TRDM del CEFE es de 365 días.</t>
  </si>
  <si>
    <t>DESDE LAS 00:00 HORAS</t>
  </si>
  <si>
    <t>HASTA LAS 00:00 HORAS</t>
  </si>
  <si>
    <t>ADECUACIÓN NORMAS DE SISMORESISTENCIA</t>
  </si>
  <si>
    <t>TERRENOS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</si>
</sst>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\ _€_-;\-* #,##0\ _€_-;_-* &quot;-&quot;\ _€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[$$-240A]\ #,##0"/>
    <numFmt numFmtId="171" formatCode="_(* #,##0_);_(* \(#,##0\);_(* &quot;-&quot;??_);_(@_)"/>
    <numFmt numFmtId="172" formatCode="0.0000"/>
    <numFmt numFmtId="173" formatCode="_ &quot;$&quot;\ * #,##0_ ;_ &quot;$&quot;\ * \-#,##0_ ;_ &quot;$&quot;\ * &quot;-&quot;??_ ;_ @_ "/>
    <numFmt numFmtId="174" formatCode="_ [$€-2]\ * #,##0.00_ ;_ [$€-2]\ * \-#,##0.00_ ;_ [$€-2]\ * &quot;-&quot;??_ "/>
    <numFmt numFmtId="175" formatCode="_-[$€-2]* #,##0.00_-;\-[$€-2]* #,##0.00_-;_-[$€-2]* &quot;-&quot;??_-"/>
    <numFmt numFmtId="176" formatCode="_-* #,##0.00\ _F_-;\-* #,##0.00\ _F_-;_-* &quot;-&quot;??\ _F_-;_-@_-"/>
    <numFmt numFmtId="177" formatCode="&quot;$&quot;#,##0_);[Red]\(&quot;$&quot;#,##0\)"/>
    <numFmt numFmtId="178" formatCode="_-[$€-2]* #,##0.00_-;\-[$€-2]* #,##0.00_-;_-[$€-2]* \-??_-"/>
    <numFmt numFmtId="179" formatCode="_-* #,##0.00_-;\-* #,##0.00_-;_-* \-??_-;_-@_-"/>
    <numFmt numFmtId="180" formatCode="_ * #,##0.00_ ;_ * \-#,##0.00_ ;_ * \-??_ ;_ @_ "/>
    <numFmt numFmtId="181" formatCode="_ &quot;$ &quot;* #,##0.00_ ;_ &quot;$ &quot;* \-#,##0.00_ ;_ &quot;$ &quot;* \-??_ ;_ @_ "/>
    <numFmt numFmtId="182" formatCode="_-\$* #,##0.00_-;&quot;-$&quot;* #,##0.00_-;_-\$* \-??_-;_-@_-"/>
    <numFmt numFmtId="183" formatCode="_(&quot;$&quot;* #,##0.00_);_(&quot;$&quot;* \(#,##0.00\);_(&quot;$&quot;* &quot;-&quot;??_);_(@_)"/>
    <numFmt numFmtId="184" formatCode="_(* #,##0.00_);_(* \(#,##0.00\);_(* \-??_);_(@_)"/>
    <numFmt numFmtId="185" formatCode="_ [$€-2]\ * #,##0.00_ ;_ [$€-2]\ * \-#,##0.00_ ;_ [$€-2]\ * \-??_ "/>
    <numFmt numFmtId="186" formatCode="_-* #,##0_-;\-* #,##0_-;_-* \-_-;_-@_-"/>
    <numFmt numFmtId="187" formatCode="_-* #,##0\ _€_-;\-* #,##0\ _€_-;_-* &quot;- &quot;_€_-;_-@_-"/>
    <numFmt numFmtId="188" formatCode="_(&quot;$ &quot;* #,##0_);_(&quot;$ &quot;* \(#,##0\);_(&quot;$ &quot;* \-_);_(@_)"/>
    <numFmt numFmtId="189" formatCode="_-* #,##0.00\ _F_-;\-* #,##0.00\ _F_-;_-* \-??\ _F_-;_-@_-"/>
    <numFmt numFmtId="190" formatCode="&quot;$ &quot;#,##0_);[Red]&quot;($ &quot;#,##0\)"/>
    <numFmt numFmtId="191" formatCode="_(&quot;$ &quot;* #,##0.00_);_(&quot;$ &quot;* \(#,##0.00\);_(&quot;$ &quot;* \-??_);_(@_)"/>
    <numFmt numFmtId="192" formatCode="&quot;$&quot;#,##0"/>
    <numFmt numFmtId="193" formatCode="dd/mm/yyyy;@"/>
    <numFmt numFmtId="194" formatCode="_-* #,##0.00\ _€_-;\-* #,##0.00\ _€_-;_-* &quot;-&quot;??\ _€_-;_-@_-"/>
    <numFmt numFmtId="195" formatCode="_(&quot;$&quot;\ * #,##0_);_(&quot;$&quot;\ * \(#,##0\);_(&quot;$&quot;\ * &quot;-&quot;_);_(@_)"/>
    <numFmt numFmtId="196" formatCode="_-* #,##0_-;\-* #,##0_-;_-* &quot;-&quot;??_-;_-@_-"/>
    <numFmt numFmtId="197" formatCode="&quot;$&quot;\ #,##0"/>
    <numFmt numFmtId="198" formatCode="_-&quot;$&quot;\ * #,##0_-;\-&quot;$&quot;\ * #,##0_-;_-&quot;$&quot;\ * &quot;-&quot;??_-;_-@_-"/>
  </numFmts>
  <fonts count="7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name val="Arial"/>
      <family val="2"/>
    </font>
    <font>
      <sz val="10"/>
      <name val="Verdana   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color indexed="8"/>
      <name val="Arial Narrow"/>
      <family val="2"/>
    </font>
    <font>
      <sz val="11"/>
      <color theme="1"/>
      <name val="Calibri"/>
      <family val="2"/>
      <scheme val="minor"/>
    </font>
    <font>
      <sz val="10"/>
      <color theme="0"/>
      <name val="Arial Narrow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i/>
      <u/>
      <sz val="12"/>
      <name val="Arial"/>
      <family val="2"/>
    </font>
    <font>
      <i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u/>
      <sz val="12"/>
      <color theme="5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7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rgb="FFFFC000"/>
      <name val="Calibri"/>
      <family val="2"/>
      <scheme val="minor"/>
    </font>
    <font>
      <sz val="12"/>
      <color theme="5"/>
      <name val="Arial"/>
      <family val="2"/>
    </font>
    <font>
      <sz val="12"/>
      <color theme="9" tint="-0.249977111117893"/>
      <name val="Calibri"/>
      <family val="2"/>
      <scheme val="minor"/>
    </font>
    <font>
      <sz val="12"/>
      <color rgb="FF3366FF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rgb="FFF232F7"/>
      <name val="Calibri"/>
      <family val="2"/>
      <scheme val="minor"/>
    </font>
    <font>
      <sz val="12"/>
      <color rgb="FF00CC99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theme="0"/>
      <name val="Arial Narrow"/>
      <family val="2"/>
    </font>
    <font>
      <b/>
      <sz val="10"/>
      <color rgb="FF000000"/>
      <name val="Arial Narrow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6"/>
      <color rgb="FFFFFFFF"/>
      <name val="Arial Narrow"/>
      <family val="2"/>
    </font>
    <font>
      <sz val="10"/>
      <color rgb="FF000000"/>
      <name val="Calibri"/>
      <family val="2"/>
    </font>
    <font>
      <sz val="12"/>
      <color theme="1"/>
      <name val="Calibri"/>
      <family val="2"/>
    </font>
    <font>
      <b/>
      <sz val="14"/>
      <color rgb="FF000000"/>
      <name val="Arial Narrow"/>
      <family val="2"/>
    </font>
    <font>
      <b/>
      <sz val="14"/>
      <color rgb="FFFFFFFF"/>
      <name val="Arial Narrow"/>
      <family val="2"/>
    </font>
    <font>
      <sz val="10"/>
      <color rgb="FF000000"/>
      <name val="Arial Narrow"/>
      <family val="2"/>
    </font>
    <font>
      <b/>
      <sz val="12"/>
      <name val="Arial Narrow"/>
      <family val="2"/>
    </font>
    <font>
      <sz val="12"/>
      <color rgb="FFFFFFFF"/>
      <name val="Calibri"/>
      <family val="2"/>
    </font>
    <font>
      <b/>
      <u/>
      <sz val="12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u/>
      <sz val="11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0"/>
      <color theme="1"/>
      <name val="Arial Narrow"/>
      <family val="2"/>
    </font>
    <font>
      <b/>
      <u val="singleAccounting"/>
      <sz val="10"/>
      <color indexed="8"/>
      <name val="Arial Narrow"/>
      <family val="2"/>
    </font>
  </fonts>
  <fills count="6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66092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516">
    <xf numFmtId="0" fontId="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2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33" borderId="0" applyNumberFormat="0" applyBorder="0" applyAlignment="0" applyProtection="0"/>
    <xf numFmtId="0" fontId="12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7" fillId="34" borderId="1" applyNumberFormat="0" applyAlignment="0" applyProtection="0"/>
    <xf numFmtId="0" fontId="7" fillId="35" borderId="1" applyNumberFormat="0" applyAlignment="0" applyProtection="0"/>
    <xf numFmtId="0" fontId="7" fillId="35" borderId="1" applyNumberFormat="0" applyAlignment="0" applyProtection="0"/>
    <xf numFmtId="0" fontId="7" fillId="34" borderId="1" applyNumberFormat="0" applyAlignment="0" applyProtection="0"/>
    <xf numFmtId="0" fontId="7" fillId="34" borderId="1" applyNumberFormat="0" applyAlignment="0" applyProtection="0"/>
    <xf numFmtId="0" fontId="7" fillId="35" borderId="1" applyNumberFormat="0" applyAlignment="0" applyProtection="0"/>
    <xf numFmtId="0" fontId="7" fillId="34" borderId="1" applyNumberFormat="0" applyAlignment="0" applyProtection="0"/>
    <xf numFmtId="0" fontId="7" fillId="35" borderId="1" applyNumberFormat="0" applyAlignment="0" applyProtection="0"/>
    <xf numFmtId="0" fontId="7" fillId="34" borderId="1" applyNumberFormat="0" applyAlignment="0" applyProtection="0"/>
    <xf numFmtId="0" fontId="8" fillId="36" borderId="2" applyNumberFormat="0" applyAlignment="0" applyProtection="0"/>
    <xf numFmtId="0" fontId="8" fillId="36" borderId="2" applyNumberFormat="0" applyAlignment="0" applyProtection="0"/>
    <xf numFmtId="0" fontId="8" fillId="37" borderId="2" applyNumberFormat="0" applyAlignment="0" applyProtection="0"/>
    <xf numFmtId="0" fontId="8" fillId="37" borderId="2" applyNumberFormat="0" applyAlignment="0" applyProtection="0"/>
    <xf numFmtId="0" fontId="8" fillId="36" borderId="2" applyNumberFormat="0" applyAlignment="0" applyProtection="0"/>
    <xf numFmtId="0" fontId="8" fillId="37" borderId="2" applyNumberFormat="0" applyAlignment="0" applyProtection="0"/>
    <xf numFmtId="0" fontId="8" fillId="36" borderId="2" applyNumberFormat="0" applyAlignment="0" applyProtection="0"/>
    <xf numFmtId="0" fontId="8" fillId="37" borderId="2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20" fillId="0" borderId="0"/>
    <xf numFmtId="0" fontId="20" fillId="0" borderId="0"/>
    <xf numFmtId="0" fontId="5" fillId="38" borderId="0" applyNumberFormat="0" applyBorder="0" applyAlignment="0" applyProtection="0"/>
    <xf numFmtId="0" fontId="20" fillId="0" borderId="0"/>
    <xf numFmtId="0" fontId="5" fillId="38" borderId="0" applyNumberFormat="0" applyBorder="0" applyAlignment="0" applyProtection="0"/>
    <xf numFmtId="0" fontId="20" fillId="0" borderId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20" fillId="0" borderId="0"/>
    <xf numFmtId="0" fontId="20" fillId="0" borderId="0"/>
    <xf numFmtId="0" fontId="5" fillId="39" borderId="0" applyNumberFormat="0" applyBorder="0" applyAlignment="0" applyProtection="0"/>
    <xf numFmtId="0" fontId="20" fillId="0" borderId="0"/>
    <xf numFmtId="0" fontId="5" fillId="39" borderId="0" applyNumberFormat="0" applyBorder="0" applyAlignment="0" applyProtection="0"/>
    <xf numFmtId="0" fontId="20" fillId="0" borderId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20" fillId="0" borderId="0"/>
    <xf numFmtId="0" fontId="20" fillId="0" borderId="0"/>
    <xf numFmtId="0" fontId="5" fillId="40" borderId="0" applyNumberFormat="0" applyBorder="0" applyAlignment="0" applyProtection="0"/>
    <xf numFmtId="0" fontId="20" fillId="0" borderId="0"/>
    <xf numFmtId="0" fontId="5" fillId="40" borderId="0" applyNumberFormat="0" applyBorder="0" applyAlignment="0" applyProtection="0"/>
    <xf numFmtId="0" fontId="20" fillId="0" borderId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20" fillId="0" borderId="0"/>
    <xf numFmtId="0" fontId="20" fillId="0" borderId="0"/>
    <xf numFmtId="0" fontId="5" fillId="27" borderId="0" applyNumberFormat="0" applyBorder="0" applyAlignment="0" applyProtection="0"/>
    <xf numFmtId="0" fontId="20" fillId="0" borderId="0"/>
    <xf numFmtId="0" fontId="5" fillId="27" borderId="0" applyNumberFormat="0" applyBorder="0" applyAlignment="0" applyProtection="0"/>
    <xf numFmtId="0" fontId="20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20" fillId="0" borderId="0"/>
    <xf numFmtId="0" fontId="20" fillId="0" borderId="0"/>
    <xf numFmtId="0" fontId="5" fillId="28" borderId="0" applyNumberFormat="0" applyBorder="0" applyAlignment="0" applyProtection="0"/>
    <xf numFmtId="0" fontId="20" fillId="0" borderId="0"/>
    <xf numFmtId="0" fontId="5" fillId="28" borderId="0" applyNumberFormat="0" applyBorder="0" applyAlignment="0" applyProtection="0"/>
    <xf numFmtId="0" fontId="20" fillId="0" borderId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20" fillId="0" borderId="0"/>
    <xf numFmtId="0" fontId="20" fillId="0" borderId="0"/>
    <xf numFmtId="0" fontId="5" fillId="41" borderId="0" applyNumberFormat="0" applyBorder="0" applyAlignment="0" applyProtection="0"/>
    <xf numFmtId="0" fontId="20" fillId="0" borderId="0"/>
    <xf numFmtId="0" fontId="5" fillId="41" borderId="0" applyNumberFormat="0" applyBorder="0" applyAlignment="0" applyProtection="0"/>
    <xf numFmtId="0" fontId="20" fillId="0" borderId="0"/>
    <xf numFmtId="0" fontId="11" fillId="13" borderId="1" applyNumberFormat="0" applyAlignment="0" applyProtection="0"/>
    <xf numFmtId="0" fontId="11" fillId="13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13" borderId="1" applyNumberFormat="0" applyAlignment="0" applyProtection="0"/>
    <xf numFmtId="0" fontId="11" fillId="7" borderId="1" applyNumberFormat="0" applyAlignment="0" applyProtection="0"/>
    <xf numFmtId="0" fontId="11" fillId="13" borderId="1" applyNumberFormat="0" applyAlignment="0" applyProtection="0"/>
    <xf numFmtId="0" fontId="11" fillId="7" borderId="1" applyNumberFormat="0" applyAlignment="0" applyProtection="0"/>
    <xf numFmtId="16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9" fontId="20" fillId="0" borderId="0" applyFont="0" applyFill="0" applyBorder="0" applyAlignment="0" applyProtection="0"/>
    <xf numFmtId="180" fontId="20" fillId="0" borderId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9" fontId="20" fillId="0" borderId="0" applyFont="0" applyFill="0" applyBorder="0" applyAlignment="0" applyProtection="0"/>
    <xf numFmtId="180" fontId="20" fillId="0" borderId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0" fontId="20" fillId="0" borderId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4" fontId="20" fillId="0" borderId="0" applyFont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85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5" fontId="20" fillId="0" borderId="0" applyFont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178" fontId="20" fillId="0" borderId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0" fillId="0" borderId="6" applyNumberFormat="0" applyFill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3" borderId="0" applyNumberFormat="0" applyBorder="0" applyAlignment="0" applyProtection="0"/>
    <xf numFmtId="167" fontId="4" fillId="0" borderId="0" applyFont="0" applyFill="0" applyBorder="0" applyAlignment="0" applyProtection="0"/>
    <xf numFmtId="41" fontId="20" fillId="0" borderId="0" applyFont="0" applyFill="0" applyBorder="0" applyAlignment="0" applyProtection="0"/>
    <xf numFmtId="186" fontId="20" fillId="0" borderId="0" applyFill="0" applyBorder="0" applyAlignment="0" applyProtection="0"/>
    <xf numFmtId="167" fontId="2" fillId="0" borderId="0" applyFont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84" fontId="20" fillId="0" borderId="0" applyFill="0" applyBorder="0" applyAlignment="0" applyProtection="0"/>
    <xf numFmtId="167" fontId="2" fillId="0" borderId="0" applyFont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67" fontId="2" fillId="0" borderId="0" applyFont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67" fontId="2" fillId="0" borderId="0" applyFont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84" fontId="20" fillId="0" borderId="0" applyFill="0" applyBorder="0" applyAlignment="0" applyProtection="0"/>
    <xf numFmtId="167" fontId="2" fillId="0" borderId="0" applyFont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84" fontId="20" fillId="0" borderId="0" applyFill="0" applyBorder="0" applyAlignment="0" applyProtection="0"/>
    <xf numFmtId="167" fontId="2" fillId="0" borderId="0" applyFont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67" fontId="2" fillId="0" borderId="0" applyFont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67" fontId="2" fillId="0" borderId="0" applyFont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67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67" fontId="2" fillId="0" borderId="0" applyFont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80" fontId="20" fillId="0" borderId="0" applyFill="0" applyBorder="0" applyAlignment="0" applyProtection="0"/>
    <xf numFmtId="167" fontId="31" fillId="0" borderId="0" applyFont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87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65" fontId="20" fillId="0" borderId="0" applyFont="0" applyFill="0" applyBorder="0" applyAlignment="0" applyProtection="0"/>
    <xf numFmtId="187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79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79" fontId="20" fillId="0" borderId="0" applyFill="0" applyBorder="0" applyAlignment="0" applyProtection="0"/>
    <xf numFmtId="167" fontId="23" fillId="0" borderId="0" applyFont="0" applyFill="0" applyBorder="0" applyAlignment="0" applyProtection="0"/>
    <xf numFmtId="194" fontId="1" fillId="0" borderId="0" applyFont="0" applyFill="0" applyBorder="0" applyAlignment="0" applyProtection="0"/>
    <xf numFmtId="167" fontId="31" fillId="0" borderId="0" applyFont="0" applyFill="0" applyBorder="0" applyAlignment="0" applyProtection="0"/>
    <xf numFmtId="165" fontId="20" fillId="0" borderId="0" applyFont="0" applyFill="0" applyBorder="0" applyAlignment="0" applyProtection="0"/>
    <xf numFmtId="187" fontId="20" fillId="0" borderId="0" applyFill="0" applyBorder="0" applyAlignment="0" applyProtection="0"/>
    <xf numFmtId="184" fontId="20" fillId="0" borderId="0" applyFill="0" applyBorder="0" applyAlignment="0" applyProtection="0"/>
    <xf numFmtId="184" fontId="20" fillId="0" borderId="0" applyFill="0" applyBorder="0" applyAlignment="0" applyProtection="0"/>
    <xf numFmtId="169" fontId="20" fillId="0" borderId="0" applyFont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80" fontId="20" fillId="0" borderId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0" fillId="0" borderId="0" applyFill="0" applyBorder="0" applyAlignment="0" applyProtection="0"/>
    <xf numFmtId="188" fontId="24" fillId="0" borderId="0"/>
    <xf numFmtId="184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43" fontId="20" fillId="0" borderId="0" applyFont="0" applyFill="0" applyBorder="0" applyAlignment="0" applyProtection="0"/>
    <xf numFmtId="179" fontId="20" fillId="0" borderId="0" applyFill="0" applyBorder="0" applyAlignment="0" applyProtection="0"/>
    <xf numFmtId="167" fontId="2" fillId="0" borderId="0" applyFont="0" applyFill="0" applyBorder="0" applyAlignment="0" applyProtection="0"/>
    <xf numFmtId="184" fontId="20" fillId="0" borderId="0" applyFill="0" applyBorder="0" applyAlignment="0" applyProtection="0"/>
    <xf numFmtId="179" fontId="20" fillId="0" borderId="0" applyFill="0" applyBorder="0" applyAlignment="0" applyProtection="0"/>
    <xf numFmtId="167" fontId="2" fillId="0" borderId="0" applyFont="0" applyFill="0" applyBorder="0" applyAlignment="0" applyProtection="0"/>
    <xf numFmtId="179" fontId="20" fillId="0" borderId="0" applyFill="0" applyBorder="0" applyAlignment="0" applyProtection="0"/>
    <xf numFmtId="184" fontId="20" fillId="0" borderId="0" applyFill="0" applyBorder="0" applyAlignment="0" applyProtection="0"/>
    <xf numFmtId="184" fontId="20" fillId="0" borderId="0" applyFill="0" applyBorder="0" applyAlignment="0" applyProtection="0"/>
    <xf numFmtId="168" fontId="4" fillId="0" borderId="0" applyFont="0" applyFill="0" applyBorder="0" applyAlignment="0" applyProtection="0"/>
    <xf numFmtId="183" fontId="2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76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9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78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75" fontId="2" fillId="0" borderId="0" applyFont="0" applyFill="0" applyBorder="0" applyAlignment="0" applyProtection="0"/>
    <xf numFmtId="178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2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4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7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6" fontId="2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77" fontId="20" fillId="0" borderId="0" applyFont="0" applyFill="0" applyBorder="0" applyAlignment="0" applyProtection="0"/>
    <xf numFmtId="181" fontId="20" fillId="0" borderId="0" applyFill="0" applyBorder="0" applyAlignment="0" applyProtection="0"/>
    <xf numFmtId="190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77" fontId="20" fillId="0" borderId="0" applyFont="0" applyFill="0" applyBorder="0" applyAlignment="0" applyProtection="0"/>
    <xf numFmtId="181" fontId="20" fillId="0" borderId="0" applyFill="0" applyBorder="0" applyAlignment="0" applyProtection="0"/>
    <xf numFmtId="190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9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6" fontId="2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9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9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66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90" fontId="20" fillId="0" borderId="0" applyFill="0" applyBorder="0" applyAlignment="0" applyProtection="0"/>
    <xf numFmtId="19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9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9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68" fontId="20" fillId="0" borderId="0" applyFont="0" applyFill="0" applyBorder="0" applyAlignment="0" applyProtection="0"/>
    <xf numFmtId="181" fontId="20" fillId="0" borderId="0" applyFill="0" applyBorder="0" applyAlignment="0" applyProtection="0"/>
    <xf numFmtId="17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90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64" fontId="20" fillId="0" borderId="0" applyFont="0" applyFill="0" applyBorder="0" applyAlignment="0" applyProtection="0"/>
    <xf numFmtId="182" fontId="20" fillId="0" borderId="0" applyFill="0" applyBorder="0" applyAlignment="0" applyProtection="0"/>
    <xf numFmtId="177" fontId="20" fillId="0" borderId="0" applyFont="0" applyFill="0" applyBorder="0" applyAlignment="0" applyProtection="0"/>
    <xf numFmtId="166" fontId="2" fillId="0" borderId="0" applyFont="0" applyFill="0" applyBorder="0" applyAlignment="0" applyProtection="0"/>
    <xf numFmtId="191" fontId="20" fillId="0" borderId="0" applyFill="0" applyBorder="0" applyAlignment="0" applyProtection="0"/>
    <xf numFmtId="191" fontId="24" fillId="0" borderId="0"/>
    <xf numFmtId="191" fontId="20" fillId="0" borderId="0" applyFill="0" applyBorder="0" applyAlignment="0" applyProtection="0"/>
    <xf numFmtId="191" fontId="20" fillId="0" borderId="0" applyFill="0" applyBorder="0" applyAlignment="0" applyProtection="0"/>
    <xf numFmtId="177" fontId="20" fillId="0" borderId="0" applyFont="0" applyFill="0" applyBorder="0" applyAlignment="0" applyProtection="0"/>
    <xf numFmtId="190" fontId="20" fillId="0" borderId="0" applyFill="0" applyBorder="0" applyAlignment="0" applyProtection="0"/>
    <xf numFmtId="182" fontId="20" fillId="0" borderId="0" applyFill="0" applyBorder="0" applyAlignment="0" applyProtection="0"/>
    <xf numFmtId="191" fontId="20" fillId="0" borderId="0" applyFill="0" applyBorder="0" applyAlignment="0" applyProtection="0"/>
    <xf numFmtId="168" fontId="2" fillId="0" borderId="0" applyFont="0" applyFill="0" applyBorder="0" applyAlignment="0" applyProtection="0"/>
    <xf numFmtId="181" fontId="20" fillId="0" borderId="0" applyFill="0" applyBorder="0" applyAlignment="0" applyProtection="0"/>
    <xf numFmtId="191" fontId="20" fillId="0" borderId="0" applyFill="0" applyBorder="0" applyAlignment="0" applyProtection="0"/>
    <xf numFmtId="182" fontId="20" fillId="0" borderId="0" applyFill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44" borderId="7" applyNumberFormat="0" applyFont="0" applyAlignment="0" applyProtection="0"/>
    <xf numFmtId="0" fontId="20" fillId="44" borderId="7" applyNumberFormat="0" applyFont="0" applyAlignment="0" applyProtection="0"/>
    <xf numFmtId="0" fontId="20" fillId="0" borderId="0"/>
    <xf numFmtId="0" fontId="20" fillId="0" borderId="0"/>
    <xf numFmtId="0" fontId="20" fillId="44" borderId="7" applyNumberFormat="0" applyFont="0" applyAlignment="0" applyProtection="0"/>
    <xf numFmtId="0" fontId="20" fillId="0" borderId="0"/>
    <xf numFmtId="0" fontId="20" fillId="44" borderId="7" applyNumberFormat="0" applyFont="0" applyAlignment="0" applyProtection="0"/>
    <xf numFmtId="0" fontId="20" fillId="0" borderId="0"/>
    <xf numFmtId="0" fontId="20" fillId="0" borderId="0"/>
    <xf numFmtId="0" fontId="20" fillId="0" borderId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0" fontId="14" fillId="35" borderId="8" applyNumberFormat="0" applyAlignment="0" applyProtection="0"/>
    <xf numFmtId="0" fontId="14" fillId="35" borderId="8" applyNumberFormat="0" applyAlignment="0" applyProtection="0"/>
    <xf numFmtId="0" fontId="20" fillId="0" borderId="0"/>
    <xf numFmtId="0" fontId="20" fillId="0" borderId="0"/>
    <xf numFmtId="0" fontId="14" fillId="35" borderId="8" applyNumberFormat="0" applyAlignment="0" applyProtection="0"/>
    <xf numFmtId="0" fontId="20" fillId="0" borderId="0"/>
    <xf numFmtId="0" fontId="14" fillId="35" borderId="8" applyNumberFormat="0" applyAlignment="0" applyProtection="0"/>
    <xf numFmtId="0" fontId="20" fillId="0" borderId="0"/>
    <xf numFmtId="0" fontId="22" fillId="0" borderId="0"/>
    <xf numFmtId="0" fontId="20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0" fillId="0" borderId="0"/>
    <xf numFmtId="0" fontId="20" fillId="0" borderId="0"/>
    <xf numFmtId="0" fontId="15" fillId="0" borderId="0" applyNumberFormat="0" applyFill="0" applyBorder="0" applyAlignment="0" applyProtection="0"/>
    <xf numFmtId="0" fontId="20" fillId="0" borderId="0"/>
    <xf numFmtId="0" fontId="15" fillId="0" borderId="0" applyNumberFormat="0" applyFill="0" applyBorder="0" applyAlignment="0" applyProtection="0"/>
    <xf numFmtId="0" fontId="20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0" fillId="0" borderId="0"/>
    <xf numFmtId="0" fontId="20" fillId="0" borderId="0"/>
    <xf numFmtId="0" fontId="16" fillId="0" borderId="0" applyNumberFormat="0" applyFill="0" applyBorder="0" applyAlignment="0" applyProtection="0"/>
    <xf numFmtId="0" fontId="20" fillId="0" borderId="0"/>
    <xf numFmtId="0" fontId="16" fillId="0" borderId="0" applyNumberFormat="0" applyFill="0" applyBorder="0" applyAlignment="0" applyProtection="0"/>
    <xf numFmtId="0" fontId="20" fillId="0" borderId="0"/>
    <xf numFmtId="0" fontId="20" fillId="0" borderId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20" fillId="0" borderId="0"/>
    <xf numFmtId="0" fontId="20" fillId="0" borderId="0"/>
    <xf numFmtId="0" fontId="18" fillId="0" borderId="4" applyNumberFormat="0" applyFill="0" applyAlignment="0" applyProtection="0"/>
    <xf numFmtId="0" fontId="20" fillId="0" borderId="0"/>
    <xf numFmtId="0" fontId="18" fillId="0" borderId="4" applyNumberFormat="0" applyFill="0" applyAlignment="0" applyProtection="0"/>
    <xf numFmtId="0" fontId="20" fillId="0" borderId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0"/>
    <xf numFmtId="0" fontId="20" fillId="0" borderId="0"/>
    <xf numFmtId="0" fontId="19" fillId="0" borderId="5" applyNumberFormat="0" applyFill="0" applyAlignment="0" applyProtection="0"/>
    <xf numFmtId="0" fontId="20" fillId="0" borderId="0"/>
    <xf numFmtId="0" fontId="19" fillId="0" borderId="5" applyNumberFormat="0" applyFill="0" applyAlignment="0" applyProtection="0"/>
    <xf numFmtId="0" fontId="20" fillId="0" borderId="0"/>
    <xf numFmtId="0" fontId="10" fillId="0" borderId="6" applyNumberFormat="0" applyFill="0" applyAlignment="0" applyProtection="0"/>
    <xf numFmtId="0" fontId="10" fillId="0" borderId="6" applyNumberFormat="0" applyFill="0" applyAlignment="0" applyProtection="0"/>
    <xf numFmtId="0" fontId="20" fillId="0" borderId="0"/>
    <xf numFmtId="0" fontId="20" fillId="0" borderId="0"/>
    <xf numFmtId="0" fontId="10" fillId="0" borderId="6" applyNumberFormat="0" applyFill="0" applyAlignment="0" applyProtection="0"/>
    <xf numFmtId="0" fontId="20" fillId="0" borderId="0"/>
    <xf numFmtId="0" fontId="10" fillId="0" borderId="6" applyNumberFormat="0" applyFill="0" applyAlignment="0" applyProtection="0"/>
    <xf numFmtId="0" fontId="20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0" fillId="0" borderId="0"/>
    <xf numFmtId="0" fontId="20" fillId="0" borderId="0"/>
    <xf numFmtId="0" fontId="17" fillId="0" borderId="0" applyNumberFormat="0" applyFill="0" applyBorder="0" applyAlignment="0" applyProtection="0"/>
    <xf numFmtId="0" fontId="20" fillId="0" borderId="0"/>
    <xf numFmtId="0" fontId="17" fillId="0" borderId="0" applyNumberFormat="0" applyFill="0" applyBorder="0" applyAlignment="0" applyProtection="0"/>
    <xf numFmtId="0" fontId="20" fillId="0" borderId="0"/>
    <xf numFmtId="0" fontId="3" fillId="0" borderId="9" applyNumberFormat="0" applyFill="0" applyAlignment="0" applyProtection="0"/>
    <xf numFmtId="0" fontId="3" fillId="0" borderId="9" applyNumberFormat="0" applyFill="0" applyAlignment="0" applyProtection="0"/>
    <xf numFmtId="0" fontId="20" fillId="0" borderId="0"/>
    <xf numFmtId="0" fontId="20" fillId="0" borderId="0"/>
    <xf numFmtId="0" fontId="3" fillId="0" borderId="9" applyNumberFormat="0" applyFill="0" applyAlignment="0" applyProtection="0"/>
    <xf numFmtId="0" fontId="20" fillId="0" borderId="0"/>
    <xf numFmtId="0" fontId="3" fillId="0" borderId="9" applyNumberFormat="0" applyFill="0" applyAlignment="0" applyProtection="0"/>
    <xf numFmtId="0" fontId="20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95" fontId="20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197">
    <xf numFmtId="0" fontId="0" fillId="0" borderId="0" xfId="0"/>
    <xf numFmtId="0" fontId="27" fillId="0" borderId="0" xfId="0" applyFont="1" applyAlignment="1">
      <alignment vertical="center"/>
    </xf>
    <xf numFmtId="167" fontId="27" fillId="0" borderId="0" xfId="578" applyFont="1" applyAlignment="1">
      <alignment vertical="center"/>
    </xf>
    <xf numFmtId="0" fontId="26" fillId="0" borderId="0" xfId="2054" applyFont="1" applyAlignment="1">
      <alignment vertical="center"/>
    </xf>
    <xf numFmtId="14" fontId="27" fillId="0" borderId="0" xfId="0" applyNumberFormat="1" applyFont="1" applyAlignment="1">
      <alignment vertical="center"/>
    </xf>
    <xf numFmtId="2" fontId="27" fillId="0" borderId="0" xfId="0" applyNumberFormat="1" applyFont="1" applyAlignment="1">
      <alignment vertical="center"/>
    </xf>
    <xf numFmtId="9" fontId="27" fillId="0" borderId="0" xfId="0" applyNumberFormat="1" applyFont="1" applyAlignment="1">
      <alignment vertical="center"/>
    </xf>
    <xf numFmtId="172" fontId="27" fillId="0" borderId="0" xfId="0" applyNumberFormat="1" applyFont="1" applyAlignment="1">
      <alignment vertical="center"/>
    </xf>
    <xf numFmtId="171" fontId="26" fillId="0" borderId="0" xfId="0" applyNumberFormat="1" applyFont="1" applyAlignment="1">
      <alignment horizontal="center" vertical="center"/>
    </xf>
    <xf numFmtId="1" fontId="27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71" fontId="32" fillId="47" borderId="0" xfId="578" applyNumberFormat="1" applyFont="1" applyFill="1" applyAlignment="1">
      <alignment vertical="center"/>
    </xf>
    <xf numFmtId="192" fontId="27" fillId="0" borderId="12" xfId="0" applyNumberFormat="1" applyFont="1" applyBorder="1" applyAlignment="1">
      <alignment vertical="center"/>
    </xf>
    <xf numFmtId="0" fontId="29" fillId="46" borderId="13" xfId="0" applyFont="1" applyFill="1" applyBorder="1" applyAlignment="1">
      <alignment vertical="center" wrapText="1"/>
    </xf>
    <xf numFmtId="192" fontId="26" fillId="46" borderId="14" xfId="0" applyNumberFormat="1" applyFont="1" applyFill="1" applyBorder="1" applyAlignment="1">
      <alignment vertical="center"/>
    </xf>
    <xf numFmtId="0" fontId="28" fillId="0" borderId="0" xfId="0" applyFont="1" applyAlignment="1">
      <alignment vertical="center" wrapText="1"/>
    </xf>
    <xf numFmtId="167" fontId="27" fillId="0" borderId="0" xfId="0" applyNumberFormat="1" applyFont="1" applyAlignment="1">
      <alignment vertical="center"/>
    </xf>
    <xf numFmtId="171" fontId="27" fillId="0" borderId="0" xfId="544" applyNumberFormat="1" applyFont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0" fillId="0" borderId="0" xfId="2043"/>
    <xf numFmtId="182" fontId="20" fillId="0" borderId="0" xfId="1156"/>
    <xf numFmtId="195" fontId="20" fillId="0" borderId="0" xfId="2043" applyNumberFormat="1"/>
    <xf numFmtId="42" fontId="20" fillId="0" borderId="0" xfId="2043" applyNumberFormat="1"/>
    <xf numFmtId="0" fontId="20" fillId="56" borderId="12" xfId="2043" applyFill="1" applyBorder="1"/>
    <xf numFmtId="182" fontId="33" fillId="56" borderId="12" xfId="1156" applyFont="1" applyFill="1" applyBorder="1"/>
    <xf numFmtId="182" fontId="33" fillId="56" borderId="12" xfId="1156" applyFont="1" applyFill="1" applyBorder="1" applyAlignment="1"/>
    <xf numFmtId="44" fontId="20" fillId="56" borderId="12" xfId="2043" applyNumberFormat="1" applyFill="1" applyBorder="1"/>
    <xf numFmtId="43" fontId="20" fillId="56" borderId="12" xfId="2043" applyNumberFormat="1" applyFill="1" applyBorder="1"/>
    <xf numFmtId="43" fontId="20" fillId="0" borderId="0" xfId="2043" applyNumberFormat="1"/>
    <xf numFmtId="195" fontId="20" fillId="56" borderId="12" xfId="2043" applyNumberFormat="1" applyFill="1" applyBorder="1"/>
    <xf numFmtId="182" fontId="33" fillId="56" borderId="12" xfId="1156" applyFont="1" applyFill="1" applyBorder="1" applyAlignment="1">
      <alignment vertical="center"/>
    </xf>
    <xf numFmtId="182" fontId="20" fillId="56" borderId="12" xfId="1156" applyFill="1" applyBorder="1"/>
    <xf numFmtId="182" fontId="20" fillId="56" borderId="12" xfId="1156" applyFill="1" applyBorder="1" applyAlignment="1">
      <alignment vertical="center"/>
    </xf>
    <xf numFmtId="0" fontId="20" fillId="56" borderId="12" xfId="2043" applyFill="1" applyBorder="1" applyAlignment="1">
      <alignment horizontal="justify" vertical="top"/>
    </xf>
    <xf numFmtId="182" fontId="20" fillId="56" borderId="12" xfId="1156" applyFill="1" applyBorder="1" applyAlignment="1">
      <alignment horizontal="justify" vertical="top"/>
    </xf>
    <xf numFmtId="182" fontId="20" fillId="0" borderId="0" xfId="2043" applyNumberFormat="1"/>
    <xf numFmtId="0" fontId="35" fillId="0" borderId="0" xfId="2043" applyFont="1"/>
    <xf numFmtId="0" fontId="35" fillId="0" borderId="12" xfId="2043" applyFont="1" applyBorder="1"/>
    <xf numFmtId="0" fontId="36" fillId="0" borderId="12" xfId="2043" applyFont="1" applyBorder="1"/>
    <xf numFmtId="0" fontId="35" fillId="55" borderId="12" xfId="2043" applyFont="1" applyFill="1" applyBorder="1" applyAlignment="1">
      <alignment horizontal="center"/>
    </xf>
    <xf numFmtId="0" fontId="35" fillId="58" borderId="12" xfId="2043" applyFont="1" applyFill="1" applyBorder="1"/>
    <xf numFmtId="0" fontId="35" fillId="58" borderId="12" xfId="2043" applyFont="1" applyFill="1" applyBorder="1" applyAlignment="1">
      <alignment horizontal="justify" vertical="top"/>
    </xf>
    <xf numFmtId="195" fontId="37" fillId="55" borderId="12" xfId="2514" applyFont="1" applyFill="1" applyBorder="1"/>
    <xf numFmtId="195" fontId="37" fillId="53" borderId="12" xfId="2514" applyFont="1" applyFill="1" applyBorder="1"/>
    <xf numFmtId="195" fontId="37" fillId="52" borderId="12" xfId="2514" applyFont="1" applyFill="1" applyBorder="1"/>
    <xf numFmtId="195" fontId="36" fillId="53" borderId="12" xfId="2514" applyFont="1" applyFill="1" applyBorder="1"/>
    <xf numFmtId="0" fontId="36" fillId="53" borderId="0" xfId="2043" applyFont="1" applyFill="1"/>
    <xf numFmtId="195" fontId="36" fillId="0" borderId="12" xfId="2514" applyFont="1" applyFill="1" applyBorder="1"/>
    <xf numFmtId="195" fontId="38" fillId="55" borderId="12" xfId="2514" applyFont="1" applyFill="1" applyBorder="1"/>
    <xf numFmtId="195" fontId="39" fillId="60" borderId="12" xfId="2514" applyFont="1" applyFill="1" applyBorder="1"/>
    <xf numFmtId="195" fontId="37" fillId="45" borderId="12" xfId="2514" applyFont="1" applyFill="1" applyBorder="1"/>
    <xf numFmtId="195" fontId="37" fillId="49" borderId="12" xfId="2514" applyFont="1" applyFill="1" applyBorder="1"/>
    <xf numFmtId="195" fontId="37" fillId="51" borderId="12" xfId="2514" applyFont="1" applyFill="1" applyBorder="1"/>
    <xf numFmtId="0" fontId="40" fillId="55" borderId="0" xfId="2043" applyFont="1" applyFill="1"/>
    <xf numFmtId="195" fontId="37" fillId="54" borderId="12" xfId="2514" applyFont="1" applyFill="1" applyBorder="1"/>
    <xf numFmtId="195" fontId="36" fillId="60" borderId="12" xfId="2514" applyFont="1" applyFill="1" applyBorder="1"/>
    <xf numFmtId="0" fontId="36" fillId="55" borderId="0" xfId="2043" applyFont="1" applyFill="1"/>
    <xf numFmtId="195" fontId="36" fillId="54" borderId="12" xfId="2514" applyFont="1" applyFill="1" applyBorder="1"/>
    <xf numFmtId="195" fontId="41" fillId="55" borderId="12" xfId="2514" applyFont="1" applyFill="1" applyBorder="1"/>
    <xf numFmtId="195" fontId="36" fillId="55" borderId="12" xfId="2514" applyFont="1" applyFill="1" applyBorder="1"/>
    <xf numFmtId="195" fontId="36" fillId="49" borderId="12" xfId="2514" applyFont="1" applyFill="1" applyBorder="1"/>
    <xf numFmtId="195" fontId="38" fillId="57" borderId="12" xfId="2514" applyFont="1" applyFill="1" applyBorder="1"/>
    <xf numFmtId="0" fontId="35" fillId="58" borderId="12" xfId="2043" applyFont="1" applyFill="1" applyBorder="1" applyAlignment="1">
      <alignment vertical="top"/>
    </xf>
    <xf numFmtId="195" fontId="37" fillId="0" borderId="12" xfId="2514" applyFont="1" applyFill="1" applyBorder="1"/>
    <xf numFmtId="0" fontId="36" fillId="0" borderId="0" xfId="2043" applyFont="1"/>
    <xf numFmtId="195" fontId="35" fillId="0" borderId="0" xfId="2043" applyNumberFormat="1" applyFont="1"/>
    <xf numFmtId="42" fontId="35" fillId="0" borderId="0" xfId="2043" applyNumberFormat="1" applyFont="1"/>
    <xf numFmtId="0" fontId="35" fillId="50" borderId="0" xfId="2043" applyFont="1" applyFill="1"/>
    <xf numFmtId="0" fontId="42" fillId="0" borderId="12" xfId="2043" applyFont="1" applyBorder="1"/>
    <xf numFmtId="42" fontId="35" fillId="0" borderId="12" xfId="2043" applyNumberFormat="1" applyFont="1" applyBorder="1"/>
    <xf numFmtId="195" fontId="35" fillId="55" borderId="12" xfId="2514" applyFont="1" applyFill="1" applyBorder="1"/>
    <xf numFmtId="195" fontId="35" fillId="0" borderId="12" xfId="2043" applyNumberFormat="1" applyFont="1" applyBorder="1"/>
    <xf numFmtId="42" fontId="35" fillId="54" borderId="12" xfId="2043" applyNumberFormat="1" applyFont="1" applyFill="1" applyBorder="1"/>
    <xf numFmtId="0" fontId="43" fillId="0" borderId="12" xfId="2043" applyFont="1" applyBorder="1"/>
    <xf numFmtId="0" fontId="35" fillId="0" borderId="17" xfId="2043" applyFont="1" applyBorder="1" applyAlignment="1">
      <alignment horizontal="center"/>
    </xf>
    <xf numFmtId="0" fontId="35" fillId="0" borderId="22" xfId="2043" applyFont="1" applyBorder="1" applyAlignment="1">
      <alignment horizontal="center"/>
    </xf>
    <xf numFmtId="0" fontId="44" fillId="0" borderId="12" xfId="2043" applyFont="1" applyBorder="1"/>
    <xf numFmtId="42" fontId="35" fillId="53" borderId="12" xfId="2043" applyNumberFormat="1" applyFont="1" applyFill="1" applyBorder="1"/>
    <xf numFmtId="44" fontId="35" fillId="0" borderId="0" xfId="2043" applyNumberFormat="1" applyFont="1"/>
    <xf numFmtId="0" fontId="45" fillId="0" borderId="12" xfId="2043" applyFont="1" applyBorder="1"/>
    <xf numFmtId="42" fontId="46" fillId="60" borderId="12" xfId="2043" applyNumberFormat="1" applyFont="1" applyFill="1" applyBorder="1"/>
    <xf numFmtId="0" fontId="47" fillId="0" borderId="12" xfId="2043" applyFont="1" applyBorder="1"/>
    <xf numFmtId="42" fontId="35" fillId="45" borderId="12" xfId="2043" applyNumberFormat="1" applyFont="1" applyFill="1" applyBorder="1"/>
    <xf numFmtId="0" fontId="48" fillId="0" borderId="12" xfId="2043" applyFont="1" applyBorder="1"/>
    <xf numFmtId="42" fontId="35" fillId="52" borderId="12" xfId="2043" applyNumberFormat="1" applyFont="1" applyFill="1" applyBorder="1"/>
    <xf numFmtId="0" fontId="49" fillId="0" borderId="12" xfId="2043" applyFont="1" applyBorder="1" applyAlignment="1">
      <alignment horizontal="left"/>
    </xf>
    <xf numFmtId="42" fontId="35" fillId="51" borderId="12" xfId="2043" applyNumberFormat="1" applyFont="1" applyFill="1" applyBorder="1"/>
    <xf numFmtId="0" fontId="50" fillId="0" borderId="12" xfId="2043" applyFont="1" applyBorder="1"/>
    <xf numFmtId="42" fontId="35" fillId="49" borderId="12" xfId="2043" applyNumberFormat="1" applyFont="1" applyFill="1" applyBorder="1"/>
    <xf numFmtId="42" fontId="46" fillId="0" borderId="12" xfId="2043" applyNumberFormat="1" applyFont="1" applyBorder="1"/>
    <xf numFmtId="0" fontId="50" fillId="0" borderId="12" xfId="2043" applyFont="1" applyBorder="1" applyAlignment="1">
      <alignment horizontal="left"/>
    </xf>
    <xf numFmtId="42" fontId="35" fillId="48" borderId="12" xfId="2043" applyNumberFormat="1" applyFont="1" applyFill="1" applyBorder="1"/>
    <xf numFmtId="0" fontId="51" fillId="0" borderId="12" xfId="2043" applyFont="1" applyBorder="1"/>
    <xf numFmtId="171" fontId="27" fillId="0" borderId="0" xfId="0" applyNumberFormat="1" applyFont="1" applyAlignment="1">
      <alignment vertical="center"/>
    </xf>
    <xf numFmtId="0" fontId="25" fillId="46" borderId="10" xfId="0" applyFont="1" applyFill="1" applyBorder="1" applyAlignment="1">
      <alignment horizontal="center" vertical="center"/>
    </xf>
    <xf numFmtId="0" fontId="56" fillId="0" borderId="0" xfId="2043" applyFont="1" applyAlignment="1">
      <alignment vertical="center"/>
    </xf>
    <xf numFmtId="0" fontId="57" fillId="0" borderId="12" xfId="2043" applyFont="1" applyBorder="1" applyAlignment="1">
      <alignment horizontal="center" vertical="center" wrapText="1"/>
    </xf>
    <xf numFmtId="0" fontId="57" fillId="0" borderId="12" xfId="0" applyFont="1" applyBorder="1" applyAlignment="1">
      <alignment horizontal="center" vertical="center" wrapText="1"/>
    </xf>
    <xf numFmtId="0" fontId="56" fillId="0" borderId="0" xfId="2043" applyFont="1" applyAlignment="1">
      <alignment vertical="center" wrapText="1"/>
    </xf>
    <xf numFmtId="193" fontId="56" fillId="0" borderId="0" xfId="2511" applyNumberFormat="1" applyFont="1" applyAlignment="1">
      <alignment vertical="center"/>
    </xf>
    <xf numFmtId="14" fontId="56" fillId="0" borderId="0" xfId="2043" applyNumberFormat="1" applyFont="1" applyAlignment="1">
      <alignment vertical="center"/>
    </xf>
    <xf numFmtId="0" fontId="60" fillId="62" borderId="12" xfId="2043" quotePrefix="1" applyFont="1" applyFill="1" applyBorder="1" applyAlignment="1">
      <alignment vertical="center" wrapText="1"/>
    </xf>
    <xf numFmtId="4" fontId="56" fillId="0" borderId="0" xfId="2043" applyNumberFormat="1" applyFont="1" applyAlignment="1">
      <alignment vertical="center"/>
    </xf>
    <xf numFmtId="2" fontId="27" fillId="56" borderId="12" xfId="0" applyNumberFormat="1" applyFont="1" applyFill="1" applyBorder="1" applyAlignment="1">
      <alignment horizontal="center" vertical="center"/>
    </xf>
    <xf numFmtId="0" fontId="62" fillId="0" borderId="0" xfId="0" applyFont="1"/>
    <xf numFmtId="0" fontId="63" fillId="0" borderId="0" xfId="0" applyFont="1"/>
    <xf numFmtId="0" fontId="64" fillId="0" borderId="0" xfId="0" applyFont="1" applyAlignment="1">
      <alignment horizontal="center"/>
    </xf>
    <xf numFmtId="0" fontId="66" fillId="0" borderId="0" xfId="0" applyFont="1"/>
    <xf numFmtId="9" fontId="63" fillId="0" borderId="0" xfId="2515" applyFont="1" applyFill="1" applyBorder="1"/>
    <xf numFmtId="2" fontId="67" fillId="64" borderId="31" xfId="0" applyNumberFormat="1" applyFont="1" applyFill="1" applyBorder="1" applyAlignment="1">
      <alignment horizontal="center" vertical="center" wrapText="1"/>
    </xf>
    <xf numFmtId="0" fontId="67" fillId="64" borderId="32" xfId="0" applyFont="1" applyFill="1" applyBorder="1" applyAlignment="1">
      <alignment horizontal="center" vertical="center" wrapText="1"/>
    </xf>
    <xf numFmtId="0" fontId="55" fillId="65" borderId="33" xfId="0" applyFont="1" applyFill="1" applyBorder="1" applyAlignment="1">
      <alignment vertical="center" wrapText="1"/>
    </xf>
    <xf numFmtId="0" fontId="28" fillId="0" borderId="36" xfId="0" applyFont="1" applyBorder="1" applyAlignment="1">
      <alignment vertical="center" wrapText="1"/>
    </xf>
    <xf numFmtId="2" fontId="62" fillId="0" borderId="0" xfId="0" applyNumberFormat="1" applyFont="1"/>
    <xf numFmtId="2" fontId="63" fillId="0" borderId="0" xfId="0" applyNumberFormat="1" applyFont="1"/>
    <xf numFmtId="0" fontId="66" fillId="0" borderId="39" xfId="0" applyFont="1" applyBorder="1" applyAlignment="1">
      <alignment vertical="center" wrapText="1"/>
    </xf>
    <xf numFmtId="196" fontId="68" fillId="0" borderId="0" xfId="544" applyNumberFormat="1" applyFont="1" applyFill="1" applyBorder="1"/>
    <xf numFmtId="196" fontId="68" fillId="0" borderId="0" xfId="0" applyNumberFormat="1" applyFont="1"/>
    <xf numFmtId="4" fontId="55" fillId="0" borderId="37" xfId="0" applyNumberFormat="1" applyFont="1" applyBorder="1" applyAlignment="1">
      <alignment horizontal="center" vertical="center" wrapText="1"/>
    </xf>
    <xf numFmtId="4" fontId="55" fillId="0" borderId="11" xfId="0" applyNumberFormat="1" applyFont="1" applyBorder="1" applyAlignment="1">
      <alignment horizontal="center" vertical="center" wrapText="1"/>
    </xf>
    <xf numFmtId="4" fontId="55" fillId="0" borderId="31" xfId="0" applyNumberFormat="1" applyFont="1" applyBorder="1" applyAlignment="1">
      <alignment horizontal="center" vertical="center" wrapText="1"/>
    </xf>
    <xf numFmtId="3" fontId="27" fillId="0" borderId="12" xfId="0" applyNumberFormat="1" applyFont="1" applyBorder="1" applyAlignment="1">
      <alignment vertical="center"/>
    </xf>
    <xf numFmtId="0" fontId="27" fillId="0" borderId="0" xfId="2054" applyFont="1" applyAlignment="1">
      <alignment horizontal="left" vertical="center"/>
    </xf>
    <xf numFmtId="193" fontId="27" fillId="0" borderId="0" xfId="873" applyNumberFormat="1" applyFont="1" applyBorder="1" applyAlignment="1">
      <alignment horizontal="left" vertical="center"/>
    </xf>
    <xf numFmtId="0" fontId="59" fillId="47" borderId="37" xfId="0" applyFont="1" applyFill="1" applyBorder="1" applyAlignment="1">
      <alignment vertical="center" wrapText="1"/>
    </xf>
    <xf numFmtId="0" fontId="70" fillId="48" borderId="37" xfId="0" applyFont="1" applyFill="1" applyBorder="1" applyAlignment="1">
      <alignment horizontal="center"/>
    </xf>
    <xf numFmtId="0" fontId="0" fillId="0" borderId="37" xfId="0" applyBorder="1"/>
    <xf numFmtId="196" fontId="0" fillId="0" borderId="37" xfId="2510" applyNumberFormat="1" applyFont="1" applyBorder="1"/>
    <xf numFmtId="0" fontId="71" fillId="0" borderId="37" xfId="0" applyFont="1" applyBorder="1"/>
    <xf numFmtId="0" fontId="0" fillId="0" borderId="37" xfId="0" applyBorder="1" applyAlignment="1">
      <alignment horizontal="center"/>
    </xf>
    <xf numFmtId="196" fontId="72" fillId="0" borderId="0" xfId="2510" applyNumberFormat="1" applyFont="1"/>
    <xf numFmtId="171" fontId="32" fillId="67" borderId="0" xfId="578" applyNumberFormat="1" applyFont="1" applyFill="1" applyAlignment="1">
      <alignment vertical="center"/>
    </xf>
    <xf numFmtId="0" fontId="28" fillId="0" borderId="16" xfId="0" quotePrefix="1" applyFont="1" applyBorder="1" applyAlignment="1">
      <alignment horizontal="left" vertical="center" wrapText="1"/>
    </xf>
    <xf numFmtId="0" fontId="28" fillId="0" borderId="15" xfId="0" quotePrefix="1" applyFont="1" applyBorder="1" applyAlignment="1">
      <alignment horizontal="left" vertical="center" wrapText="1"/>
    </xf>
    <xf numFmtId="192" fontId="28" fillId="0" borderId="12" xfId="0" applyNumberFormat="1" applyFont="1" applyBorder="1" applyAlignment="1">
      <alignment vertical="center"/>
    </xf>
    <xf numFmtId="0" fontId="28" fillId="0" borderId="15" xfId="0" applyFont="1" applyBorder="1" applyAlignment="1">
      <alignment horizontal="left" vertical="center" wrapText="1"/>
    </xf>
    <xf numFmtId="0" fontId="26" fillId="0" borderId="10" xfId="0" quotePrefix="1" applyFont="1" applyBorder="1" applyAlignment="1">
      <alignment horizontal="center" vertical="center" wrapText="1"/>
    </xf>
    <xf numFmtId="0" fontId="73" fillId="0" borderId="10" xfId="0" quotePrefix="1" applyFont="1" applyBorder="1" applyAlignment="1">
      <alignment horizontal="center" vertical="center" wrapText="1"/>
    </xf>
    <xf numFmtId="192" fontId="74" fillId="0" borderId="12" xfId="0" applyNumberFormat="1" applyFont="1" applyBorder="1" applyAlignment="1">
      <alignment vertical="center"/>
    </xf>
    <xf numFmtId="192" fontId="75" fillId="46" borderId="14" xfId="0" applyNumberFormat="1" applyFont="1" applyFill="1" applyBorder="1" applyAlignment="1">
      <alignment vertical="center"/>
    </xf>
    <xf numFmtId="173" fontId="58" fillId="0" borderId="12" xfId="873" applyNumberFormat="1" applyFont="1" applyFill="1" applyBorder="1" applyAlignment="1">
      <alignment horizontal="center" vertical="center"/>
    </xf>
    <xf numFmtId="173" fontId="57" fillId="62" borderId="12" xfId="873" applyNumberFormat="1" applyFont="1" applyFill="1" applyBorder="1" applyAlignment="1">
      <alignment vertical="center"/>
    </xf>
    <xf numFmtId="41" fontId="27" fillId="0" borderId="0" xfId="2509" applyFont="1" applyAlignment="1">
      <alignment vertical="center"/>
    </xf>
    <xf numFmtId="197" fontId="56" fillId="0" borderId="0" xfId="2043" applyNumberFormat="1" applyFont="1" applyAlignment="1">
      <alignment vertical="center"/>
    </xf>
    <xf numFmtId="2" fontId="76" fillId="0" borderId="28" xfId="0" applyNumberFormat="1" applyFont="1" applyBorder="1" applyAlignment="1">
      <alignment horizontal="center" vertical="center" wrapText="1"/>
    </xf>
    <xf numFmtId="4" fontId="76" fillId="0" borderId="37" xfId="0" applyNumberFormat="1" applyFont="1" applyBorder="1" applyAlignment="1">
      <alignment horizontal="center" vertical="center" wrapText="1"/>
    </xf>
    <xf numFmtId="4" fontId="76" fillId="0" borderId="40" xfId="0" applyNumberFormat="1" applyFont="1" applyBorder="1" applyAlignment="1">
      <alignment horizontal="center" vertical="center" wrapText="1"/>
    </xf>
    <xf numFmtId="198" fontId="0" fillId="0" borderId="37" xfId="2510" applyNumberFormat="1" applyFont="1" applyBorder="1"/>
    <xf numFmtId="173" fontId="58" fillId="0" borderId="37" xfId="873" applyNumberFormat="1" applyFont="1" applyFill="1" applyBorder="1" applyAlignment="1">
      <alignment horizontal="center" vertical="center"/>
    </xf>
    <xf numFmtId="173" fontId="60" fillId="62" borderId="12" xfId="2043" quotePrefix="1" applyNumberFormat="1" applyFont="1" applyFill="1" applyBorder="1" applyAlignment="1">
      <alignment vertical="center" wrapText="1"/>
    </xf>
    <xf numFmtId="192" fontId="27" fillId="0" borderId="37" xfId="0" applyNumberFormat="1" applyFont="1" applyBorder="1" applyAlignment="1">
      <alignment vertical="center"/>
    </xf>
    <xf numFmtId="196" fontId="0" fillId="0" borderId="37" xfId="2510" applyNumberFormat="1" applyFont="1" applyBorder="1" applyAlignment="1">
      <alignment horizontal="center"/>
    </xf>
    <xf numFmtId="0" fontId="71" fillId="0" borderId="37" xfId="0" applyFont="1" applyBorder="1" applyAlignment="1">
      <alignment horizontal="center"/>
    </xf>
    <xf numFmtId="196" fontId="0" fillId="0" borderId="0" xfId="2510" applyNumberFormat="1" applyFont="1"/>
    <xf numFmtId="196" fontId="0" fillId="0" borderId="37" xfId="2510" applyNumberFormat="1" applyFont="1" applyFill="1" applyBorder="1"/>
    <xf numFmtId="192" fontId="27" fillId="0" borderId="0" xfId="0" applyNumberFormat="1" applyFont="1" applyAlignment="1">
      <alignment vertical="center"/>
    </xf>
    <xf numFmtId="41" fontId="77" fillId="0" borderId="0" xfId="2509" applyFont="1" applyAlignment="1">
      <alignment vertical="center"/>
    </xf>
    <xf numFmtId="193" fontId="27" fillId="0" borderId="0" xfId="0" applyNumberFormat="1" applyFont="1" applyAlignment="1">
      <alignment horizontal="center" vertical="center"/>
    </xf>
    <xf numFmtId="193" fontId="27" fillId="0" borderId="0" xfId="873" applyNumberFormat="1" applyFont="1" applyBorder="1" applyAlignment="1">
      <alignment horizontal="center" vertical="center"/>
    </xf>
    <xf numFmtId="192" fontId="26" fillId="0" borderId="0" xfId="2509" applyNumberFormat="1" applyFont="1" applyAlignment="1">
      <alignment vertical="center"/>
    </xf>
    <xf numFmtId="182" fontId="33" fillId="57" borderId="25" xfId="1156" applyFont="1" applyFill="1" applyBorder="1" applyAlignment="1">
      <alignment horizontal="center" vertical="center"/>
    </xf>
    <xf numFmtId="182" fontId="33" fillId="57" borderId="24" xfId="1156" applyFont="1" applyFill="1" applyBorder="1" applyAlignment="1">
      <alignment horizontal="center" vertical="center"/>
    </xf>
    <xf numFmtId="182" fontId="33" fillId="57" borderId="11" xfId="1156" applyFont="1" applyFill="1" applyBorder="1" applyAlignment="1">
      <alignment horizontal="center" vertical="center"/>
    </xf>
    <xf numFmtId="0" fontId="35" fillId="59" borderId="23" xfId="2043" applyFont="1" applyFill="1" applyBorder="1" applyAlignment="1">
      <alignment horizontal="center" vertical="center"/>
    </xf>
    <xf numFmtId="0" fontId="29" fillId="46" borderId="19" xfId="0" applyFont="1" applyFill="1" applyBorder="1" applyAlignment="1">
      <alignment horizontal="center" vertical="center" wrapText="1"/>
    </xf>
    <xf numFmtId="0" fontId="29" fillId="46" borderId="20" xfId="0" applyFont="1" applyFill="1" applyBorder="1" applyAlignment="1">
      <alignment horizontal="center" vertical="center" wrapText="1"/>
    </xf>
    <xf numFmtId="0" fontId="29" fillId="46" borderId="21" xfId="0" applyFont="1" applyFill="1" applyBorder="1" applyAlignment="1">
      <alignment horizontal="center" vertical="center" wrapText="1"/>
    </xf>
    <xf numFmtId="0" fontId="69" fillId="61" borderId="0" xfId="0" applyFont="1" applyFill="1" applyAlignment="1">
      <alignment horizontal="center" vertical="center"/>
    </xf>
    <xf numFmtId="0" fontId="28" fillId="54" borderId="26" xfId="0" applyFont="1" applyFill="1" applyBorder="1" applyAlignment="1">
      <alignment horizontal="left" vertical="center" wrapText="1"/>
    </xf>
    <xf numFmtId="0" fontId="28" fillId="54" borderId="0" xfId="0" applyFont="1" applyFill="1" applyAlignment="1">
      <alignment horizontal="left" vertical="center" wrapText="1"/>
    </xf>
    <xf numFmtId="0" fontId="29" fillId="66" borderId="35" xfId="0" applyFont="1" applyFill="1" applyBorder="1" applyAlignment="1">
      <alignment horizontal="center" vertical="center" wrapText="1"/>
    </xf>
    <xf numFmtId="0" fontId="29" fillId="66" borderId="38" xfId="0" applyFont="1" applyFill="1" applyBorder="1" applyAlignment="1">
      <alignment horizontal="center" vertical="center" wrapText="1"/>
    </xf>
    <xf numFmtId="0" fontId="29" fillId="66" borderId="18" xfId="0" applyFont="1" applyFill="1" applyBorder="1" applyAlignment="1">
      <alignment horizontal="center" vertical="center" wrapText="1"/>
    </xf>
    <xf numFmtId="2" fontId="55" fillId="0" borderId="34" xfId="0" applyNumberFormat="1" applyFont="1" applyBorder="1" applyAlignment="1">
      <alignment horizontal="center" vertical="center" wrapText="1"/>
    </xf>
    <xf numFmtId="2" fontId="55" fillId="0" borderId="24" xfId="0" applyNumberFormat="1" applyFont="1" applyBorder="1" applyAlignment="1">
      <alignment horizontal="center" vertical="center" wrapText="1"/>
    </xf>
    <xf numFmtId="2" fontId="55" fillId="0" borderId="14" xfId="0" applyNumberFormat="1" applyFont="1" applyBorder="1" applyAlignment="1">
      <alignment horizontal="center" vertical="center" wrapText="1"/>
    </xf>
    <xf numFmtId="0" fontId="29" fillId="0" borderId="34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66" fillId="0" borderId="35" xfId="0" applyFont="1" applyBorder="1" applyAlignment="1">
      <alignment horizontal="center" vertical="center" wrapText="1"/>
    </xf>
    <xf numFmtId="0" fontId="66" fillId="0" borderId="38" xfId="0" applyFont="1" applyBorder="1" applyAlignment="1">
      <alignment horizontal="center" vertical="center" wrapText="1"/>
    </xf>
    <xf numFmtId="0" fontId="66" fillId="0" borderId="18" xfId="0" applyFont="1" applyBorder="1" applyAlignment="1">
      <alignment horizontal="center" vertical="center" wrapText="1"/>
    </xf>
    <xf numFmtId="0" fontId="61" fillId="63" borderId="0" xfId="0" applyFont="1" applyFill="1" applyAlignment="1">
      <alignment horizontal="center"/>
    </xf>
    <xf numFmtId="0" fontId="65" fillId="63" borderId="0" xfId="0" applyFont="1" applyFill="1" applyAlignment="1">
      <alignment horizontal="center"/>
    </xf>
    <xf numFmtId="43" fontId="67" fillId="64" borderId="27" xfId="544" applyNumberFormat="1" applyFont="1" applyFill="1" applyBorder="1" applyAlignment="1">
      <alignment horizontal="center" vertical="center" wrapText="1"/>
    </xf>
    <xf numFmtId="43" fontId="67" fillId="64" borderId="30" xfId="544" applyNumberFormat="1" applyFont="1" applyFill="1" applyBorder="1" applyAlignment="1">
      <alignment horizontal="center" vertical="center" wrapText="1"/>
    </xf>
    <xf numFmtId="0" fontId="67" fillId="64" borderId="28" xfId="0" applyFont="1" applyFill="1" applyBorder="1" applyAlignment="1">
      <alignment horizontal="center" vertical="center" wrapText="1"/>
    </xf>
    <xf numFmtId="0" fontId="67" fillId="64" borderId="31" xfId="0" applyFont="1" applyFill="1" applyBorder="1" applyAlignment="1">
      <alignment horizontal="center" vertical="center" wrapText="1"/>
    </xf>
    <xf numFmtId="2" fontId="67" fillId="64" borderId="28" xfId="0" applyNumberFormat="1" applyFont="1" applyFill="1" applyBorder="1" applyAlignment="1">
      <alignment horizontal="center" vertical="center" wrapText="1"/>
    </xf>
    <xf numFmtId="2" fontId="67" fillId="64" borderId="31" xfId="0" applyNumberFormat="1" applyFont="1" applyFill="1" applyBorder="1" applyAlignment="1">
      <alignment horizontal="center" vertical="center" wrapText="1"/>
    </xf>
    <xf numFmtId="0" fontId="67" fillId="64" borderId="29" xfId="0" applyFont="1" applyFill="1" applyBorder="1" applyAlignment="1">
      <alignment horizontal="center" vertical="center" wrapText="1"/>
    </xf>
    <xf numFmtId="0" fontId="54" fillId="61" borderId="12" xfId="0" applyFont="1" applyFill="1" applyBorder="1" applyAlignment="1">
      <alignment horizontal="center" vertical="center"/>
    </xf>
    <xf numFmtId="0" fontId="60" fillId="0" borderId="12" xfId="2043" applyFont="1" applyBorder="1" applyAlignment="1">
      <alignment vertical="center" wrapText="1"/>
    </xf>
  </cellXfs>
  <cellStyles count="2516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2 2 2" xfId="42" xr:uid="{00000000-0005-0000-0000-000029000000}"/>
    <cellStyle name="20% - Énfasis1 2 3" xfId="43" xr:uid="{00000000-0005-0000-0000-00002A000000}"/>
    <cellStyle name="20% - Énfasis1 3" xfId="44" xr:uid="{00000000-0005-0000-0000-00002B000000}"/>
    <cellStyle name="20% - Énfasis1 3 2" xfId="45" xr:uid="{00000000-0005-0000-0000-00002C000000}"/>
    <cellStyle name="20% - Énfasis1 4" xfId="46" xr:uid="{00000000-0005-0000-0000-00002D000000}"/>
    <cellStyle name="20% - Énfasis1 4 2" xfId="47" xr:uid="{00000000-0005-0000-0000-00002E000000}"/>
    <cellStyle name="20% - Énfasis2 2" xfId="48" xr:uid="{00000000-0005-0000-0000-00002F000000}"/>
    <cellStyle name="20% - Énfasis2 2 2" xfId="49" xr:uid="{00000000-0005-0000-0000-000030000000}"/>
    <cellStyle name="20% - Énfasis2 2 2 2" xfId="50" xr:uid="{00000000-0005-0000-0000-000031000000}"/>
    <cellStyle name="20% - Énfasis2 2 3" xfId="51" xr:uid="{00000000-0005-0000-0000-000032000000}"/>
    <cellStyle name="20% - Énfasis2 3" xfId="52" xr:uid="{00000000-0005-0000-0000-000033000000}"/>
    <cellStyle name="20% - Énfasis2 3 2" xfId="53" xr:uid="{00000000-0005-0000-0000-000034000000}"/>
    <cellStyle name="20% - Énfasis2 4" xfId="54" xr:uid="{00000000-0005-0000-0000-000035000000}"/>
    <cellStyle name="20% - Énfasis2 4 2" xfId="55" xr:uid="{00000000-0005-0000-0000-000036000000}"/>
    <cellStyle name="20% - Énfasis3 2" xfId="56" xr:uid="{00000000-0005-0000-0000-000037000000}"/>
    <cellStyle name="20% - Énfasis3 2 2" xfId="57" xr:uid="{00000000-0005-0000-0000-000038000000}"/>
    <cellStyle name="20% - Énfasis3 2 2 2" xfId="58" xr:uid="{00000000-0005-0000-0000-000039000000}"/>
    <cellStyle name="20% - Énfasis3 2 3" xfId="59" xr:uid="{00000000-0005-0000-0000-00003A000000}"/>
    <cellStyle name="20% - Énfasis3 3" xfId="60" xr:uid="{00000000-0005-0000-0000-00003B000000}"/>
    <cellStyle name="20% - Énfasis3 3 2" xfId="61" xr:uid="{00000000-0005-0000-0000-00003C000000}"/>
    <cellStyle name="20% - Énfasis3 4" xfId="62" xr:uid="{00000000-0005-0000-0000-00003D000000}"/>
    <cellStyle name="20% - Énfasis3 4 2" xfId="63" xr:uid="{00000000-0005-0000-0000-00003E000000}"/>
    <cellStyle name="20% - Énfasis4 2" xfId="64" xr:uid="{00000000-0005-0000-0000-00003F000000}"/>
    <cellStyle name="20% - Énfasis4 2 2" xfId="65" xr:uid="{00000000-0005-0000-0000-000040000000}"/>
    <cellStyle name="20% - Énfasis4 2 2 2" xfId="66" xr:uid="{00000000-0005-0000-0000-000041000000}"/>
    <cellStyle name="20% - Énfasis4 2 3" xfId="67" xr:uid="{00000000-0005-0000-0000-000042000000}"/>
    <cellStyle name="20% - Énfasis4 3" xfId="68" xr:uid="{00000000-0005-0000-0000-000043000000}"/>
    <cellStyle name="20% - Énfasis4 3 2" xfId="69" xr:uid="{00000000-0005-0000-0000-000044000000}"/>
    <cellStyle name="20% - Énfasis4 4" xfId="70" xr:uid="{00000000-0005-0000-0000-000045000000}"/>
    <cellStyle name="20% - Énfasis4 4 2" xfId="71" xr:uid="{00000000-0005-0000-0000-000046000000}"/>
    <cellStyle name="20% - Énfasis5 2" xfId="72" xr:uid="{00000000-0005-0000-0000-000047000000}"/>
    <cellStyle name="20% - Énfasis5 2 2" xfId="73" xr:uid="{00000000-0005-0000-0000-000048000000}"/>
    <cellStyle name="20% - Énfasis5 2 2 2" xfId="74" xr:uid="{00000000-0005-0000-0000-000049000000}"/>
    <cellStyle name="20% - Énfasis5 2 3" xfId="75" xr:uid="{00000000-0005-0000-0000-00004A000000}"/>
    <cellStyle name="20% - Énfasis5 3" xfId="76" xr:uid="{00000000-0005-0000-0000-00004B000000}"/>
    <cellStyle name="20% - Énfasis5 3 2" xfId="77" xr:uid="{00000000-0005-0000-0000-00004C000000}"/>
    <cellStyle name="20% - Énfasis5 4" xfId="78" xr:uid="{00000000-0005-0000-0000-00004D000000}"/>
    <cellStyle name="20% - Énfasis5 4 2" xfId="79" xr:uid="{00000000-0005-0000-0000-00004E000000}"/>
    <cellStyle name="20% - Énfasis6 2" xfId="80" xr:uid="{00000000-0005-0000-0000-00004F000000}"/>
    <cellStyle name="20% - Énfasis6 2 2" xfId="81" xr:uid="{00000000-0005-0000-0000-000050000000}"/>
    <cellStyle name="20% - Énfasis6 2 2 2" xfId="82" xr:uid="{00000000-0005-0000-0000-000051000000}"/>
    <cellStyle name="20% - Énfasis6 2 3" xfId="83" xr:uid="{00000000-0005-0000-0000-000052000000}"/>
    <cellStyle name="20% - Énfasis6 3" xfId="84" xr:uid="{00000000-0005-0000-0000-000053000000}"/>
    <cellStyle name="20% - Énfasis6 3 2" xfId="85" xr:uid="{00000000-0005-0000-0000-000054000000}"/>
    <cellStyle name="20% - Énfasis6 4" xfId="86" xr:uid="{00000000-0005-0000-0000-000055000000}"/>
    <cellStyle name="20% - Énfasis6 4 2" xfId="87" xr:uid="{00000000-0005-0000-0000-000056000000}"/>
    <cellStyle name="40% - Accent1" xfId="88" xr:uid="{00000000-0005-0000-0000-000057000000}"/>
    <cellStyle name="40% - Accent2" xfId="89" xr:uid="{00000000-0005-0000-0000-000058000000}"/>
    <cellStyle name="40% - Accent3" xfId="90" xr:uid="{00000000-0005-0000-0000-000059000000}"/>
    <cellStyle name="40% - Accent4" xfId="91" xr:uid="{00000000-0005-0000-0000-00005A000000}"/>
    <cellStyle name="40% - Accent5" xfId="92" xr:uid="{00000000-0005-0000-0000-00005B000000}"/>
    <cellStyle name="40% - Accent6" xfId="93" xr:uid="{00000000-0005-0000-0000-00005C000000}"/>
    <cellStyle name="40% - Énfasis1 2" xfId="94" xr:uid="{00000000-0005-0000-0000-00005D000000}"/>
    <cellStyle name="40% - Énfasis1 2 2" xfId="95" xr:uid="{00000000-0005-0000-0000-00005E000000}"/>
    <cellStyle name="40% - Énfasis1 2 2 2" xfId="96" xr:uid="{00000000-0005-0000-0000-00005F000000}"/>
    <cellStyle name="40% - Énfasis1 2 3" xfId="97" xr:uid="{00000000-0005-0000-0000-000060000000}"/>
    <cellStyle name="40% - Énfasis1 3" xfId="98" xr:uid="{00000000-0005-0000-0000-000061000000}"/>
    <cellStyle name="40% - Énfasis1 3 2" xfId="99" xr:uid="{00000000-0005-0000-0000-000062000000}"/>
    <cellStyle name="40% - Énfasis1 4" xfId="100" xr:uid="{00000000-0005-0000-0000-000063000000}"/>
    <cellStyle name="40% - Énfasis1 4 2" xfId="101" xr:uid="{00000000-0005-0000-0000-000064000000}"/>
    <cellStyle name="40% - Énfasis2 2" xfId="102" xr:uid="{00000000-0005-0000-0000-000065000000}"/>
    <cellStyle name="40% - Énfasis2 2 2" xfId="103" xr:uid="{00000000-0005-0000-0000-000066000000}"/>
    <cellStyle name="40% - Énfasis2 2 2 2" xfId="104" xr:uid="{00000000-0005-0000-0000-000067000000}"/>
    <cellStyle name="40% - Énfasis2 2 3" xfId="105" xr:uid="{00000000-0005-0000-0000-000068000000}"/>
    <cellStyle name="40% - Énfasis2 3" xfId="106" xr:uid="{00000000-0005-0000-0000-000069000000}"/>
    <cellStyle name="40% - Énfasis2 3 2" xfId="107" xr:uid="{00000000-0005-0000-0000-00006A000000}"/>
    <cellStyle name="40% - Énfasis2 4" xfId="108" xr:uid="{00000000-0005-0000-0000-00006B000000}"/>
    <cellStyle name="40% - Énfasis2 4 2" xfId="109" xr:uid="{00000000-0005-0000-0000-00006C000000}"/>
    <cellStyle name="40% - Énfasis3 2" xfId="110" xr:uid="{00000000-0005-0000-0000-00006D000000}"/>
    <cellStyle name="40% - Énfasis3 2 2" xfId="111" xr:uid="{00000000-0005-0000-0000-00006E000000}"/>
    <cellStyle name="40% - Énfasis3 2 2 2" xfId="112" xr:uid="{00000000-0005-0000-0000-00006F000000}"/>
    <cellStyle name="40% - Énfasis3 2 3" xfId="113" xr:uid="{00000000-0005-0000-0000-000070000000}"/>
    <cellStyle name="40% - Énfasis3 3" xfId="114" xr:uid="{00000000-0005-0000-0000-000071000000}"/>
    <cellStyle name="40% - Énfasis3 3 2" xfId="115" xr:uid="{00000000-0005-0000-0000-000072000000}"/>
    <cellStyle name="40% - Énfasis3 4" xfId="116" xr:uid="{00000000-0005-0000-0000-000073000000}"/>
    <cellStyle name="40% - Énfasis3 4 2" xfId="117" xr:uid="{00000000-0005-0000-0000-000074000000}"/>
    <cellStyle name="40% - Énfasis4 2" xfId="118" xr:uid="{00000000-0005-0000-0000-000075000000}"/>
    <cellStyle name="40% - Énfasis4 2 2" xfId="119" xr:uid="{00000000-0005-0000-0000-000076000000}"/>
    <cellStyle name="40% - Énfasis4 2 2 2" xfId="120" xr:uid="{00000000-0005-0000-0000-000077000000}"/>
    <cellStyle name="40% - Énfasis4 2 3" xfId="121" xr:uid="{00000000-0005-0000-0000-000078000000}"/>
    <cellStyle name="40% - Énfasis4 3" xfId="122" xr:uid="{00000000-0005-0000-0000-000079000000}"/>
    <cellStyle name="40% - Énfasis4 3 2" xfId="123" xr:uid="{00000000-0005-0000-0000-00007A000000}"/>
    <cellStyle name="40% - Énfasis4 4" xfId="124" xr:uid="{00000000-0005-0000-0000-00007B000000}"/>
    <cellStyle name="40% - Énfasis4 4 2" xfId="125" xr:uid="{00000000-0005-0000-0000-00007C000000}"/>
    <cellStyle name="40% - Énfasis5 2" xfId="126" xr:uid="{00000000-0005-0000-0000-00007D000000}"/>
    <cellStyle name="40% - Énfasis5 2 2" xfId="127" xr:uid="{00000000-0005-0000-0000-00007E000000}"/>
    <cellStyle name="40% - Énfasis5 2 2 2" xfId="128" xr:uid="{00000000-0005-0000-0000-00007F000000}"/>
    <cellStyle name="40% - Énfasis5 2 3" xfId="129" xr:uid="{00000000-0005-0000-0000-000080000000}"/>
    <cellStyle name="40% - Énfasis5 3" xfId="130" xr:uid="{00000000-0005-0000-0000-000081000000}"/>
    <cellStyle name="40% - Énfasis5 3 2" xfId="131" xr:uid="{00000000-0005-0000-0000-000082000000}"/>
    <cellStyle name="40% - Énfasis5 4" xfId="132" xr:uid="{00000000-0005-0000-0000-000083000000}"/>
    <cellStyle name="40% - Énfasis5 4 2" xfId="133" xr:uid="{00000000-0005-0000-0000-000084000000}"/>
    <cellStyle name="40% - Énfasis6 2" xfId="134" xr:uid="{00000000-0005-0000-0000-000085000000}"/>
    <cellStyle name="40% - Énfasis6 2 2" xfId="135" xr:uid="{00000000-0005-0000-0000-000086000000}"/>
    <cellStyle name="40% - Énfasis6 2 2 2" xfId="136" xr:uid="{00000000-0005-0000-0000-000087000000}"/>
    <cellStyle name="40% - Énfasis6 2 3" xfId="137" xr:uid="{00000000-0005-0000-0000-000088000000}"/>
    <cellStyle name="40% - Énfasis6 3" xfId="138" xr:uid="{00000000-0005-0000-0000-000089000000}"/>
    <cellStyle name="40% - Énfasis6 3 2" xfId="139" xr:uid="{00000000-0005-0000-0000-00008A000000}"/>
    <cellStyle name="40% - Énfasis6 4" xfId="140" xr:uid="{00000000-0005-0000-0000-00008B000000}"/>
    <cellStyle name="40% - Énfasis6 4 2" xfId="141" xr:uid="{00000000-0005-0000-0000-00008C000000}"/>
    <cellStyle name="60% - Accent1" xfId="142" xr:uid="{00000000-0005-0000-0000-00008D000000}"/>
    <cellStyle name="60% - Accent2" xfId="143" xr:uid="{00000000-0005-0000-0000-00008E000000}"/>
    <cellStyle name="60% - Accent3" xfId="144" xr:uid="{00000000-0005-0000-0000-00008F000000}"/>
    <cellStyle name="60% - Accent4" xfId="145" xr:uid="{00000000-0005-0000-0000-000090000000}"/>
    <cellStyle name="60% - Accent5" xfId="146" xr:uid="{00000000-0005-0000-0000-000091000000}"/>
    <cellStyle name="60% - Accent6" xfId="147" xr:uid="{00000000-0005-0000-0000-000092000000}"/>
    <cellStyle name="60% - Énfasis1 2" xfId="148" xr:uid="{00000000-0005-0000-0000-000093000000}"/>
    <cellStyle name="60% - Énfasis1 2 2" xfId="149" xr:uid="{00000000-0005-0000-0000-000094000000}"/>
    <cellStyle name="60% - Énfasis1 2 2 2" xfId="150" xr:uid="{00000000-0005-0000-0000-000095000000}"/>
    <cellStyle name="60% - Énfasis1 2 3" xfId="151" xr:uid="{00000000-0005-0000-0000-000096000000}"/>
    <cellStyle name="60% - Énfasis1 3" xfId="152" xr:uid="{00000000-0005-0000-0000-000097000000}"/>
    <cellStyle name="60% - Énfasis1 3 2" xfId="153" xr:uid="{00000000-0005-0000-0000-000098000000}"/>
    <cellStyle name="60% - Énfasis1 4" xfId="154" xr:uid="{00000000-0005-0000-0000-000099000000}"/>
    <cellStyle name="60% - Énfasis1 4 2" xfId="155" xr:uid="{00000000-0005-0000-0000-00009A000000}"/>
    <cellStyle name="60% - Énfasis2 2" xfId="156" xr:uid="{00000000-0005-0000-0000-00009B000000}"/>
    <cellStyle name="60% - Énfasis2 2 2" xfId="157" xr:uid="{00000000-0005-0000-0000-00009C000000}"/>
    <cellStyle name="60% - Énfasis2 2 2 2" xfId="158" xr:uid="{00000000-0005-0000-0000-00009D000000}"/>
    <cellStyle name="60% - Énfasis2 2 3" xfId="159" xr:uid="{00000000-0005-0000-0000-00009E000000}"/>
    <cellStyle name="60% - Énfasis2 3" xfId="160" xr:uid="{00000000-0005-0000-0000-00009F000000}"/>
    <cellStyle name="60% - Énfasis2 3 2" xfId="161" xr:uid="{00000000-0005-0000-0000-0000A0000000}"/>
    <cellStyle name="60% - Énfasis2 4" xfId="162" xr:uid="{00000000-0005-0000-0000-0000A1000000}"/>
    <cellStyle name="60% - Énfasis2 4 2" xfId="163" xr:uid="{00000000-0005-0000-0000-0000A2000000}"/>
    <cellStyle name="60% - Énfasis3 2" xfId="164" xr:uid="{00000000-0005-0000-0000-0000A3000000}"/>
    <cellStyle name="60% - Énfasis3 2 2" xfId="165" xr:uid="{00000000-0005-0000-0000-0000A4000000}"/>
    <cellStyle name="60% - Énfasis3 2 2 2" xfId="166" xr:uid="{00000000-0005-0000-0000-0000A5000000}"/>
    <cellStyle name="60% - Énfasis3 2 3" xfId="167" xr:uid="{00000000-0005-0000-0000-0000A6000000}"/>
    <cellStyle name="60% - Énfasis3 3" xfId="168" xr:uid="{00000000-0005-0000-0000-0000A7000000}"/>
    <cellStyle name="60% - Énfasis3 3 2" xfId="169" xr:uid="{00000000-0005-0000-0000-0000A8000000}"/>
    <cellStyle name="60% - Énfasis3 4" xfId="170" xr:uid="{00000000-0005-0000-0000-0000A9000000}"/>
    <cellStyle name="60% - Énfasis3 4 2" xfId="171" xr:uid="{00000000-0005-0000-0000-0000AA000000}"/>
    <cellStyle name="60% - Énfasis4 2" xfId="172" xr:uid="{00000000-0005-0000-0000-0000AB000000}"/>
    <cellStyle name="60% - Énfasis4 2 2" xfId="173" xr:uid="{00000000-0005-0000-0000-0000AC000000}"/>
    <cellStyle name="60% - Énfasis4 2 2 2" xfId="174" xr:uid="{00000000-0005-0000-0000-0000AD000000}"/>
    <cellStyle name="60% - Énfasis4 2 3" xfId="175" xr:uid="{00000000-0005-0000-0000-0000AE000000}"/>
    <cellStyle name="60% - Énfasis4 3" xfId="176" xr:uid="{00000000-0005-0000-0000-0000AF000000}"/>
    <cellStyle name="60% - Énfasis4 3 2" xfId="177" xr:uid="{00000000-0005-0000-0000-0000B0000000}"/>
    <cellStyle name="60% - Énfasis4 4" xfId="178" xr:uid="{00000000-0005-0000-0000-0000B1000000}"/>
    <cellStyle name="60% - Énfasis4 4 2" xfId="179" xr:uid="{00000000-0005-0000-0000-0000B2000000}"/>
    <cellStyle name="60% - Énfasis5 2" xfId="180" xr:uid="{00000000-0005-0000-0000-0000B3000000}"/>
    <cellStyle name="60% - Énfasis5 2 2" xfId="181" xr:uid="{00000000-0005-0000-0000-0000B4000000}"/>
    <cellStyle name="60% - Énfasis5 2 2 2" xfId="182" xr:uid="{00000000-0005-0000-0000-0000B5000000}"/>
    <cellStyle name="60% - Énfasis5 2 3" xfId="183" xr:uid="{00000000-0005-0000-0000-0000B6000000}"/>
    <cellStyle name="60% - Énfasis5 3" xfId="184" xr:uid="{00000000-0005-0000-0000-0000B7000000}"/>
    <cellStyle name="60% - Énfasis5 3 2" xfId="185" xr:uid="{00000000-0005-0000-0000-0000B8000000}"/>
    <cellStyle name="60% - Énfasis5 4" xfId="186" xr:uid="{00000000-0005-0000-0000-0000B9000000}"/>
    <cellStyle name="60% - Énfasis5 4 2" xfId="187" xr:uid="{00000000-0005-0000-0000-0000BA000000}"/>
    <cellStyle name="60% - Énfasis6 2" xfId="188" xr:uid="{00000000-0005-0000-0000-0000BB000000}"/>
    <cellStyle name="60% - Énfasis6 2 2" xfId="189" xr:uid="{00000000-0005-0000-0000-0000BC000000}"/>
    <cellStyle name="60% - Énfasis6 2 2 2" xfId="190" xr:uid="{00000000-0005-0000-0000-0000BD000000}"/>
    <cellStyle name="60% - Énfasis6 2 3" xfId="191" xr:uid="{00000000-0005-0000-0000-0000BE000000}"/>
    <cellStyle name="60% - Énfasis6 3" xfId="192" xr:uid="{00000000-0005-0000-0000-0000BF000000}"/>
    <cellStyle name="60% - Énfasis6 3 2" xfId="193" xr:uid="{00000000-0005-0000-0000-0000C0000000}"/>
    <cellStyle name="60% - Énfasis6 4" xfId="194" xr:uid="{00000000-0005-0000-0000-0000C1000000}"/>
    <cellStyle name="60% - Énfasis6 4 2" xfId="195" xr:uid="{00000000-0005-0000-0000-0000C2000000}"/>
    <cellStyle name="Accent1" xfId="196" xr:uid="{00000000-0005-0000-0000-0000C3000000}"/>
    <cellStyle name="Accent2" xfId="197" xr:uid="{00000000-0005-0000-0000-0000C4000000}"/>
    <cellStyle name="Accent3" xfId="198" xr:uid="{00000000-0005-0000-0000-0000C5000000}"/>
    <cellStyle name="Accent4" xfId="199" xr:uid="{00000000-0005-0000-0000-0000C6000000}"/>
    <cellStyle name="Accent5" xfId="200" xr:uid="{00000000-0005-0000-0000-0000C7000000}"/>
    <cellStyle name="Accent6" xfId="201" xr:uid="{00000000-0005-0000-0000-0000C8000000}"/>
    <cellStyle name="Bad" xfId="202" xr:uid="{00000000-0005-0000-0000-0000C9000000}"/>
    <cellStyle name="Buena 2" xfId="203" xr:uid="{00000000-0005-0000-0000-0000CA000000}"/>
    <cellStyle name="Buena 2 2" xfId="204" xr:uid="{00000000-0005-0000-0000-0000CB000000}"/>
    <cellStyle name="Buena 2 2 2" xfId="205" xr:uid="{00000000-0005-0000-0000-0000CC000000}"/>
    <cellStyle name="Buena 2 3" xfId="206" xr:uid="{00000000-0005-0000-0000-0000CD000000}"/>
    <cellStyle name="Buena 3" xfId="207" xr:uid="{00000000-0005-0000-0000-0000CE000000}"/>
    <cellStyle name="Buena 3 2" xfId="208" xr:uid="{00000000-0005-0000-0000-0000CF000000}"/>
    <cellStyle name="Buena 4" xfId="209" xr:uid="{00000000-0005-0000-0000-0000D0000000}"/>
    <cellStyle name="Buena 4 2" xfId="210" xr:uid="{00000000-0005-0000-0000-0000D1000000}"/>
    <cellStyle name="Calculation" xfId="211" xr:uid="{00000000-0005-0000-0000-0000D2000000}"/>
    <cellStyle name="Cálculo 2" xfId="212" xr:uid="{00000000-0005-0000-0000-0000D3000000}"/>
    <cellStyle name="Cálculo 2 2" xfId="213" xr:uid="{00000000-0005-0000-0000-0000D4000000}"/>
    <cellStyle name="Cálculo 2 2 2" xfId="214" xr:uid="{00000000-0005-0000-0000-0000D5000000}"/>
    <cellStyle name="Cálculo 2 3" xfId="215" xr:uid="{00000000-0005-0000-0000-0000D6000000}"/>
    <cellStyle name="Cálculo 3" xfId="216" xr:uid="{00000000-0005-0000-0000-0000D7000000}"/>
    <cellStyle name="Cálculo 3 2" xfId="217" xr:uid="{00000000-0005-0000-0000-0000D8000000}"/>
    <cellStyle name="Cálculo 4" xfId="218" xr:uid="{00000000-0005-0000-0000-0000D9000000}"/>
    <cellStyle name="Cálculo 4 2" xfId="219" xr:uid="{00000000-0005-0000-0000-0000DA000000}"/>
    <cellStyle name="Celda de comprobación 2" xfId="220" xr:uid="{00000000-0005-0000-0000-0000DB000000}"/>
    <cellStyle name="Celda de comprobación 2 2" xfId="221" xr:uid="{00000000-0005-0000-0000-0000DC000000}"/>
    <cellStyle name="Celda de comprobación 2 2 2" xfId="222" xr:uid="{00000000-0005-0000-0000-0000DD000000}"/>
    <cellStyle name="Celda de comprobación 2 3" xfId="223" xr:uid="{00000000-0005-0000-0000-0000DE000000}"/>
    <cellStyle name="Celda de comprobación 3" xfId="224" xr:uid="{00000000-0005-0000-0000-0000DF000000}"/>
    <cellStyle name="Celda de comprobación 3 2" xfId="225" xr:uid="{00000000-0005-0000-0000-0000E0000000}"/>
    <cellStyle name="Celda de comprobación 4" xfId="226" xr:uid="{00000000-0005-0000-0000-0000E1000000}"/>
    <cellStyle name="Celda de comprobación 4 2" xfId="227" xr:uid="{00000000-0005-0000-0000-0000E2000000}"/>
    <cellStyle name="Celda vinculada 2" xfId="228" xr:uid="{00000000-0005-0000-0000-0000E3000000}"/>
    <cellStyle name="Celda vinculada 2 2" xfId="229" xr:uid="{00000000-0005-0000-0000-0000E4000000}"/>
    <cellStyle name="Celda vinculada 3" xfId="230" xr:uid="{00000000-0005-0000-0000-0000E5000000}"/>
    <cellStyle name="Celda vinculada 4" xfId="231" xr:uid="{00000000-0005-0000-0000-0000E6000000}"/>
    <cellStyle name="Encabezado 4 2" xfId="232" xr:uid="{00000000-0005-0000-0000-0000E7000000}"/>
    <cellStyle name="Encabezado 4 2 2" xfId="233" xr:uid="{00000000-0005-0000-0000-0000E8000000}"/>
    <cellStyle name="Encabezado 4 3" xfId="234" xr:uid="{00000000-0005-0000-0000-0000E9000000}"/>
    <cellStyle name="Encabezado 4 4" xfId="235" xr:uid="{00000000-0005-0000-0000-0000EA000000}"/>
    <cellStyle name="Énfasis1 2" xfId="236" xr:uid="{00000000-0005-0000-0000-0000EB000000}"/>
    <cellStyle name="Énfasis1 2 2" xfId="237" xr:uid="{00000000-0005-0000-0000-0000EC000000}"/>
    <cellStyle name="Énfasis1 2 2 2" xfId="238" xr:uid="{00000000-0005-0000-0000-0000ED000000}"/>
    <cellStyle name="Énfasis1 2 3" xfId="239" xr:uid="{00000000-0005-0000-0000-0000EE000000}"/>
    <cellStyle name="Énfasis1 3" xfId="240" xr:uid="{00000000-0005-0000-0000-0000EF000000}"/>
    <cellStyle name="Énfasis1 3 2" xfId="241" xr:uid="{00000000-0005-0000-0000-0000F0000000}"/>
    <cellStyle name="Énfasis1 4" xfId="242" xr:uid="{00000000-0005-0000-0000-0000F1000000}"/>
    <cellStyle name="Énfasis1 4 2" xfId="243" xr:uid="{00000000-0005-0000-0000-0000F2000000}"/>
    <cellStyle name="Énfasis2 2" xfId="244" xr:uid="{00000000-0005-0000-0000-0000F3000000}"/>
    <cellStyle name="Énfasis2 2 2" xfId="245" xr:uid="{00000000-0005-0000-0000-0000F4000000}"/>
    <cellStyle name="Énfasis2 2 2 2" xfId="246" xr:uid="{00000000-0005-0000-0000-0000F5000000}"/>
    <cellStyle name="Énfasis2 2 3" xfId="247" xr:uid="{00000000-0005-0000-0000-0000F6000000}"/>
    <cellStyle name="Énfasis2 3" xfId="248" xr:uid="{00000000-0005-0000-0000-0000F7000000}"/>
    <cellStyle name="Énfasis2 3 2" xfId="249" xr:uid="{00000000-0005-0000-0000-0000F8000000}"/>
    <cellStyle name="Énfasis2 4" xfId="250" xr:uid="{00000000-0005-0000-0000-0000F9000000}"/>
    <cellStyle name="Énfasis2 4 2" xfId="251" xr:uid="{00000000-0005-0000-0000-0000FA000000}"/>
    <cellStyle name="Énfasis3 2" xfId="252" xr:uid="{00000000-0005-0000-0000-0000FB000000}"/>
    <cellStyle name="Énfasis3 2 2" xfId="253" xr:uid="{00000000-0005-0000-0000-0000FC000000}"/>
    <cellStyle name="Énfasis3 2 2 2" xfId="254" xr:uid="{00000000-0005-0000-0000-0000FD000000}"/>
    <cellStyle name="Énfasis3 2 3" xfId="255" xr:uid="{00000000-0005-0000-0000-0000FE000000}"/>
    <cellStyle name="Énfasis3 3" xfId="256" xr:uid="{00000000-0005-0000-0000-0000FF000000}"/>
    <cellStyle name="Énfasis3 3 2" xfId="257" xr:uid="{00000000-0005-0000-0000-000000010000}"/>
    <cellStyle name="Énfasis3 4" xfId="258" xr:uid="{00000000-0005-0000-0000-000001010000}"/>
    <cellStyle name="Énfasis3 4 2" xfId="259" xr:uid="{00000000-0005-0000-0000-000002010000}"/>
    <cellStyle name="Énfasis4 2" xfId="260" xr:uid="{00000000-0005-0000-0000-000003010000}"/>
    <cellStyle name="Énfasis4 2 2" xfId="261" xr:uid="{00000000-0005-0000-0000-000004010000}"/>
    <cellStyle name="Énfasis4 2 2 2" xfId="262" xr:uid="{00000000-0005-0000-0000-000005010000}"/>
    <cellStyle name="Énfasis4 2 3" xfId="263" xr:uid="{00000000-0005-0000-0000-000006010000}"/>
    <cellStyle name="Énfasis4 3" xfId="264" xr:uid="{00000000-0005-0000-0000-000007010000}"/>
    <cellStyle name="Énfasis4 3 2" xfId="265" xr:uid="{00000000-0005-0000-0000-000008010000}"/>
    <cellStyle name="Énfasis4 4" xfId="266" xr:uid="{00000000-0005-0000-0000-000009010000}"/>
    <cellStyle name="Énfasis4 4 2" xfId="267" xr:uid="{00000000-0005-0000-0000-00000A010000}"/>
    <cellStyle name="Énfasis5 2" xfId="268" xr:uid="{00000000-0005-0000-0000-00000B010000}"/>
    <cellStyle name="Énfasis5 2 2" xfId="269" xr:uid="{00000000-0005-0000-0000-00000C010000}"/>
    <cellStyle name="Énfasis5 2 2 2" xfId="270" xr:uid="{00000000-0005-0000-0000-00000D010000}"/>
    <cellStyle name="Énfasis5 2 3" xfId="271" xr:uid="{00000000-0005-0000-0000-00000E010000}"/>
    <cellStyle name="Énfasis5 3" xfId="272" xr:uid="{00000000-0005-0000-0000-00000F010000}"/>
    <cellStyle name="Énfasis5 3 2" xfId="273" xr:uid="{00000000-0005-0000-0000-000010010000}"/>
    <cellStyle name="Énfasis5 4" xfId="274" xr:uid="{00000000-0005-0000-0000-000011010000}"/>
    <cellStyle name="Énfasis5 4 2" xfId="275" xr:uid="{00000000-0005-0000-0000-000012010000}"/>
    <cellStyle name="Énfasis6 2" xfId="276" xr:uid="{00000000-0005-0000-0000-000013010000}"/>
    <cellStyle name="Énfasis6 2 2" xfId="277" xr:uid="{00000000-0005-0000-0000-000014010000}"/>
    <cellStyle name="Énfasis6 2 2 2" xfId="278" xr:uid="{00000000-0005-0000-0000-000015010000}"/>
    <cellStyle name="Énfasis6 2 3" xfId="279" xr:uid="{00000000-0005-0000-0000-000016010000}"/>
    <cellStyle name="Énfasis6 3" xfId="280" xr:uid="{00000000-0005-0000-0000-000017010000}"/>
    <cellStyle name="Énfasis6 3 2" xfId="281" xr:uid="{00000000-0005-0000-0000-000018010000}"/>
    <cellStyle name="Énfasis6 4" xfId="282" xr:uid="{00000000-0005-0000-0000-000019010000}"/>
    <cellStyle name="Énfasis6 4 2" xfId="283" xr:uid="{00000000-0005-0000-0000-00001A010000}"/>
    <cellStyle name="Entrada 2" xfId="284" xr:uid="{00000000-0005-0000-0000-00001B010000}"/>
    <cellStyle name="Entrada 2 2" xfId="285" xr:uid="{00000000-0005-0000-0000-00001C010000}"/>
    <cellStyle name="Entrada 2 2 2" xfId="286" xr:uid="{00000000-0005-0000-0000-00001D010000}"/>
    <cellStyle name="Entrada 2 3" xfId="287" xr:uid="{00000000-0005-0000-0000-00001E010000}"/>
    <cellStyle name="Entrada 3" xfId="288" xr:uid="{00000000-0005-0000-0000-00001F010000}"/>
    <cellStyle name="Entrada 3 2" xfId="289" xr:uid="{00000000-0005-0000-0000-000020010000}"/>
    <cellStyle name="Entrada 4" xfId="290" xr:uid="{00000000-0005-0000-0000-000021010000}"/>
    <cellStyle name="Entrada 4 2" xfId="291" xr:uid="{00000000-0005-0000-0000-000022010000}"/>
    <cellStyle name="Estilo 1" xfId="292" xr:uid="{00000000-0005-0000-0000-000023010000}"/>
    <cellStyle name="Estilo 1 10" xfId="293" xr:uid="{00000000-0005-0000-0000-000024010000}"/>
    <cellStyle name="Estilo 1 100" xfId="294" xr:uid="{00000000-0005-0000-0000-000025010000}"/>
    <cellStyle name="Estilo 1 101" xfId="295" xr:uid="{00000000-0005-0000-0000-000026010000}"/>
    <cellStyle name="Estilo 1 102" xfId="296" xr:uid="{00000000-0005-0000-0000-000027010000}"/>
    <cellStyle name="Estilo 1 11" xfId="297" xr:uid="{00000000-0005-0000-0000-000028010000}"/>
    <cellStyle name="Estilo 1 12" xfId="298" xr:uid="{00000000-0005-0000-0000-000029010000}"/>
    <cellStyle name="Estilo 1 13" xfId="299" xr:uid="{00000000-0005-0000-0000-00002A010000}"/>
    <cellStyle name="Estilo 1 14" xfId="300" xr:uid="{00000000-0005-0000-0000-00002B010000}"/>
    <cellStyle name="Estilo 1 15" xfId="301" xr:uid="{00000000-0005-0000-0000-00002C010000}"/>
    <cellStyle name="Estilo 1 16" xfId="302" xr:uid="{00000000-0005-0000-0000-00002D010000}"/>
    <cellStyle name="Estilo 1 17" xfId="303" xr:uid="{00000000-0005-0000-0000-00002E010000}"/>
    <cellStyle name="Estilo 1 18" xfId="304" xr:uid="{00000000-0005-0000-0000-00002F010000}"/>
    <cellStyle name="Estilo 1 19" xfId="305" xr:uid="{00000000-0005-0000-0000-000030010000}"/>
    <cellStyle name="Estilo 1 2" xfId="306" xr:uid="{00000000-0005-0000-0000-000031010000}"/>
    <cellStyle name="Estilo 1 2 2" xfId="307" xr:uid="{00000000-0005-0000-0000-000032010000}"/>
    <cellStyle name="Estilo 1 2 3" xfId="308" xr:uid="{00000000-0005-0000-0000-000033010000}"/>
    <cellStyle name="Estilo 1 20" xfId="309" xr:uid="{00000000-0005-0000-0000-000034010000}"/>
    <cellStyle name="Estilo 1 21" xfId="310" xr:uid="{00000000-0005-0000-0000-000035010000}"/>
    <cellStyle name="Estilo 1 22" xfId="311" xr:uid="{00000000-0005-0000-0000-000036010000}"/>
    <cellStyle name="Estilo 1 23" xfId="312" xr:uid="{00000000-0005-0000-0000-000037010000}"/>
    <cellStyle name="Estilo 1 24" xfId="313" xr:uid="{00000000-0005-0000-0000-000038010000}"/>
    <cellStyle name="Estilo 1 25" xfId="314" xr:uid="{00000000-0005-0000-0000-000039010000}"/>
    <cellStyle name="Estilo 1 26" xfId="315" xr:uid="{00000000-0005-0000-0000-00003A010000}"/>
    <cellStyle name="Estilo 1 27" xfId="316" xr:uid="{00000000-0005-0000-0000-00003B010000}"/>
    <cellStyle name="Estilo 1 28" xfId="317" xr:uid="{00000000-0005-0000-0000-00003C010000}"/>
    <cellStyle name="Estilo 1 29" xfId="318" xr:uid="{00000000-0005-0000-0000-00003D010000}"/>
    <cellStyle name="Estilo 1 3" xfId="319" xr:uid="{00000000-0005-0000-0000-00003E010000}"/>
    <cellStyle name="Estilo 1 3 2" xfId="320" xr:uid="{00000000-0005-0000-0000-00003F010000}"/>
    <cellStyle name="Estilo 1 3 3" xfId="321" xr:uid="{00000000-0005-0000-0000-000040010000}"/>
    <cellStyle name="Estilo 1 30" xfId="322" xr:uid="{00000000-0005-0000-0000-000041010000}"/>
    <cellStyle name="Estilo 1 31" xfId="323" xr:uid="{00000000-0005-0000-0000-000042010000}"/>
    <cellStyle name="Estilo 1 32" xfId="324" xr:uid="{00000000-0005-0000-0000-000043010000}"/>
    <cellStyle name="Estilo 1 33" xfId="325" xr:uid="{00000000-0005-0000-0000-000044010000}"/>
    <cellStyle name="Estilo 1 34" xfId="326" xr:uid="{00000000-0005-0000-0000-000045010000}"/>
    <cellStyle name="Estilo 1 35" xfId="327" xr:uid="{00000000-0005-0000-0000-000046010000}"/>
    <cellStyle name="Estilo 1 36" xfId="328" xr:uid="{00000000-0005-0000-0000-000047010000}"/>
    <cellStyle name="Estilo 1 37" xfId="329" xr:uid="{00000000-0005-0000-0000-000048010000}"/>
    <cellStyle name="Estilo 1 38" xfId="330" xr:uid="{00000000-0005-0000-0000-000049010000}"/>
    <cellStyle name="Estilo 1 39" xfId="331" xr:uid="{00000000-0005-0000-0000-00004A010000}"/>
    <cellStyle name="Estilo 1 4" xfId="332" xr:uid="{00000000-0005-0000-0000-00004B010000}"/>
    <cellStyle name="Estilo 1 40" xfId="333" xr:uid="{00000000-0005-0000-0000-00004C010000}"/>
    <cellStyle name="Estilo 1 41" xfId="334" xr:uid="{00000000-0005-0000-0000-00004D010000}"/>
    <cellStyle name="Estilo 1 41 2" xfId="335" xr:uid="{00000000-0005-0000-0000-00004E010000}"/>
    <cellStyle name="Estilo 1 41 3" xfId="336" xr:uid="{00000000-0005-0000-0000-00004F010000}"/>
    <cellStyle name="Estilo 1 42" xfId="337" xr:uid="{00000000-0005-0000-0000-000050010000}"/>
    <cellStyle name="Estilo 1 43" xfId="338" xr:uid="{00000000-0005-0000-0000-000051010000}"/>
    <cellStyle name="Estilo 1 44" xfId="339" xr:uid="{00000000-0005-0000-0000-000052010000}"/>
    <cellStyle name="Estilo 1 45" xfId="340" xr:uid="{00000000-0005-0000-0000-000053010000}"/>
    <cellStyle name="Estilo 1 46" xfId="341" xr:uid="{00000000-0005-0000-0000-000054010000}"/>
    <cellStyle name="Estilo 1 47" xfId="342" xr:uid="{00000000-0005-0000-0000-000055010000}"/>
    <cellStyle name="Estilo 1 48" xfId="343" xr:uid="{00000000-0005-0000-0000-000056010000}"/>
    <cellStyle name="Estilo 1 49" xfId="344" xr:uid="{00000000-0005-0000-0000-000057010000}"/>
    <cellStyle name="Estilo 1 5" xfId="345" xr:uid="{00000000-0005-0000-0000-000058010000}"/>
    <cellStyle name="Estilo 1 50" xfId="346" xr:uid="{00000000-0005-0000-0000-000059010000}"/>
    <cellStyle name="Estilo 1 51" xfId="347" xr:uid="{00000000-0005-0000-0000-00005A010000}"/>
    <cellStyle name="Estilo 1 52" xfId="348" xr:uid="{00000000-0005-0000-0000-00005B010000}"/>
    <cellStyle name="Estilo 1 53" xfId="349" xr:uid="{00000000-0005-0000-0000-00005C010000}"/>
    <cellStyle name="Estilo 1 54" xfId="350" xr:uid="{00000000-0005-0000-0000-00005D010000}"/>
    <cellStyle name="Estilo 1 55" xfId="351" xr:uid="{00000000-0005-0000-0000-00005E010000}"/>
    <cellStyle name="Estilo 1 56" xfId="352" xr:uid="{00000000-0005-0000-0000-00005F010000}"/>
    <cellStyle name="Estilo 1 57" xfId="353" xr:uid="{00000000-0005-0000-0000-000060010000}"/>
    <cellStyle name="Estilo 1 58" xfId="354" xr:uid="{00000000-0005-0000-0000-000061010000}"/>
    <cellStyle name="Estilo 1 59" xfId="355" xr:uid="{00000000-0005-0000-0000-000062010000}"/>
    <cellStyle name="Estilo 1 6" xfId="356" xr:uid="{00000000-0005-0000-0000-000063010000}"/>
    <cellStyle name="Estilo 1 60" xfId="357" xr:uid="{00000000-0005-0000-0000-000064010000}"/>
    <cellStyle name="Estilo 1 61" xfId="358" xr:uid="{00000000-0005-0000-0000-000065010000}"/>
    <cellStyle name="Estilo 1 62" xfId="359" xr:uid="{00000000-0005-0000-0000-000066010000}"/>
    <cellStyle name="Estilo 1 63" xfId="360" xr:uid="{00000000-0005-0000-0000-000067010000}"/>
    <cellStyle name="Estilo 1 64" xfId="361" xr:uid="{00000000-0005-0000-0000-000068010000}"/>
    <cellStyle name="Estilo 1 65" xfId="362" xr:uid="{00000000-0005-0000-0000-000069010000}"/>
    <cellStyle name="Estilo 1 66" xfId="363" xr:uid="{00000000-0005-0000-0000-00006A010000}"/>
    <cellStyle name="Estilo 1 67" xfId="364" xr:uid="{00000000-0005-0000-0000-00006B010000}"/>
    <cellStyle name="Estilo 1 68" xfId="365" xr:uid="{00000000-0005-0000-0000-00006C010000}"/>
    <cellStyle name="Estilo 1 69" xfId="366" xr:uid="{00000000-0005-0000-0000-00006D010000}"/>
    <cellStyle name="Estilo 1 7" xfId="367" xr:uid="{00000000-0005-0000-0000-00006E010000}"/>
    <cellStyle name="Estilo 1 70" xfId="368" xr:uid="{00000000-0005-0000-0000-00006F010000}"/>
    <cellStyle name="Estilo 1 71" xfId="369" xr:uid="{00000000-0005-0000-0000-000070010000}"/>
    <cellStyle name="Estilo 1 72" xfId="370" xr:uid="{00000000-0005-0000-0000-000071010000}"/>
    <cellStyle name="Estilo 1 73" xfId="371" xr:uid="{00000000-0005-0000-0000-000072010000}"/>
    <cellStyle name="Estilo 1 74" xfId="372" xr:uid="{00000000-0005-0000-0000-000073010000}"/>
    <cellStyle name="Estilo 1 75" xfId="373" xr:uid="{00000000-0005-0000-0000-000074010000}"/>
    <cellStyle name="Estilo 1 76" xfId="374" xr:uid="{00000000-0005-0000-0000-000075010000}"/>
    <cellStyle name="Estilo 1 77" xfId="375" xr:uid="{00000000-0005-0000-0000-000076010000}"/>
    <cellStyle name="Estilo 1 78" xfId="376" xr:uid="{00000000-0005-0000-0000-000077010000}"/>
    <cellStyle name="Estilo 1 79" xfId="377" xr:uid="{00000000-0005-0000-0000-000078010000}"/>
    <cellStyle name="Estilo 1 8" xfId="378" xr:uid="{00000000-0005-0000-0000-000079010000}"/>
    <cellStyle name="Estilo 1 80" xfId="379" xr:uid="{00000000-0005-0000-0000-00007A010000}"/>
    <cellStyle name="Estilo 1 81" xfId="380" xr:uid="{00000000-0005-0000-0000-00007B010000}"/>
    <cellStyle name="Estilo 1 82" xfId="381" xr:uid="{00000000-0005-0000-0000-00007C010000}"/>
    <cellStyle name="Estilo 1 83" xfId="382" xr:uid="{00000000-0005-0000-0000-00007D010000}"/>
    <cellStyle name="Estilo 1 84" xfId="383" xr:uid="{00000000-0005-0000-0000-00007E010000}"/>
    <cellStyle name="Estilo 1 85" xfId="384" xr:uid="{00000000-0005-0000-0000-00007F010000}"/>
    <cellStyle name="Estilo 1 86" xfId="385" xr:uid="{00000000-0005-0000-0000-000080010000}"/>
    <cellStyle name="Estilo 1 87" xfId="386" xr:uid="{00000000-0005-0000-0000-000081010000}"/>
    <cellStyle name="Estilo 1 88" xfId="387" xr:uid="{00000000-0005-0000-0000-000082010000}"/>
    <cellStyle name="Estilo 1 89" xfId="388" xr:uid="{00000000-0005-0000-0000-000083010000}"/>
    <cellStyle name="Estilo 1 9" xfId="389" xr:uid="{00000000-0005-0000-0000-000084010000}"/>
    <cellStyle name="Estilo 1 90" xfId="390" xr:uid="{00000000-0005-0000-0000-000085010000}"/>
    <cellStyle name="Estilo 1 91" xfId="391" xr:uid="{00000000-0005-0000-0000-000086010000}"/>
    <cellStyle name="Estilo 1 92" xfId="392" xr:uid="{00000000-0005-0000-0000-000087010000}"/>
    <cellStyle name="Estilo 1 93" xfId="393" xr:uid="{00000000-0005-0000-0000-000088010000}"/>
    <cellStyle name="Estilo 1 94" xfId="394" xr:uid="{00000000-0005-0000-0000-000089010000}"/>
    <cellStyle name="Estilo 1 95" xfId="395" xr:uid="{00000000-0005-0000-0000-00008A010000}"/>
    <cellStyle name="Estilo 1 96" xfId="396" xr:uid="{00000000-0005-0000-0000-00008B010000}"/>
    <cellStyle name="Estilo 1 97" xfId="397" xr:uid="{00000000-0005-0000-0000-00008C010000}"/>
    <cellStyle name="Estilo 1 98" xfId="398" xr:uid="{00000000-0005-0000-0000-00008D010000}"/>
    <cellStyle name="Estilo 1 99" xfId="399" xr:uid="{00000000-0005-0000-0000-00008E010000}"/>
    <cellStyle name="Euro" xfId="400" xr:uid="{00000000-0005-0000-0000-00008F010000}"/>
    <cellStyle name="Euro 10" xfId="401" xr:uid="{00000000-0005-0000-0000-000090010000}"/>
    <cellStyle name="Euro 11" xfId="402" xr:uid="{00000000-0005-0000-0000-000091010000}"/>
    <cellStyle name="Euro 12" xfId="403" xr:uid="{00000000-0005-0000-0000-000092010000}"/>
    <cellStyle name="Euro 13" xfId="404" xr:uid="{00000000-0005-0000-0000-000093010000}"/>
    <cellStyle name="Euro 14" xfId="405" xr:uid="{00000000-0005-0000-0000-000094010000}"/>
    <cellStyle name="Euro 15" xfId="406" xr:uid="{00000000-0005-0000-0000-000095010000}"/>
    <cellStyle name="Euro 16" xfId="407" xr:uid="{00000000-0005-0000-0000-000096010000}"/>
    <cellStyle name="Euro 17" xfId="408" xr:uid="{00000000-0005-0000-0000-000097010000}"/>
    <cellStyle name="Euro 18" xfId="409" xr:uid="{00000000-0005-0000-0000-000098010000}"/>
    <cellStyle name="Euro 19" xfId="410" xr:uid="{00000000-0005-0000-0000-000099010000}"/>
    <cellStyle name="Euro 2" xfId="411" xr:uid="{00000000-0005-0000-0000-00009A010000}"/>
    <cellStyle name="Euro 2 10" xfId="412" xr:uid="{00000000-0005-0000-0000-00009B010000}"/>
    <cellStyle name="Euro 2 10 2" xfId="413" xr:uid="{00000000-0005-0000-0000-00009C010000}"/>
    <cellStyle name="Euro 2 11" xfId="414" xr:uid="{00000000-0005-0000-0000-00009D010000}"/>
    <cellStyle name="Euro 2 11 2" xfId="415" xr:uid="{00000000-0005-0000-0000-00009E010000}"/>
    <cellStyle name="Euro 2 12" xfId="416" xr:uid="{00000000-0005-0000-0000-00009F010000}"/>
    <cellStyle name="Euro 2 12 2" xfId="417" xr:uid="{00000000-0005-0000-0000-0000A0010000}"/>
    <cellStyle name="Euro 2 13" xfId="418" xr:uid="{00000000-0005-0000-0000-0000A1010000}"/>
    <cellStyle name="Euro 2 13 2" xfId="419" xr:uid="{00000000-0005-0000-0000-0000A2010000}"/>
    <cellStyle name="Euro 2 14" xfId="420" xr:uid="{00000000-0005-0000-0000-0000A3010000}"/>
    <cellStyle name="Euro 2 14 2" xfId="421" xr:uid="{00000000-0005-0000-0000-0000A4010000}"/>
    <cellStyle name="Euro 2 15" xfId="422" xr:uid="{00000000-0005-0000-0000-0000A5010000}"/>
    <cellStyle name="Euro 2 15 2" xfId="423" xr:uid="{00000000-0005-0000-0000-0000A6010000}"/>
    <cellStyle name="Euro 2 16" xfId="424" xr:uid="{00000000-0005-0000-0000-0000A7010000}"/>
    <cellStyle name="Euro 2 16 2" xfId="425" xr:uid="{00000000-0005-0000-0000-0000A8010000}"/>
    <cellStyle name="Euro 2 17" xfId="426" xr:uid="{00000000-0005-0000-0000-0000A9010000}"/>
    <cellStyle name="Euro 2 17 2" xfId="427" xr:uid="{00000000-0005-0000-0000-0000AA010000}"/>
    <cellStyle name="Euro 2 18" xfId="428" xr:uid="{00000000-0005-0000-0000-0000AB010000}"/>
    <cellStyle name="Euro 2 18 2" xfId="429" xr:uid="{00000000-0005-0000-0000-0000AC010000}"/>
    <cellStyle name="Euro 2 19" xfId="430" xr:uid="{00000000-0005-0000-0000-0000AD010000}"/>
    <cellStyle name="Euro 2 19 2" xfId="431" xr:uid="{00000000-0005-0000-0000-0000AE010000}"/>
    <cellStyle name="Euro 2 2" xfId="432" xr:uid="{00000000-0005-0000-0000-0000AF010000}"/>
    <cellStyle name="Euro 2 2 2" xfId="433" xr:uid="{00000000-0005-0000-0000-0000B0010000}"/>
    <cellStyle name="Euro 2 20" xfId="434" xr:uid="{00000000-0005-0000-0000-0000B1010000}"/>
    <cellStyle name="Euro 2 20 2" xfId="435" xr:uid="{00000000-0005-0000-0000-0000B2010000}"/>
    <cellStyle name="Euro 2 21" xfId="436" xr:uid="{00000000-0005-0000-0000-0000B3010000}"/>
    <cellStyle name="Euro 2 21 2" xfId="437" xr:uid="{00000000-0005-0000-0000-0000B4010000}"/>
    <cellStyle name="Euro 2 22" xfId="438" xr:uid="{00000000-0005-0000-0000-0000B5010000}"/>
    <cellStyle name="Euro 2 22 2" xfId="439" xr:uid="{00000000-0005-0000-0000-0000B6010000}"/>
    <cellStyle name="Euro 2 23" xfId="440" xr:uid="{00000000-0005-0000-0000-0000B7010000}"/>
    <cellStyle name="Euro 2 23 2" xfId="441" xr:uid="{00000000-0005-0000-0000-0000B8010000}"/>
    <cellStyle name="Euro 2 24" xfId="442" xr:uid="{00000000-0005-0000-0000-0000B9010000}"/>
    <cellStyle name="Euro 2 24 2" xfId="443" xr:uid="{00000000-0005-0000-0000-0000BA010000}"/>
    <cellStyle name="Euro 2 25" xfId="444" xr:uid="{00000000-0005-0000-0000-0000BB010000}"/>
    <cellStyle name="Euro 2 25 2" xfId="445" xr:uid="{00000000-0005-0000-0000-0000BC010000}"/>
    <cellStyle name="Euro 2 26" xfId="446" xr:uid="{00000000-0005-0000-0000-0000BD010000}"/>
    <cellStyle name="Euro 2 26 2" xfId="447" xr:uid="{00000000-0005-0000-0000-0000BE010000}"/>
    <cellStyle name="Euro 2 27" xfId="448" xr:uid="{00000000-0005-0000-0000-0000BF010000}"/>
    <cellStyle name="Euro 2 27 2" xfId="449" xr:uid="{00000000-0005-0000-0000-0000C0010000}"/>
    <cellStyle name="Euro 2 28" xfId="450" xr:uid="{00000000-0005-0000-0000-0000C1010000}"/>
    <cellStyle name="Euro 2 28 2" xfId="451" xr:uid="{00000000-0005-0000-0000-0000C2010000}"/>
    <cellStyle name="Euro 2 29" xfId="452" xr:uid="{00000000-0005-0000-0000-0000C3010000}"/>
    <cellStyle name="Euro 2 29 2" xfId="453" xr:uid="{00000000-0005-0000-0000-0000C4010000}"/>
    <cellStyle name="Euro 2 3" xfId="454" xr:uid="{00000000-0005-0000-0000-0000C5010000}"/>
    <cellStyle name="Euro 2 3 2" xfId="455" xr:uid="{00000000-0005-0000-0000-0000C6010000}"/>
    <cellStyle name="Euro 2 30" xfId="456" xr:uid="{00000000-0005-0000-0000-0000C7010000}"/>
    <cellStyle name="Euro 2 30 2" xfId="457" xr:uid="{00000000-0005-0000-0000-0000C8010000}"/>
    <cellStyle name="Euro 2 31" xfId="458" xr:uid="{00000000-0005-0000-0000-0000C9010000}"/>
    <cellStyle name="Euro 2 31 2" xfId="459" xr:uid="{00000000-0005-0000-0000-0000CA010000}"/>
    <cellStyle name="Euro 2 32" xfId="460" xr:uid="{00000000-0005-0000-0000-0000CB010000}"/>
    <cellStyle name="Euro 2 32 2" xfId="461" xr:uid="{00000000-0005-0000-0000-0000CC010000}"/>
    <cellStyle name="Euro 2 33" xfId="462" xr:uid="{00000000-0005-0000-0000-0000CD010000}"/>
    <cellStyle name="Euro 2 33 2" xfId="463" xr:uid="{00000000-0005-0000-0000-0000CE010000}"/>
    <cellStyle name="Euro 2 34" xfId="464" xr:uid="{00000000-0005-0000-0000-0000CF010000}"/>
    <cellStyle name="Euro 2 35" xfId="465" xr:uid="{00000000-0005-0000-0000-0000D0010000}"/>
    <cellStyle name="Euro 2 36" xfId="466" xr:uid="{00000000-0005-0000-0000-0000D1010000}"/>
    <cellStyle name="Euro 2 37" xfId="467" xr:uid="{00000000-0005-0000-0000-0000D2010000}"/>
    <cellStyle name="Euro 2 38" xfId="468" xr:uid="{00000000-0005-0000-0000-0000D3010000}"/>
    <cellStyle name="Euro 2 39" xfId="469" xr:uid="{00000000-0005-0000-0000-0000D4010000}"/>
    <cellStyle name="Euro 2 4" xfId="470" xr:uid="{00000000-0005-0000-0000-0000D5010000}"/>
    <cellStyle name="Euro 2 4 2" xfId="471" xr:uid="{00000000-0005-0000-0000-0000D6010000}"/>
    <cellStyle name="Euro 2 40" xfId="472" xr:uid="{00000000-0005-0000-0000-0000D7010000}"/>
    <cellStyle name="Euro 2 41" xfId="473" xr:uid="{00000000-0005-0000-0000-0000D8010000}"/>
    <cellStyle name="Euro 2 42" xfId="474" xr:uid="{00000000-0005-0000-0000-0000D9010000}"/>
    <cellStyle name="Euro 2 43" xfId="475" xr:uid="{00000000-0005-0000-0000-0000DA010000}"/>
    <cellStyle name="Euro 2 44" xfId="476" xr:uid="{00000000-0005-0000-0000-0000DB010000}"/>
    <cellStyle name="Euro 2 45" xfId="477" xr:uid="{00000000-0005-0000-0000-0000DC010000}"/>
    <cellStyle name="Euro 2 46" xfId="478" xr:uid="{00000000-0005-0000-0000-0000DD010000}"/>
    <cellStyle name="Euro 2 47" xfId="479" xr:uid="{00000000-0005-0000-0000-0000DE010000}"/>
    <cellStyle name="Euro 2 48" xfId="480" xr:uid="{00000000-0005-0000-0000-0000DF010000}"/>
    <cellStyle name="Euro 2 49" xfId="481" xr:uid="{00000000-0005-0000-0000-0000E0010000}"/>
    <cellStyle name="Euro 2 5" xfId="482" xr:uid="{00000000-0005-0000-0000-0000E1010000}"/>
    <cellStyle name="Euro 2 5 2" xfId="483" xr:uid="{00000000-0005-0000-0000-0000E2010000}"/>
    <cellStyle name="Euro 2 50" xfId="484" xr:uid="{00000000-0005-0000-0000-0000E3010000}"/>
    <cellStyle name="Euro 2 51" xfId="485" xr:uid="{00000000-0005-0000-0000-0000E4010000}"/>
    <cellStyle name="Euro 2 52" xfId="486" xr:uid="{00000000-0005-0000-0000-0000E5010000}"/>
    <cellStyle name="Euro 2 53" xfId="487" xr:uid="{00000000-0005-0000-0000-0000E6010000}"/>
    <cellStyle name="Euro 2 54" xfId="488" xr:uid="{00000000-0005-0000-0000-0000E7010000}"/>
    <cellStyle name="Euro 2 55" xfId="489" xr:uid="{00000000-0005-0000-0000-0000E8010000}"/>
    <cellStyle name="Euro 2 56" xfId="490" xr:uid="{00000000-0005-0000-0000-0000E9010000}"/>
    <cellStyle name="Euro 2 57" xfId="491" xr:uid="{00000000-0005-0000-0000-0000EA010000}"/>
    <cellStyle name="Euro 2 58" xfId="492" xr:uid="{00000000-0005-0000-0000-0000EB010000}"/>
    <cellStyle name="Euro 2 59" xfId="493" xr:uid="{00000000-0005-0000-0000-0000EC010000}"/>
    <cellStyle name="Euro 2 6" xfId="494" xr:uid="{00000000-0005-0000-0000-0000ED010000}"/>
    <cellStyle name="Euro 2 6 2" xfId="495" xr:uid="{00000000-0005-0000-0000-0000EE010000}"/>
    <cellStyle name="Euro 2 60" xfId="496" xr:uid="{00000000-0005-0000-0000-0000EF010000}"/>
    <cellStyle name="Euro 2 61" xfId="497" xr:uid="{00000000-0005-0000-0000-0000F0010000}"/>
    <cellStyle name="Euro 2 62" xfId="498" xr:uid="{00000000-0005-0000-0000-0000F1010000}"/>
    <cellStyle name="Euro 2 63" xfId="499" xr:uid="{00000000-0005-0000-0000-0000F2010000}"/>
    <cellStyle name="Euro 2 64" xfId="500" xr:uid="{00000000-0005-0000-0000-0000F3010000}"/>
    <cellStyle name="Euro 2 7" xfId="501" xr:uid="{00000000-0005-0000-0000-0000F4010000}"/>
    <cellStyle name="Euro 2 7 2" xfId="502" xr:uid="{00000000-0005-0000-0000-0000F5010000}"/>
    <cellStyle name="Euro 2 8" xfId="503" xr:uid="{00000000-0005-0000-0000-0000F6010000}"/>
    <cellStyle name="Euro 2 8 2" xfId="504" xr:uid="{00000000-0005-0000-0000-0000F7010000}"/>
    <cellStyle name="Euro 2 9" xfId="505" xr:uid="{00000000-0005-0000-0000-0000F8010000}"/>
    <cellStyle name="Euro 2 9 2" xfId="506" xr:uid="{00000000-0005-0000-0000-0000F9010000}"/>
    <cellStyle name="Euro 20" xfId="507" xr:uid="{00000000-0005-0000-0000-0000FA010000}"/>
    <cellStyle name="Euro 21" xfId="508" xr:uid="{00000000-0005-0000-0000-0000FB010000}"/>
    <cellStyle name="Euro 22" xfId="509" xr:uid="{00000000-0005-0000-0000-0000FC010000}"/>
    <cellStyle name="Euro 23" xfId="510" xr:uid="{00000000-0005-0000-0000-0000FD010000}"/>
    <cellStyle name="Euro 24" xfId="511" xr:uid="{00000000-0005-0000-0000-0000FE010000}"/>
    <cellStyle name="Euro 25" xfId="512" xr:uid="{00000000-0005-0000-0000-0000FF010000}"/>
    <cellStyle name="Euro 26" xfId="513" xr:uid="{00000000-0005-0000-0000-000000020000}"/>
    <cellStyle name="Euro 27" xfId="514" xr:uid="{00000000-0005-0000-0000-000001020000}"/>
    <cellStyle name="Euro 28" xfId="515" xr:uid="{00000000-0005-0000-0000-000002020000}"/>
    <cellStyle name="Euro 29" xfId="516" xr:uid="{00000000-0005-0000-0000-000003020000}"/>
    <cellStyle name="Euro 3" xfId="517" xr:uid="{00000000-0005-0000-0000-000004020000}"/>
    <cellStyle name="Euro 3 2" xfId="518" xr:uid="{00000000-0005-0000-0000-000005020000}"/>
    <cellStyle name="Euro 3 3" xfId="519" xr:uid="{00000000-0005-0000-0000-000006020000}"/>
    <cellStyle name="Euro 30" xfId="520" xr:uid="{00000000-0005-0000-0000-000007020000}"/>
    <cellStyle name="Euro 31" xfId="521" xr:uid="{00000000-0005-0000-0000-000008020000}"/>
    <cellStyle name="Euro 32" xfId="522" xr:uid="{00000000-0005-0000-0000-000009020000}"/>
    <cellStyle name="Euro 33" xfId="523" xr:uid="{00000000-0005-0000-0000-00000A020000}"/>
    <cellStyle name="Euro 34" xfId="524" xr:uid="{00000000-0005-0000-0000-00000B020000}"/>
    <cellStyle name="Euro 34 2" xfId="525" xr:uid="{00000000-0005-0000-0000-00000C020000}"/>
    <cellStyle name="Euro 4" xfId="526" xr:uid="{00000000-0005-0000-0000-00000D020000}"/>
    <cellStyle name="Euro 5" xfId="527" xr:uid="{00000000-0005-0000-0000-00000E020000}"/>
    <cellStyle name="Euro 6" xfId="528" xr:uid="{00000000-0005-0000-0000-00000F020000}"/>
    <cellStyle name="Euro 7" xfId="529" xr:uid="{00000000-0005-0000-0000-000010020000}"/>
    <cellStyle name="Euro 8" xfId="530" xr:uid="{00000000-0005-0000-0000-000011020000}"/>
    <cellStyle name="Euro 9" xfId="531" xr:uid="{00000000-0005-0000-0000-000012020000}"/>
    <cellStyle name="Explanatory Text" xfId="532" xr:uid="{00000000-0005-0000-0000-000013020000}"/>
    <cellStyle name="Heading 1" xfId="533" xr:uid="{00000000-0005-0000-0000-000014020000}"/>
    <cellStyle name="Heading 2" xfId="534" xr:uid="{00000000-0005-0000-0000-000015020000}"/>
    <cellStyle name="Heading 3" xfId="535" xr:uid="{00000000-0005-0000-0000-000016020000}"/>
    <cellStyle name="Incorrecto 2" xfId="536" xr:uid="{00000000-0005-0000-0000-000017020000}"/>
    <cellStyle name="Incorrecto 2 2" xfId="537" xr:uid="{00000000-0005-0000-0000-000018020000}"/>
    <cellStyle name="Incorrecto 2 2 2" xfId="538" xr:uid="{00000000-0005-0000-0000-000019020000}"/>
    <cellStyle name="Incorrecto 2 3" xfId="539" xr:uid="{00000000-0005-0000-0000-00001A020000}"/>
    <cellStyle name="Incorrecto 3" xfId="540" xr:uid="{00000000-0005-0000-0000-00001B020000}"/>
    <cellStyle name="Incorrecto 3 2" xfId="541" xr:uid="{00000000-0005-0000-0000-00001C020000}"/>
    <cellStyle name="Incorrecto 4" xfId="542" xr:uid="{00000000-0005-0000-0000-00001D020000}"/>
    <cellStyle name="Incorrecto 4 2" xfId="543" xr:uid="{00000000-0005-0000-0000-00001E020000}"/>
    <cellStyle name="Millares" xfId="544" builtinId="3"/>
    <cellStyle name="Millares [0]" xfId="2509" builtinId="6"/>
    <cellStyle name="Millares [0] 2" xfId="545" xr:uid="{00000000-0005-0000-0000-000020020000}"/>
    <cellStyle name="Millares [0] 2 2" xfId="546" xr:uid="{00000000-0005-0000-0000-000021020000}"/>
    <cellStyle name="Millares [0] 3" xfId="2512" xr:uid="{6D1307C6-0B9E-4944-A0BF-1A57B720E9B5}"/>
    <cellStyle name="Millares 10" xfId="547" xr:uid="{00000000-0005-0000-0000-000022020000}"/>
    <cellStyle name="Millares 10 2" xfId="548" xr:uid="{00000000-0005-0000-0000-000023020000}"/>
    <cellStyle name="Millares 10 3" xfId="549" xr:uid="{00000000-0005-0000-0000-000024020000}"/>
    <cellStyle name="Millares 10 4" xfId="550" xr:uid="{00000000-0005-0000-0000-000025020000}"/>
    <cellStyle name="Millares 11" xfId="551" xr:uid="{00000000-0005-0000-0000-000026020000}"/>
    <cellStyle name="Millares 11 2" xfId="552" xr:uid="{00000000-0005-0000-0000-000027020000}"/>
    <cellStyle name="Millares 11 3" xfId="553" xr:uid="{00000000-0005-0000-0000-000028020000}"/>
    <cellStyle name="Millares 12" xfId="554" xr:uid="{00000000-0005-0000-0000-000029020000}"/>
    <cellStyle name="Millares 12 2" xfId="555" xr:uid="{00000000-0005-0000-0000-00002A020000}"/>
    <cellStyle name="Millares 12 3" xfId="556" xr:uid="{00000000-0005-0000-0000-00002B020000}"/>
    <cellStyle name="Millares 13" xfId="557" xr:uid="{00000000-0005-0000-0000-00002C020000}"/>
    <cellStyle name="Millares 13 2" xfId="558" xr:uid="{00000000-0005-0000-0000-00002D020000}"/>
    <cellStyle name="Millares 13 3" xfId="559" xr:uid="{00000000-0005-0000-0000-00002E020000}"/>
    <cellStyle name="Millares 13 4" xfId="560" xr:uid="{00000000-0005-0000-0000-00002F020000}"/>
    <cellStyle name="Millares 14" xfId="561" xr:uid="{00000000-0005-0000-0000-000030020000}"/>
    <cellStyle name="Millares 14 2" xfId="562" xr:uid="{00000000-0005-0000-0000-000031020000}"/>
    <cellStyle name="Millares 14 3" xfId="563" xr:uid="{00000000-0005-0000-0000-000032020000}"/>
    <cellStyle name="Millares 14 4" xfId="564" xr:uid="{00000000-0005-0000-0000-000033020000}"/>
    <cellStyle name="Millares 15" xfId="565" xr:uid="{00000000-0005-0000-0000-000034020000}"/>
    <cellStyle name="Millares 15 2" xfId="566" xr:uid="{00000000-0005-0000-0000-000035020000}"/>
    <cellStyle name="Millares 15 3" xfId="567" xr:uid="{00000000-0005-0000-0000-000036020000}"/>
    <cellStyle name="Millares 16" xfId="568" xr:uid="{00000000-0005-0000-0000-000037020000}"/>
    <cellStyle name="Millares 16 2" xfId="569" xr:uid="{00000000-0005-0000-0000-000038020000}"/>
    <cellStyle name="Millares 16 3" xfId="570" xr:uid="{00000000-0005-0000-0000-000039020000}"/>
    <cellStyle name="Millares 17" xfId="571" xr:uid="{00000000-0005-0000-0000-00003A020000}"/>
    <cellStyle name="Millares 17 2" xfId="572" xr:uid="{00000000-0005-0000-0000-00003B020000}"/>
    <cellStyle name="Millares 17 3" xfId="573" xr:uid="{00000000-0005-0000-0000-00003C020000}"/>
    <cellStyle name="Millares 18" xfId="574" xr:uid="{00000000-0005-0000-0000-00003D020000}"/>
    <cellStyle name="Millares 18 2" xfId="575" xr:uid="{00000000-0005-0000-0000-00003E020000}"/>
    <cellStyle name="Millares 19" xfId="576" xr:uid="{00000000-0005-0000-0000-00003F020000}"/>
    <cellStyle name="Millares 19 2" xfId="577" xr:uid="{00000000-0005-0000-0000-000040020000}"/>
    <cellStyle name="Millares 2" xfId="578" xr:uid="{00000000-0005-0000-0000-000041020000}"/>
    <cellStyle name="Millares 2 10" xfId="579" xr:uid="{00000000-0005-0000-0000-000042020000}"/>
    <cellStyle name="Millares 2 10 2" xfId="580" xr:uid="{00000000-0005-0000-0000-000043020000}"/>
    <cellStyle name="Millares 2 11" xfId="581" xr:uid="{00000000-0005-0000-0000-000044020000}"/>
    <cellStyle name="Millares 2 11 2" xfId="582" xr:uid="{00000000-0005-0000-0000-000045020000}"/>
    <cellStyle name="Millares 2 12" xfId="583" xr:uid="{00000000-0005-0000-0000-000046020000}"/>
    <cellStyle name="Millares 2 12 2" xfId="584" xr:uid="{00000000-0005-0000-0000-000047020000}"/>
    <cellStyle name="Millares 2 13" xfId="585" xr:uid="{00000000-0005-0000-0000-000048020000}"/>
    <cellStyle name="Millares 2 13 2" xfId="586" xr:uid="{00000000-0005-0000-0000-000049020000}"/>
    <cellStyle name="Millares 2 14" xfId="587" xr:uid="{00000000-0005-0000-0000-00004A020000}"/>
    <cellStyle name="Millares 2 14 2" xfId="588" xr:uid="{00000000-0005-0000-0000-00004B020000}"/>
    <cellStyle name="Millares 2 15" xfId="589" xr:uid="{00000000-0005-0000-0000-00004C020000}"/>
    <cellStyle name="Millares 2 15 2" xfId="590" xr:uid="{00000000-0005-0000-0000-00004D020000}"/>
    <cellStyle name="Millares 2 16" xfId="591" xr:uid="{00000000-0005-0000-0000-00004E020000}"/>
    <cellStyle name="Millares 2 16 2" xfId="592" xr:uid="{00000000-0005-0000-0000-00004F020000}"/>
    <cellStyle name="Millares 2 17" xfId="593" xr:uid="{00000000-0005-0000-0000-000050020000}"/>
    <cellStyle name="Millares 2 17 2" xfId="594" xr:uid="{00000000-0005-0000-0000-000051020000}"/>
    <cellStyle name="Millares 2 18" xfId="595" xr:uid="{00000000-0005-0000-0000-000052020000}"/>
    <cellStyle name="Millares 2 18 2" xfId="596" xr:uid="{00000000-0005-0000-0000-000053020000}"/>
    <cellStyle name="Millares 2 19" xfId="597" xr:uid="{00000000-0005-0000-0000-000054020000}"/>
    <cellStyle name="Millares 2 19 2" xfId="598" xr:uid="{00000000-0005-0000-0000-000055020000}"/>
    <cellStyle name="Millares 2 2" xfId="599" xr:uid="{00000000-0005-0000-0000-000056020000}"/>
    <cellStyle name="Millares 2 2 2" xfId="600" xr:uid="{00000000-0005-0000-0000-000057020000}"/>
    <cellStyle name="Millares 2 2 3" xfId="601" xr:uid="{00000000-0005-0000-0000-000058020000}"/>
    <cellStyle name="Millares 2 20" xfId="602" xr:uid="{00000000-0005-0000-0000-000059020000}"/>
    <cellStyle name="Millares 2 20 2" xfId="603" xr:uid="{00000000-0005-0000-0000-00005A020000}"/>
    <cellStyle name="Millares 2 21" xfId="604" xr:uid="{00000000-0005-0000-0000-00005B020000}"/>
    <cellStyle name="Millares 2 21 2" xfId="605" xr:uid="{00000000-0005-0000-0000-00005C020000}"/>
    <cellStyle name="Millares 2 22" xfId="606" xr:uid="{00000000-0005-0000-0000-00005D020000}"/>
    <cellStyle name="Millares 2 22 2" xfId="607" xr:uid="{00000000-0005-0000-0000-00005E020000}"/>
    <cellStyle name="Millares 2 23" xfId="608" xr:uid="{00000000-0005-0000-0000-00005F020000}"/>
    <cellStyle name="Millares 2 23 2" xfId="609" xr:uid="{00000000-0005-0000-0000-000060020000}"/>
    <cellStyle name="Millares 2 24" xfId="610" xr:uid="{00000000-0005-0000-0000-000061020000}"/>
    <cellStyle name="Millares 2 24 2" xfId="611" xr:uid="{00000000-0005-0000-0000-000062020000}"/>
    <cellStyle name="Millares 2 25" xfId="612" xr:uid="{00000000-0005-0000-0000-000063020000}"/>
    <cellStyle name="Millares 2 25 2" xfId="613" xr:uid="{00000000-0005-0000-0000-000064020000}"/>
    <cellStyle name="Millares 2 26" xfId="614" xr:uid="{00000000-0005-0000-0000-000065020000}"/>
    <cellStyle name="Millares 2 26 2" xfId="615" xr:uid="{00000000-0005-0000-0000-000066020000}"/>
    <cellStyle name="Millares 2 27" xfId="616" xr:uid="{00000000-0005-0000-0000-000067020000}"/>
    <cellStyle name="Millares 2 27 2" xfId="617" xr:uid="{00000000-0005-0000-0000-000068020000}"/>
    <cellStyle name="Millares 2 28" xfId="618" xr:uid="{00000000-0005-0000-0000-000069020000}"/>
    <cellStyle name="Millares 2 28 2" xfId="619" xr:uid="{00000000-0005-0000-0000-00006A020000}"/>
    <cellStyle name="Millares 2 29" xfId="620" xr:uid="{00000000-0005-0000-0000-00006B020000}"/>
    <cellStyle name="Millares 2 29 2" xfId="621" xr:uid="{00000000-0005-0000-0000-00006C020000}"/>
    <cellStyle name="Millares 2 3" xfId="622" xr:uid="{00000000-0005-0000-0000-00006D020000}"/>
    <cellStyle name="Millares 2 3 2" xfId="623" xr:uid="{00000000-0005-0000-0000-00006E020000}"/>
    <cellStyle name="Millares 2 30" xfId="624" xr:uid="{00000000-0005-0000-0000-00006F020000}"/>
    <cellStyle name="Millares 2 30 2" xfId="625" xr:uid="{00000000-0005-0000-0000-000070020000}"/>
    <cellStyle name="Millares 2 31" xfId="626" xr:uid="{00000000-0005-0000-0000-000071020000}"/>
    <cellStyle name="Millares 2 31 2" xfId="627" xr:uid="{00000000-0005-0000-0000-000072020000}"/>
    <cellStyle name="Millares 2 32" xfId="628" xr:uid="{00000000-0005-0000-0000-000073020000}"/>
    <cellStyle name="Millares 2 32 2" xfId="629" xr:uid="{00000000-0005-0000-0000-000074020000}"/>
    <cellStyle name="Millares 2 33" xfId="630" xr:uid="{00000000-0005-0000-0000-000075020000}"/>
    <cellStyle name="Millares 2 33 2" xfId="631" xr:uid="{00000000-0005-0000-0000-000076020000}"/>
    <cellStyle name="Millares 2 34" xfId="632" xr:uid="{00000000-0005-0000-0000-000077020000}"/>
    <cellStyle name="Millares 2 34 2" xfId="633" xr:uid="{00000000-0005-0000-0000-000078020000}"/>
    <cellStyle name="Millares 2 35" xfId="634" xr:uid="{00000000-0005-0000-0000-000079020000}"/>
    <cellStyle name="Millares 2 35 2" xfId="635" xr:uid="{00000000-0005-0000-0000-00007A020000}"/>
    <cellStyle name="Millares 2 36" xfId="636" xr:uid="{00000000-0005-0000-0000-00007B020000}"/>
    <cellStyle name="Millares 2 36 2" xfId="637" xr:uid="{00000000-0005-0000-0000-00007C020000}"/>
    <cellStyle name="Millares 2 37" xfId="638" xr:uid="{00000000-0005-0000-0000-00007D020000}"/>
    <cellStyle name="Millares 2 37 2" xfId="639" xr:uid="{00000000-0005-0000-0000-00007E020000}"/>
    <cellStyle name="Millares 2 38" xfId="640" xr:uid="{00000000-0005-0000-0000-00007F020000}"/>
    <cellStyle name="Millares 2 38 2" xfId="641" xr:uid="{00000000-0005-0000-0000-000080020000}"/>
    <cellStyle name="Millares 2 39" xfId="642" xr:uid="{00000000-0005-0000-0000-000081020000}"/>
    <cellStyle name="Millares 2 39 2" xfId="643" xr:uid="{00000000-0005-0000-0000-000082020000}"/>
    <cellStyle name="Millares 2 4" xfId="644" xr:uid="{00000000-0005-0000-0000-000083020000}"/>
    <cellStyle name="Millares 2 4 2" xfId="645" xr:uid="{00000000-0005-0000-0000-000084020000}"/>
    <cellStyle name="Millares 2 40" xfId="646" xr:uid="{00000000-0005-0000-0000-000085020000}"/>
    <cellStyle name="Millares 2 40 2" xfId="647" xr:uid="{00000000-0005-0000-0000-000086020000}"/>
    <cellStyle name="Millares 2 41" xfId="648" xr:uid="{00000000-0005-0000-0000-000087020000}"/>
    <cellStyle name="Millares 2 41 2" xfId="649" xr:uid="{00000000-0005-0000-0000-000088020000}"/>
    <cellStyle name="Millares 2 42" xfId="650" xr:uid="{00000000-0005-0000-0000-000089020000}"/>
    <cellStyle name="Millares 2 42 2" xfId="651" xr:uid="{00000000-0005-0000-0000-00008A020000}"/>
    <cellStyle name="Millares 2 43" xfId="652" xr:uid="{00000000-0005-0000-0000-00008B020000}"/>
    <cellStyle name="Millares 2 43 2" xfId="653" xr:uid="{00000000-0005-0000-0000-00008C020000}"/>
    <cellStyle name="Millares 2 44" xfId="654" xr:uid="{00000000-0005-0000-0000-00008D020000}"/>
    <cellStyle name="Millares 2 45" xfId="655" xr:uid="{00000000-0005-0000-0000-00008E020000}"/>
    <cellStyle name="Millares 2 46" xfId="656" xr:uid="{00000000-0005-0000-0000-00008F020000}"/>
    <cellStyle name="Millares 2 47" xfId="657" xr:uid="{00000000-0005-0000-0000-000090020000}"/>
    <cellStyle name="Millares 2 48" xfId="658" xr:uid="{00000000-0005-0000-0000-000091020000}"/>
    <cellStyle name="Millares 2 49" xfId="659" xr:uid="{00000000-0005-0000-0000-000092020000}"/>
    <cellStyle name="Millares 2 5" xfId="660" xr:uid="{00000000-0005-0000-0000-000093020000}"/>
    <cellStyle name="Millares 2 5 2" xfId="661" xr:uid="{00000000-0005-0000-0000-000094020000}"/>
    <cellStyle name="Millares 2 50" xfId="662" xr:uid="{00000000-0005-0000-0000-000095020000}"/>
    <cellStyle name="Millares 2 51" xfId="663" xr:uid="{00000000-0005-0000-0000-000096020000}"/>
    <cellStyle name="Millares 2 52" xfId="664" xr:uid="{00000000-0005-0000-0000-000097020000}"/>
    <cellStyle name="Millares 2 53" xfId="665" xr:uid="{00000000-0005-0000-0000-000098020000}"/>
    <cellStyle name="Millares 2 54" xfId="666" xr:uid="{00000000-0005-0000-0000-000099020000}"/>
    <cellStyle name="Millares 2 55" xfId="667" xr:uid="{00000000-0005-0000-0000-00009A020000}"/>
    <cellStyle name="Millares 2 56" xfId="668" xr:uid="{00000000-0005-0000-0000-00009B020000}"/>
    <cellStyle name="Millares 2 57" xfId="669" xr:uid="{00000000-0005-0000-0000-00009C020000}"/>
    <cellStyle name="Millares 2 58" xfId="670" xr:uid="{00000000-0005-0000-0000-00009D020000}"/>
    <cellStyle name="Millares 2 59" xfId="671" xr:uid="{00000000-0005-0000-0000-00009E020000}"/>
    <cellStyle name="Millares 2 6" xfId="672" xr:uid="{00000000-0005-0000-0000-00009F020000}"/>
    <cellStyle name="Millares 2 6 2" xfId="673" xr:uid="{00000000-0005-0000-0000-0000A0020000}"/>
    <cellStyle name="Millares 2 60" xfId="674" xr:uid="{00000000-0005-0000-0000-0000A1020000}"/>
    <cellStyle name="Millares 2 61" xfId="675" xr:uid="{00000000-0005-0000-0000-0000A2020000}"/>
    <cellStyle name="Millares 2 62" xfId="676" xr:uid="{00000000-0005-0000-0000-0000A3020000}"/>
    <cellStyle name="Millares 2 63" xfId="677" xr:uid="{00000000-0005-0000-0000-0000A4020000}"/>
    <cellStyle name="Millares 2 64" xfId="678" xr:uid="{00000000-0005-0000-0000-0000A5020000}"/>
    <cellStyle name="Millares 2 65" xfId="679" xr:uid="{00000000-0005-0000-0000-0000A6020000}"/>
    <cellStyle name="Millares 2 66" xfId="680" xr:uid="{00000000-0005-0000-0000-0000A7020000}"/>
    <cellStyle name="Millares 2 67" xfId="681" xr:uid="{00000000-0005-0000-0000-0000A8020000}"/>
    <cellStyle name="Millares 2 68" xfId="682" xr:uid="{00000000-0005-0000-0000-0000A9020000}"/>
    <cellStyle name="Millares 2 69" xfId="683" xr:uid="{00000000-0005-0000-0000-0000AA020000}"/>
    <cellStyle name="Millares 2 7" xfId="684" xr:uid="{00000000-0005-0000-0000-0000AB020000}"/>
    <cellStyle name="Millares 2 7 2" xfId="685" xr:uid="{00000000-0005-0000-0000-0000AC020000}"/>
    <cellStyle name="Millares 2 70" xfId="686" xr:uid="{00000000-0005-0000-0000-0000AD020000}"/>
    <cellStyle name="Millares 2 71" xfId="687" xr:uid="{00000000-0005-0000-0000-0000AE020000}"/>
    <cellStyle name="Millares 2 72" xfId="688" xr:uid="{00000000-0005-0000-0000-0000AF020000}"/>
    <cellStyle name="Millares 2 73" xfId="689" xr:uid="{00000000-0005-0000-0000-0000B0020000}"/>
    <cellStyle name="Millares 2 74" xfId="690" xr:uid="{00000000-0005-0000-0000-0000B1020000}"/>
    <cellStyle name="Millares 2 75" xfId="691" xr:uid="{00000000-0005-0000-0000-0000B2020000}"/>
    <cellStyle name="Millares 2 76" xfId="692" xr:uid="{00000000-0005-0000-0000-0000B3020000}"/>
    <cellStyle name="Millares 2 8" xfId="693" xr:uid="{00000000-0005-0000-0000-0000B4020000}"/>
    <cellStyle name="Millares 2 8 2" xfId="694" xr:uid="{00000000-0005-0000-0000-0000B5020000}"/>
    <cellStyle name="Millares 2 9" xfId="695" xr:uid="{00000000-0005-0000-0000-0000B6020000}"/>
    <cellStyle name="Millares 2 9 2" xfId="696" xr:uid="{00000000-0005-0000-0000-0000B7020000}"/>
    <cellStyle name="Millares 20" xfId="697" xr:uid="{00000000-0005-0000-0000-0000B8020000}"/>
    <cellStyle name="Millares 20 2" xfId="698" xr:uid="{00000000-0005-0000-0000-0000B9020000}"/>
    <cellStyle name="Millares 21" xfId="699" xr:uid="{00000000-0005-0000-0000-0000BA020000}"/>
    <cellStyle name="Millares 21 2" xfId="700" xr:uid="{00000000-0005-0000-0000-0000BB020000}"/>
    <cellStyle name="Millares 22" xfId="701" xr:uid="{00000000-0005-0000-0000-0000BC020000}"/>
    <cellStyle name="Millares 22 2" xfId="702" xr:uid="{00000000-0005-0000-0000-0000BD020000}"/>
    <cellStyle name="Millares 23" xfId="703" xr:uid="{00000000-0005-0000-0000-0000BE020000}"/>
    <cellStyle name="Millares 24" xfId="704" xr:uid="{00000000-0005-0000-0000-0000BF020000}"/>
    <cellStyle name="Millares 25" xfId="705" xr:uid="{00000000-0005-0000-0000-0000C0020000}"/>
    <cellStyle name="Millares 26" xfId="706" xr:uid="{00000000-0005-0000-0000-0000C1020000}"/>
    <cellStyle name="Millares 27" xfId="707" xr:uid="{00000000-0005-0000-0000-0000C2020000}"/>
    <cellStyle name="Millares 28" xfId="708" xr:uid="{00000000-0005-0000-0000-0000C3020000}"/>
    <cellStyle name="Millares 29" xfId="709" xr:uid="{00000000-0005-0000-0000-0000C4020000}"/>
    <cellStyle name="Millares 3" xfId="710" xr:uid="{00000000-0005-0000-0000-0000C5020000}"/>
    <cellStyle name="Millares 3 10" xfId="711" xr:uid="{00000000-0005-0000-0000-0000C6020000}"/>
    <cellStyle name="Millares 3 10 2" xfId="712" xr:uid="{00000000-0005-0000-0000-0000C7020000}"/>
    <cellStyle name="Millares 3 11" xfId="713" xr:uid="{00000000-0005-0000-0000-0000C8020000}"/>
    <cellStyle name="Millares 3 11 2" xfId="714" xr:uid="{00000000-0005-0000-0000-0000C9020000}"/>
    <cellStyle name="Millares 3 12" xfId="715" xr:uid="{00000000-0005-0000-0000-0000CA020000}"/>
    <cellStyle name="Millares 3 12 2" xfId="716" xr:uid="{00000000-0005-0000-0000-0000CB020000}"/>
    <cellStyle name="Millares 3 13" xfId="717" xr:uid="{00000000-0005-0000-0000-0000CC020000}"/>
    <cellStyle name="Millares 3 13 2" xfId="718" xr:uid="{00000000-0005-0000-0000-0000CD020000}"/>
    <cellStyle name="Millares 3 14" xfId="719" xr:uid="{00000000-0005-0000-0000-0000CE020000}"/>
    <cellStyle name="Millares 3 14 2" xfId="720" xr:uid="{00000000-0005-0000-0000-0000CF020000}"/>
    <cellStyle name="Millares 3 15" xfId="721" xr:uid="{00000000-0005-0000-0000-0000D0020000}"/>
    <cellStyle name="Millares 3 15 2" xfId="722" xr:uid="{00000000-0005-0000-0000-0000D1020000}"/>
    <cellStyle name="Millares 3 16" xfId="723" xr:uid="{00000000-0005-0000-0000-0000D2020000}"/>
    <cellStyle name="Millares 3 16 2" xfId="724" xr:uid="{00000000-0005-0000-0000-0000D3020000}"/>
    <cellStyle name="Millares 3 17" xfId="725" xr:uid="{00000000-0005-0000-0000-0000D4020000}"/>
    <cellStyle name="Millares 3 17 2" xfId="726" xr:uid="{00000000-0005-0000-0000-0000D5020000}"/>
    <cellStyle name="Millares 3 18" xfId="727" xr:uid="{00000000-0005-0000-0000-0000D6020000}"/>
    <cellStyle name="Millares 3 18 2" xfId="728" xr:uid="{00000000-0005-0000-0000-0000D7020000}"/>
    <cellStyle name="Millares 3 19" xfId="729" xr:uid="{00000000-0005-0000-0000-0000D8020000}"/>
    <cellStyle name="Millares 3 19 2" xfId="730" xr:uid="{00000000-0005-0000-0000-0000D9020000}"/>
    <cellStyle name="Millares 3 2" xfId="731" xr:uid="{00000000-0005-0000-0000-0000DA020000}"/>
    <cellStyle name="Millares 3 2 2" xfId="732" xr:uid="{00000000-0005-0000-0000-0000DB020000}"/>
    <cellStyle name="Millares 3 20" xfId="733" xr:uid="{00000000-0005-0000-0000-0000DC020000}"/>
    <cellStyle name="Millares 3 20 2" xfId="734" xr:uid="{00000000-0005-0000-0000-0000DD020000}"/>
    <cellStyle name="Millares 3 21" xfId="735" xr:uid="{00000000-0005-0000-0000-0000DE020000}"/>
    <cellStyle name="Millares 3 21 2" xfId="736" xr:uid="{00000000-0005-0000-0000-0000DF020000}"/>
    <cellStyle name="Millares 3 22" xfId="737" xr:uid="{00000000-0005-0000-0000-0000E0020000}"/>
    <cellStyle name="Millares 3 22 2" xfId="738" xr:uid="{00000000-0005-0000-0000-0000E1020000}"/>
    <cellStyle name="Millares 3 23" xfId="739" xr:uid="{00000000-0005-0000-0000-0000E2020000}"/>
    <cellStyle name="Millares 3 23 2" xfId="740" xr:uid="{00000000-0005-0000-0000-0000E3020000}"/>
    <cellStyle name="Millares 3 24" xfId="741" xr:uid="{00000000-0005-0000-0000-0000E4020000}"/>
    <cellStyle name="Millares 3 24 2" xfId="742" xr:uid="{00000000-0005-0000-0000-0000E5020000}"/>
    <cellStyle name="Millares 3 25" xfId="743" xr:uid="{00000000-0005-0000-0000-0000E6020000}"/>
    <cellStyle name="Millares 3 25 2" xfId="744" xr:uid="{00000000-0005-0000-0000-0000E7020000}"/>
    <cellStyle name="Millares 3 26" xfId="745" xr:uid="{00000000-0005-0000-0000-0000E8020000}"/>
    <cellStyle name="Millares 3 26 2" xfId="746" xr:uid="{00000000-0005-0000-0000-0000E9020000}"/>
    <cellStyle name="Millares 3 27" xfId="747" xr:uid="{00000000-0005-0000-0000-0000EA020000}"/>
    <cellStyle name="Millares 3 27 2" xfId="748" xr:uid="{00000000-0005-0000-0000-0000EB020000}"/>
    <cellStyle name="Millares 3 28" xfId="749" xr:uid="{00000000-0005-0000-0000-0000EC020000}"/>
    <cellStyle name="Millares 3 28 2" xfId="750" xr:uid="{00000000-0005-0000-0000-0000ED020000}"/>
    <cellStyle name="Millares 3 29" xfId="751" xr:uid="{00000000-0005-0000-0000-0000EE020000}"/>
    <cellStyle name="Millares 3 29 2" xfId="752" xr:uid="{00000000-0005-0000-0000-0000EF020000}"/>
    <cellStyle name="Millares 3 3" xfId="753" xr:uid="{00000000-0005-0000-0000-0000F0020000}"/>
    <cellStyle name="Millares 3 3 2" xfId="754" xr:uid="{00000000-0005-0000-0000-0000F1020000}"/>
    <cellStyle name="Millares 3 30" xfId="755" xr:uid="{00000000-0005-0000-0000-0000F2020000}"/>
    <cellStyle name="Millares 3 30 2" xfId="756" xr:uid="{00000000-0005-0000-0000-0000F3020000}"/>
    <cellStyle name="Millares 3 31" xfId="757" xr:uid="{00000000-0005-0000-0000-0000F4020000}"/>
    <cellStyle name="Millares 3 31 2" xfId="758" xr:uid="{00000000-0005-0000-0000-0000F5020000}"/>
    <cellStyle name="Millares 3 32" xfId="759" xr:uid="{00000000-0005-0000-0000-0000F6020000}"/>
    <cellStyle name="Millares 3 32 2" xfId="760" xr:uid="{00000000-0005-0000-0000-0000F7020000}"/>
    <cellStyle name="Millares 3 33" xfId="761" xr:uid="{00000000-0005-0000-0000-0000F8020000}"/>
    <cellStyle name="Millares 3 33 2" xfId="762" xr:uid="{00000000-0005-0000-0000-0000F9020000}"/>
    <cellStyle name="Millares 3 33 3" xfId="763" xr:uid="{00000000-0005-0000-0000-0000FA020000}"/>
    <cellStyle name="Millares 3 34" xfId="764" xr:uid="{00000000-0005-0000-0000-0000FB020000}"/>
    <cellStyle name="Millares 3 35" xfId="765" xr:uid="{00000000-0005-0000-0000-0000FC020000}"/>
    <cellStyle name="Millares 3 36" xfId="766" xr:uid="{00000000-0005-0000-0000-0000FD020000}"/>
    <cellStyle name="Millares 3 37" xfId="767" xr:uid="{00000000-0005-0000-0000-0000FE020000}"/>
    <cellStyle name="Millares 3 38" xfId="768" xr:uid="{00000000-0005-0000-0000-0000FF020000}"/>
    <cellStyle name="Millares 3 39" xfId="769" xr:uid="{00000000-0005-0000-0000-000000030000}"/>
    <cellStyle name="Millares 3 4" xfId="770" xr:uid="{00000000-0005-0000-0000-000001030000}"/>
    <cellStyle name="Millares 3 4 2" xfId="771" xr:uid="{00000000-0005-0000-0000-000002030000}"/>
    <cellStyle name="Millares 3 40" xfId="772" xr:uid="{00000000-0005-0000-0000-000003030000}"/>
    <cellStyle name="Millares 3 41" xfId="773" xr:uid="{00000000-0005-0000-0000-000004030000}"/>
    <cellStyle name="Millares 3 42" xfId="774" xr:uid="{00000000-0005-0000-0000-000005030000}"/>
    <cellStyle name="Millares 3 43" xfId="775" xr:uid="{00000000-0005-0000-0000-000006030000}"/>
    <cellStyle name="Millares 3 44" xfId="776" xr:uid="{00000000-0005-0000-0000-000007030000}"/>
    <cellStyle name="Millares 3 45" xfId="777" xr:uid="{00000000-0005-0000-0000-000008030000}"/>
    <cellStyle name="Millares 3 46" xfId="778" xr:uid="{00000000-0005-0000-0000-000009030000}"/>
    <cellStyle name="Millares 3 47" xfId="779" xr:uid="{00000000-0005-0000-0000-00000A030000}"/>
    <cellStyle name="Millares 3 48" xfId="780" xr:uid="{00000000-0005-0000-0000-00000B030000}"/>
    <cellStyle name="Millares 3 49" xfId="781" xr:uid="{00000000-0005-0000-0000-00000C030000}"/>
    <cellStyle name="Millares 3 5" xfId="782" xr:uid="{00000000-0005-0000-0000-00000D030000}"/>
    <cellStyle name="Millares 3 5 2" xfId="783" xr:uid="{00000000-0005-0000-0000-00000E030000}"/>
    <cellStyle name="Millares 3 50" xfId="784" xr:uid="{00000000-0005-0000-0000-00000F030000}"/>
    <cellStyle name="Millares 3 51" xfId="785" xr:uid="{00000000-0005-0000-0000-000010030000}"/>
    <cellStyle name="Millares 3 52" xfId="786" xr:uid="{00000000-0005-0000-0000-000011030000}"/>
    <cellStyle name="Millares 3 53" xfId="787" xr:uid="{00000000-0005-0000-0000-000012030000}"/>
    <cellStyle name="Millares 3 54" xfId="788" xr:uid="{00000000-0005-0000-0000-000013030000}"/>
    <cellStyle name="Millares 3 55" xfId="789" xr:uid="{00000000-0005-0000-0000-000014030000}"/>
    <cellStyle name="Millares 3 56" xfId="790" xr:uid="{00000000-0005-0000-0000-000015030000}"/>
    <cellStyle name="Millares 3 57" xfId="791" xr:uid="{00000000-0005-0000-0000-000016030000}"/>
    <cellStyle name="Millares 3 58" xfId="792" xr:uid="{00000000-0005-0000-0000-000017030000}"/>
    <cellStyle name="Millares 3 59" xfId="793" xr:uid="{00000000-0005-0000-0000-000018030000}"/>
    <cellStyle name="Millares 3 6" xfId="794" xr:uid="{00000000-0005-0000-0000-000019030000}"/>
    <cellStyle name="Millares 3 6 2" xfId="795" xr:uid="{00000000-0005-0000-0000-00001A030000}"/>
    <cellStyle name="Millares 3 60" xfId="796" xr:uid="{00000000-0005-0000-0000-00001B030000}"/>
    <cellStyle name="Millares 3 61" xfId="797" xr:uid="{00000000-0005-0000-0000-00001C030000}"/>
    <cellStyle name="Millares 3 62" xfId="798" xr:uid="{00000000-0005-0000-0000-00001D030000}"/>
    <cellStyle name="Millares 3 63" xfId="799" xr:uid="{00000000-0005-0000-0000-00001E030000}"/>
    <cellStyle name="Millares 3 64" xfId="800" xr:uid="{00000000-0005-0000-0000-00001F030000}"/>
    <cellStyle name="Millares 3 65" xfId="801" xr:uid="{00000000-0005-0000-0000-000020030000}"/>
    <cellStyle name="Millares 3 65 2" xfId="802" xr:uid="{00000000-0005-0000-0000-000021030000}"/>
    <cellStyle name="Millares 3 7" xfId="803" xr:uid="{00000000-0005-0000-0000-000022030000}"/>
    <cellStyle name="Millares 3 7 2" xfId="804" xr:uid="{00000000-0005-0000-0000-000023030000}"/>
    <cellStyle name="Millares 3 8" xfId="805" xr:uid="{00000000-0005-0000-0000-000024030000}"/>
    <cellStyle name="Millares 3 8 2" xfId="806" xr:uid="{00000000-0005-0000-0000-000025030000}"/>
    <cellStyle name="Millares 3 9" xfId="807" xr:uid="{00000000-0005-0000-0000-000026030000}"/>
    <cellStyle name="Millares 3 9 2" xfId="808" xr:uid="{00000000-0005-0000-0000-000027030000}"/>
    <cellStyle name="Millares 30" xfId="809" xr:uid="{00000000-0005-0000-0000-000028030000}"/>
    <cellStyle name="Millares 31" xfId="810" xr:uid="{00000000-0005-0000-0000-000029030000}"/>
    <cellStyle name="Millares 32" xfId="811" xr:uid="{00000000-0005-0000-0000-00002A030000}"/>
    <cellStyle name="Millares 33" xfId="812" xr:uid="{00000000-0005-0000-0000-00002B030000}"/>
    <cellStyle name="Millares 34" xfId="813" xr:uid="{00000000-0005-0000-0000-00002C030000}"/>
    <cellStyle name="Millares 35" xfId="814" xr:uid="{00000000-0005-0000-0000-00002D030000}"/>
    <cellStyle name="Millares 36" xfId="815" xr:uid="{00000000-0005-0000-0000-00002E030000}"/>
    <cellStyle name="Millares 37" xfId="816" xr:uid="{00000000-0005-0000-0000-00002F030000}"/>
    <cellStyle name="Millares 38" xfId="817" xr:uid="{00000000-0005-0000-0000-000030030000}"/>
    <cellStyle name="Millares 39" xfId="818" xr:uid="{00000000-0005-0000-0000-000031030000}"/>
    <cellStyle name="Millares 4" xfId="819" xr:uid="{00000000-0005-0000-0000-000032030000}"/>
    <cellStyle name="Millares 4 2" xfId="820" xr:uid="{00000000-0005-0000-0000-000033030000}"/>
    <cellStyle name="Millares 4 2 2" xfId="821" xr:uid="{00000000-0005-0000-0000-000034030000}"/>
    <cellStyle name="Millares 4 3" xfId="822" xr:uid="{00000000-0005-0000-0000-000035030000}"/>
    <cellStyle name="Millares 4 3 2" xfId="823" xr:uid="{00000000-0005-0000-0000-000036030000}"/>
    <cellStyle name="Millares 40" xfId="2510" xr:uid="{B924A7CF-3AC9-4F65-BE8B-773F899EBBE6}"/>
    <cellStyle name="Millares 41" xfId="824" xr:uid="{00000000-0005-0000-0000-000037030000}"/>
    <cellStyle name="Millares 41 10" xfId="825" xr:uid="{00000000-0005-0000-0000-000038030000}"/>
    <cellStyle name="Millares 41 11" xfId="826" xr:uid="{00000000-0005-0000-0000-000039030000}"/>
    <cellStyle name="Millares 41 12" xfId="827" xr:uid="{00000000-0005-0000-0000-00003A030000}"/>
    <cellStyle name="Millares 41 13" xfId="828" xr:uid="{00000000-0005-0000-0000-00003B030000}"/>
    <cellStyle name="Millares 41 14" xfId="829" xr:uid="{00000000-0005-0000-0000-00003C030000}"/>
    <cellStyle name="Millares 41 15" xfId="830" xr:uid="{00000000-0005-0000-0000-00003D030000}"/>
    <cellStyle name="Millares 41 16" xfId="831" xr:uid="{00000000-0005-0000-0000-00003E030000}"/>
    <cellStyle name="Millares 41 17" xfId="832" xr:uid="{00000000-0005-0000-0000-00003F030000}"/>
    <cellStyle name="Millares 41 18" xfId="833" xr:uid="{00000000-0005-0000-0000-000040030000}"/>
    <cellStyle name="Millares 41 19" xfId="834" xr:uid="{00000000-0005-0000-0000-000041030000}"/>
    <cellStyle name="Millares 41 2" xfId="835" xr:uid="{00000000-0005-0000-0000-000042030000}"/>
    <cellStyle name="Millares 41 2 2" xfId="836" xr:uid="{00000000-0005-0000-0000-000043030000}"/>
    <cellStyle name="Millares 41 20" xfId="837" xr:uid="{00000000-0005-0000-0000-000044030000}"/>
    <cellStyle name="Millares 41 21" xfId="838" xr:uid="{00000000-0005-0000-0000-000045030000}"/>
    <cellStyle name="Millares 41 22" xfId="839" xr:uid="{00000000-0005-0000-0000-000046030000}"/>
    <cellStyle name="Millares 41 23" xfId="840" xr:uid="{00000000-0005-0000-0000-000047030000}"/>
    <cellStyle name="Millares 41 24" xfId="841" xr:uid="{00000000-0005-0000-0000-000048030000}"/>
    <cellStyle name="Millares 41 25" xfId="842" xr:uid="{00000000-0005-0000-0000-000049030000}"/>
    <cellStyle name="Millares 41 26" xfId="843" xr:uid="{00000000-0005-0000-0000-00004A030000}"/>
    <cellStyle name="Millares 41 27" xfId="844" xr:uid="{00000000-0005-0000-0000-00004B030000}"/>
    <cellStyle name="Millares 41 28" xfId="845" xr:uid="{00000000-0005-0000-0000-00004C030000}"/>
    <cellStyle name="Millares 41 29" xfId="846" xr:uid="{00000000-0005-0000-0000-00004D030000}"/>
    <cellStyle name="Millares 41 3" xfId="847" xr:uid="{00000000-0005-0000-0000-00004E030000}"/>
    <cellStyle name="Millares 41 30" xfId="848" xr:uid="{00000000-0005-0000-0000-00004F030000}"/>
    <cellStyle name="Millares 41 31" xfId="849" xr:uid="{00000000-0005-0000-0000-000050030000}"/>
    <cellStyle name="Millares 41 32" xfId="850" xr:uid="{00000000-0005-0000-0000-000051030000}"/>
    <cellStyle name="Millares 41 4" xfId="851" xr:uid="{00000000-0005-0000-0000-000052030000}"/>
    <cellStyle name="Millares 41 5" xfId="852" xr:uid="{00000000-0005-0000-0000-000053030000}"/>
    <cellStyle name="Millares 41 6" xfId="853" xr:uid="{00000000-0005-0000-0000-000054030000}"/>
    <cellStyle name="Millares 41 7" xfId="854" xr:uid="{00000000-0005-0000-0000-000055030000}"/>
    <cellStyle name="Millares 41 8" xfId="855" xr:uid="{00000000-0005-0000-0000-000056030000}"/>
    <cellStyle name="Millares 41 9" xfId="856" xr:uid="{00000000-0005-0000-0000-000057030000}"/>
    <cellStyle name="Millares 5" xfId="857" xr:uid="{00000000-0005-0000-0000-000058030000}"/>
    <cellStyle name="Millares 5 2" xfId="858" xr:uid="{00000000-0005-0000-0000-000059030000}"/>
    <cellStyle name="Millares 5 2 2" xfId="859" xr:uid="{00000000-0005-0000-0000-00005A030000}"/>
    <cellStyle name="Millares 5 3" xfId="860" xr:uid="{00000000-0005-0000-0000-00005B030000}"/>
    <cellStyle name="Millares 5 4" xfId="861" xr:uid="{00000000-0005-0000-0000-00005C030000}"/>
    <cellStyle name="Millares 6" xfId="862" xr:uid="{00000000-0005-0000-0000-00005D030000}"/>
    <cellStyle name="Millares 6 2" xfId="863" xr:uid="{00000000-0005-0000-0000-00005E030000}"/>
    <cellStyle name="Millares 7" xfId="864" xr:uid="{00000000-0005-0000-0000-00005F030000}"/>
    <cellStyle name="Millares 7 2" xfId="865" xr:uid="{00000000-0005-0000-0000-000060030000}"/>
    <cellStyle name="Millares 8" xfId="866" xr:uid="{00000000-0005-0000-0000-000061030000}"/>
    <cellStyle name="Millares 8 2" xfId="867" xr:uid="{00000000-0005-0000-0000-000062030000}"/>
    <cellStyle name="Millares 8 3" xfId="868" xr:uid="{00000000-0005-0000-0000-000063030000}"/>
    <cellStyle name="Millares 9" xfId="869" xr:uid="{00000000-0005-0000-0000-000064030000}"/>
    <cellStyle name="Millares 9 2" xfId="870" xr:uid="{00000000-0005-0000-0000-000065030000}"/>
    <cellStyle name="Millares 9 3" xfId="871" xr:uid="{00000000-0005-0000-0000-000066030000}"/>
    <cellStyle name="Millares 9 4" xfId="872" xr:uid="{00000000-0005-0000-0000-000067030000}"/>
    <cellStyle name="Moneda" xfId="873" builtinId="4"/>
    <cellStyle name="Moneda [0] 2" xfId="2513" xr:uid="{2EEEEF3D-8C1A-4C30-8E44-96BC2B768DF8}"/>
    <cellStyle name="Moneda [0] 2 2" xfId="2514" xr:uid="{955D9767-2C95-4812-AA7A-1B941C0FECB6}"/>
    <cellStyle name="Moneda 10" xfId="874" xr:uid="{00000000-0005-0000-0000-000069030000}"/>
    <cellStyle name="Moneda 11" xfId="2511" xr:uid="{29A0248C-D55E-4346-ADF8-ED959727997E}"/>
    <cellStyle name="Moneda 2" xfId="875" xr:uid="{00000000-0005-0000-0000-00006A030000}"/>
    <cellStyle name="Moneda 2 10" xfId="876" xr:uid="{00000000-0005-0000-0000-00006B030000}"/>
    <cellStyle name="Moneda 2 10 2" xfId="877" xr:uid="{00000000-0005-0000-0000-00006C030000}"/>
    <cellStyle name="Moneda 2 11" xfId="878" xr:uid="{00000000-0005-0000-0000-00006D030000}"/>
    <cellStyle name="Moneda 2 11 2" xfId="879" xr:uid="{00000000-0005-0000-0000-00006E030000}"/>
    <cellStyle name="Moneda 2 12" xfId="880" xr:uid="{00000000-0005-0000-0000-00006F030000}"/>
    <cellStyle name="Moneda 2 12 2" xfId="881" xr:uid="{00000000-0005-0000-0000-000070030000}"/>
    <cellStyle name="Moneda 2 13" xfId="882" xr:uid="{00000000-0005-0000-0000-000071030000}"/>
    <cellStyle name="Moneda 2 13 2" xfId="883" xr:uid="{00000000-0005-0000-0000-000072030000}"/>
    <cellStyle name="Moneda 2 14" xfId="884" xr:uid="{00000000-0005-0000-0000-000073030000}"/>
    <cellStyle name="Moneda 2 14 2" xfId="885" xr:uid="{00000000-0005-0000-0000-000074030000}"/>
    <cellStyle name="Moneda 2 15" xfId="886" xr:uid="{00000000-0005-0000-0000-000075030000}"/>
    <cellStyle name="Moneda 2 15 2" xfId="887" xr:uid="{00000000-0005-0000-0000-000076030000}"/>
    <cellStyle name="Moneda 2 16" xfId="888" xr:uid="{00000000-0005-0000-0000-000077030000}"/>
    <cellStyle name="Moneda 2 16 2" xfId="889" xr:uid="{00000000-0005-0000-0000-000078030000}"/>
    <cellStyle name="Moneda 2 17" xfId="890" xr:uid="{00000000-0005-0000-0000-000079030000}"/>
    <cellStyle name="Moneda 2 17 2" xfId="891" xr:uid="{00000000-0005-0000-0000-00007A030000}"/>
    <cellStyle name="Moneda 2 18" xfId="892" xr:uid="{00000000-0005-0000-0000-00007B030000}"/>
    <cellStyle name="Moneda 2 18 2" xfId="893" xr:uid="{00000000-0005-0000-0000-00007C030000}"/>
    <cellStyle name="Moneda 2 19" xfId="894" xr:uid="{00000000-0005-0000-0000-00007D030000}"/>
    <cellStyle name="Moneda 2 19 2" xfId="895" xr:uid="{00000000-0005-0000-0000-00007E030000}"/>
    <cellStyle name="Moneda 2 2" xfId="896" xr:uid="{00000000-0005-0000-0000-00007F030000}"/>
    <cellStyle name="Moneda 2 2 10" xfId="897" xr:uid="{00000000-0005-0000-0000-000080030000}"/>
    <cellStyle name="Moneda 2 2 10 2" xfId="898" xr:uid="{00000000-0005-0000-0000-000081030000}"/>
    <cellStyle name="Moneda 2 2 11" xfId="899" xr:uid="{00000000-0005-0000-0000-000082030000}"/>
    <cellStyle name="Moneda 2 2 11 2" xfId="900" xr:uid="{00000000-0005-0000-0000-000083030000}"/>
    <cellStyle name="Moneda 2 2 12" xfId="901" xr:uid="{00000000-0005-0000-0000-000084030000}"/>
    <cellStyle name="Moneda 2 2 12 2" xfId="902" xr:uid="{00000000-0005-0000-0000-000085030000}"/>
    <cellStyle name="Moneda 2 2 13" xfId="903" xr:uid="{00000000-0005-0000-0000-000086030000}"/>
    <cellStyle name="Moneda 2 2 13 2" xfId="904" xr:uid="{00000000-0005-0000-0000-000087030000}"/>
    <cellStyle name="Moneda 2 2 14" xfId="905" xr:uid="{00000000-0005-0000-0000-000088030000}"/>
    <cellStyle name="Moneda 2 2 14 2" xfId="906" xr:uid="{00000000-0005-0000-0000-000089030000}"/>
    <cellStyle name="Moneda 2 2 15" xfId="907" xr:uid="{00000000-0005-0000-0000-00008A030000}"/>
    <cellStyle name="Moneda 2 2 15 2" xfId="908" xr:uid="{00000000-0005-0000-0000-00008B030000}"/>
    <cellStyle name="Moneda 2 2 16" xfId="909" xr:uid="{00000000-0005-0000-0000-00008C030000}"/>
    <cellStyle name="Moneda 2 2 16 2" xfId="910" xr:uid="{00000000-0005-0000-0000-00008D030000}"/>
    <cellStyle name="Moneda 2 2 17" xfId="911" xr:uid="{00000000-0005-0000-0000-00008E030000}"/>
    <cellStyle name="Moneda 2 2 17 2" xfId="912" xr:uid="{00000000-0005-0000-0000-00008F030000}"/>
    <cellStyle name="Moneda 2 2 18" xfId="913" xr:uid="{00000000-0005-0000-0000-000090030000}"/>
    <cellStyle name="Moneda 2 2 18 2" xfId="914" xr:uid="{00000000-0005-0000-0000-000091030000}"/>
    <cellStyle name="Moneda 2 2 19" xfId="915" xr:uid="{00000000-0005-0000-0000-000092030000}"/>
    <cellStyle name="Moneda 2 2 19 2" xfId="916" xr:uid="{00000000-0005-0000-0000-000093030000}"/>
    <cellStyle name="Moneda 2 2 2" xfId="917" xr:uid="{00000000-0005-0000-0000-000094030000}"/>
    <cellStyle name="Moneda 2 2 2 2" xfId="918" xr:uid="{00000000-0005-0000-0000-000095030000}"/>
    <cellStyle name="Moneda 2 2 2 3" xfId="919" xr:uid="{00000000-0005-0000-0000-000096030000}"/>
    <cellStyle name="Moneda 2 2 2 4" xfId="920" xr:uid="{00000000-0005-0000-0000-000097030000}"/>
    <cellStyle name="Moneda 2 2 20" xfId="921" xr:uid="{00000000-0005-0000-0000-000098030000}"/>
    <cellStyle name="Moneda 2 2 20 2" xfId="922" xr:uid="{00000000-0005-0000-0000-000099030000}"/>
    <cellStyle name="Moneda 2 2 21" xfId="923" xr:uid="{00000000-0005-0000-0000-00009A030000}"/>
    <cellStyle name="Moneda 2 2 21 2" xfId="924" xr:uid="{00000000-0005-0000-0000-00009B030000}"/>
    <cellStyle name="Moneda 2 2 22" xfId="925" xr:uid="{00000000-0005-0000-0000-00009C030000}"/>
    <cellStyle name="Moneda 2 2 22 2" xfId="926" xr:uid="{00000000-0005-0000-0000-00009D030000}"/>
    <cellStyle name="Moneda 2 2 23" xfId="927" xr:uid="{00000000-0005-0000-0000-00009E030000}"/>
    <cellStyle name="Moneda 2 2 23 2" xfId="928" xr:uid="{00000000-0005-0000-0000-00009F030000}"/>
    <cellStyle name="Moneda 2 2 24" xfId="929" xr:uid="{00000000-0005-0000-0000-0000A0030000}"/>
    <cellStyle name="Moneda 2 2 24 2" xfId="930" xr:uid="{00000000-0005-0000-0000-0000A1030000}"/>
    <cellStyle name="Moneda 2 2 25" xfId="931" xr:uid="{00000000-0005-0000-0000-0000A2030000}"/>
    <cellStyle name="Moneda 2 2 25 2" xfId="932" xr:uid="{00000000-0005-0000-0000-0000A3030000}"/>
    <cellStyle name="Moneda 2 2 26" xfId="933" xr:uid="{00000000-0005-0000-0000-0000A4030000}"/>
    <cellStyle name="Moneda 2 2 26 2" xfId="934" xr:uid="{00000000-0005-0000-0000-0000A5030000}"/>
    <cellStyle name="Moneda 2 2 27" xfId="935" xr:uid="{00000000-0005-0000-0000-0000A6030000}"/>
    <cellStyle name="Moneda 2 2 27 2" xfId="936" xr:uid="{00000000-0005-0000-0000-0000A7030000}"/>
    <cellStyle name="Moneda 2 2 28" xfId="937" xr:uid="{00000000-0005-0000-0000-0000A8030000}"/>
    <cellStyle name="Moneda 2 2 28 2" xfId="938" xr:uid="{00000000-0005-0000-0000-0000A9030000}"/>
    <cellStyle name="Moneda 2 2 29" xfId="939" xr:uid="{00000000-0005-0000-0000-0000AA030000}"/>
    <cellStyle name="Moneda 2 2 29 2" xfId="940" xr:uid="{00000000-0005-0000-0000-0000AB030000}"/>
    <cellStyle name="Moneda 2 2 3" xfId="941" xr:uid="{00000000-0005-0000-0000-0000AC030000}"/>
    <cellStyle name="Moneda 2 2 3 2" xfId="942" xr:uid="{00000000-0005-0000-0000-0000AD030000}"/>
    <cellStyle name="Moneda 2 2 30" xfId="943" xr:uid="{00000000-0005-0000-0000-0000AE030000}"/>
    <cellStyle name="Moneda 2 2 30 2" xfId="944" xr:uid="{00000000-0005-0000-0000-0000AF030000}"/>
    <cellStyle name="Moneda 2 2 31" xfId="945" xr:uid="{00000000-0005-0000-0000-0000B0030000}"/>
    <cellStyle name="Moneda 2 2 31 2" xfId="946" xr:uid="{00000000-0005-0000-0000-0000B1030000}"/>
    <cellStyle name="Moneda 2 2 32" xfId="947" xr:uid="{00000000-0005-0000-0000-0000B2030000}"/>
    <cellStyle name="Moneda 2 2 32 2" xfId="948" xr:uid="{00000000-0005-0000-0000-0000B3030000}"/>
    <cellStyle name="Moneda 2 2 33" xfId="949" xr:uid="{00000000-0005-0000-0000-0000B4030000}"/>
    <cellStyle name="Moneda 2 2 33 2" xfId="950" xr:uid="{00000000-0005-0000-0000-0000B5030000}"/>
    <cellStyle name="Moneda 2 2 33 3" xfId="951" xr:uid="{00000000-0005-0000-0000-0000B6030000}"/>
    <cellStyle name="Moneda 2 2 34" xfId="952" xr:uid="{00000000-0005-0000-0000-0000B7030000}"/>
    <cellStyle name="Moneda 2 2 35" xfId="953" xr:uid="{00000000-0005-0000-0000-0000B8030000}"/>
    <cellStyle name="Moneda 2 2 36" xfId="954" xr:uid="{00000000-0005-0000-0000-0000B9030000}"/>
    <cellStyle name="Moneda 2 2 37" xfId="955" xr:uid="{00000000-0005-0000-0000-0000BA030000}"/>
    <cellStyle name="Moneda 2 2 38" xfId="956" xr:uid="{00000000-0005-0000-0000-0000BB030000}"/>
    <cellStyle name="Moneda 2 2 39" xfId="957" xr:uid="{00000000-0005-0000-0000-0000BC030000}"/>
    <cellStyle name="Moneda 2 2 4" xfId="958" xr:uid="{00000000-0005-0000-0000-0000BD030000}"/>
    <cellStyle name="Moneda 2 2 4 2" xfId="959" xr:uid="{00000000-0005-0000-0000-0000BE030000}"/>
    <cellStyle name="Moneda 2 2 40" xfId="960" xr:uid="{00000000-0005-0000-0000-0000BF030000}"/>
    <cellStyle name="Moneda 2 2 41" xfId="961" xr:uid="{00000000-0005-0000-0000-0000C0030000}"/>
    <cellStyle name="Moneda 2 2 42" xfId="962" xr:uid="{00000000-0005-0000-0000-0000C1030000}"/>
    <cellStyle name="Moneda 2 2 43" xfId="963" xr:uid="{00000000-0005-0000-0000-0000C2030000}"/>
    <cellStyle name="Moneda 2 2 44" xfId="964" xr:uid="{00000000-0005-0000-0000-0000C3030000}"/>
    <cellStyle name="Moneda 2 2 45" xfId="965" xr:uid="{00000000-0005-0000-0000-0000C4030000}"/>
    <cellStyle name="Moneda 2 2 46" xfId="966" xr:uid="{00000000-0005-0000-0000-0000C5030000}"/>
    <cellStyle name="Moneda 2 2 47" xfId="967" xr:uid="{00000000-0005-0000-0000-0000C6030000}"/>
    <cellStyle name="Moneda 2 2 48" xfId="968" xr:uid="{00000000-0005-0000-0000-0000C7030000}"/>
    <cellStyle name="Moneda 2 2 49" xfId="969" xr:uid="{00000000-0005-0000-0000-0000C8030000}"/>
    <cellStyle name="Moneda 2 2 5" xfId="970" xr:uid="{00000000-0005-0000-0000-0000C9030000}"/>
    <cellStyle name="Moneda 2 2 5 2" xfId="971" xr:uid="{00000000-0005-0000-0000-0000CA030000}"/>
    <cellStyle name="Moneda 2 2 50" xfId="972" xr:uid="{00000000-0005-0000-0000-0000CB030000}"/>
    <cellStyle name="Moneda 2 2 51" xfId="973" xr:uid="{00000000-0005-0000-0000-0000CC030000}"/>
    <cellStyle name="Moneda 2 2 52" xfId="974" xr:uid="{00000000-0005-0000-0000-0000CD030000}"/>
    <cellStyle name="Moneda 2 2 53" xfId="975" xr:uid="{00000000-0005-0000-0000-0000CE030000}"/>
    <cellStyle name="Moneda 2 2 54" xfId="976" xr:uid="{00000000-0005-0000-0000-0000CF030000}"/>
    <cellStyle name="Moneda 2 2 55" xfId="977" xr:uid="{00000000-0005-0000-0000-0000D0030000}"/>
    <cellStyle name="Moneda 2 2 56" xfId="978" xr:uid="{00000000-0005-0000-0000-0000D1030000}"/>
    <cellStyle name="Moneda 2 2 57" xfId="979" xr:uid="{00000000-0005-0000-0000-0000D2030000}"/>
    <cellStyle name="Moneda 2 2 58" xfId="980" xr:uid="{00000000-0005-0000-0000-0000D3030000}"/>
    <cellStyle name="Moneda 2 2 59" xfId="981" xr:uid="{00000000-0005-0000-0000-0000D4030000}"/>
    <cellStyle name="Moneda 2 2 6" xfId="982" xr:uid="{00000000-0005-0000-0000-0000D5030000}"/>
    <cellStyle name="Moneda 2 2 6 2" xfId="983" xr:uid="{00000000-0005-0000-0000-0000D6030000}"/>
    <cellStyle name="Moneda 2 2 60" xfId="984" xr:uid="{00000000-0005-0000-0000-0000D7030000}"/>
    <cellStyle name="Moneda 2 2 61" xfId="985" xr:uid="{00000000-0005-0000-0000-0000D8030000}"/>
    <cellStyle name="Moneda 2 2 62" xfId="986" xr:uid="{00000000-0005-0000-0000-0000D9030000}"/>
    <cellStyle name="Moneda 2 2 63" xfId="987" xr:uid="{00000000-0005-0000-0000-0000DA030000}"/>
    <cellStyle name="Moneda 2 2 64" xfId="988" xr:uid="{00000000-0005-0000-0000-0000DB030000}"/>
    <cellStyle name="Moneda 2 2 65" xfId="989" xr:uid="{00000000-0005-0000-0000-0000DC030000}"/>
    <cellStyle name="Moneda 2 2 65 2" xfId="990" xr:uid="{00000000-0005-0000-0000-0000DD030000}"/>
    <cellStyle name="Moneda 2 2 7" xfId="991" xr:uid="{00000000-0005-0000-0000-0000DE030000}"/>
    <cellStyle name="Moneda 2 2 7 2" xfId="992" xr:uid="{00000000-0005-0000-0000-0000DF030000}"/>
    <cellStyle name="Moneda 2 2 8" xfId="993" xr:uid="{00000000-0005-0000-0000-0000E0030000}"/>
    <cellStyle name="Moneda 2 2 8 2" xfId="994" xr:uid="{00000000-0005-0000-0000-0000E1030000}"/>
    <cellStyle name="Moneda 2 2 9" xfId="995" xr:uid="{00000000-0005-0000-0000-0000E2030000}"/>
    <cellStyle name="Moneda 2 2 9 2" xfId="996" xr:uid="{00000000-0005-0000-0000-0000E3030000}"/>
    <cellStyle name="Moneda 2 20" xfId="997" xr:uid="{00000000-0005-0000-0000-0000E4030000}"/>
    <cellStyle name="Moneda 2 20 2" xfId="998" xr:uid="{00000000-0005-0000-0000-0000E5030000}"/>
    <cellStyle name="Moneda 2 21" xfId="999" xr:uid="{00000000-0005-0000-0000-0000E6030000}"/>
    <cellStyle name="Moneda 2 21 2" xfId="1000" xr:uid="{00000000-0005-0000-0000-0000E7030000}"/>
    <cellStyle name="Moneda 2 22" xfId="1001" xr:uid="{00000000-0005-0000-0000-0000E8030000}"/>
    <cellStyle name="Moneda 2 22 2" xfId="1002" xr:uid="{00000000-0005-0000-0000-0000E9030000}"/>
    <cellStyle name="Moneda 2 23" xfId="1003" xr:uid="{00000000-0005-0000-0000-0000EA030000}"/>
    <cellStyle name="Moneda 2 23 2" xfId="1004" xr:uid="{00000000-0005-0000-0000-0000EB030000}"/>
    <cellStyle name="Moneda 2 24" xfId="1005" xr:uid="{00000000-0005-0000-0000-0000EC030000}"/>
    <cellStyle name="Moneda 2 24 2" xfId="1006" xr:uid="{00000000-0005-0000-0000-0000ED030000}"/>
    <cellStyle name="Moneda 2 25" xfId="1007" xr:uid="{00000000-0005-0000-0000-0000EE030000}"/>
    <cellStyle name="Moneda 2 25 2" xfId="1008" xr:uid="{00000000-0005-0000-0000-0000EF030000}"/>
    <cellStyle name="Moneda 2 26" xfId="1009" xr:uid="{00000000-0005-0000-0000-0000F0030000}"/>
    <cellStyle name="Moneda 2 26 2" xfId="1010" xr:uid="{00000000-0005-0000-0000-0000F1030000}"/>
    <cellStyle name="Moneda 2 27" xfId="1011" xr:uid="{00000000-0005-0000-0000-0000F2030000}"/>
    <cellStyle name="Moneda 2 27 2" xfId="1012" xr:uid="{00000000-0005-0000-0000-0000F3030000}"/>
    <cellStyle name="Moneda 2 28" xfId="1013" xr:uid="{00000000-0005-0000-0000-0000F4030000}"/>
    <cellStyle name="Moneda 2 28 2" xfId="1014" xr:uid="{00000000-0005-0000-0000-0000F5030000}"/>
    <cellStyle name="Moneda 2 29" xfId="1015" xr:uid="{00000000-0005-0000-0000-0000F6030000}"/>
    <cellStyle name="Moneda 2 29 2" xfId="1016" xr:uid="{00000000-0005-0000-0000-0000F7030000}"/>
    <cellStyle name="Moneda 2 3" xfId="1017" xr:uid="{00000000-0005-0000-0000-0000F8030000}"/>
    <cellStyle name="Moneda 2 3 10" xfId="1018" xr:uid="{00000000-0005-0000-0000-0000F9030000}"/>
    <cellStyle name="Moneda 2 3 11" xfId="1019" xr:uid="{00000000-0005-0000-0000-0000FA030000}"/>
    <cellStyle name="Moneda 2 3 12" xfId="1020" xr:uid="{00000000-0005-0000-0000-0000FB030000}"/>
    <cellStyle name="Moneda 2 3 13" xfId="1021" xr:uid="{00000000-0005-0000-0000-0000FC030000}"/>
    <cellStyle name="Moneda 2 3 14" xfId="1022" xr:uid="{00000000-0005-0000-0000-0000FD030000}"/>
    <cellStyle name="Moneda 2 3 15" xfId="1023" xr:uid="{00000000-0005-0000-0000-0000FE030000}"/>
    <cellStyle name="Moneda 2 3 16" xfId="1024" xr:uid="{00000000-0005-0000-0000-0000FF030000}"/>
    <cellStyle name="Moneda 2 3 17" xfId="1025" xr:uid="{00000000-0005-0000-0000-000000040000}"/>
    <cellStyle name="Moneda 2 3 18" xfId="1026" xr:uid="{00000000-0005-0000-0000-000001040000}"/>
    <cellStyle name="Moneda 2 3 19" xfId="1027" xr:uid="{00000000-0005-0000-0000-000002040000}"/>
    <cellStyle name="Moneda 2 3 2" xfId="1028" xr:uid="{00000000-0005-0000-0000-000003040000}"/>
    <cellStyle name="Moneda 2 3 2 2" xfId="1029" xr:uid="{00000000-0005-0000-0000-000004040000}"/>
    <cellStyle name="Moneda 2 3 20" xfId="1030" xr:uid="{00000000-0005-0000-0000-000005040000}"/>
    <cellStyle name="Moneda 2 3 21" xfId="1031" xr:uid="{00000000-0005-0000-0000-000006040000}"/>
    <cellStyle name="Moneda 2 3 22" xfId="1032" xr:uid="{00000000-0005-0000-0000-000007040000}"/>
    <cellStyle name="Moneda 2 3 23" xfId="1033" xr:uid="{00000000-0005-0000-0000-000008040000}"/>
    <cellStyle name="Moneda 2 3 24" xfId="1034" xr:uid="{00000000-0005-0000-0000-000009040000}"/>
    <cellStyle name="Moneda 2 3 25" xfId="1035" xr:uid="{00000000-0005-0000-0000-00000A040000}"/>
    <cellStyle name="Moneda 2 3 26" xfId="1036" xr:uid="{00000000-0005-0000-0000-00000B040000}"/>
    <cellStyle name="Moneda 2 3 27" xfId="1037" xr:uid="{00000000-0005-0000-0000-00000C040000}"/>
    <cellStyle name="Moneda 2 3 28" xfId="1038" xr:uid="{00000000-0005-0000-0000-00000D040000}"/>
    <cellStyle name="Moneda 2 3 29" xfId="1039" xr:uid="{00000000-0005-0000-0000-00000E040000}"/>
    <cellStyle name="Moneda 2 3 3" xfId="1040" xr:uid="{00000000-0005-0000-0000-00000F040000}"/>
    <cellStyle name="Moneda 2 3 30" xfId="1041" xr:uid="{00000000-0005-0000-0000-000010040000}"/>
    <cellStyle name="Moneda 2 3 31" xfId="1042" xr:uid="{00000000-0005-0000-0000-000011040000}"/>
    <cellStyle name="Moneda 2 3 32" xfId="1043" xr:uid="{00000000-0005-0000-0000-000012040000}"/>
    <cellStyle name="Moneda 2 3 4" xfId="1044" xr:uid="{00000000-0005-0000-0000-000013040000}"/>
    <cellStyle name="Moneda 2 3 5" xfId="1045" xr:uid="{00000000-0005-0000-0000-000014040000}"/>
    <cellStyle name="Moneda 2 3 6" xfId="1046" xr:uid="{00000000-0005-0000-0000-000015040000}"/>
    <cellStyle name="Moneda 2 3 7" xfId="1047" xr:uid="{00000000-0005-0000-0000-000016040000}"/>
    <cellStyle name="Moneda 2 3 8" xfId="1048" xr:uid="{00000000-0005-0000-0000-000017040000}"/>
    <cellStyle name="Moneda 2 3 9" xfId="1049" xr:uid="{00000000-0005-0000-0000-000018040000}"/>
    <cellStyle name="Moneda 2 30" xfId="1050" xr:uid="{00000000-0005-0000-0000-000019040000}"/>
    <cellStyle name="Moneda 2 30 2" xfId="1051" xr:uid="{00000000-0005-0000-0000-00001A040000}"/>
    <cellStyle name="Moneda 2 31" xfId="1052" xr:uid="{00000000-0005-0000-0000-00001B040000}"/>
    <cellStyle name="Moneda 2 31 2" xfId="1053" xr:uid="{00000000-0005-0000-0000-00001C040000}"/>
    <cellStyle name="Moneda 2 32" xfId="1054" xr:uid="{00000000-0005-0000-0000-00001D040000}"/>
    <cellStyle name="Moneda 2 32 2" xfId="1055" xr:uid="{00000000-0005-0000-0000-00001E040000}"/>
    <cellStyle name="Moneda 2 33" xfId="1056" xr:uid="{00000000-0005-0000-0000-00001F040000}"/>
    <cellStyle name="Moneda 2 33 2" xfId="1057" xr:uid="{00000000-0005-0000-0000-000020040000}"/>
    <cellStyle name="Moneda 2 34" xfId="1058" xr:uid="{00000000-0005-0000-0000-000021040000}"/>
    <cellStyle name="Moneda 2 34 2" xfId="1059" xr:uid="{00000000-0005-0000-0000-000022040000}"/>
    <cellStyle name="Moneda 2 35" xfId="1060" xr:uid="{00000000-0005-0000-0000-000023040000}"/>
    <cellStyle name="Moneda 2 35 2" xfId="1061" xr:uid="{00000000-0005-0000-0000-000024040000}"/>
    <cellStyle name="Moneda 2 36" xfId="1062" xr:uid="{00000000-0005-0000-0000-000025040000}"/>
    <cellStyle name="Moneda 2 36 2" xfId="1063" xr:uid="{00000000-0005-0000-0000-000026040000}"/>
    <cellStyle name="Moneda 2 37" xfId="1064" xr:uid="{00000000-0005-0000-0000-000027040000}"/>
    <cellStyle name="Moneda 2 38" xfId="1065" xr:uid="{00000000-0005-0000-0000-000028040000}"/>
    <cellStyle name="Moneda 2 39" xfId="1066" xr:uid="{00000000-0005-0000-0000-000029040000}"/>
    <cellStyle name="Moneda 2 4" xfId="1067" xr:uid="{00000000-0005-0000-0000-00002A040000}"/>
    <cellStyle name="Moneda 2 4 10" xfId="1068" xr:uid="{00000000-0005-0000-0000-00002B040000}"/>
    <cellStyle name="Moneda 2 4 11" xfId="1069" xr:uid="{00000000-0005-0000-0000-00002C040000}"/>
    <cellStyle name="Moneda 2 4 12" xfId="1070" xr:uid="{00000000-0005-0000-0000-00002D040000}"/>
    <cellStyle name="Moneda 2 4 13" xfId="1071" xr:uid="{00000000-0005-0000-0000-00002E040000}"/>
    <cellStyle name="Moneda 2 4 14" xfId="1072" xr:uid="{00000000-0005-0000-0000-00002F040000}"/>
    <cellStyle name="Moneda 2 4 15" xfId="1073" xr:uid="{00000000-0005-0000-0000-000030040000}"/>
    <cellStyle name="Moneda 2 4 16" xfId="1074" xr:uid="{00000000-0005-0000-0000-000031040000}"/>
    <cellStyle name="Moneda 2 4 17" xfId="1075" xr:uid="{00000000-0005-0000-0000-000032040000}"/>
    <cellStyle name="Moneda 2 4 18" xfId="1076" xr:uid="{00000000-0005-0000-0000-000033040000}"/>
    <cellStyle name="Moneda 2 4 19" xfId="1077" xr:uid="{00000000-0005-0000-0000-000034040000}"/>
    <cellStyle name="Moneda 2 4 2" xfId="1078" xr:uid="{00000000-0005-0000-0000-000035040000}"/>
    <cellStyle name="Moneda 2 4 2 2" xfId="1079" xr:uid="{00000000-0005-0000-0000-000036040000}"/>
    <cellStyle name="Moneda 2 4 20" xfId="1080" xr:uid="{00000000-0005-0000-0000-000037040000}"/>
    <cellStyle name="Moneda 2 4 21" xfId="1081" xr:uid="{00000000-0005-0000-0000-000038040000}"/>
    <cellStyle name="Moneda 2 4 22" xfId="1082" xr:uid="{00000000-0005-0000-0000-000039040000}"/>
    <cellStyle name="Moneda 2 4 23" xfId="1083" xr:uid="{00000000-0005-0000-0000-00003A040000}"/>
    <cellStyle name="Moneda 2 4 24" xfId="1084" xr:uid="{00000000-0005-0000-0000-00003B040000}"/>
    <cellStyle name="Moneda 2 4 25" xfId="1085" xr:uid="{00000000-0005-0000-0000-00003C040000}"/>
    <cellStyle name="Moneda 2 4 26" xfId="1086" xr:uid="{00000000-0005-0000-0000-00003D040000}"/>
    <cellStyle name="Moneda 2 4 27" xfId="1087" xr:uid="{00000000-0005-0000-0000-00003E040000}"/>
    <cellStyle name="Moneda 2 4 28" xfId="1088" xr:uid="{00000000-0005-0000-0000-00003F040000}"/>
    <cellStyle name="Moneda 2 4 29" xfId="1089" xr:uid="{00000000-0005-0000-0000-000040040000}"/>
    <cellStyle name="Moneda 2 4 3" xfId="1090" xr:uid="{00000000-0005-0000-0000-000041040000}"/>
    <cellStyle name="Moneda 2 4 30" xfId="1091" xr:uid="{00000000-0005-0000-0000-000042040000}"/>
    <cellStyle name="Moneda 2 4 31" xfId="1092" xr:uid="{00000000-0005-0000-0000-000043040000}"/>
    <cellStyle name="Moneda 2 4 32" xfId="1093" xr:uid="{00000000-0005-0000-0000-000044040000}"/>
    <cellStyle name="Moneda 2 4 4" xfId="1094" xr:uid="{00000000-0005-0000-0000-000045040000}"/>
    <cellStyle name="Moneda 2 4 5" xfId="1095" xr:uid="{00000000-0005-0000-0000-000046040000}"/>
    <cellStyle name="Moneda 2 4 6" xfId="1096" xr:uid="{00000000-0005-0000-0000-000047040000}"/>
    <cellStyle name="Moneda 2 4 7" xfId="1097" xr:uid="{00000000-0005-0000-0000-000048040000}"/>
    <cellStyle name="Moneda 2 4 8" xfId="1098" xr:uid="{00000000-0005-0000-0000-000049040000}"/>
    <cellStyle name="Moneda 2 4 9" xfId="1099" xr:uid="{00000000-0005-0000-0000-00004A040000}"/>
    <cellStyle name="Moneda 2 40" xfId="1100" xr:uid="{00000000-0005-0000-0000-00004B040000}"/>
    <cellStyle name="Moneda 2 41" xfId="1101" xr:uid="{00000000-0005-0000-0000-00004C040000}"/>
    <cellStyle name="Moneda 2 42" xfId="1102" xr:uid="{00000000-0005-0000-0000-00004D040000}"/>
    <cellStyle name="Moneda 2 43" xfId="1103" xr:uid="{00000000-0005-0000-0000-00004E040000}"/>
    <cellStyle name="Moneda 2 44" xfId="1104" xr:uid="{00000000-0005-0000-0000-00004F040000}"/>
    <cellStyle name="Moneda 2 45" xfId="1105" xr:uid="{00000000-0005-0000-0000-000050040000}"/>
    <cellStyle name="Moneda 2 46" xfId="1106" xr:uid="{00000000-0005-0000-0000-000051040000}"/>
    <cellStyle name="Moneda 2 47" xfId="1107" xr:uid="{00000000-0005-0000-0000-000052040000}"/>
    <cellStyle name="Moneda 2 48" xfId="1108" xr:uid="{00000000-0005-0000-0000-000053040000}"/>
    <cellStyle name="Moneda 2 49" xfId="1109" xr:uid="{00000000-0005-0000-0000-000054040000}"/>
    <cellStyle name="Moneda 2 5" xfId="1110" xr:uid="{00000000-0005-0000-0000-000055040000}"/>
    <cellStyle name="Moneda 2 5 10" xfId="1111" xr:uid="{00000000-0005-0000-0000-000056040000}"/>
    <cellStyle name="Moneda 2 5 11" xfId="1112" xr:uid="{00000000-0005-0000-0000-000057040000}"/>
    <cellStyle name="Moneda 2 5 12" xfId="1113" xr:uid="{00000000-0005-0000-0000-000058040000}"/>
    <cellStyle name="Moneda 2 5 13" xfId="1114" xr:uid="{00000000-0005-0000-0000-000059040000}"/>
    <cellStyle name="Moneda 2 5 14" xfId="1115" xr:uid="{00000000-0005-0000-0000-00005A040000}"/>
    <cellStyle name="Moneda 2 5 15" xfId="1116" xr:uid="{00000000-0005-0000-0000-00005B040000}"/>
    <cellStyle name="Moneda 2 5 16" xfId="1117" xr:uid="{00000000-0005-0000-0000-00005C040000}"/>
    <cellStyle name="Moneda 2 5 17" xfId="1118" xr:uid="{00000000-0005-0000-0000-00005D040000}"/>
    <cellStyle name="Moneda 2 5 18" xfId="1119" xr:uid="{00000000-0005-0000-0000-00005E040000}"/>
    <cellStyle name="Moneda 2 5 19" xfId="1120" xr:uid="{00000000-0005-0000-0000-00005F040000}"/>
    <cellStyle name="Moneda 2 5 2" xfId="1121" xr:uid="{00000000-0005-0000-0000-000060040000}"/>
    <cellStyle name="Moneda 2 5 2 2" xfId="1122" xr:uid="{00000000-0005-0000-0000-000061040000}"/>
    <cellStyle name="Moneda 2 5 20" xfId="1123" xr:uid="{00000000-0005-0000-0000-000062040000}"/>
    <cellStyle name="Moneda 2 5 21" xfId="1124" xr:uid="{00000000-0005-0000-0000-000063040000}"/>
    <cellStyle name="Moneda 2 5 22" xfId="1125" xr:uid="{00000000-0005-0000-0000-000064040000}"/>
    <cellStyle name="Moneda 2 5 23" xfId="1126" xr:uid="{00000000-0005-0000-0000-000065040000}"/>
    <cellStyle name="Moneda 2 5 24" xfId="1127" xr:uid="{00000000-0005-0000-0000-000066040000}"/>
    <cellStyle name="Moneda 2 5 25" xfId="1128" xr:uid="{00000000-0005-0000-0000-000067040000}"/>
    <cellStyle name="Moneda 2 5 26" xfId="1129" xr:uid="{00000000-0005-0000-0000-000068040000}"/>
    <cellStyle name="Moneda 2 5 27" xfId="1130" xr:uid="{00000000-0005-0000-0000-000069040000}"/>
    <cellStyle name="Moneda 2 5 28" xfId="1131" xr:uid="{00000000-0005-0000-0000-00006A040000}"/>
    <cellStyle name="Moneda 2 5 29" xfId="1132" xr:uid="{00000000-0005-0000-0000-00006B040000}"/>
    <cellStyle name="Moneda 2 5 3" xfId="1133" xr:uid="{00000000-0005-0000-0000-00006C040000}"/>
    <cellStyle name="Moneda 2 5 30" xfId="1134" xr:uid="{00000000-0005-0000-0000-00006D040000}"/>
    <cellStyle name="Moneda 2 5 31" xfId="1135" xr:uid="{00000000-0005-0000-0000-00006E040000}"/>
    <cellStyle name="Moneda 2 5 32" xfId="1136" xr:uid="{00000000-0005-0000-0000-00006F040000}"/>
    <cellStyle name="Moneda 2 5 4" xfId="1137" xr:uid="{00000000-0005-0000-0000-000070040000}"/>
    <cellStyle name="Moneda 2 5 5" xfId="1138" xr:uid="{00000000-0005-0000-0000-000071040000}"/>
    <cellStyle name="Moneda 2 5 6" xfId="1139" xr:uid="{00000000-0005-0000-0000-000072040000}"/>
    <cellStyle name="Moneda 2 5 7" xfId="1140" xr:uid="{00000000-0005-0000-0000-000073040000}"/>
    <cellStyle name="Moneda 2 5 8" xfId="1141" xr:uid="{00000000-0005-0000-0000-000074040000}"/>
    <cellStyle name="Moneda 2 5 9" xfId="1142" xr:uid="{00000000-0005-0000-0000-000075040000}"/>
    <cellStyle name="Moneda 2 50" xfId="1143" xr:uid="{00000000-0005-0000-0000-000076040000}"/>
    <cellStyle name="Moneda 2 51" xfId="1144" xr:uid="{00000000-0005-0000-0000-000077040000}"/>
    <cellStyle name="Moneda 2 52" xfId="1145" xr:uid="{00000000-0005-0000-0000-000078040000}"/>
    <cellStyle name="Moneda 2 53" xfId="1146" xr:uid="{00000000-0005-0000-0000-000079040000}"/>
    <cellStyle name="Moneda 2 54" xfId="1147" xr:uid="{00000000-0005-0000-0000-00007A040000}"/>
    <cellStyle name="Moneda 2 55" xfId="1148" xr:uid="{00000000-0005-0000-0000-00007B040000}"/>
    <cellStyle name="Moneda 2 56" xfId="1149" xr:uid="{00000000-0005-0000-0000-00007C040000}"/>
    <cellStyle name="Moneda 2 57" xfId="1150" xr:uid="{00000000-0005-0000-0000-00007D040000}"/>
    <cellStyle name="Moneda 2 58" xfId="1151" xr:uid="{00000000-0005-0000-0000-00007E040000}"/>
    <cellStyle name="Moneda 2 59" xfId="1152" xr:uid="{00000000-0005-0000-0000-00007F040000}"/>
    <cellStyle name="Moneda 2 6" xfId="1153" xr:uid="{00000000-0005-0000-0000-000080040000}"/>
    <cellStyle name="Moneda 2 6 2" xfId="1154" xr:uid="{00000000-0005-0000-0000-000081040000}"/>
    <cellStyle name="Moneda 2 6 2 2" xfId="1155" xr:uid="{00000000-0005-0000-0000-000082040000}"/>
    <cellStyle name="Moneda 2 6 3" xfId="1156" xr:uid="{00000000-0005-0000-0000-000083040000}"/>
    <cellStyle name="Moneda 2 60" xfId="1157" xr:uid="{00000000-0005-0000-0000-000084040000}"/>
    <cellStyle name="Moneda 2 61" xfId="1158" xr:uid="{00000000-0005-0000-0000-000085040000}"/>
    <cellStyle name="Moneda 2 62" xfId="1159" xr:uid="{00000000-0005-0000-0000-000086040000}"/>
    <cellStyle name="Moneda 2 63" xfId="1160" xr:uid="{00000000-0005-0000-0000-000087040000}"/>
    <cellStyle name="Moneda 2 64" xfId="1161" xr:uid="{00000000-0005-0000-0000-000088040000}"/>
    <cellStyle name="Moneda 2 65" xfId="1162" xr:uid="{00000000-0005-0000-0000-000089040000}"/>
    <cellStyle name="Moneda 2 66" xfId="1163" xr:uid="{00000000-0005-0000-0000-00008A040000}"/>
    <cellStyle name="Moneda 2 67" xfId="1164" xr:uid="{00000000-0005-0000-0000-00008B040000}"/>
    <cellStyle name="Moneda 2 68" xfId="1165" xr:uid="{00000000-0005-0000-0000-00008C040000}"/>
    <cellStyle name="Moneda 2 69" xfId="1166" xr:uid="{00000000-0005-0000-0000-00008D040000}"/>
    <cellStyle name="Moneda 2 7" xfId="1167" xr:uid="{00000000-0005-0000-0000-00008E040000}"/>
    <cellStyle name="Moneda 2 7 2" xfId="1168" xr:uid="{00000000-0005-0000-0000-00008F040000}"/>
    <cellStyle name="Moneda 2 8" xfId="1169" xr:uid="{00000000-0005-0000-0000-000090040000}"/>
    <cellStyle name="Moneda 2 8 2" xfId="1170" xr:uid="{00000000-0005-0000-0000-000091040000}"/>
    <cellStyle name="Moneda 2 9" xfId="1171" xr:uid="{00000000-0005-0000-0000-000092040000}"/>
    <cellStyle name="Moneda 2 9 2" xfId="1172" xr:uid="{00000000-0005-0000-0000-000093040000}"/>
    <cellStyle name="Moneda 3" xfId="1173" xr:uid="{00000000-0005-0000-0000-000094040000}"/>
    <cellStyle name="Moneda 3 10" xfId="1174" xr:uid="{00000000-0005-0000-0000-000095040000}"/>
    <cellStyle name="Moneda 3 10 2" xfId="1175" xr:uid="{00000000-0005-0000-0000-000096040000}"/>
    <cellStyle name="Moneda 3 11" xfId="1176" xr:uid="{00000000-0005-0000-0000-000097040000}"/>
    <cellStyle name="Moneda 3 11 2" xfId="1177" xr:uid="{00000000-0005-0000-0000-000098040000}"/>
    <cellStyle name="Moneda 3 12" xfId="1178" xr:uid="{00000000-0005-0000-0000-000099040000}"/>
    <cellStyle name="Moneda 3 12 2" xfId="1179" xr:uid="{00000000-0005-0000-0000-00009A040000}"/>
    <cellStyle name="Moneda 3 13" xfId="1180" xr:uid="{00000000-0005-0000-0000-00009B040000}"/>
    <cellStyle name="Moneda 3 13 2" xfId="1181" xr:uid="{00000000-0005-0000-0000-00009C040000}"/>
    <cellStyle name="Moneda 3 14" xfId="1182" xr:uid="{00000000-0005-0000-0000-00009D040000}"/>
    <cellStyle name="Moneda 3 14 2" xfId="1183" xr:uid="{00000000-0005-0000-0000-00009E040000}"/>
    <cellStyle name="Moneda 3 15" xfId="1184" xr:uid="{00000000-0005-0000-0000-00009F040000}"/>
    <cellStyle name="Moneda 3 15 2" xfId="1185" xr:uid="{00000000-0005-0000-0000-0000A0040000}"/>
    <cellStyle name="Moneda 3 16" xfId="1186" xr:uid="{00000000-0005-0000-0000-0000A1040000}"/>
    <cellStyle name="Moneda 3 16 2" xfId="1187" xr:uid="{00000000-0005-0000-0000-0000A2040000}"/>
    <cellStyle name="Moneda 3 17" xfId="1188" xr:uid="{00000000-0005-0000-0000-0000A3040000}"/>
    <cellStyle name="Moneda 3 17 2" xfId="1189" xr:uid="{00000000-0005-0000-0000-0000A4040000}"/>
    <cellStyle name="Moneda 3 18" xfId="1190" xr:uid="{00000000-0005-0000-0000-0000A5040000}"/>
    <cellStyle name="Moneda 3 18 2" xfId="1191" xr:uid="{00000000-0005-0000-0000-0000A6040000}"/>
    <cellStyle name="Moneda 3 19" xfId="1192" xr:uid="{00000000-0005-0000-0000-0000A7040000}"/>
    <cellStyle name="Moneda 3 19 2" xfId="1193" xr:uid="{00000000-0005-0000-0000-0000A8040000}"/>
    <cellStyle name="Moneda 3 2" xfId="1194" xr:uid="{00000000-0005-0000-0000-0000A9040000}"/>
    <cellStyle name="Moneda 3 2 10" xfId="1195" xr:uid="{00000000-0005-0000-0000-0000AA040000}"/>
    <cellStyle name="Moneda 3 2 10 2" xfId="1196" xr:uid="{00000000-0005-0000-0000-0000AB040000}"/>
    <cellStyle name="Moneda 3 2 11" xfId="1197" xr:uid="{00000000-0005-0000-0000-0000AC040000}"/>
    <cellStyle name="Moneda 3 2 11 2" xfId="1198" xr:uid="{00000000-0005-0000-0000-0000AD040000}"/>
    <cellStyle name="Moneda 3 2 12" xfId="1199" xr:uid="{00000000-0005-0000-0000-0000AE040000}"/>
    <cellStyle name="Moneda 3 2 12 2" xfId="1200" xr:uid="{00000000-0005-0000-0000-0000AF040000}"/>
    <cellStyle name="Moneda 3 2 13" xfId="1201" xr:uid="{00000000-0005-0000-0000-0000B0040000}"/>
    <cellStyle name="Moneda 3 2 13 2" xfId="1202" xr:uid="{00000000-0005-0000-0000-0000B1040000}"/>
    <cellStyle name="Moneda 3 2 14" xfId="1203" xr:uid="{00000000-0005-0000-0000-0000B2040000}"/>
    <cellStyle name="Moneda 3 2 14 2" xfId="1204" xr:uid="{00000000-0005-0000-0000-0000B3040000}"/>
    <cellStyle name="Moneda 3 2 15" xfId="1205" xr:uid="{00000000-0005-0000-0000-0000B4040000}"/>
    <cellStyle name="Moneda 3 2 15 2" xfId="1206" xr:uid="{00000000-0005-0000-0000-0000B5040000}"/>
    <cellStyle name="Moneda 3 2 16" xfId="1207" xr:uid="{00000000-0005-0000-0000-0000B6040000}"/>
    <cellStyle name="Moneda 3 2 16 2" xfId="1208" xr:uid="{00000000-0005-0000-0000-0000B7040000}"/>
    <cellStyle name="Moneda 3 2 17" xfId="1209" xr:uid="{00000000-0005-0000-0000-0000B8040000}"/>
    <cellStyle name="Moneda 3 2 17 2" xfId="1210" xr:uid="{00000000-0005-0000-0000-0000B9040000}"/>
    <cellStyle name="Moneda 3 2 18" xfId="1211" xr:uid="{00000000-0005-0000-0000-0000BA040000}"/>
    <cellStyle name="Moneda 3 2 18 2" xfId="1212" xr:uid="{00000000-0005-0000-0000-0000BB040000}"/>
    <cellStyle name="Moneda 3 2 19" xfId="1213" xr:uid="{00000000-0005-0000-0000-0000BC040000}"/>
    <cellStyle name="Moneda 3 2 19 2" xfId="1214" xr:uid="{00000000-0005-0000-0000-0000BD040000}"/>
    <cellStyle name="Moneda 3 2 2" xfId="1215" xr:uid="{00000000-0005-0000-0000-0000BE040000}"/>
    <cellStyle name="Moneda 3 2 2 2" xfId="1216" xr:uid="{00000000-0005-0000-0000-0000BF040000}"/>
    <cellStyle name="Moneda 3 2 2 3" xfId="1217" xr:uid="{00000000-0005-0000-0000-0000C0040000}"/>
    <cellStyle name="Moneda 3 2 2 4" xfId="1218" xr:uid="{00000000-0005-0000-0000-0000C1040000}"/>
    <cellStyle name="Moneda 3 2 20" xfId="1219" xr:uid="{00000000-0005-0000-0000-0000C2040000}"/>
    <cellStyle name="Moneda 3 2 20 2" xfId="1220" xr:uid="{00000000-0005-0000-0000-0000C3040000}"/>
    <cellStyle name="Moneda 3 2 21" xfId="1221" xr:uid="{00000000-0005-0000-0000-0000C4040000}"/>
    <cellStyle name="Moneda 3 2 21 2" xfId="1222" xr:uid="{00000000-0005-0000-0000-0000C5040000}"/>
    <cellStyle name="Moneda 3 2 22" xfId="1223" xr:uid="{00000000-0005-0000-0000-0000C6040000}"/>
    <cellStyle name="Moneda 3 2 22 2" xfId="1224" xr:uid="{00000000-0005-0000-0000-0000C7040000}"/>
    <cellStyle name="Moneda 3 2 23" xfId="1225" xr:uid="{00000000-0005-0000-0000-0000C8040000}"/>
    <cellStyle name="Moneda 3 2 23 2" xfId="1226" xr:uid="{00000000-0005-0000-0000-0000C9040000}"/>
    <cellStyle name="Moneda 3 2 24" xfId="1227" xr:uid="{00000000-0005-0000-0000-0000CA040000}"/>
    <cellStyle name="Moneda 3 2 24 2" xfId="1228" xr:uid="{00000000-0005-0000-0000-0000CB040000}"/>
    <cellStyle name="Moneda 3 2 25" xfId="1229" xr:uid="{00000000-0005-0000-0000-0000CC040000}"/>
    <cellStyle name="Moneda 3 2 25 2" xfId="1230" xr:uid="{00000000-0005-0000-0000-0000CD040000}"/>
    <cellStyle name="Moneda 3 2 26" xfId="1231" xr:uid="{00000000-0005-0000-0000-0000CE040000}"/>
    <cellStyle name="Moneda 3 2 26 2" xfId="1232" xr:uid="{00000000-0005-0000-0000-0000CF040000}"/>
    <cellStyle name="Moneda 3 2 27" xfId="1233" xr:uid="{00000000-0005-0000-0000-0000D0040000}"/>
    <cellStyle name="Moneda 3 2 27 2" xfId="1234" xr:uid="{00000000-0005-0000-0000-0000D1040000}"/>
    <cellStyle name="Moneda 3 2 28" xfId="1235" xr:uid="{00000000-0005-0000-0000-0000D2040000}"/>
    <cellStyle name="Moneda 3 2 28 2" xfId="1236" xr:uid="{00000000-0005-0000-0000-0000D3040000}"/>
    <cellStyle name="Moneda 3 2 29" xfId="1237" xr:uid="{00000000-0005-0000-0000-0000D4040000}"/>
    <cellStyle name="Moneda 3 2 29 2" xfId="1238" xr:uid="{00000000-0005-0000-0000-0000D5040000}"/>
    <cellStyle name="Moneda 3 2 3" xfId="1239" xr:uid="{00000000-0005-0000-0000-0000D6040000}"/>
    <cellStyle name="Moneda 3 2 3 2" xfId="1240" xr:uid="{00000000-0005-0000-0000-0000D7040000}"/>
    <cellStyle name="Moneda 3 2 3 3" xfId="1241" xr:uid="{00000000-0005-0000-0000-0000D8040000}"/>
    <cellStyle name="Moneda 3 2 3 4" xfId="1242" xr:uid="{00000000-0005-0000-0000-0000D9040000}"/>
    <cellStyle name="Moneda 3 2 30" xfId="1243" xr:uid="{00000000-0005-0000-0000-0000DA040000}"/>
    <cellStyle name="Moneda 3 2 30 2" xfId="1244" xr:uid="{00000000-0005-0000-0000-0000DB040000}"/>
    <cellStyle name="Moneda 3 2 31" xfId="1245" xr:uid="{00000000-0005-0000-0000-0000DC040000}"/>
    <cellStyle name="Moneda 3 2 31 2" xfId="1246" xr:uid="{00000000-0005-0000-0000-0000DD040000}"/>
    <cellStyle name="Moneda 3 2 32" xfId="1247" xr:uid="{00000000-0005-0000-0000-0000DE040000}"/>
    <cellStyle name="Moneda 3 2 32 2" xfId="1248" xr:uid="{00000000-0005-0000-0000-0000DF040000}"/>
    <cellStyle name="Moneda 3 2 33" xfId="1249" xr:uid="{00000000-0005-0000-0000-0000E0040000}"/>
    <cellStyle name="Moneda 3 2 33 2" xfId="1250" xr:uid="{00000000-0005-0000-0000-0000E1040000}"/>
    <cellStyle name="Moneda 3 2 34" xfId="1251" xr:uid="{00000000-0005-0000-0000-0000E2040000}"/>
    <cellStyle name="Moneda 3 2 35" xfId="1252" xr:uid="{00000000-0005-0000-0000-0000E3040000}"/>
    <cellStyle name="Moneda 3 2 36" xfId="1253" xr:uid="{00000000-0005-0000-0000-0000E4040000}"/>
    <cellStyle name="Moneda 3 2 37" xfId="1254" xr:uid="{00000000-0005-0000-0000-0000E5040000}"/>
    <cellStyle name="Moneda 3 2 38" xfId="1255" xr:uid="{00000000-0005-0000-0000-0000E6040000}"/>
    <cellStyle name="Moneda 3 2 39" xfId="1256" xr:uid="{00000000-0005-0000-0000-0000E7040000}"/>
    <cellStyle name="Moneda 3 2 4" xfId="1257" xr:uid="{00000000-0005-0000-0000-0000E8040000}"/>
    <cellStyle name="Moneda 3 2 4 2" xfId="1258" xr:uid="{00000000-0005-0000-0000-0000E9040000}"/>
    <cellStyle name="Moneda 3 2 4 3" xfId="1259" xr:uid="{00000000-0005-0000-0000-0000EA040000}"/>
    <cellStyle name="Moneda 3 2 4 4" xfId="1260" xr:uid="{00000000-0005-0000-0000-0000EB040000}"/>
    <cellStyle name="Moneda 3 2 40" xfId="1261" xr:uid="{00000000-0005-0000-0000-0000EC040000}"/>
    <cellStyle name="Moneda 3 2 41" xfId="1262" xr:uid="{00000000-0005-0000-0000-0000ED040000}"/>
    <cellStyle name="Moneda 3 2 42" xfId="1263" xr:uid="{00000000-0005-0000-0000-0000EE040000}"/>
    <cellStyle name="Moneda 3 2 43" xfId="1264" xr:uid="{00000000-0005-0000-0000-0000EF040000}"/>
    <cellStyle name="Moneda 3 2 44" xfId="1265" xr:uid="{00000000-0005-0000-0000-0000F0040000}"/>
    <cellStyle name="Moneda 3 2 45" xfId="1266" xr:uid="{00000000-0005-0000-0000-0000F1040000}"/>
    <cellStyle name="Moneda 3 2 46" xfId="1267" xr:uid="{00000000-0005-0000-0000-0000F2040000}"/>
    <cellStyle name="Moneda 3 2 47" xfId="1268" xr:uid="{00000000-0005-0000-0000-0000F3040000}"/>
    <cellStyle name="Moneda 3 2 48" xfId="1269" xr:uid="{00000000-0005-0000-0000-0000F4040000}"/>
    <cellStyle name="Moneda 3 2 49" xfId="1270" xr:uid="{00000000-0005-0000-0000-0000F5040000}"/>
    <cellStyle name="Moneda 3 2 5" xfId="1271" xr:uid="{00000000-0005-0000-0000-0000F6040000}"/>
    <cellStyle name="Moneda 3 2 5 2" xfId="1272" xr:uid="{00000000-0005-0000-0000-0000F7040000}"/>
    <cellStyle name="Moneda 3 2 50" xfId="1273" xr:uid="{00000000-0005-0000-0000-0000F8040000}"/>
    <cellStyle name="Moneda 3 2 51" xfId="1274" xr:uid="{00000000-0005-0000-0000-0000F9040000}"/>
    <cellStyle name="Moneda 3 2 52" xfId="1275" xr:uid="{00000000-0005-0000-0000-0000FA040000}"/>
    <cellStyle name="Moneda 3 2 53" xfId="1276" xr:uid="{00000000-0005-0000-0000-0000FB040000}"/>
    <cellStyle name="Moneda 3 2 54" xfId="1277" xr:uid="{00000000-0005-0000-0000-0000FC040000}"/>
    <cellStyle name="Moneda 3 2 55" xfId="1278" xr:uid="{00000000-0005-0000-0000-0000FD040000}"/>
    <cellStyle name="Moneda 3 2 56" xfId="1279" xr:uid="{00000000-0005-0000-0000-0000FE040000}"/>
    <cellStyle name="Moneda 3 2 57" xfId="1280" xr:uid="{00000000-0005-0000-0000-0000FF040000}"/>
    <cellStyle name="Moneda 3 2 58" xfId="1281" xr:uid="{00000000-0005-0000-0000-000000050000}"/>
    <cellStyle name="Moneda 3 2 59" xfId="1282" xr:uid="{00000000-0005-0000-0000-000001050000}"/>
    <cellStyle name="Moneda 3 2 6" xfId="1283" xr:uid="{00000000-0005-0000-0000-000002050000}"/>
    <cellStyle name="Moneda 3 2 6 2" xfId="1284" xr:uid="{00000000-0005-0000-0000-000003050000}"/>
    <cellStyle name="Moneda 3 2 60" xfId="1285" xr:uid="{00000000-0005-0000-0000-000004050000}"/>
    <cellStyle name="Moneda 3 2 61" xfId="1286" xr:uid="{00000000-0005-0000-0000-000005050000}"/>
    <cellStyle name="Moneda 3 2 62" xfId="1287" xr:uid="{00000000-0005-0000-0000-000006050000}"/>
    <cellStyle name="Moneda 3 2 63" xfId="1288" xr:uid="{00000000-0005-0000-0000-000007050000}"/>
    <cellStyle name="Moneda 3 2 64" xfId="1289" xr:uid="{00000000-0005-0000-0000-000008050000}"/>
    <cellStyle name="Moneda 3 2 7" xfId="1290" xr:uid="{00000000-0005-0000-0000-000009050000}"/>
    <cellStyle name="Moneda 3 2 7 2" xfId="1291" xr:uid="{00000000-0005-0000-0000-00000A050000}"/>
    <cellStyle name="Moneda 3 2 8" xfId="1292" xr:uid="{00000000-0005-0000-0000-00000B050000}"/>
    <cellStyle name="Moneda 3 2 8 2" xfId="1293" xr:uid="{00000000-0005-0000-0000-00000C050000}"/>
    <cellStyle name="Moneda 3 2 9" xfId="1294" xr:uid="{00000000-0005-0000-0000-00000D050000}"/>
    <cellStyle name="Moneda 3 2 9 2" xfId="1295" xr:uid="{00000000-0005-0000-0000-00000E050000}"/>
    <cellStyle name="Moneda 3 20" xfId="1296" xr:uid="{00000000-0005-0000-0000-00000F050000}"/>
    <cellStyle name="Moneda 3 20 2" xfId="1297" xr:uid="{00000000-0005-0000-0000-000010050000}"/>
    <cellStyle name="Moneda 3 21" xfId="1298" xr:uid="{00000000-0005-0000-0000-000011050000}"/>
    <cellStyle name="Moneda 3 21 2" xfId="1299" xr:uid="{00000000-0005-0000-0000-000012050000}"/>
    <cellStyle name="Moneda 3 22" xfId="1300" xr:uid="{00000000-0005-0000-0000-000013050000}"/>
    <cellStyle name="Moneda 3 22 2" xfId="1301" xr:uid="{00000000-0005-0000-0000-000014050000}"/>
    <cellStyle name="Moneda 3 23" xfId="1302" xr:uid="{00000000-0005-0000-0000-000015050000}"/>
    <cellStyle name="Moneda 3 23 2" xfId="1303" xr:uid="{00000000-0005-0000-0000-000016050000}"/>
    <cellStyle name="Moneda 3 24" xfId="1304" xr:uid="{00000000-0005-0000-0000-000017050000}"/>
    <cellStyle name="Moneda 3 24 2" xfId="1305" xr:uid="{00000000-0005-0000-0000-000018050000}"/>
    <cellStyle name="Moneda 3 25" xfId="1306" xr:uid="{00000000-0005-0000-0000-000019050000}"/>
    <cellStyle name="Moneda 3 25 2" xfId="1307" xr:uid="{00000000-0005-0000-0000-00001A050000}"/>
    <cellStyle name="Moneda 3 26" xfId="1308" xr:uid="{00000000-0005-0000-0000-00001B050000}"/>
    <cellStyle name="Moneda 3 26 2" xfId="1309" xr:uid="{00000000-0005-0000-0000-00001C050000}"/>
    <cellStyle name="Moneda 3 27" xfId="1310" xr:uid="{00000000-0005-0000-0000-00001D050000}"/>
    <cellStyle name="Moneda 3 27 2" xfId="1311" xr:uid="{00000000-0005-0000-0000-00001E050000}"/>
    <cellStyle name="Moneda 3 28" xfId="1312" xr:uid="{00000000-0005-0000-0000-00001F050000}"/>
    <cellStyle name="Moneda 3 28 2" xfId="1313" xr:uid="{00000000-0005-0000-0000-000020050000}"/>
    <cellStyle name="Moneda 3 29" xfId="1314" xr:uid="{00000000-0005-0000-0000-000021050000}"/>
    <cellStyle name="Moneda 3 29 2" xfId="1315" xr:uid="{00000000-0005-0000-0000-000022050000}"/>
    <cellStyle name="Moneda 3 3" xfId="1316" xr:uid="{00000000-0005-0000-0000-000023050000}"/>
    <cellStyle name="Moneda 3 3 10" xfId="1317" xr:uid="{00000000-0005-0000-0000-000024050000}"/>
    <cellStyle name="Moneda 3 3 10 2" xfId="1318" xr:uid="{00000000-0005-0000-0000-000025050000}"/>
    <cellStyle name="Moneda 3 3 11" xfId="1319" xr:uid="{00000000-0005-0000-0000-000026050000}"/>
    <cellStyle name="Moneda 3 3 11 2" xfId="1320" xr:uid="{00000000-0005-0000-0000-000027050000}"/>
    <cellStyle name="Moneda 3 3 12" xfId="1321" xr:uid="{00000000-0005-0000-0000-000028050000}"/>
    <cellStyle name="Moneda 3 3 12 2" xfId="1322" xr:uid="{00000000-0005-0000-0000-000029050000}"/>
    <cellStyle name="Moneda 3 3 13" xfId="1323" xr:uid="{00000000-0005-0000-0000-00002A050000}"/>
    <cellStyle name="Moneda 3 3 13 2" xfId="1324" xr:uid="{00000000-0005-0000-0000-00002B050000}"/>
    <cellStyle name="Moneda 3 3 14" xfId="1325" xr:uid="{00000000-0005-0000-0000-00002C050000}"/>
    <cellStyle name="Moneda 3 3 14 2" xfId="1326" xr:uid="{00000000-0005-0000-0000-00002D050000}"/>
    <cellStyle name="Moneda 3 3 15" xfId="1327" xr:uid="{00000000-0005-0000-0000-00002E050000}"/>
    <cellStyle name="Moneda 3 3 15 2" xfId="1328" xr:uid="{00000000-0005-0000-0000-00002F050000}"/>
    <cellStyle name="Moneda 3 3 16" xfId="1329" xr:uid="{00000000-0005-0000-0000-000030050000}"/>
    <cellStyle name="Moneda 3 3 16 2" xfId="1330" xr:uid="{00000000-0005-0000-0000-000031050000}"/>
    <cellStyle name="Moneda 3 3 17" xfId="1331" xr:uid="{00000000-0005-0000-0000-000032050000}"/>
    <cellStyle name="Moneda 3 3 17 2" xfId="1332" xr:uid="{00000000-0005-0000-0000-000033050000}"/>
    <cellStyle name="Moneda 3 3 18" xfId="1333" xr:uid="{00000000-0005-0000-0000-000034050000}"/>
    <cellStyle name="Moneda 3 3 18 2" xfId="1334" xr:uid="{00000000-0005-0000-0000-000035050000}"/>
    <cellStyle name="Moneda 3 3 19" xfId="1335" xr:uid="{00000000-0005-0000-0000-000036050000}"/>
    <cellStyle name="Moneda 3 3 19 2" xfId="1336" xr:uid="{00000000-0005-0000-0000-000037050000}"/>
    <cellStyle name="Moneda 3 3 2" xfId="1337" xr:uid="{00000000-0005-0000-0000-000038050000}"/>
    <cellStyle name="Moneda 3 3 2 2" xfId="1338" xr:uid="{00000000-0005-0000-0000-000039050000}"/>
    <cellStyle name="Moneda 3 3 2 3" xfId="1339" xr:uid="{00000000-0005-0000-0000-00003A050000}"/>
    <cellStyle name="Moneda 3 3 2 4" xfId="1340" xr:uid="{00000000-0005-0000-0000-00003B050000}"/>
    <cellStyle name="Moneda 3 3 20" xfId="1341" xr:uid="{00000000-0005-0000-0000-00003C050000}"/>
    <cellStyle name="Moneda 3 3 20 2" xfId="1342" xr:uid="{00000000-0005-0000-0000-00003D050000}"/>
    <cellStyle name="Moneda 3 3 21" xfId="1343" xr:uid="{00000000-0005-0000-0000-00003E050000}"/>
    <cellStyle name="Moneda 3 3 21 2" xfId="1344" xr:uid="{00000000-0005-0000-0000-00003F050000}"/>
    <cellStyle name="Moneda 3 3 22" xfId="1345" xr:uid="{00000000-0005-0000-0000-000040050000}"/>
    <cellStyle name="Moneda 3 3 22 2" xfId="1346" xr:uid="{00000000-0005-0000-0000-000041050000}"/>
    <cellStyle name="Moneda 3 3 23" xfId="1347" xr:uid="{00000000-0005-0000-0000-000042050000}"/>
    <cellStyle name="Moneda 3 3 23 2" xfId="1348" xr:uid="{00000000-0005-0000-0000-000043050000}"/>
    <cellStyle name="Moneda 3 3 24" xfId="1349" xr:uid="{00000000-0005-0000-0000-000044050000}"/>
    <cellStyle name="Moneda 3 3 24 2" xfId="1350" xr:uid="{00000000-0005-0000-0000-000045050000}"/>
    <cellStyle name="Moneda 3 3 25" xfId="1351" xr:uid="{00000000-0005-0000-0000-000046050000}"/>
    <cellStyle name="Moneda 3 3 25 2" xfId="1352" xr:uid="{00000000-0005-0000-0000-000047050000}"/>
    <cellStyle name="Moneda 3 3 26" xfId="1353" xr:uid="{00000000-0005-0000-0000-000048050000}"/>
    <cellStyle name="Moneda 3 3 26 2" xfId="1354" xr:uid="{00000000-0005-0000-0000-000049050000}"/>
    <cellStyle name="Moneda 3 3 27" xfId="1355" xr:uid="{00000000-0005-0000-0000-00004A050000}"/>
    <cellStyle name="Moneda 3 3 27 2" xfId="1356" xr:uid="{00000000-0005-0000-0000-00004B050000}"/>
    <cellStyle name="Moneda 3 3 28" xfId="1357" xr:uid="{00000000-0005-0000-0000-00004C050000}"/>
    <cellStyle name="Moneda 3 3 28 2" xfId="1358" xr:uid="{00000000-0005-0000-0000-00004D050000}"/>
    <cellStyle name="Moneda 3 3 29" xfId="1359" xr:uid="{00000000-0005-0000-0000-00004E050000}"/>
    <cellStyle name="Moneda 3 3 29 2" xfId="1360" xr:uid="{00000000-0005-0000-0000-00004F050000}"/>
    <cellStyle name="Moneda 3 3 3" xfId="1361" xr:uid="{00000000-0005-0000-0000-000050050000}"/>
    <cellStyle name="Moneda 3 3 3 2" xfId="1362" xr:uid="{00000000-0005-0000-0000-000051050000}"/>
    <cellStyle name="Moneda 3 3 30" xfId="1363" xr:uid="{00000000-0005-0000-0000-000052050000}"/>
    <cellStyle name="Moneda 3 3 30 2" xfId="1364" xr:uid="{00000000-0005-0000-0000-000053050000}"/>
    <cellStyle name="Moneda 3 3 31" xfId="1365" xr:uid="{00000000-0005-0000-0000-000054050000}"/>
    <cellStyle name="Moneda 3 3 31 2" xfId="1366" xr:uid="{00000000-0005-0000-0000-000055050000}"/>
    <cellStyle name="Moneda 3 3 32" xfId="1367" xr:uid="{00000000-0005-0000-0000-000056050000}"/>
    <cellStyle name="Moneda 3 3 32 2" xfId="1368" xr:uid="{00000000-0005-0000-0000-000057050000}"/>
    <cellStyle name="Moneda 3 3 33" xfId="1369" xr:uid="{00000000-0005-0000-0000-000058050000}"/>
    <cellStyle name="Moneda 3 3 33 2" xfId="1370" xr:uid="{00000000-0005-0000-0000-000059050000}"/>
    <cellStyle name="Moneda 3 3 34" xfId="1371" xr:uid="{00000000-0005-0000-0000-00005A050000}"/>
    <cellStyle name="Moneda 3 3 35" xfId="1372" xr:uid="{00000000-0005-0000-0000-00005B050000}"/>
    <cellStyle name="Moneda 3 3 36" xfId="1373" xr:uid="{00000000-0005-0000-0000-00005C050000}"/>
    <cellStyle name="Moneda 3 3 37" xfId="1374" xr:uid="{00000000-0005-0000-0000-00005D050000}"/>
    <cellStyle name="Moneda 3 3 38" xfId="1375" xr:uid="{00000000-0005-0000-0000-00005E050000}"/>
    <cellStyle name="Moneda 3 3 39" xfId="1376" xr:uid="{00000000-0005-0000-0000-00005F050000}"/>
    <cellStyle name="Moneda 3 3 4" xfId="1377" xr:uid="{00000000-0005-0000-0000-000060050000}"/>
    <cellStyle name="Moneda 3 3 4 2" xfId="1378" xr:uid="{00000000-0005-0000-0000-000061050000}"/>
    <cellStyle name="Moneda 3 3 40" xfId="1379" xr:uid="{00000000-0005-0000-0000-000062050000}"/>
    <cellStyle name="Moneda 3 3 41" xfId="1380" xr:uid="{00000000-0005-0000-0000-000063050000}"/>
    <cellStyle name="Moneda 3 3 42" xfId="1381" xr:uid="{00000000-0005-0000-0000-000064050000}"/>
    <cellStyle name="Moneda 3 3 43" xfId="1382" xr:uid="{00000000-0005-0000-0000-000065050000}"/>
    <cellStyle name="Moneda 3 3 44" xfId="1383" xr:uid="{00000000-0005-0000-0000-000066050000}"/>
    <cellStyle name="Moneda 3 3 45" xfId="1384" xr:uid="{00000000-0005-0000-0000-000067050000}"/>
    <cellStyle name="Moneda 3 3 46" xfId="1385" xr:uid="{00000000-0005-0000-0000-000068050000}"/>
    <cellStyle name="Moneda 3 3 47" xfId="1386" xr:uid="{00000000-0005-0000-0000-000069050000}"/>
    <cellStyle name="Moneda 3 3 48" xfId="1387" xr:uid="{00000000-0005-0000-0000-00006A050000}"/>
    <cellStyle name="Moneda 3 3 49" xfId="1388" xr:uid="{00000000-0005-0000-0000-00006B050000}"/>
    <cellStyle name="Moneda 3 3 5" xfId="1389" xr:uid="{00000000-0005-0000-0000-00006C050000}"/>
    <cellStyle name="Moneda 3 3 5 2" xfId="1390" xr:uid="{00000000-0005-0000-0000-00006D050000}"/>
    <cellStyle name="Moneda 3 3 50" xfId="1391" xr:uid="{00000000-0005-0000-0000-00006E050000}"/>
    <cellStyle name="Moneda 3 3 51" xfId="1392" xr:uid="{00000000-0005-0000-0000-00006F050000}"/>
    <cellStyle name="Moneda 3 3 52" xfId="1393" xr:uid="{00000000-0005-0000-0000-000070050000}"/>
    <cellStyle name="Moneda 3 3 53" xfId="1394" xr:uid="{00000000-0005-0000-0000-000071050000}"/>
    <cellStyle name="Moneda 3 3 54" xfId="1395" xr:uid="{00000000-0005-0000-0000-000072050000}"/>
    <cellStyle name="Moneda 3 3 55" xfId="1396" xr:uid="{00000000-0005-0000-0000-000073050000}"/>
    <cellStyle name="Moneda 3 3 56" xfId="1397" xr:uid="{00000000-0005-0000-0000-000074050000}"/>
    <cellStyle name="Moneda 3 3 57" xfId="1398" xr:uid="{00000000-0005-0000-0000-000075050000}"/>
    <cellStyle name="Moneda 3 3 58" xfId="1399" xr:uid="{00000000-0005-0000-0000-000076050000}"/>
    <cellStyle name="Moneda 3 3 59" xfId="1400" xr:uid="{00000000-0005-0000-0000-000077050000}"/>
    <cellStyle name="Moneda 3 3 6" xfId="1401" xr:uid="{00000000-0005-0000-0000-000078050000}"/>
    <cellStyle name="Moneda 3 3 6 2" xfId="1402" xr:uid="{00000000-0005-0000-0000-000079050000}"/>
    <cellStyle name="Moneda 3 3 60" xfId="1403" xr:uid="{00000000-0005-0000-0000-00007A050000}"/>
    <cellStyle name="Moneda 3 3 61" xfId="1404" xr:uid="{00000000-0005-0000-0000-00007B050000}"/>
    <cellStyle name="Moneda 3 3 62" xfId="1405" xr:uid="{00000000-0005-0000-0000-00007C050000}"/>
    <cellStyle name="Moneda 3 3 63" xfId="1406" xr:uid="{00000000-0005-0000-0000-00007D050000}"/>
    <cellStyle name="Moneda 3 3 64" xfId="1407" xr:uid="{00000000-0005-0000-0000-00007E050000}"/>
    <cellStyle name="Moneda 3 3 7" xfId="1408" xr:uid="{00000000-0005-0000-0000-00007F050000}"/>
    <cellStyle name="Moneda 3 3 7 2" xfId="1409" xr:uid="{00000000-0005-0000-0000-000080050000}"/>
    <cellStyle name="Moneda 3 3 8" xfId="1410" xr:uid="{00000000-0005-0000-0000-000081050000}"/>
    <cellStyle name="Moneda 3 3 8 2" xfId="1411" xr:uid="{00000000-0005-0000-0000-000082050000}"/>
    <cellStyle name="Moneda 3 3 9" xfId="1412" xr:uid="{00000000-0005-0000-0000-000083050000}"/>
    <cellStyle name="Moneda 3 3 9 2" xfId="1413" xr:uid="{00000000-0005-0000-0000-000084050000}"/>
    <cellStyle name="Moneda 3 30" xfId="1414" xr:uid="{00000000-0005-0000-0000-000085050000}"/>
    <cellStyle name="Moneda 3 30 2" xfId="1415" xr:uid="{00000000-0005-0000-0000-000086050000}"/>
    <cellStyle name="Moneda 3 31" xfId="1416" xr:uid="{00000000-0005-0000-0000-000087050000}"/>
    <cellStyle name="Moneda 3 31 2" xfId="1417" xr:uid="{00000000-0005-0000-0000-000088050000}"/>
    <cellStyle name="Moneda 3 32" xfId="1418" xr:uid="{00000000-0005-0000-0000-000089050000}"/>
    <cellStyle name="Moneda 3 32 2" xfId="1419" xr:uid="{00000000-0005-0000-0000-00008A050000}"/>
    <cellStyle name="Moneda 3 33" xfId="1420" xr:uid="{00000000-0005-0000-0000-00008B050000}"/>
    <cellStyle name="Moneda 3 33 2" xfId="1421" xr:uid="{00000000-0005-0000-0000-00008C050000}"/>
    <cellStyle name="Moneda 3 34" xfId="1422" xr:uid="{00000000-0005-0000-0000-00008D050000}"/>
    <cellStyle name="Moneda 3 34 2" xfId="1423" xr:uid="{00000000-0005-0000-0000-00008E050000}"/>
    <cellStyle name="Moneda 3 35" xfId="1424" xr:uid="{00000000-0005-0000-0000-00008F050000}"/>
    <cellStyle name="Moneda 3 35 2" xfId="1425" xr:uid="{00000000-0005-0000-0000-000090050000}"/>
    <cellStyle name="Moneda 3 36" xfId="1426" xr:uid="{00000000-0005-0000-0000-000091050000}"/>
    <cellStyle name="Moneda 3 36 2" xfId="1427" xr:uid="{00000000-0005-0000-0000-000092050000}"/>
    <cellStyle name="Moneda 3 36 3" xfId="1428" xr:uid="{00000000-0005-0000-0000-000093050000}"/>
    <cellStyle name="Moneda 3 37" xfId="1429" xr:uid="{00000000-0005-0000-0000-000094050000}"/>
    <cellStyle name="Moneda 3 38" xfId="1430" xr:uid="{00000000-0005-0000-0000-000095050000}"/>
    <cellStyle name="Moneda 3 39" xfId="1431" xr:uid="{00000000-0005-0000-0000-000096050000}"/>
    <cellStyle name="Moneda 3 4" xfId="1432" xr:uid="{00000000-0005-0000-0000-000097050000}"/>
    <cellStyle name="Moneda 3 4 10" xfId="1433" xr:uid="{00000000-0005-0000-0000-000098050000}"/>
    <cellStyle name="Moneda 3 4 10 2" xfId="1434" xr:uid="{00000000-0005-0000-0000-000099050000}"/>
    <cellStyle name="Moneda 3 4 11" xfId="1435" xr:uid="{00000000-0005-0000-0000-00009A050000}"/>
    <cellStyle name="Moneda 3 4 11 2" xfId="1436" xr:uid="{00000000-0005-0000-0000-00009B050000}"/>
    <cellStyle name="Moneda 3 4 12" xfId="1437" xr:uid="{00000000-0005-0000-0000-00009C050000}"/>
    <cellStyle name="Moneda 3 4 12 2" xfId="1438" xr:uid="{00000000-0005-0000-0000-00009D050000}"/>
    <cellStyle name="Moneda 3 4 13" xfId="1439" xr:uid="{00000000-0005-0000-0000-00009E050000}"/>
    <cellStyle name="Moneda 3 4 13 2" xfId="1440" xr:uid="{00000000-0005-0000-0000-00009F050000}"/>
    <cellStyle name="Moneda 3 4 14" xfId="1441" xr:uid="{00000000-0005-0000-0000-0000A0050000}"/>
    <cellStyle name="Moneda 3 4 14 2" xfId="1442" xr:uid="{00000000-0005-0000-0000-0000A1050000}"/>
    <cellStyle name="Moneda 3 4 15" xfId="1443" xr:uid="{00000000-0005-0000-0000-0000A2050000}"/>
    <cellStyle name="Moneda 3 4 15 2" xfId="1444" xr:uid="{00000000-0005-0000-0000-0000A3050000}"/>
    <cellStyle name="Moneda 3 4 16" xfId="1445" xr:uid="{00000000-0005-0000-0000-0000A4050000}"/>
    <cellStyle name="Moneda 3 4 16 2" xfId="1446" xr:uid="{00000000-0005-0000-0000-0000A5050000}"/>
    <cellStyle name="Moneda 3 4 17" xfId="1447" xr:uid="{00000000-0005-0000-0000-0000A6050000}"/>
    <cellStyle name="Moneda 3 4 17 2" xfId="1448" xr:uid="{00000000-0005-0000-0000-0000A7050000}"/>
    <cellStyle name="Moneda 3 4 18" xfId="1449" xr:uid="{00000000-0005-0000-0000-0000A8050000}"/>
    <cellStyle name="Moneda 3 4 18 2" xfId="1450" xr:uid="{00000000-0005-0000-0000-0000A9050000}"/>
    <cellStyle name="Moneda 3 4 19" xfId="1451" xr:uid="{00000000-0005-0000-0000-0000AA050000}"/>
    <cellStyle name="Moneda 3 4 19 2" xfId="1452" xr:uid="{00000000-0005-0000-0000-0000AB050000}"/>
    <cellStyle name="Moneda 3 4 2" xfId="1453" xr:uid="{00000000-0005-0000-0000-0000AC050000}"/>
    <cellStyle name="Moneda 3 4 2 2" xfId="1454" xr:uid="{00000000-0005-0000-0000-0000AD050000}"/>
    <cellStyle name="Moneda 3 4 20" xfId="1455" xr:uid="{00000000-0005-0000-0000-0000AE050000}"/>
    <cellStyle name="Moneda 3 4 20 2" xfId="1456" xr:uid="{00000000-0005-0000-0000-0000AF050000}"/>
    <cellStyle name="Moneda 3 4 21" xfId="1457" xr:uid="{00000000-0005-0000-0000-0000B0050000}"/>
    <cellStyle name="Moneda 3 4 21 2" xfId="1458" xr:uid="{00000000-0005-0000-0000-0000B1050000}"/>
    <cellStyle name="Moneda 3 4 22" xfId="1459" xr:uid="{00000000-0005-0000-0000-0000B2050000}"/>
    <cellStyle name="Moneda 3 4 22 2" xfId="1460" xr:uid="{00000000-0005-0000-0000-0000B3050000}"/>
    <cellStyle name="Moneda 3 4 23" xfId="1461" xr:uid="{00000000-0005-0000-0000-0000B4050000}"/>
    <cellStyle name="Moneda 3 4 23 2" xfId="1462" xr:uid="{00000000-0005-0000-0000-0000B5050000}"/>
    <cellStyle name="Moneda 3 4 24" xfId="1463" xr:uid="{00000000-0005-0000-0000-0000B6050000}"/>
    <cellStyle name="Moneda 3 4 24 2" xfId="1464" xr:uid="{00000000-0005-0000-0000-0000B7050000}"/>
    <cellStyle name="Moneda 3 4 25" xfId="1465" xr:uid="{00000000-0005-0000-0000-0000B8050000}"/>
    <cellStyle name="Moneda 3 4 25 2" xfId="1466" xr:uid="{00000000-0005-0000-0000-0000B9050000}"/>
    <cellStyle name="Moneda 3 4 26" xfId="1467" xr:uid="{00000000-0005-0000-0000-0000BA050000}"/>
    <cellStyle name="Moneda 3 4 26 2" xfId="1468" xr:uid="{00000000-0005-0000-0000-0000BB050000}"/>
    <cellStyle name="Moneda 3 4 27" xfId="1469" xr:uid="{00000000-0005-0000-0000-0000BC050000}"/>
    <cellStyle name="Moneda 3 4 27 2" xfId="1470" xr:uid="{00000000-0005-0000-0000-0000BD050000}"/>
    <cellStyle name="Moneda 3 4 28" xfId="1471" xr:uid="{00000000-0005-0000-0000-0000BE050000}"/>
    <cellStyle name="Moneda 3 4 28 2" xfId="1472" xr:uid="{00000000-0005-0000-0000-0000BF050000}"/>
    <cellStyle name="Moneda 3 4 29" xfId="1473" xr:uid="{00000000-0005-0000-0000-0000C0050000}"/>
    <cellStyle name="Moneda 3 4 29 2" xfId="1474" xr:uid="{00000000-0005-0000-0000-0000C1050000}"/>
    <cellStyle name="Moneda 3 4 3" xfId="1475" xr:uid="{00000000-0005-0000-0000-0000C2050000}"/>
    <cellStyle name="Moneda 3 4 3 2" xfId="1476" xr:uid="{00000000-0005-0000-0000-0000C3050000}"/>
    <cellStyle name="Moneda 3 4 30" xfId="1477" xr:uid="{00000000-0005-0000-0000-0000C4050000}"/>
    <cellStyle name="Moneda 3 4 30 2" xfId="1478" xr:uid="{00000000-0005-0000-0000-0000C5050000}"/>
    <cellStyle name="Moneda 3 4 31" xfId="1479" xr:uid="{00000000-0005-0000-0000-0000C6050000}"/>
    <cellStyle name="Moneda 3 4 31 2" xfId="1480" xr:uid="{00000000-0005-0000-0000-0000C7050000}"/>
    <cellStyle name="Moneda 3 4 32" xfId="1481" xr:uid="{00000000-0005-0000-0000-0000C8050000}"/>
    <cellStyle name="Moneda 3 4 32 2" xfId="1482" xr:uid="{00000000-0005-0000-0000-0000C9050000}"/>
    <cellStyle name="Moneda 3 4 33" xfId="1483" xr:uid="{00000000-0005-0000-0000-0000CA050000}"/>
    <cellStyle name="Moneda 3 4 33 2" xfId="1484" xr:uid="{00000000-0005-0000-0000-0000CB050000}"/>
    <cellStyle name="Moneda 3 4 34" xfId="1485" xr:uid="{00000000-0005-0000-0000-0000CC050000}"/>
    <cellStyle name="Moneda 3 4 35" xfId="1486" xr:uid="{00000000-0005-0000-0000-0000CD050000}"/>
    <cellStyle name="Moneda 3 4 36" xfId="1487" xr:uid="{00000000-0005-0000-0000-0000CE050000}"/>
    <cellStyle name="Moneda 3 4 37" xfId="1488" xr:uid="{00000000-0005-0000-0000-0000CF050000}"/>
    <cellStyle name="Moneda 3 4 38" xfId="1489" xr:uid="{00000000-0005-0000-0000-0000D0050000}"/>
    <cellStyle name="Moneda 3 4 39" xfId="1490" xr:uid="{00000000-0005-0000-0000-0000D1050000}"/>
    <cellStyle name="Moneda 3 4 4" xfId="1491" xr:uid="{00000000-0005-0000-0000-0000D2050000}"/>
    <cellStyle name="Moneda 3 4 4 2" xfId="1492" xr:uid="{00000000-0005-0000-0000-0000D3050000}"/>
    <cellStyle name="Moneda 3 4 40" xfId="1493" xr:uid="{00000000-0005-0000-0000-0000D4050000}"/>
    <cellStyle name="Moneda 3 4 41" xfId="1494" xr:uid="{00000000-0005-0000-0000-0000D5050000}"/>
    <cellStyle name="Moneda 3 4 42" xfId="1495" xr:uid="{00000000-0005-0000-0000-0000D6050000}"/>
    <cellStyle name="Moneda 3 4 43" xfId="1496" xr:uid="{00000000-0005-0000-0000-0000D7050000}"/>
    <cellStyle name="Moneda 3 4 44" xfId="1497" xr:uid="{00000000-0005-0000-0000-0000D8050000}"/>
    <cellStyle name="Moneda 3 4 45" xfId="1498" xr:uid="{00000000-0005-0000-0000-0000D9050000}"/>
    <cellStyle name="Moneda 3 4 46" xfId="1499" xr:uid="{00000000-0005-0000-0000-0000DA050000}"/>
    <cellStyle name="Moneda 3 4 47" xfId="1500" xr:uid="{00000000-0005-0000-0000-0000DB050000}"/>
    <cellStyle name="Moneda 3 4 48" xfId="1501" xr:uid="{00000000-0005-0000-0000-0000DC050000}"/>
    <cellStyle name="Moneda 3 4 49" xfId="1502" xr:uid="{00000000-0005-0000-0000-0000DD050000}"/>
    <cellStyle name="Moneda 3 4 5" xfId="1503" xr:uid="{00000000-0005-0000-0000-0000DE050000}"/>
    <cellStyle name="Moneda 3 4 5 2" xfId="1504" xr:uid="{00000000-0005-0000-0000-0000DF050000}"/>
    <cellStyle name="Moneda 3 4 50" xfId="1505" xr:uid="{00000000-0005-0000-0000-0000E0050000}"/>
    <cellStyle name="Moneda 3 4 51" xfId="1506" xr:uid="{00000000-0005-0000-0000-0000E1050000}"/>
    <cellStyle name="Moneda 3 4 52" xfId="1507" xr:uid="{00000000-0005-0000-0000-0000E2050000}"/>
    <cellStyle name="Moneda 3 4 53" xfId="1508" xr:uid="{00000000-0005-0000-0000-0000E3050000}"/>
    <cellStyle name="Moneda 3 4 54" xfId="1509" xr:uid="{00000000-0005-0000-0000-0000E4050000}"/>
    <cellStyle name="Moneda 3 4 55" xfId="1510" xr:uid="{00000000-0005-0000-0000-0000E5050000}"/>
    <cellStyle name="Moneda 3 4 56" xfId="1511" xr:uid="{00000000-0005-0000-0000-0000E6050000}"/>
    <cellStyle name="Moneda 3 4 57" xfId="1512" xr:uid="{00000000-0005-0000-0000-0000E7050000}"/>
    <cellStyle name="Moneda 3 4 58" xfId="1513" xr:uid="{00000000-0005-0000-0000-0000E8050000}"/>
    <cellStyle name="Moneda 3 4 59" xfId="1514" xr:uid="{00000000-0005-0000-0000-0000E9050000}"/>
    <cellStyle name="Moneda 3 4 6" xfId="1515" xr:uid="{00000000-0005-0000-0000-0000EA050000}"/>
    <cellStyle name="Moneda 3 4 6 2" xfId="1516" xr:uid="{00000000-0005-0000-0000-0000EB050000}"/>
    <cellStyle name="Moneda 3 4 60" xfId="1517" xr:uid="{00000000-0005-0000-0000-0000EC050000}"/>
    <cellStyle name="Moneda 3 4 61" xfId="1518" xr:uid="{00000000-0005-0000-0000-0000ED050000}"/>
    <cellStyle name="Moneda 3 4 62" xfId="1519" xr:uid="{00000000-0005-0000-0000-0000EE050000}"/>
    <cellStyle name="Moneda 3 4 63" xfId="1520" xr:uid="{00000000-0005-0000-0000-0000EF050000}"/>
    <cellStyle name="Moneda 3 4 64" xfId="1521" xr:uid="{00000000-0005-0000-0000-0000F0050000}"/>
    <cellStyle name="Moneda 3 4 7" xfId="1522" xr:uid="{00000000-0005-0000-0000-0000F1050000}"/>
    <cellStyle name="Moneda 3 4 7 2" xfId="1523" xr:uid="{00000000-0005-0000-0000-0000F2050000}"/>
    <cellStyle name="Moneda 3 4 8" xfId="1524" xr:uid="{00000000-0005-0000-0000-0000F3050000}"/>
    <cellStyle name="Moneda 3 4 8 2" xfId="1525" xr:uid="{00000000-0005-0000-0000-0000F4050000}"/>
    <cellStyle name="Moneda 3 4 9" xfId="1526" xr:uid="{00000000-0005-0000-0000-0000F5050000}"/>
    <cellStyle name="Moneda 3 4 9 2" xfId="1527" xr:uid="{00000000-0005-0000-0000-0000F6050000}"/>
    <cellStyle name="Moneda 3 40" xfId="1528" xr:uid="{00000000-0005-0000-0000-0000F7050000}"/>
    <cellStyle name="Moneda 3 41" xfId="1529" xr:uid="{00000000-0005-0000-0000-0000F8050000}"/>
    <cellStyle name="Moneda 3 42" xfId="1530" xr:uid="{00000000-0005-0000-0000-0000F9050000}"/>
    <cellStyle name="Moneda 3 43" xfId="1531" xr:uid="{00000000-0005-0000-0000-0000FA050000}"/>
    <cellStyle name="Moneda 3 44" xfId="1532" xr:uid="{00000000-0005-0000-0000-0000FB050000}"/>
    <cellStyle name="Moneda 3 45" xfId="1533" xr:uid="{00000000-0005-0000-0000-0000FC050000}"/>
    <cellStyle name="Moneda 3 46" xfId="1534" xr:uid="{00000000-0005-0000-0000-0000FD050000}"/>
    <cellStyle name="Moneda 3 47" xfId="1535" xr:uid="{00000000-0005-0000-0000-0000FE050000}"/>
    <cellStyle name="Moneda 3 48" xfId="1536" xr:uid="{00000000-0005-0000-0000-0000FF050000}"/>
    <cellStyle name="Moneda 3 49" xfId="1537" xr:uid="{00000000-0005-0000-0000-000000060000}"/>
    <cellStyle name="Moneda 3 5" xfId="1538" xr:uid="{00000000-0005-0000-0000-000001060000}"/>
    <cellStyle name="Moneda 3 5 10" xfId="1539" xr:uid="{00000000-0005-0000-0000-000002060000}"/>
    <cellStyle name="Moneda 3 5 11" xfId="1540" xr:uid="{00000000-0005-0000-0000-000003060000}"/>
    <cellStyle name="Moneda 3 5 12" xfId="1541" xr:uid="{00000000-0005-0000-0000-000004060000}"/>
    <cellStyle name="Moneda 3 5 13" xfId="1542" xr:uid="{00000000-0005-0000-0000-000005060000}"/>
    <cellStyle name="Moneda 3 5 14" xfId="1543" xr:uid="{00000000-0005-0000-0000-000006060000}"/>
    <cellStyle name="Moneda 3 5 15" xfId="1544" xr:uid="{00000000-0005-0000-0000-000007060000}"/>
    <cellStyle name="Moneda 3 5 16" xfId="1545" xr:uid="{00000000-0005-0000-0000-000008060000}"/>
    <cellStyle name="Moneda 3 5 17" xfId="1546" xr:uid="{00000000-0005-0000-0000-000009060000}"/>
    <cellStyle name="Moneda 3 5 18" xfId="1547" xr:uid="{00000000-0005-0000-0000-00000A060000}"/>
    <cellStyle name="Moneda 3 5 19" xfId="1548" xr:uid="{00000000-0005-0000-0000-00000B060000}"/>
    <cellStyle name="Moneda 3 5 2" xfId="1549" xr:uid="{00000000-0005-0000-0000-00000C060000}"/>
    <cellStyle name="Moneda 3 5 2 2" xfId="1550" xr:uid="{00000000-0005-0000-0000-00000D060000}"/>
    <cellStyle name="Moneda 3 5 20" xfId="1551" xr:uid="{00000000-0005-0000-0000-00000E060000}"/>
    <cellStyle name="Moneda 3 5 21" xfId="1552" xr:uid="{00000000-0005-0000-0000-00000F060000}"/>
    <cellStyle name="Moneda 3 5 22" xfId="1553" xr:uid="{00000000-0005-0000-0000-000010060000}"/>
    <cellStyle name="Moneda 3 5 23" xfId="1554" xr:uid="{00000000-0005-0000-0000-000011060000}"/>
    <cellStyle name="Moneda 3 5 24" xfId="1555" xr:uid="{00000000-0005-0000-0000-000012060000}"/>
    <cellStyle name="Moneda 3 5 25" xfId="1556" xr:uid="{00000000-0005-0000-0000-000013060000}"/>
    <cellStyle name="Moneda 3 5 26" xfId="1557" xr:uid="{00000000-0005-0000-0000-000014060000}"/>
    <cellStyle name="Moneda 3 5 27" xfId="1558" xr:uid="{00000000-0005-0000-0000-000015060000}"/>
    <cellStyle name="Moneda 3 5 28" xfId="1559" xr:uid="{00000000-0005-0000-0000-000016060000}"/>
    <cellStyle name="Moneda 3 5 29" xfId="1560" xr:uid="{00000000-0005-0000-0000-000017060000}"/>
    <cellStyle name="Moneda 3 5 3" xfId="1561" xr:uid="{00000000-0005-0000-0000-000018060000}"/>
    <cellStyle name="Moneda 3 5 30" xfId="1562" xr:uid="{00000000-0005-0000-0000-000019060000}"/>
    <cellStyle name="Moneda 3 5 31" xfId="1563" xr:uid="{00000000-0005-0000-0000-00001A060000}"/>
    <cellStyle name="Moneda 3 5 32" xfId="1564" xr:uid="{00000000-0005-0000-0000-00001B060000}"/>
    <cellStyle name="Moneda 3 5 4" xfId="1565" xr:uid="{00000000-0005-0000-0000-00001C060000}"/>
    <cellStyle name="Moneda 3 5 5" xfId="1566" xr:uid="{00000000-0005-0000-0000-00001D060000}"/>
    <cellStyle name="Moneda 3 5 6" xfId="1567" xr:uid="{00000000-0005-0000-0000-00001E060000}"/>
    <cellStyle name="Moneda 3 5 7" xfId="1568" xr:uid="{00000000-0005-0000-0000-00001F060000}"/>
    <cellStyle name="Moneda 3 5 8" xfId="1569" xr:uid="{00000000-0005-0000-0000-000020060000}"/>
    <cellStyle name="Moneda 3 5 9" xfId="1570" xr:uid="{00000000-0005-0000-0000-000021060000}"/>
    <cellStyle name="Moneda 3 50" xfId="1571" xr:uid="{00000000-0005-0000-0000-000022060000}"/>
    <cellStyle name="Moneda 3 51" xfId="1572" xr:uid="{00000000-0005-0000-0000-000023060000}"/>
    <cellStyle name="Moneda 3 52" xfId="1573" xr:uid="{00000000-0005-0000-0000-000024060000}"/>
    <cellStyle name="Moneda 3 53" xfId="1574" xr:uid="{00000000-0005-0000-0000-000025060000}"/>
    <cellStyle name="Moneda 3 54" xfId="1575" xr:uid="{00000000-0005-0000-0000-000026060000}"/>
    <cellStyle name="Moneda 3 55" xfId="1576" xr:uid="{00000000-0005-0000-0000-000027060000}"/>
    <cellStyle name="Moneda 3 56" xfId="1577" xr:uid="{00000000-0005-0000-0000-000028060000}"/>
    <cellStyle name="Moneda 3 57" xfId="1578" xr:uid="{00000000-0005-0000-0000-000029060000}"/>
    <cellStyle name="Moneda 3 58" xfId="1579" xr:uid="{00000000-0005-0000-0000-00002A060000}"/>
    <cellStyle name="Moneda 3 59" xfId="1580" xr:uid="{00000000-0005-0000-0000-00002B060000}"/>
    <cellStyle name="Moneda 3 6" xfId="1581" xr:uid="{00000000-0005-0000-0000-00002C060000}"/>
    <cellStyle name="Moneda 3 6 2" xfId="1582" xr:uid="{00000000-0005-0000-0000-00002D060000}"/>
    <cellStyle name="Moneda 3 6 2 2" xfId="1583" xr:uid="{00000000-0005-0000-0000-00002E060000}"/>
    <cellStyle name="Moneda 3 6 3" xfId="1584" xr:uid="{00000000-0005-0000-0000-00002F060000}"/>
    <cellStyle name="Moneda 3 6 4" xfId="1585" xr:uid="{00000000-0005-0000-0000-000030060000}"/>
    <cellStyle name="Moneda 3 6 5" xfId="1586" xr:uid="{00000000-0005-0000-0000-000031060000}"/>
    <cellStyle name="Moneda 3 60" xfId="1587" xr:uid="{00000000-0005-0000-0000-000032060000}"/>
    <cellStyle name="Moneda 3 61" xfId="1588" xr:uid="{00000000-0005-0000-0000-000033060000}"/>
    <cellStyle name="Moneda 3 62" xfId="1589" xr:uid="{00000000-0005-0000-0000-000034060000}"/>
    <cellStyle name="Moneda 3 63" xfId="1590" xr:uid="{00000000-0005-0000-0000-000035060000}"/>
    <cellStyle name="Moneda 3 64" xfId="1591" xr:uid="{00000000-0005-0000-0000-000036060000}"/>
    <cellStyle name="Moneda 3 65" xfId="1592" xr:uid="{00000000-0005-0000-0000-000037060000}"/>
    <cellStyle name="Moneda 3 66" xfId="1593" xr:uid="{00000000-0005-0000-0000-000038060000}"/>
    <cellStyle name="Moneda 3 67" xfId="1594" xr:uid="{00000000-0005-0000-0000-000039060000}"/>
    <cellStyle name="Moneda 3 68" xfId="1595" xr:uid="{00000000-0005-0000-0000-00003A060000}"/>
    <cellStyle name="Moneda 3 7" xfId="1596" xr:uid="{00000000-0005-0000-0000-00003B060000}"/>
    <cellStyle name="Moneda 3 7 2" xfId="1597" xr:uid="{00000000-0005-0000-0000-00003C060000}"/>
    <cellStyle name="Moneda 3 7 3" xfId="1598" xr:uid="{00000000-0005-0000-0000-00003D060000}"/>
    <cellStyle name="Moneda 3 8" xfId="1599" xr:uid="{00000000-0005-0000-0000-00003E060000}"/>
    <cellStyle name="Moneda 3 8 2" xfId="1600" xr:uid="{00000000-0005-0000-0000-00003F060000}"/>
    <cellStyle name="Moneda 3 9" xfId="1601" xr:uid="{00000000-0005-0000-0000-000040060000}"/>
    <cellStyle name="Moneda 3 9 2" xfId="1602" xr:uid="{00000000-0005-0000-0000-000041060000}"/>
    <cellStyle name="Moneda 4" xfId="1603" xr:uid="{00000000-0005-0000-0000-000042060000}"/>
    <cellStyle name="Moneda 4 10" xfId="1604" xr:uid="{00000000-0005-0000-0000-000043060000}"/>
    <cellStyle name="Moneda 4 10 2" xfId="1605" xr:uid="{00000000-0005-0000-0000-000044060000}"/>
    <cellStyle name="Moneda 4 11" xfId="1606" xr:uid="{00000000-0005-0000-0000-000045060000}"/>
    <cellStyle name="Moneda 4 11 2" xfId="1607" xr:uid="{00000000-0005-0000-0000-000046060000}"/>
    <cellStyle name="Moneda 4 12" xfId="1608" xr:uid="{00000000-0005-0000-0000-000047060000}"/>
    <cellStyle name="Moneda 4 12 2" xfId="1609" xr:uid="{00000000-0005-0000-0000-000048060000}"/>
    <cellStyle name="Moneda 4 13" xfId="1610" xr:uid="{00000000-0005-0000-0000-000049060000}"/>
    <cellStyle name="Moneda 4 13 2" xfId="1611" xr:uid="{00000000-0005-0000-0000-00004A060000}"/>
    <cellStyle name="Moneda 4 14" xfId="1612" xr:uid="{00000000-0005-0000-0000-00004B060000}"/>
    <cellStyle name="Moneda 4 14 2" xfId="1613" xr:uid="{00000000-0005-0000-0000-00004C060000}"/>
    <cellStyle name="Moneda 4 15" xfId="1614" xr:uid="{00000000-0005-0000-0000-00004D060000}"/>
    <cellStyle name="Moneda 4 15 2" xfId="1615" xr:uid="{00000000-0005-0000-0000-00004E060000}"/>
    <cellStyle name="Moneda 4 16" xfId="1616" xr:uid="{00000000-0005-0000-0000-00004F060000}"/>
    <cellStyle name="Moneda 4 16 2" xfId="1617" xr:uid="{00000000-0005-0000-0000-000050060000}"/>
    <cellStyle name="Moneda 4 17" xfId="1618" xr:uid="{00000000-0005-0000-0000-000051060000}"/>
    <cellStyle name="Moneda 4 17 2" xfId="1619" xr:uid="{00000000-0005-0000-0000-000052060000}"/>
    <cellStyle name="Moneda 4 18" xfId="1620" xr:uid="{00000000-0005-0000-0000-000053060000}"/>
    <cellStyle name="Moneda 4 18 2" xfId="1621" xr:uid="{00000000-0005-0000-0000-000054060000}"/>
    <cellStyle name="Moneda 4 19" xfId="1622" xr:uid="{00000000-0005-0000-0000-000055060000}"/>
    <cellStyle name="Moneda 4 19 2" xfId="1623" xr:uid="{00000000-0005-0000-0000-000056060000}"/>
    <cellStyle name="Moneda 4 2" xfId="1624" xr:uid="{00000000-0005-0000-0000-000057060000}"/>
    <cellStyle name="Moneda 4 2 10" xfId="1625" xr:uid="{00000000-0005-0000-0000-000058060000}"/>
    <cellStyle name="Moneda 4 2 10 2" xfId="1626" xr:uid="{00000000-0005-0000-0000-000059060000}"/>
    <cellStyle name="Moneda 4 2 11" xfId="1627" xr:uid="{00000000-0005-0000-0000-00005A060000}"/>
    <cellStyle name="Moneda 4 2 11 2" xfId="1628" xr:uid="{00000000-0005-0000-0000-00005B060000}"/>
    <cellStyle name="Moneda 4 2 12" xfId="1629" xr:uid="{00000000-0005-0000-0000-00005C060000}"/>
    <cellStyle name="Moneda 4 2 12 2" xfId="1630" xr:uid="{00000000-0005-0000-0000-00005D060000}"/>
    <cellStyle name="Moneda 4 2 13" xfId="1631" xr:uid="{00000000-0005-0000-0000-00005E060000}"/>
    <cellStyle name="Moneda 4 2 13 2" xfId="1632" xr:uid="{00000000-0005-0000-0000-00005F060000}"/>
    <cellStyle name="Moneda 4 2 14" xfId="1633" xr:uid="{00000000-0005-0000-0000-000060060000}"/>
    <cellStyle name="Moneda 4 2 14 2" xfId="1634" xr:uid="{00000000-0005-0000-0000-000061060000}"/>
    <cellStyle name="Moneda 4 2 15" xfId="1635" xr:uid="{00000000-0005-0000-0000-000062060000}"/>
    <cellStyle name="Moneda 4 2 15 2" xfId="1636" xr:uid="{00000000-0005-0000-0000-000063060000}"/>
    <cellStyle name="Moneda 4 2 16" xfId="1637" xr:uid="{00000000-0005-0000-0000-000064060000}"/>
    <cellStyle name="Moneda 4 2 16 2" xfId="1638" xr:uid="{00000000-0005-0000-0000-000065060000}"/>
    <cellStyle name="Moneda 4 2 17" xfId="1639" xr:uid="{00000000-0005-0000-0000-000066060000}"/>
    <cellStyle name="Moneda 4 2 17 2" xfId="1640" xr:uid="{00000000-0005-0000-0000-000067060000}"/>
    <cellStyle name="Moneda 4 2 18" xfId="1641" xr:uid="{00000000-0005-0000-0000-000068060000}"/>
    <cellStyle name="Moneda 4 2 18 2" xfId="1642" xr:uid="{00000000-0005-0000-0000-000069060000}"/>
    <cellStyle name="Moneda 4 2 19" xfId="1643" xr:uid="{00000000-0005-0000-0000-00006A060000}"/>
    <cellStyle name="Moneda 4 2 19 2" xfId="1644" xr:uid="{00000000-0005-0000-0000-00006B060000}"/>
    <cellStyle name="Moneda 4 2 2" xfId="1645" xr:uid="{00000000-0005-0000-0000-00006C060000}"/>
    <cellStyle name="Moneda 4 2 2 2" xfId="1646" xr:uid="{00000000-0005-0000-0000-00006D060000}"/>
    <cellStyle name="Moneda 4 2 20" xfId="1647" xr:uid="{00000000-0005-0000-0000-00006E060000}"/>
    <cellStyle name="Moneda 4 2 20 2" xfId="1648" xr:uid="{00000000-0005-0000-0000-00006F060000}"/>
    <cellStyle name="Moneda 4 2 21" xfId="1649" xr:uid="{00000000-0005-0000-0000-000070060000}"/>
    <cellStyle name="Moneda 4 2 21 2" xfId="1650" xr:uid="{00000000-0005-0000-0000-000071060000}"/>
    <cellStyle name="Moneda 4 2 22" xfId="1651" xr:uid="{00000000-0005-0000-0000-000072060000}"/>
    <cellStyle name="Moneda 4 2 22 2" xfId="1652" xr:uid="{00000000-0005-0000-0000-000073060000}"/>
    <cellStyle name="Moneda 4 2 23" xfId="1653" xr:uid="{00000000-0005-0000-0000-000074060000}"/>
    <cellStyle name="Moneda 4 2 23 2" xfId="1654" xr:uid="{00000000-0005-0000-0000-000075060000}"/>
    <cellStyle name="Moneda 4 2 24" xfId="1655" xr:uid="{00000000-0005-0000-0000-000076060000}"/>
    <cellStyle name="Moneda 4 2 24 2" xfId="1656" xr:uid="{00000000-0005-0000-0000-000077060000}"/>
    <cellStyle name="Moneda 4 2 25" xfId="1657" xr:uid="{00000000-0005-0000-0000-000078060000}"/>
    <cellStyle name="Moneda 4 2 25 2" xfId="1658" xr:uid="{00000000-0005-0000-0000-000079060000}"/>
    <cellStyle name="Moneda 4 2 26" xfId="1659" xr:uid="{00000000-0005-0000-0000-00007A060000}"/>
    <cellStyle name="Moneda 4 2 26 2" xfId="1660" xr:uid="{00000000-0005-0000-0000-00007B060000}"/>
    <cellStyle name="Moneda 4 2 27" xfId="1661" xr:uid="{00000000-0005-0000-0000-00007C060000}"/>
    <cellStyle name="Moneda 4 2 27 2" xfId="1662" xr:uid="{00000000-0005-0000-0000-00007D060000}"/>
    <cellStyle name="Moneda 4 2 28" xfId="1663" xr:uid="{00000000-0005-0000-0000-00007E060000}"/>
    <cellStyle name="Moneda 4 2 28 2" xfId="1664" xr:uid="{00000000-0005-0000-0000-00007F060000}"/>
    <cellStyle name="Moneda 4 2 29" xfId="1665" xr:uid="{00000000-0005-0000-0000-000080060000}"/>
    <cellStyle name="Moneda 4 2 29 2" xfId="1666" xr:uid="{00000000-0005-0000-0000-000081060000}"/>
    <cellStyle name="Moneda 4 2 3" xfId="1667" xr:uid="{00000000-0005-0000-0000-000082060000}"/>
    <cellStyle name="Moneda 4 2 3 2" xfId="1668" xr:uid="{00000000-0005-0000-0000-000083060000}"/>
    <cellStyle name="Moneda 4 2 30" xfId="1669" xr:uid="{00000000-0005-0000-0000-000084060000}"/>
    <cellStyle name="Moneda 4 2 30 2" xfId="1670" xr:uid="{00000000-0005-0000-0000-000085060000}"/>
    <cellStyle name="Moneda 4 2 31" xfId="1671" xr:uid="{00000000-0005-0000-0000-000086060000}"/>
    <cellStyle name="Moneda 4 2 31 2" xfId="1672" xr:uid="{00000000-0005-0000-0000-000087060000}"/>
    <cellStyle name="Moneda 4 2 32" xfId="1673" xr:uid="{00000000-0005-0000-0000-000088060000}"/>
    <cellStyle name="Moneda 4 2 32 2" xfId="1674" xr:uid="{00000000-0005-0000-0000-000089060000}"/>
    <cellStyle name="Moneda 4 2 33" xfId="1675" xr:uid="{00000000-0005-0000-0000-00008A060000}"/>
    <cellStyle name="Moneda 4 2 33 2" xfId="1676" xr:uid="{00000000-0005-0000-0000-00008B060000}"/>
    <cellStyle name="Moneda 4 2 34" xfId="1677" xr:uid="{00000000-0005-0000-0000-00008C060000}"/>
    <cellStyle name="Moneda 4 2 35" xfId="1678" xr:uid="{00000000-0005-0000-0000-00008D060000}"/>
    <cellStyle name="Moneda 4 2 36" xfId="1679" xr:uid="{00000000-0005-0000-0000-00008E060000}"/>
    <cellStyle name="Moneda 4 2 37" xfId="1680" xr:uid="{00000000-0005-0000-0000-00008F060000}"/>
    <cellStyle name="Moneda 4 2 38" xfId="1681" xr:uid="{00000000-0005-0000-0000-000090060000}"/>
    <cellStyle name="Moneda 4 2 39" xfId="1682" xr:uid="{00000000-0005-0000-0000-000091060000}"/>
    <cellStyle name="Moneda 4 2 4" xfId="1683" xr:uid="{00000000-0005-0000-0000-000092060000}"/>
    <cellStyle name="Moneda 4 2 4 2" xfId="1684" xr:uid="{00000000-0005-0000-0000-000093060000}"/>
    <cellStyle name="Moneda 4 2 40" xfId="1685" xr:uid="{00000000-0005-0000-0000-000094060000}"/>
    <cellStyle name="Moneda 4 2 41" xfId="1686" xr:uid="{00000000-0005-0000-0000-000095060000}"/>
    <cellStyle name="Moneda 4 2 42" xfId="1687" xr:uid="{00000000-0005-0000-0000-000096060000}"/>
    <cellStyle name="Moneda 4 2 43" xfId="1688" xr:uid="{00000000-0005-0000-0000-000097060000}"/>
    <cellStyle name="Moneda 4 2 44" xfId="1689" xr:uid="{00000000-0005-0000-0000-000098060000}"/>
    <cellStyle name="Moneda 4 2 45" xfId="1690" xr:uid="{00000000-0005-0000-0000-000099060000}"/>
    <cellStyle name="Moneda 4 2 46" xfId="1691" xr:uid="{00000000-0005-0000-0000-00009A060000}"/>
    <cellStyle name="Moneda 4 2 47" xfId="1692" xr:uid="{00000000-0005-0000-0000-00009B060000}"/>
    <cellStyle name="Moneda 4 2 48" xfId="1693" xr:uid="{00000000-0005-0000-0000-00009C060000}"/>
    <cellStyle name="Moneda 4 2 49" xfId="1694" xr:uid="{00000000-0005-0000-0000-00009D060000}"/>
    <cellStyle name="Moneda 4 2 5" xfId="1695" xr:uid="{00000000-0005-0000-0000-00009E060000}"/>
    <cellStyle name="Moneda 4 2 5 2" xfId="1696" xr:uid="{00000000-0005-0000-0000-00009F060000}"/>
    <cellStyle name="Moneda 4 2 50" xfId="1697" xr:uid="{00000000-0005-0000-0000-0000A0060000}"/>
    <cellStyle name="Moneda 4 2 51" xfId="1698" xr:uid="{00000000-0005-0000-0000-0000A1060000}"/>
    <cellStyle name="Moneda 4 2 52" xfId="1699" xr:uid="{00000000-0005-0000-0000-0000A2060000}"/>
    <cellStyle name="Moneda 4 2 53" xfId="1700" xr:uid="{00000000-0005-0000-0000-0000A3060000}"/>
    <cellStyle name="Moneda 4 2 54" xfId="1701" xr:uid="{00000000-0005-0000-0000-0000A4060000}"/>
    <cellStyle name="Moneda 4 2 55" xfId="1702" xr:uid="{00000000-0005-0000-0000-0000A5060000}"/>
    <cellStyle name="Moneda 4 2 56" xfId="1703" xr:uid="{00000000-0005-0000-0000-0000A6060000}"/>
    <cellStyle name="Moneda 4 2 57" xfId="1704" xr:uid="{00000000-0005-0000-0000-0000A7060000}"/>
    <cellStyle name="Moneda 4 2 58" xfId="1705" xr:uid="{00000000-0005-0000-0000-0000A8060000}"/>
    <cellStyle name="Moneda 4 2 59" xfId="1706" xr:uid="{00000000-0005-0000-0000-0000A9060000}"/>
    <cellStyle name="Moneda 4 2 6" xfId="1707" xr:uid="{00000000-0005-0000-0000-0000AA060000}"/>
    <cellStyle name="Moneda 4 2 6 2" xfId="1708" xr:uid="{00000000-0005-0000-0000-0000AB060000}"/>
    <cellStyle name="Moneda 4 2 60" xfId="1709" xr:uid="{00000000-0005-0000-0000-0000AC060000}"/>
    <cellStyle name="Moneda 4 2 61" xfId="1710" xr:uid="{00000000-0005-0000-0000-0000AD060000}"/>
    <cellStyle name="Moneda 4 2 62" xfId="1711" xr:uid="{00000000-0005-0000-0000-0000AE060000}"/>
    <cellStyle name="Moneda 4 2 63" xfId="1712" xr:uid="{00000000-0005-0000-0000-0000AF060000}"/>
    <cellStyle name="Moneda 4 2 64" xfId="1713" xr:uid="{00000000-0005-0000-0000-0000B0060000}"/>
    <cellStyle name="Moneda 4 2 7" xfId="1714" xr:uid="{00000000-0005-0000-0000-0000B1060000}"/>
    <cellStyle name="Moneda 4 2 7 2" xfId="1715" xr:uid="{00000000-0005-0000-0000-0000B2060000}"/>
    <cellStyle name="Moneda 4 2 8" xfId="1716" xr:uid="{00000000-0005-0000-0000-0000B3060000}"/>
    <cellStyle name="Moneda 4 2 8 2" xfId="1717" xr:uid="{00000000-0005-0000-0000-0000B4060000}"/>
    <cellStyle name="Moneda 4 2 9" xfId="1718" xr:uid="{00000000-0005-0000-0000-0000B5060000}"/>
    <cellStyle name="Moneda 4 2 9 2" xfId="1719" xr:uid="{00000000-0005-0000-0000-0000B6060000}"/>
    <cellStyle name="Moneda 4 20" xfId="1720" xr:uid="{00000000-0005-0000-0000-0000B7060000}"/>
    <cellStyle name="Moneda 4 20 2" xfId="1721" xr:uid="{00000000-0005-0000-0000-0000B8060000}"/>
    <cellStyle name="Moneda 4 21" xfId="1722" xr:uid="{00000000-0005-0000-0000-0000B9060000}"/>
    <cellStyle name="Moneda 4 21 2" xfId="1723" xr:uid="{00000000-0005-0000-0000-0000BA060000}"/>
    <cellStyle name="Moneda 4 22" xfId="1724" xr:uid="{00000000-0005-0000-0000-0000BB060000}"/>
    <cellStyle name="Moneda 4 22 2" xfId="1725" xr:uid="{00000000-0005-0000-0000-0000BC060000}"/>
    <cellStyle name="Moneda 4 23" xfId="1726" xr:uid="{00000000-0005-0000-0000-0000BD060000}"/>
    <cellStyle name="Moneda 4 23 2" xfId="1727" xr:uid="{00000000-0005-0000-0000-0000BE060000}"/>
    <cellStyle name="Moneda 4 24" xfId="1728" xr:uid="{00000000-0005-0000-0000-0000BF060000}"/>
    <cellStyle name="Moneda 4 24 2" xfId="1729" xr:uid="{00000000-0005-0000-0000-0000C0060000}"/>
    <cellStyle name="Moneda 4 25" xfId="1730" xr:uid="{00000000-0005-0000-0000-0000C1060000}"/>
    <cellStyle name="Moneda 4 25 2" xfId="1731" xr:uid="{00000000-0005-0000-0000-0000C2060000}"/>
    <cellStyle name="Moneda 4 26" xfId="1732" xr:uid="{00000000-0005-0000-0000-0000C3060000}"/>
    <cellStyle name="Moneda 4 26 2" xfId="1733" xr:uid="{00000000-0005-0000-0000-0000C4060000}"/>
    <cellStyle name="Moneda 4 27" xfId="1734" xr:uid="{00000000-0005-0000-0000-0000C5060000}"/>
    <cellStyle name="Moneda 4 27 2" xfId="1735" xr:uid="{00000000-0005-0000-0000-0000C6060000}"/>
    <cellStyle name="Moneda 4 28" xfId="1736" xr:uid="{00000000-0005-0000-0000-0000C7060000}"/>
    <cellStyle name="Moneda 4 28 2" xfId="1737" xr:uid="{00000000-0005-0000-0000-0000C8060000}"/>
    <cellStyle name="Moneda 4 29" xfId="1738" xr:uid="{00000000-0005-0000-0000-0000C9060000}"/>
    <cellStyle name="Moneda 4 29 2" xfId="1739" xr:uid="{00000000-0005-0000-0000-0000CA060000}"/>
    <cellStyle name="Moneda 4 3" xfId="1740" xr:uid="{00000000-0005-0000-0000-0000CB060000}"/>
    <cellStyle name="Moneda 4 3 10" xfId="1741" xr:uid="{00000000-0005-0000-0000-0000CC060000}"/>
    <cellStyle name="Moneda 4 3 10 2" xfId="1742" xr:uid="{00000000-0005-0000-0000-0000CD060000}"/>
    <cellStyle name="Moneda 4 3 11" xfId="1743" xr:uid="{00000000-0005-0000-0000-0000CE060000}"/>
    <cellStyle name="Moneda 4 3 11 2" xfId="1744" xr:uid="{00000000-0005-0000-0000-0000CF060000}"/>
    <cellStyle name="Moneda 4 3 12" xfId="1745" xr:uid="{00000000-0005-0000-0000-0000D0060000}"/>
    <cellStyle name="Moneda 4 3 12 2" xfId="1746" xr:uid="{00000000-0005-0000-0000-0000D1060000}"/>
    <cellStyle name="Moneda 4 3 13" xfId="1747" xr:uid="{00000000-0005-0000-0000-0000D2060000}"/>
    <cellStyle name="Moneda 4 3 13 2" xfId="1748" xr:uid="{00000000-0005-0000-0000-0000D3060000}"/>
    <cellStyle name="Moneda 4 3 14" xfId="1749" xr:uid="{00000000-0005-0000-0000-0000D4060000}"/>
    <cellStyle name="Moneda 4 3 14 2" xfId="1750" xr:uid="{00000000-0005-0000-0000-0000D5060000}"/>
    <cellStyle name="Moneda 4 3 15" xfId="1751" xr:uid="{00000000-0005-0000-0000-0000D6060000}"/>
    <cellStyle name="Moneda 4 3 15 2" xfId="1752" xr:uid="{00000000-0005-0000-0000-0000D7060000}"/>
    <cellStyle name="Moneda 4 3 16" xfId="1753" xr:uid="{00000000-0005-0000-0000-0000D8060000}"/>
    <cellStyle name="Moneda 4 3 16 2" xfId="1754" xr:uid="{00000000-0005-0000-0000-0000D9060000}"/>
    <cellStyle name="Moneda 4 3 17" xfId="1755" xr:uid="{00000000-0005-0000-0000-0000DA060000}"/>
    <cellStyle name="Moneda 4 3 17 2" xfId="1756" xr:uid="{00000000-0005-0000-0000-0000DB060000}"/>
    <cellStyle name="Moneda 4 3 18" xfId="1757" xr:uid="{00000000-0005-0000-0000-0000DC060000}"/>
    <cellStyle name="Moneda 4 3 18 2" xfId="1758" xr:uid="{00000000-0005-0000-0000-0000DD060000}"/>
    <cellStyle name="Moneda 4 3 19" xfId="1759" xr:uid="{00000000-0005-0000-0000-0000DE060000}"/>
    <cellStyle name="Moneda 4 3 19 2" xfId="1760" xr:uid="{00000000-0005-0000-0000-0000DF060000}"/>
    <cellStyle name="Moneda 4 3 2" xfId="1761" xr:uid="{00000000-0005-0000-0000-0000E0060000}"/>
    <cellStyle name="Moneda 4 3 2 2" xfId="1762" xr:uid="{00000000-0005-0000-0000-0000E1060000}"/>
    <cellStyle name="Moneda 4 3 20" xfId="1763" xr:uid="{00000000-0005-0000-0000-0000E2060000}"/>
    <cellStyle name="Moneda 4 3 20 2" xfId="1764" xr:uid="{00000000-0005-0000-0000-0000E3060000}"/>
    <cellStyle name="Moneda 4 3 21" xfId="1765" xr:uid="{00000000-0005-0000-0000-0000E4060000}"/>
    <cellStyle name="Moneda 4 3 21 2" xfId="1766" xr:uid="{00000000-0005-0000-0000-0000E5060000}"/>
    <cellStyle name="Moneda 4 3 22" xfId="1767" xr:uid="{00000000-0005-0000-0000-0000E6060000}"/>
    <cellStyle name="Moneda 4 3 22 2" xfId="1768" xr:uid="{00000000-0005-0000-0000-0000E7060000}"/>
    <cellStyle name="Moneda 4 3 23" xfId="1769" xr:uid="{00000000-0005-0000-0000-0000E8060000}"/>
    <cellStyle name="Moneda 4 3 23 2" xfId="1770" xr:uid="{00000000-0005-0000-0000-0000E9060000}"/>
    <cellStyle name="Moneda 4 3 24" xfId="1771" xr:uid="{00000000-0005-0000-0000-0000EA060000}"/>
    <cellStyle name="Moneda 4 3 24 2" xfId="1772" xr:uid="{00000000-0005-0000-0000-0000EB060000}"/>
    <cellStyle name="Moneda 4 3 25" xfId="1773" xr:uid="{00000000-0005-0000-0000-0000EC060000}"/>
    <cellStyle name="Moneda 4 3 25 2" xfId="1774" xr:uid="{00000000-0005-0000-0000-0000ED060000}"/>
    <cellStyle name="Moneda 4 3 26" xfId="1775" xr:uid="{00000000-0005-0000-0000-0000EE060000}"/>
    <cellStyle name="Moneda 4 3 26 2" xfId="1776" xr:uid="{00000000-0005-0000-0000-0000EF060000}"/>
    <cellStyle name="Moneda 4 3 27" xfId="1777" xr:uid="{00000000-0005-0000-0000-0000F0060000}"/>
    <cellStyle name="Moneda 4 3 27 2" xfId="1778" xr:uid="{00000000-0005-0000-0000-0000F1060000}"/>
    <cellStyle name="Moneda 4 3 28" xfId="1779" xr:uid="{00000000-0005-0000-0000-0000F2060000}"/>
    <cellStyle name="Moneda 4 3 28 2" xfId="1780" xr:uid="{00000000-0005-0000-0000-0000F3060000}"/>
    <cellStyle name="Moneda 4 3 29" xfId="1781" xr:uid="{00000000-0005-0000-0000-0000F4060000}"/>
    <cellStyle name="Moneda 4 3 29 2" xfId="1782" xr:uid="{00000000-0005-0000-0000-0000F5060000}"/>
    <cellStyle name="Moneda 4 3 3" xfId="1783" xr:uid="{00000000-0005-0000-0000-0000F6060000}"/>
    <cellStyle name="Moneda 4 3 3 2" xfId="1784" xr:uid="{00000000-0005-0000-0000-0000F7060000}"/>
    <cellStyle name="Moneda 4 3 30" xfId="1785" xr:uid="{00000000-0005-0000-0000-0000F8060000}"/>
    <cellStyle name="Moneda 4 3 30 2" xfId="1786" xr:uid="{00000000-0005-0000-0000-0000F9060000}"/>
    <cellStyle name="Moneda 4 3 31" xfId="1787" xr:uid="{00000000-0005-0000-0000-0000FA060000}"/>
    <cellStyle name="Moneda 4 3 31 2" xfId="1788" xr:uid="{00000000-0005-0000-0000-0000FB060000}"/>
    <cellStyle name="Moneda 4 3 32" xfId="1789" xr:uid="{00000000-0005-0000-0000-0000FC060000}"/>
    <cellStyle name="Moneda 4 3 32 2" xfId="1790" xr:uid="{00000000-0005-0000-0000-0000FD060000}"/>
    <cellStyle name="Moneda 4 3 33" xfId="1791" xr:uid="{00000000-0005-0000-0000-0000FE060000}"/>
    <cellStyle name="Moneda 4 3 33 2" xfId="1792" xr:uid="{00000000-0005-0000-0000-0000FF060000}"/>
    <cellStyle name="Moneda 4 3 34" xfId="1793" xr:uid="{00000000-0005-0000-0000-000000070000}"/>
    <cellStyle name="Moneda 4 3 35" xfId="1794" xr:uid="{00000000-0005-0000-0000-000001070000}"/>
    <cellStyle name="Moneda 4 3 36" xfId="1795" xr:uid="{00000000-0005-0000-0000-000002070000}"/>
    <cellStyle name="Moneda 4 3 37" xfId="1796" xr:uid="{00000000-0005-0000-0000-000003070000}"/>
    <cellStyle name="Moneda 4 3 38" xfId="1797" xr:uid="{00000000-0005-0000-0000-000004070000}"/>
    <cellStyle name="Moneda 4 3 39" xfId="1798" xr:uid="{00000000-0005-0000-0000-000005070000}"/>
    <cellStyle name="Moneda 4 3 4" xfId="1799" xr:uid="{00000000-0005-0000-0000-000006070000}"/>
    <cellStyle name="Moneda 4 3 4 2" xfId="1800" xr:uid="{00000000-0005-0000-0000-000007070000}"/>
    <cellStyle name="Moneda 4 3 40" xfId="1801" xr:uid="{00000000-0005-0000-0000-000008070000}"/>
    <cellStyle name="Moneda 4 3 41" xfId="1802" xr:uid="{00000000-0005-0000-0000-000009070000}"/>
    <cellStyle name="Moneda 4 3 42" xfId="1803" xr:uid="{00000000-0005-0000-0000-00000A070000}"/>
    <cellStyle name="Moneda 4 3 43" xfId="1804" xr:uid="{00000000-0005-0000-0000-00000B070000}"/>
    <cellStyle name="Moneda 4 3 44" xfId="1805" xr:uid="{00000000-0005-0000-0000-00000C070000}"/>
    <cellStyle name="Moneda 4 3 45" xfId="1806" xr:uid="{00000000-0005-0000-0000-00000D070000}"/>
    <cellStyle name="Moneda 4 3 46" xfId="1807" xr:uid="{00000000-0005-0000-0000-00000E070000}"/>
    <cellStyle name="Moneda 4 3 47" xfId="1808" xr:uid="{00000000-0005-0000-0000-00000F070000}"/>
    <cellStyle name="Moneda 4 3 48" xfId="1809" xr:uid="{00000000-0005-0000-0000-000010070000}"/>
    <cellStyle name="Moneda 4 3 49" xfId="1810" xr:uid="{00000000-0005-0000-0000-000011070000}"/>
    <cellStyle name="Moneda 4 3 5" xfId="1811" xr:uid="{00000000-0005-0000-0000-000012070000}"/>
    <cellStyle name="Moneda 4 3 5 2" xfId="1812" xr:uid="{00000000-0005-0000-0000-000013070000}"/>
    <cellStyle name="Moneda 4 3 50" xfId="1813" xr:uid="{00000000-0005-0000-0000-000014070000}"/>
    <cellStyle name="Moneda 4 3 51" xfId="1814" xr:uid="{00000000-0005-0000-0000-000015070000}"/>
    <cellStyle name="Moneda 4 3 52" xfId="1815" xr:uid="{00000000-0005-0000-0000-000016070000}"/>
    <cellStyle name="Moneda 4 3 53" xfId="1816" xr:uid="{00000000-0005-0000-0000-000017070000}"/>
    <cellStyle name="Moneda 4 3 54" xfId="1817" xr:uid="{00000000-0005-0000-0000-000018070000}"/>
    <cellStyle name="Moneda 4 3 55" xfId="1818" xr:uid="{00000000-0005-0000-0000-000019070000}"/>
    <cellStyle name="Moneda 4 3 56" xfId="1819" xr:uid="{00000000-0005-0000-0000-00001A070000}"/>
    <cellStyle name="Moneda 4 3 57" xfId="1820" xr:uid="{00000000-0005-0000-0000-00001B070000}"/>
    <cellStyle name="Moneda 4 3 58" xfId="1821" xr:uid="{00000000-0005-0000-0000-00001C070000}"/>
    <cellStyle name="Moneda 4 3 59" xfId="1822" xr:uid="{00000000-0005-0000-0000-00001D070000}"/>
    <cellStyle name="Moneda 4 3 6" xfId="1823" xr:uid="{00000000-0005-0000-0000-00001E070000}"/>
    <cellStyle name="Moneda 4 3 6 2" xfId="1824" xr:uid="{00000000-0005-0000-0000-00001F070000}"/>
    <cellStyle name="Moneda 4 3 60" xfId="1825" xr:uid="{00000000-0005-0000-0000-000020070000}"/>
    <cellStyle name="Moneda 4 3 61" xfId="1826" xr:uid="{00000000-0005-0000-0000-000021070000}"/>
    <cellStyle name="Moneda 4 3 62" xfId="1827" xr:uid="{00000000-0005-0000-0000-000022070000}"/>
    <cellStyle name="Moneda 4 3 63" xfId="1828" xr:uid="{00000000-0005-0000-0000-000023070000}"/>
    <cellStyle name="Moneda 4 3 64" xfId="1829" xr:uid="{00000000-0005-0000-0000-000024070000}"/>
    <cellStyle name="Moneda 4 3 7" xfId="1830" xr:uid="{00000000-0005-0000-0000-000025070000}"/>
    <cellStyle name="Moneda 4 3 7 2" xfId="1831" xr:uid="{00000000-0005-0000-0000-000026070000}"/>
    <cellStyle name="Moneda 4 3 8" xfId="1832" xr:uid="{00000000-0005-0000-0000-000027070000}"/>
    <cellStyle name="Moneda 4 3 8 2" xfId="1833" xr:uid="{00000000-0005-0000-0000-000028070000}"/>
    <cellStyle name="Moneda 4 3 9" xfId="1834" xr:uid="{00000000-0005-0000-0000-000029070000}"/>
    <cellStyle name="Moneda 4 3 9 2" xfId="1835" xr:uid="{00000000-0005-0000-0000-00002A070000}"/>
    <cellStyle name="Moneda 4 30" xfId="1836" xr:uid="{00000000-0005-0000-0000-00002B070000}"/>
    <cellStyle name="Moneda 4 30 2" xfId="1837" xr:uid="{00000000-0005-0000-0000-00002C070000}"/>
    <cellStyle name="Moneda 4 31" xfId="1838" xr:uid="{00000000-0005-0000-0000-00002D070000}"/>
    <cellStyle name="Moneda 4 31 2" xfId="1839" xr:uid="{00000000-0005-0000-0000-00002E070000}"/>
    <cellStyle name="Moneda 4 32" xfId="1840" xr:uid="{00000000-0005-0000-0000-00002F070000}"/>
    <cellStyle name="Moneda 4 32 2" xfId="1841" xr:uid="{00000000-0005-0000-0000-000030070000}"/>
    <cellStyle name="Moneda 4 33" xfId="1842" xr:uid="{00000000-0005-0000-0000-000031070000}"/>
    <cellStyle name="Moneda 4 33 2" xfId="1843" xr:uid="{00000000-0005-0000-0000-000032070000}"/>
    <cellStyle name="Moneda 4 34" xfId="1844" xr:uid="{00000000-0005-0000-0000-000033070000}"/>
    <cellStyle name="Moneda 4 34 2" xfId="1845" xr:uid="{00000000-0005-0000-0000-000034070000}"/>
    <cellStyle name="Moneda 4 35" xfId="1846" xr:uid="{00000000-0005-0000-0000-000035070000}"/>
    <cellStyle name="Moneda 4 35 2" xfId="1847" xr:uid="{00000000-0005-0000-0000-000036070000}"/>
    <cellStyle name="Moneda 4 36" xfId="1848" xr:uid="{00000000-0005-0000-0000-000037070000}"/>
    <cellStyle name="Moneda 4 36 2" xfId="1849" xr:uid="{00000000-0005-0000-0000-000038070000}"/>
    <cellStyle name="Moneda 4 37" xfId="1850" xr:uid="{00000000-0005-0000-0000-000039070000}"/>
    <cellStyle name="Moneda 4 38" xfId="1851" xr:uid="{00000000-0005-0000-0000-00003A070000}"/>
    <cellStyle name="Moneda 4 39" xfId="1852" xr:uid="{00000000-0005-0000-0000-00003B070000}"/>
    <cellStyle name="Moneda 4 4" xfId="1853" xr:uid="{00000000-0005-0000-0000-00003C070000}"/>
    <cellStyle name="Moneda 4 4 10" xfId="1854" xr:uid="{00000000-0005-0000-0000-00003D070000}"/>
    <cellStyle name="Moneda 4 4 10 2" xfId="1855" xr:uid="{00000000-0005-0000-0000-00003E070000}"/>
    <cellStyle name="Moneda 4 4 11" xfId="1856" xr:uid="{00000000-0005-0000-0000-00003F070000}"/>
    <cellStyle name="Moneda 4 4 11 2" xfId="1857" xr:uid="{00000000-0005-0000-0000-000040070000}"/>
    <cellStyle name="Moneda 4 4 12" xfId="1858" xr:uid="{00000000-0005-0000-0000-000041070000}"/>
    <cellStyle name="Moneda 4 4 12 2" xfId="1859" xr:uid="{00000000-0005-0000-0000-000042070000}"/>
    <cellStyle name="Moneda 4 4 13" xfId="1860" xr:uid="{00000000-0005-0000-0000-000043070000}"/>
    <cellStyle name="Moneda 4 4 13 2" xfId="1861" xr:uid="{00000000-0005-0000-0000-000044070000}"/>
    <cellStyle name="Moneda 4 4 14" xfId="1862" xr:uid="{00000000-0005-0000-0000-000045070000}"/>
    <cellStyle name="Moneda 4 4 14 2" xfId="1863" xr:uid="{00000000-0005-0000-0000-000046070000}"/>
    <cellStyle name="Moneda 4 4 15" xfId="1864" xr:uid="{00000000-0005-0000-0000-000047070000}"/>
    <cellStyle name="Moneda 4 4 15 2" xfId="1865" xr:uid="{00000000-0005-0000-0000-000048070000}"/>
    <cellStyle name="Moneda 4 4 16" xfId="1866" xr:uid="{00000000-0005-0000-0000-000049070000}"/>
    <cellStyle name="Moneda 4 4 16 2" xfId="1867" xr:uid="{00000000-0005-0000-0000-00004A070000}"/>
    <cellStyle name="Moneda 4 4 17" xfId="1868" xr:uid="{00000000-0005-0000-0000-00004B070000}"/>
    <cellStyle name="Moneda 4 4 17 2" xfId="1869" xr:uid="{00000000-0005-0000-0000-00004C070000}"/>
    <cellStyle name="Moneda 4 4 18" xfId="1870" xr:uid="{00000000-0005-0000-0000-00004D070000}"/>
    <cellStyle name="Moneda 4 4 18 2" xfId="1871" xr:uid="{00000000-0005-0000-0000-00004E070000}"/>
    <cellStyle name="Moneda 4 4 19" xfId="1872" xr:uid="{00000000-0005-0000-0000-00004F070000}"/>
    <cellStyle name="Moneda 4 4 19 2" xfId="1873" xr:uid="{00000000-0005-0000-0000-000050070000}"/>
    <cellStyle name="Moneda 4 4 2" xfId="1874" xr:uid="{00000000-0005-0000-0000-000051070000}"/>
    <cellStyle name="Moneda 4 4 2 2" xfId="1875" xr:uid="{00000000-0005-0000-0000-000052070000}"/>
    <cellStyle name="Moneda 4 4 20" xfId="1876" xr:uid="{00000000-0005-0000-0000-000053070000}"/>
    <cellStyle name="Moneda 4 4 20 2" xfId="1877" xr:uid="{00000000-0005-0000-0000-000054070000}"/>
    <cellStyle name="Moneda 4 4 21" xfId="1878" xr:uid="{00000000-0005-0000-0000-000055070000}"/>
    <cellStyle name="Moneda 4 4 21 2" xfId="1879" xr:uid="{00000000-0005-0000-0000-000056070000}"/>
    <cellStyle name="Moneda 4 4 22" xfId="1880" xr:uid="{00000000-0005-0000-0000-000057070000}"/>
    <cellStyle name="Moneda 4 4 22 2" xfId="1881" xr:uid="{00000000-0005-0000-0000-000058070000}"/>
    <cellStyle name="Moneda 4 4 23" xfId="1882" xr:uid="{00000000-0005-0000-0000-000059070000}"/>
    <cellStyle name="Moneda 4 4 23 2" xfId="1883" xr:uid="{00000000-0005-0000-0000-00005A070000}"/>
    <cellStyle name="Moneda 4 4 24" xfId="1884" xr:uid="{00000000-0005-0000-0000-00005B070000}"/>
    <cellStyle name="Moneda 4 4 24 2" xfId="1885" xr:uid="{00000000-0005-0000-0000-00005C070000}"/>
    <cellStyle name="Moneda 4 4 25" xfId="1886" xr:uid="{00000000-0005-0000-0000-00005D070000}"/>
    <cellStyle name="Moneda 4 4 25 2" xfId="1887" xr:uid="{00000000-0005-0000-0000-00005E070000}"/>
    <cellStyle name="Moneda 4 4 26" xfId="1888" xr:uid="{00000000-0005-0000-0000-00005F070000}"/>
    <cellStyle name="Moneda 4 4 26 2" xfId="1889" xr:uid="{00000000-0005-0000-0000-000060070000}"/>
    <cellStyle name="Moneda 4 4 27" xfId="1890" xr:uid="{00000000-0005-0000-0000-000061070000}"/>
    <cellStyle name="Moneda 4 4 27 2" xfId="1891" xr:uid="{00000000-0005-0000-0000-000062070000}"/>
    <cellStyle name="Moneda 4 4 28" xfId="1892" xr:uid="{00000000-0005-0000-0000-000063070000}"/>
    <cellStyle name="Moneda 4 4 28 2" xfId="1893" xr:uid="{00000000-0005-0000-0000-000064070000}"/>
    <cellStyle name="Moneda 4 4 29" xfId="1894" xr:uid="{00000000-0005-0000-0000-000065070000}"/>
    <cellStyle name="Moneda 4 4 29 2" xfId="1895" xr:uid="{00000000-0005-0000-0000-000066070000}"/>
    <cellStyle name="Moneda 4 4 3" xfId="1896" xr:uid="{00000000-0005-0000-0000-000067070000}"/>
    <cellStyle name="Moneda 4 4 3 2" xfId="1897" xr:uid="{00000000-0005-0000-0000-000068070000}"/>
    <cellStyle name="Moneda 4 4 30" xfId="1898" xr:uid="{00000000-0005-0000-0000-000069070000}"/>
    <cellStyle name="Moneda 4 4 30 2" xfId="1899" xr:uid="{00000000-0005-0000-0000-00006A070000}"/>
    <cellStyle name="Moneda 4 4 31" xfId="1900" xr:uid="{00000000-0005-0000-0000-00006B070000}"/>
    <cellStyle name="Moneda 4 4 31 2" xfId="1901" xr:uid="{00000000-0005-0000-0000-00006C070000}"/>
    <cellStyle name="Moneda 4 4 32" xfId="1902" xr:uid="{00000000-0005-0000-0000-00006D070000}"/>
    <cellStyle name="Moneda 4 4 32 2" xfId="1903" xr:uid="{00000000-0005-0000-0000-00006E070000}"/>
    <cellStyle name="Moneda 4 4 33" xfId="1904" xr:uid="{00000000-0005-0000-0000-00006F070000}"/>
    <cellStyle name="Moneda 4 4 33 2" xfId="1905" xr:uid="{00000000-0005-0000-0000-000070070000}"/>
    <cellStyle name="Moneda 4 4 34" xfId="1906" xr:uid="{00000000-0005-0000-0000-000071070000}"/>
    <cellStyle name="Moneda 4 4 35" xfId="1907" xr:uid="{00000000-0005-0000-0000-000072070000}"/>
    <cellStyle name="Moneda 4 4 36" xfId="1908" xr:uid="{00000000-0005-0000-0000-000073070000}"/>
    <cellStyle name="Moneda 4 4 37" xfId="1909" xr:uid="{00000000-0005-0000-0000-000074070000}"/>
    <cellStyle name="Moneda 4 4 38" xfId="1910" xr:uid="{00000000-0005-0000-0000-000075070000}"/>
    <cellStyle name="Moneda 4 4 39" xfId="1911" xr:uid="{00000000-0005-0000-0000-000076070000}"/>
    <cellStyle name="Moneda 4 4 4" xfId="1912" xr:uid="{00000000-0005-0000-0000-000077070000}"/>
    <cellStyle name="Moneda 4 4 4 2" xfId="1913" xr:uid="{00000000-0005-0000-0000-000078070000}"/>
    <cellStyle name="Moneda 4 4 40" xfId="1914" xr:uid="{00000000-0005-0000-0000-000079070000}"/>
    <cellStyle name="Moneda 4 4 41" xfId="1915" xr:uid="{00000000-0005-0000-0000-00007A070000}"/>
    <cellStyle name="Moneda 4 4 42" xfId="1916" xr:uid="{00000000-0005-0000-0000-00007B070000}"/>
    <cellStyle name="Moneda 4 4 43" xfId="1917" xr:uid="{00000000-0005-0000-0000-00007C070000}"/>
    <cellStyle name="Moneda 4 4 44" xfId="1918" xr:uid="{00000000-0005-0000-0000-00007D070000}"/>
    <cellStyle name="Moneda 4 4 45" xfId="1919" xr:uid="{00000000-0005-0000-0000-00007E070000}"/>
    <cellStyle name="Moneda 4 4 46" xfId="1920" xr:uid="{00000000-0005-0000-0000-00007F070000}"/>
    <cellStyle name="Moneda 4 4 47" xfId="1921" xr:uid="{00000000-0005-0000-0000-000080070000}"/>
    <cellStyle name="Moneda 4 4 48" xfId="1922" xr:uid="{00000000-0005-0000-0000-000081070000}"/>
    <cellStyle name="Moneda 4 4 49" xfId="1923" xr:uid="{00000000-0005-0000-0000-000082070000}"/>
    <cellStyle name="Moneda 4 4 5" xfId="1924" xr:uid="{00000000-0005-0000-0000-000083070000}"/>
    <cellStyle name="Moneda 4 4 5 2" xfId="1925" xr:uid="{00000000-0005-0000-0000-000084070000}"/>
    <cellStyle name="Moneda 4 4 50" xfId="1926" xr:uid="{00000000-0005-0000-0000-000085070000}"/>
    <cellStyle name="Moneda 4 4 51" xfId="1927" xr:uid="{00000000-0005-0000-0000-000086070000}"/>
    <cellStyle name="Moneda 4 4 52" xfId="1928" xr:uid="{00000000-0005-0000-0000-000087070000}"/>
    <cellStyle name="Moneda 4 4 53" xfId="1929" xr:uid="{00000000-0005-0000-0000-000088070000}"/>
    <cellStyle name="Moneda 4 4 54" xfId="1930" xr:uid="{00000000-0005-0000-0000-000089070000}"/>
    <cellStyle name="Moneda 4 4 55" xfId="1931" xr:uid="{00000000-0005-0000-0000-00008A070000}"/>
    <cellStyle name="Moneda 4 4 56" xfId="1932" xr:uid="{00000000-0005-0000-0000-00008B070000}"/>
    <cellStyle name="Moneda 4 4 57" xfId="1933" xr:uid="{00000000-0005-0000-0000-00008C070000}"/>
    <cellStyle name="Moneda 4 4 58" xfId="1934" xr:uid="{00000000-0005-0000-0000-00008D070000}"/>
    <cellStyle name="Moneda 4 4 59" xfId="1935" xr:uid="{00000000-0005-0000-0000-00008E070000}"/>
    <cellStyle name="Moneda 4 4 6" xfId="1936" xr:uid="{00000000-0005-0000-0000-00008F070000}"/>
    <cellStyle name="Moneda 4 4 6 2" xfId="1937" xr:uid="{00000000-0005-0000-0000-000090070000}"/>
    <cellStyle name="Moneda 4 4 60" xfId="1938" xr:uid="{00000000-0005-0000-0000-000091070000}"/>
    <cellStyle name="Moneda 4 4 61" xfId="1939" xr:uid="{00000000-0005-0000-0000-000092070000}"/>
    <cellStyle name="Moneda 4 4 62" xfId="1940" xr:uid="{00000000-0005-0000-0000-000093070000}"/>
    <cellStyle name="Moneda 4 4 63" xfId="1941" xr:uid="{00000000-0005-0000-0000-000094070000}"/>
    <cellStyle name="Moneda 4 4 64" xfId="1942" xr:uid="{00000000-0005-0000-0000-000095070000}"/>
    <cellStyle name="Moneda 4 4 7" xfId="1943" xr:uid="{00000000-0005-0000-0000-000096070000}"/>
    <cellStyle name="Moneda 4 4 7 2" xfId="1944" xr:uid="{00000000-0005-0000-0000-000097070000}"/>
    <cellStyle name="Moneda 4 4 8" xfId="1945" xr:uid="{00000000-0005-0000-0000-000098070000}"/>
    <cellStyle name="Moneda 4 4 8 2" xfId="1946" xr:uid="{00000000-0005-0000-0000-000099070000}"/>
    <cellStyle name="Moneda 4 4 9" xfId="1947" xr:uid="{00000000-0005-0000-0000-00009A070000}"/>
    <cellStyle name="Moneda 4 4 9 2" xfId="1948" xr:uid="{00000000-0005-0000-0000-00009B070000}"/>
    <cellStyle name="Moneda 4 40" xfId="1949" xr:uid="{00000000-0005-0000-0000-00009C070000}"/>
    <cellStyle name="Moneda 4 41" xfId="1950" xr:uid="{00000000-0005-0000-0000-00009D070000}"/>
    <cellStyle name="Moneda 4 42" xfId="1951" xr:uid="{00000000-0005-0000-0000-00009E070000}"/>
    <cellStyle name="Moneda 4 43" xfId="1952" xr:uid="{00000000-0005-0000-0000-00009F070000}"/>
    <cellStyle name="Moneda 4 44" xfId="1953" xr:uid="{00000000-0005-0000-0000-0000A0070000}"/>
    <cellStyle name="Moneda 4 45" xfId="1954" xr:uid="{00000000-0005-0000-0000-0000A1070000}"/>
    <cellStyle name="Moneda 4 46" xfId="1955" xr:uid="{00000000-0005-0000-0000-0000A2070000}"/>
    <cellStyle name="Moneda 4 47" xfId="1956" xr:uid="{00000000-0005-0000-0000-0000A3070000}"/>
    <cellStyle name="Moneda 4 48" xfId="1957" xr:uid="{00000000-0005-0000-0000-0000A4070000}"/>
    <cellStyle name="Moneda 4 49" xfId="1958" xr:uid="{00000000-0005-0000-0000-0000A5070000}"/>
    <cellStyle name="Moneda 4 5" xfId="1959" xr:uid="{00000000-0005-0000-0000-0000A6070000}"/>
    <cellStyle name="Moneda 4 5 10" xfId="1960" xr:uid="{00000000-0005-0000-0000-0000A7070000}"/>
    <cellStyle name="Moneda 4 5 11" xfId="1961" xr:uid="{00000000-0005-0000-0000-0000A8070000}"/>
    <cellStyle name="Moneda 4 5 12" xfId="1962" xr:uid="{00000000-0005-0000-0000-0000A9070000}"/>
    <cellStyle name="Moneda 4 5 13" xfId="1963" xr:uid="{00000000-0005-0000-0000-0000AA070000}"/>
    <cellStyle name="Moneda 4 5 14" xfId="1964" xr:uid="{00000000-0005-0000-0000-0000AB070000}"/>
    <cellStyle name="Moneda 4 5 15" xfId="1965" xr:uid="{00000000-0005-0000-0000-0000AC070000}"/>
    <cellStyle name="Moneda 4 5 16" xfId="1966" xr:uid="{00000000-0005-0000-0000-0000AD070000}"/>
    <cellStyle name="Moneda 4 5 17" xfId="1967" xr:uid="{00000000-0005-0000-0000-0000AE070000}"/>
    <cellStyle name="Moneda 4 5 18" xfId="1968" xr:uid="{00000000-0005-0000-0000-0000AF070000}"/>
    <cellStyle name="Moneda 4 5 19" xfId="1969" xr:uid="{00000000-0005-0000-0000-0000B0070000}"/>
    <cellStyle name="Moneda 4 5 2" xfId="1970" xr:uid="{00000000-0005-0000-0000-0000B1070000}"/>
    <cellStyle name="Moneda 4 5 2 2" xfId="1971" xr:uid="{00000000-0005-0000-0000-0000B2070000}"/>
    <cellStyle name="Moneda 4 5 20" xfId="1972" xr:uid="{00000000-0005-0000-0000-0000B3070000}"/>
    <cellStyle name="Moneda 4 5 21" xfId="1973" xr:uid="{00000000-0005-0000-0000-0000B4070000}"/>
    <cellStyle name="Moneda 4 5 22" xfId="1974" xr:uid="{00000000-0005-0000-0000-0000B5070000}"/>
    <cellStyle name="Moneda 4 5 23" xfId="1975" xr:uid="{00000000-0005-0000-0000-0000B6070000}"/>
    <cellStyle name="Moneda 4 5 24" xfId="1976" xr:uid="{00000000-0005-0000-0000-0000B7070000}"/>
    <cellStyle name="Moneda 4 5 25" xfId="1977" xr:uid="{00000000-0005-0000-0000-0000B8070000}"/>
    <cellStyle name="Moneda 4 5 26" xfId="1978" xr:uid="{00000000-0005-0000-0000-0000B9070000}"/>
    <cellStyle name="Moneda 4 5 27" xfId="1979" xr:uid="{00000000-0005-0000-0000-0000BA070000}"/>
    <cellStyle name="Moneda 4 5 28" xfId="1980" xr:uid="{00000000-0005-0000-0000-0000BB070000}"/>
    <cellStyle name="Moneda 4 5 29" xfId="1981" xr:uid="{00000000-0005-0000-0000-0000BC070000}"/>
    <cellStyle name="Moneda 4 5 3" xfId="1982" xr:uid="{00000000-0005-0000-0000-0000BD070000}"/>
    <cellStyle name="Moneda 4 5 30" xfId="1983" xr:uid="{00000000-0005-0000-0000-0000BE070000}"/>
    <cellStyle name="Moneda 4 5 31" xfId="1984" xr:uid="{00000000-0005-0000-0000-0000BF070000}"/>
    <cellStyle name="Moneda 4 5 32" xfId="1985" xr:uid="{00000000-0005-0000-0000-0000C0070000}"/>
    <cellStyle name="Moneda 4 5 4" xfId="1986" xr:uid="{00000000-0005-0000-0000-0000C1070000}"/>
    <cellStyle name="Moneda 4 5 5" xfId="1987" xr:uid="{00000000-0005-0000-0000-0000C2070000}"/>
    <cellStyle name="Moneda 4 5 6" xfId="1988" xr:uid="{00000000-0005-0000-0000-0000C3070000}"/>
    <cellStyle name="Moneda 4 5 7" xfId="1989" xr:uid="{00000000-0005-0000-0000-0000C4070000}"/>
    <cellStyle name="Moneda 4 5 8" xfId="1990" xr:uid="{00000000-0005-0000-0000-0000C5070000}"/>
    <cellStyle name="Moneda 4 5 9" xfId="1991" xr:uid="{00000000-0005-0000-0000-0000C6070000}"/>
    <cellStyle name="Moneda 4 50" xfId="1992" xr:uid="{00000000-0005-0000-0000-0000C7070000}"/>
    <cellStyle name="Moneda 4 51" xfId="1993" xr:uid="{00000000-0005-0000-0000-0000C8070000}"/>
    <cellStyle name="Moneda 4 52" xfId="1994" xr:uid="{00000000-0005-0000-0000-0000C9070000}"/>
    <cellStyle name="Moneda 4 53" xfId="1995" xr:uid="{00000000-0005-0000-0000-0000CA070000}"/>
    <cellStyle name="Moneda 4 54" xfId="1996" xr:uid="{00000000-0005-0000-0000-0000CB070000}"/>
    <cellStyle name="Moneda 4 55" xfId="1997" xr:uid="{00000000-0005-0000-0000-0000CC070000}"/>
    <cellStyle name="Moneda 4 56" xfId="1998" xr:uid="{00000000-0005-0000-0000-0000CD070000}"/>
    <cellStyle name="Moneda 4 57" xfId="1999" xr:uid="{00000000-0005-0000-0000-0000CE070000}"/>
    <cellStyle name="Moneda 4 58" xfId="2000" xr:uid="{00000000-0005-0000-0000-0000CF070000}"/>
    <cellStyle name="Moneda 4 59" xfId="2001" xr:uid="{00000000-0005-0000-0000-0000D0070000}"/>
    <cellStyle name="Moneda 4 6" xfId="2002" xr:uid="{00000000-0005-0000-0000-0000D1070000}"/>
    <cellStyle name="Moneda 4 6 2" xfId="2003" xr:uid="{00000000-0005-0000-0000-0000D2070000}"/>
    <cellStyle name="Moneda 4 6 3" xfId="2004" xr:uid="{00000000-0005-0000-0000-0000D3070000}"/>
    <cellStyle name="Moneda 4 6 4" xfId="2005" xr:uid="{00000000-0005-0000-0000-0000D4070000}"/>
    <cellStyle name="Moneda 4 60" xfId="2006" xr:uid="{00000000-0005-0000-0000-0000D5070000}"/>
    <cellStyle name="Moneda 4 61" xfId="2007" xr:uid="{00000000-0005-0000-0000-0000D6070000}"/>
    <cellStyle name="Moneda 4 62" xfId="2008" xr:uid="{00000000-0005-0000-0000-0000D7070000}"/>
    <cellStyle name="Moneda 4 63" xfId="2009" xr:uid="{00000000-0005-0000-0000-0000D8070000}"/>
    <cellStyle name="Moneda 4 64" xfId="2010" xr:uid="{00000000-0005-0000-0000-0000D9070000}"/>
    <cellStyle name="Moneda 4 65" xfId="2011" xr:uid="{00000000-0005-0000-0000-0000DA070000}"/>
    <cellStyle name="Moneda 4 66" xfId="2012" xr:uid="{00000000-0005-0000-0000-0000DB070000}"/>
    <cellStyle name="Moneda 4 67" xfId="2013" xr:uid="{00000000-0005-0000-0000-0000DC070000}"/>
    <cellStyle name="Moneda 4 68" xfId="2014" xr:uid="{00000000-0005-0000-0000-0000DD070000}"/>
    <cellStyle name="Moneda 4 7" xfId="2015" xr:uid="{00000000-0005-0000-0000-0000DE070000}"/>
    <cellStyle name="Moneda 4 7 2" xfId="2016" xr:uid="{00000000-0005-0000-0000-0000DF070000}"/>
    <cellStyle name="Moneda 4 8" xfId="2017" xr:uid="{00000000-0005-0000-0000-0000E0070000}"/>
    <cellStyle name="Moneda 4 8 2" xfId="2018" xr:uid="{00000000-0005-0000-0000-0000E1070000}"/>
    <cellStyle name="Moneda 4 9" xfId="2019" xr:uid="{00000000-0005-0000-0000-0000E2070000}"/>
    <cellStyle name="Moneda 4 9 2" xfId="2020" xr:uid="{00000000-0005-0000-0000-0000E3070000}"/>
    <cellStyle name="Moneda 5" xfId="2021" xr:uid="{00000000-0005-0000-0000-0000E4070000}"/>
    <cellStyle name="Moneda 5 2" xfId="2022" xr:uid="{00000000-0005-0000-0000-0000E5070000}"/>
    <cellStyle name="Moneda 5 2 2" xfId="2023" xr:uid="{00000000-0005-0000-0000-0000E6070000}"/>
    <cellStyle name="Moneda 5 2 3" xfId="2024" xr:uid="{00000000-0005-0000-0000-0000E7070000}"/>
    <cellStyle name="Moneda 5 3" xfId="2025" xr:uid="{00000000-0005-0000-0000-0000E8070000}"/>
    <cellStyle name="Moneda 5 4" xfId="2026" xr:uid="{00000000-0005-0000-0000-0000E9070000}"/>
    <cellStyle name="Moneda 6" xfId="2027" xr:uid="{00000000-0005-0000-0000-0000EA070000}"/>
    <cellStyle name="Moneda 6 2" xfId="2028" xr:uid="{00000000-0005-0000-0000-0000EB070000}"/>
    <cellStyle name="Moneda 6 3" xfId="2029" xr:uid="{00000000-0005-0000-0000-0000EC070000}"/>
    <cellStyle name="Moneda 6 4" xfId="2030" xr:uid="{00000000-0005-0000-0000-0000ED070000}"/>
    <cellStyle name="Moneda 7" xfId="2031" xr:uid="{00000000-0005-0000-0000-0000EE070000}"/>
    <cellStyle name="Moneda 7 2" xfId="2032" xr:uid="{00000000-0005-0000-0000-0000EF070000}"/>
    <cellStyle name="Moneda 8" xfId="2033" xr:uid="{00000000-0005-0000-0000-0000F0070000}"/>
    <cellStyle name="Moneda 9" xfId="2034" xr:uid="{00000000-0005-0000-0000-0000F1070000}"/>
    <cellStyle name="Neutral 2" xfId="2035" xr:uid="{00000000-0005-0000-0000-0000F2070000}"/>
    <cellStyle name="Neutral 2 2" xfId="2036" xr:uid="{00000000-0005-0000-0000-0000F3070000}"/>
    <cellStyle name="Neutral 2 2 2" xfId="2037" xr:uid="{00000000-0005-0000-0000-0000F4070000}"/>
    <cellStyle name="Neutral 2 3" xfId="2038" xr:uid="{00000000-0005-0000-0000-0000F5070000}"/>
    <cellStyle name="Neutral 3" xfId="2039" xr:uid="{00000000-0005-0000-0000-0000F6070000}"/>
    <cellStyle name="Neutral 3 2" xfId="2040" xr:uid="{00000000-0005-0000-0000-0000F7070000}"/>
    <cellStyle name="Neutral 4" xfId="2041" xr:uid="{00000000-0005-0000-0000-0000F8070000}"/>
    <cellStyle name="Neutral 4 2" xfId="2042" xr:uid="{00000000-0005-0000-0000-0000F9070000}"/>
    <cellStyle name="Normal" xfId="0" builtinId="0"/>
    <cellStyle name="Normal 10" xfId="2043" xr:uid="{00000000-0005-0000-0000-0000FB070000}"/>
    <cellStyle name="Normal 11" xfId="2044" xr:uid="{00000000-0005-0000-0000-0000FC070000}"/>
    <cellStyle name="Normal 11 2" xfId="2045" xr:uid="{00000000-0005-0000-0000-0000FD070000}"/>
    <cellStyle name="Normal 12" xfId="2046" xr:uid="{00000000-0005-0000-0000-0000FE070000}"/>
    <cellStyle name="Normal 13" xfId="2047" xr:uid="{00000000-0005-0000-0000-0000FF070000}"/>
    <cellStyle name="Normal 14" xfId="2048" xr:uid="{00000000-0005-0000-0000-000000080000}"/>
    <cellStyle name="Normal 15" xfId="2049" xr:uid="{00000000-0005-0000-0000-000001080000}"/>
    <cellStyle name="Normal 16" xfId="2050" xr:uid="{00000000-0005-0000-0000-000002080000}"/>
    <cellStyle name="Normal 17" xfId="2051" xr:uid="{00000000-0005-0000-0000-000003080000}"/>
    <cellStyle name="Normal 18" xfId="2052" xr:uid="{00000000-0005-0000-0000-000004080000}"/>
    <cellStyle name="Normal 19" xfId="2053" xr:uid="{00000000-0005-0000-0000-000005080000}"/>
    <cellStyle name="Normal 2" xfId="2054" xr:uid="{00000000-0005-0000-0000-000006080000}"/>
    <cellStyle name="Normal 2 10" xfId="2055" xr:uid="{00000000-0005-0000-0000-000007080000}"/>
    <cellStyle name="Normal 2 11" xfId="2056" xr:uid="{00000000-0005-0000-0000-000008080000}"/>
    <cellStyle name="Normal 2 12" xfId="2057" xr:uid="{00000000-0005-0000-0000-000009080000}"/>
    <cellStyle name="Normal 2 13" xfId="2058" xr:uid="{00000000-0005-0000-0000-00000A080000}"/>
    <cellStyle name="Normal 2 14" xfId="2059" xr:uid="{00000000-0005-0000-0000-00000B080000}"/>
    <cellStyle name="Normal 2 15" xfId="2060" xr:uid="{00000000-0005-0000-0000-00000C080000}"/>
    <cellStyle name="Normal 2 16" xfId="2061" xr:uid="{00000000-0005-0000-0000-00000D080000}"/>
    <cellStyle name="Normal 2 17" xfId="2062" xr:uid="{00000000-0005-0000-0000-00000E080000}"/>
    <cellStyle name="Normal 2 18" xfId="2063" xr:uid="{00000000-0005-0000-0000-00000F080000}"/>
    <cellStyle name="Normal 2 19" xfId="2064" xr:uid="{00000000-0005-0000-0000-000010080000}"/>
    <cellStyle name="Normal 2 2" xfId="2065" xr:uid="{00000000-0005-0000-0000-000011080000}"/>
    <cellStyle name="Normal 2 2 10" xfId="2066" xr:uid="{00000000-0005-0000-0000-000012080000}"/>
    <cellStyle name="Normal 2 2 11" xfId="2067" xr:uid="{00000000-0005-0000-0000-000013080000}"/>
    <cellStyle name="Normal 2 2 12" xfId="2068" xr:uid="{00000000-0005-0000-0000-000014080000}"/>
    <cellStyle name="Normal 2 2 13" xfId="2069" xr:uid="{00000000-0005-0000-0000-000015080000}"/>
    <cellStyle name="Normal 2 2 14" xfId="2070" xr:uid="{00000000-0005-0000-0000-000016080000}"/>
    <cellStyle name="Normal 2 2 15" xfId="2071" xr:uid="{00000000-0005-0000-0000-000017080000}"/>
    <cellStyle name="Normal 2 2 16" xfId="2072" xr:uid="{00000000-0005-0000-0000-000018080000}"/>
    <cellStyle name="Normal 2 2 17" xfId="2073" xr:uid="{00000000-0005-0000-0000-000019080000}"/>
    <cellStyle name="Normal 2 2 18" xfId="2074" xr:uid="{00000000-0005-0000-0000-00001A080000}"/>
    <cellStyle name="Normal 2 2 19" xfId="2075" xr:uid="{00000000-0005-0000-0000-00001B080000}"/>
    <cellStyle name="Normal 2 2 2" xfId="2076" xr:uid="{00000000-0005-0000-0000-00001C080000}"/>
    <cellStyle name="Normal 2 2 20" xfId="2077" xr:uid="{00000000-0005-0000-0000-00001D080000}"/>
    <cellStyle name="Normal 2 2 21" xfId="2078" xr:uid="{00000000-0005-0000-0000-00001E080000}"/>
    <cellStyle name="Normal 2 2 22" xfId="2079" xr:uid="{00000000-0005-0000-0000-00001F080000}"/>
    <cellStyle name="Normal 2 2 23" xfId="2080" xr:uid="{00000000-0005-0000-0000-000020080000}"/>
    <cellStyle name="Normal 2 2 24" xfId="2081" xr:uid="{00000000-0005-0000-0000-000021080000}"/>
    <cellStyle name="Normal 2 2 25" xfId="2082" xr:uid="{00000000-0005-0000-0000-000022080000}"/>
    <cellStyle name="Normal 2 2 26" xfId="2083" xr:uid="{00000000-0005-0000-0000-000023080000}"/>
    <cellStyle name="Normal 2 2 27" xfId="2084" xr:uid="{00000000-0005-0000-0000-000024080000}"/>
    <cellStyle name="Normal 2 2 28" xfId="2085" xr:uid="{00000000-0005-0000-0000-000025080000}"/>
    <cellStyle name="Normal 2 2 29" xfId="2086" xr:uid="{00000000-0005-0000-0000-000026080000}"/>
    <cellStyle name="Normal 2 2 3" xfId="2087" xr:uid="{00000000-0005-0000-0000-000027080000}"/>
    <cellStyle name="Normal 2 2 30" xfId="2088" xr:uid="{00000000-0005-0000-0000-000028080000}"/>
    <cellStyle name="Normal 2 2 31" xfId="2089" xr:uid="{00000000-0005-0000-0000-000029080000}"/>
    <cellStyle name="Normal 2 2 32" xfId="2090" xr:uid="{00000000-0005-0000-0000-00002A080000}"/>
    <cellStyle name="Normal 2 2 33" xfId="2091" xr:uid="{00000000-0005-0000-0000-00002B080000}"/>
    <cellStyle name="Normal 2 2 34" xfId="2092" xr:uid="{00000000-0005-0000-0000-00002C080000}"/>
    <cellStyle name="Normal 2 2 35" xfId="2093" xr:uid="{00000000-0005-0000-0000-00002D080000}"/>
    <cellStyle name="Normal 2 2 36" xfId="2094" xr:uid="{00000000-0005-0000-0000-00002E080000}"/>
    <cellStyle name="Normal 2 2 37" xfId="2095" xr:uid="{00000000-0005-0000-0000-00002F080000}"/>
    <cellStyle name="Normal 2 2 38" xfId="2096" xr:uid="{00000000-0005-0000-0000-000030080000}"/>
    <cellStyle name="Normal 2 2 39" xfId="2097" xr:uid="{00000000-0005-0000-0000-000031080000}"/>
    <cellStyle name="Normal 2 2 4" xfId="2098" xr:uid="{00000000-0005-0000-0000-000032080000}"/>
    <cellStyle name="Normal 2 2 40" xfId="2099" xr:uid="{00000000-0005-0000-0000-000033080000}"/>
    <cellStyle name="Normal 2 2 41" xfId="2100" xr:uid="{00000000-0005-0000-0000-000034080000}"/>
    <cellStyle name="Normal 2 2 42" xfId="2101" xr:uid="{00000000-0005-0000-0000-000035080000}"/>
    <cellStyle name="Normal 2 2 43" xfId="2102" xr:uid="{00000000-0005-0000-0000-000036080000}"/>
    <cellStyle name="Normal 2 2 44" xfId="2103" xr:uid="{00000000-0005-0000-0000-000037080000}"/>
    <cellStyle name="Normal 2 2 45" xfId="2104" xr:uid="{00000000-0005-0000-0000-000038080000}"/>
    <cellStyle name="Normal 2 2 46" xfId="2105" xr:uid="{00000000-0005-0000-0000-000039080000}"/>
    <cellStyle name="Normal 2 2 47" xfId="2106" xr:uid="{00000000-0005-0000-0000-00003A080000}"/>
    <cellStyle name="Normal 2 2 48" xfId="2107" xr:uid="{00000000-0005-0000-0000-00003B080000}"/>
    <cellStyle name="Normal 2 2 49" xfId="2108" xr:uid="{00000000-0005-0000-0000-00003C080000}"/>
    <cellStyle name="Normal 2 2 5" xfId="2109" xr:uid="{00000000-0005-0000-0000-00003D080000}"/>
    <cellStyle name="Normal 2 2 50" xfId="2110" xr:uid="{00000000-0005-0000-0000-00003E080000}"/>
    <cellStyle name="Normal 2 2 51" xfId="2111" xr:uid="{00000000-0005-0000-0000-00003F080000}"/>
    <cellStyle name="Normal 2 2 52" xfId="2112" xr:uid="{00000000-0005-0000-0000-000040080000}"/>
    <cellStyle name="Normal 2 2 53" xfId="2113" xr:uid="{00000000-0005-0000-0000-000041080000}"/>
    <cellStyle name="Normal 2 2 54" xfId="2114" xr:uid="{00000000-0005-0000-0000-000042080000}"/>
    <cellStyle name="Normal 2 2 55" xfId="2115" xr:uid="{00000000-0005-0000-0000-000043080000}"/>
    <cellStyle name="Normal 2 2 56" xfId="2116" xr:uid="{00000000-0005-0000-0000-000044080000}"/>
    <cellStyle name="Normal 2 2 57" xfId="2117" xr:uid="{00000000-0005-0000-0000-000045080000}"/>
    <cellStyle name="Normal 2 2 58" xfId="2118" xr:uid="{00000000-0005-0000-0000-000046080000}"/>
    <cellStyle name="Normal 2 2 59" xfId="2119" xr:uid="{00000000-0005-0000-0000-000047080000}"/>
    <cellStyle name="Normal 2 2 6" xfId="2120" xr:uid="{00000000-0005-0000-0000-000048080000}"/>
    <cellStyle name="Normal 2 2 60" xfId="2121" xr:uid="{00000000-0005-0000-0000-000049080000}"/>
    <cellStyle name="Normal 2 2 61" xfId="2122" xr:uid="{00000000-0005-0000-0000-00004A080000}"/>
    <cellStyle name="Normal 2 2 62" xfId="2123" xr:uid="{00000000-0005-0000-0000-00004B080000}"/>
    <cellStyle name="Normal 2 2 63" xfId="2124" xr:uid="{00000000-0005-0000-0000-00004C080000}"/>
    <cellStyle name="Normal 2 2 64" xfId="2125" xr:uid="{00000000-0005-0000-0000-00004D080000}"/>
    <cellStyle name="Normal 2 2 7" xfId="2126" xr:uid="{00000000-0005-0000-0000-00004E080000}"/>
    <cellStyle name="Normal 2 2 8" xfId="2127" xr:uid="{00000000-0005-0000-0000-00004F080000}"/>
    <cellStyle name="Normal 2 2 9" xfId="2128" xr:uid="{00000000-0005-0000-0000-000050080000}"/>
    <cellStyle name="Normal 2 20" xfId="2129" xr:uid="{00000000-0005-0000-0000-000051080000}"/>
    <cellStyle name="Normal 2 21" xfId="2130" xr:uid="{00000000-0005-0000-0000-000052080000}"/>
    <cellStyle name="Normal 2 22" xfId="2131" xr:uid="{00000000-0005-0000-0000-000053080000}"/>
    <cellStyle name="Normal 2 23" xfId="2132" xr:uid="{00000000-0005-0000-0000-000054080000}"/>
    <cellStyle name="Normal 2 24" xfId="2133" xr:uid="{00000000-0005-0000-0000-000055080000}"/>
    <cellStyle name="Normal 2 25" xfId="2134" xr:uid="{00000000-0005-0000-0000-000056080000}"/>
    <cellStyle name="Normal 2 26" xfId="2135" xr:uid="{00000000-0005-0000-0000-000057080000}"/>
    <cellStyle name="Normal 2 27" xfId="2136" xr:uid="{00000000-0005-0000-0000-000058080000}"/>
    <cellStyle name="Normal 2 28" xfId="2137" xr:uid="{00000000-0005-0000-0000-000059080000}"/>
    <cellStyle name="Normal 2 29" xfId="2138" xr:uid="{00000000-0005-0000-0000-00005A080000}"/>
    <cellStyle name="Normal 2 3" xfId="2139" xr:uid="{00000000-0005-0000-0000-00005B080000}"/>
    <cellStyle name="Normal 2 3 2" xfId="2140" xr:uid="{00000000-0005-0000-0000-00005C080000}"/>
    <cellStyle name="Normal 2 3 3" xfId="2141" xr:uid="{00000000-0005-0000-0000-00005D080000}"/>
    <cellStyle name="Normal 2 3 3 2" xfId="2142" xr:uid="{00000000-0005-0000-0000-00005E080000}"/>
    <cellStyle name="Normal 2 30" xfId="2143" xr:uid="{00000000-0005-0000-0000-00005F080000}"/>
    <cellStyle name="Normal 2 31" xfId="2144" xr:uid="{00000000-0005-0000-0000-000060080000}"/>
    <cellStyle name="Normal 2 32" xfId="2145" xr:uid="{00000000-0005-0000-0000-000061080000}"/>
    <cellStyle name="Normal 2 33" xfId="2146" xr:uid="{00000000-0005-0000-0000-000062080000}"/>
    <cellStyle name="Normal 2 34" xfId="2147" xr:uid="{00000000-0005-0000-0000-000063080000}"/>
    <cellStyle name="Normal 2 35" xfId="2148" xr:uid="{00000000-0005-0000-0000-000064080000}"/>
    <cellStyle name="Normal 2 36" xfId="2149" xr:uid="{00000000-0005-0000-0000-000065080000}"/>
    <cellStyle name="Normal 2 37" xfId="2150" xr:uid="{00000000-0005-0000-0000-000066080000}"/>
    <cellStyle name="Normal 2 38" xfId="2151" xr:uid="{00000000-0005-0000-0000-000067080000}"/>
    <cellStyle name="Normal 2 39" xfId="2152" xr:uid="{00000000-0005-0000-0000-000068080000}"/>
    <cellStyle name="Normal 2 4" xfId="2153" xr:uid="{00000000-0005-0000-0000-000069080000}"/>
    <cellStyle name="Normal 2 4 2" xfId="2154" xr:uid="{00000000-0005-0000-0000-00006A080000}"/>
    <cellStyle name="Normal 2 40" xfId="2155" xr:uid="{00000000-0005-0000-0000-00006B080000}"/>
    <cellStyle name="Normal 2 41" xfId="2156" xr:uid="{00000000-0005-0000-0000-00006C080000}"/>
    <cellStyle name="Normal 2 42" xfId="2157" xr:uid="{00000000-0005-0000-0000-00006D080000}"/>
    <cellStyle name="Normal 2 43" xfId="2158" xr:uid="{00000000-0005-0000-0000-00006E080000}"/>
    <cellStyle name="Normal 2 44" xfId="2159" xr:uid="{00000000-0005-0000-0000-00006F080000}"/>
    <cellStyle name="Normal 2 45" xfId="2160" xr:uid="{00000000-0005-0000-0000-000070080000}"/>
    <cellStyle name="Normal 2 46" xfId="2161" xr:uid="{00000000-0005-0000-0000-000071080000}"/>
    <cellStyle name="Normal 2 47" xfId="2162" xr:uid="{00000000-0005-0000-0000-000072080000}"/>
    <cellStyle name="Normal 2 48" xfId="2163" xr:uid="{00000000-0005-0000-0000-000073080000}"/>
    <cellStyle name="Normal 2 49" xfId="2164" xr:uid="{00000000-0005-0000-0000-000074080000}"/>
    <cellStyle name="Normal 2 5" xfId="2165" xr:uid="{00000000-0005-0000-0000-000075080000}"/>
    <cellStyle name="Normal 2 50" xfId="2166" xr:uid="{00000000-0005-0000-0000-000076080000}"/>
    <cellStyle name="Normal 2 51" xfId="2167" xr:uid="{00000000-0005-0000-0000-000077080000}"/>
    <cellStyle name="Normal 2 52" xfId="2168" xr:uid="{00000000-0005-0000-0000-000078080000}"/>
    <cellStyle name="Normal 2 53" xfId="2169" xr:uid="{00000000-0005-0000-0000-000079080000}"/>
    <cellStyle name="Normal 2 54" xfId="2170" xr:uid="{00000000-0005-0000-0000-00007A080000}"/>
    <cellStyle name="Normal 2 55" xfId="2171" xr:uid="{00000000-0005-0000-0000-00007B080000}"/>
    <cellStyle name="Normal 2 56" xfId="2172" xr:uid="{00000000-0005-0000-0000-00007C080000}"/>
    <cellStyle name="Normal 2 57" xfId="2173" xr:uid="{00000000-0005-0000-0000-00007D080000}"/>
    <cellStyle name="Normal 2 58" xfId="2174" xr:uid="{00000000-0005-0000-0000-00007E080000}"/>
    <cellStyle name="Normal 2 59" xfId="2175" xr:uid="{00000000-0005-0000-0000-00007F080000}"/>
    <cellStyle name="Normal 2 6" xfId="2176" xr:uid="{00000000-0005-0000-0000-000080080000}"/>
    <cellStyle name="Normal 2 60" xfId="2177" xr:uid="{00000000-0005-0000-0000-000081080000}"/>
    <cellStyle name="Normal 2 61" xfId="2178" xr:uid="{00000000-0005-0000-0000-000082080000}"/>
    <cellStyle name="Normal 2 62" xfId="2179" xr:uid="{00000000-0005-0000-0000-000083080000}"/>
    <cellStyle name="Normal 2 63" xfId="2180" xr:uid="{00000000-0005-0000-0000-000084080000}"/>
    <cellStyle name="Normal 2 64" xfId="2181" xr:uid="{00000000-0005-0000-0000-000085080000}"/>
    <cellStyle name="Normal 2 65" xfId="2182" xr:uid="{00000000-0005-0000-0000-000086080000}"/>
    <cellStyle name="Normal 2 66" xfId="2183" xr:uid="{00000000-0005-0000-0000-000087080000}"/>
    <cellStyle name="Normal 2 67" xfId="2184" xr:uid="{00000000-0005-0000-0000-000088080000}"/>
    <cellStyle name="Normal 2 7" xfId="2185" xr:uid="{00000000-0005-0000-0000-000089080000}"/>
    <cellStyle name="Normal 2 8" xfId="2186" xr:uid="{00000000-0005-0000-0000-00008A080000}"/>
    <cellStyle name="Normal 2 9" xfId="2187" xr:uid="{00000000-0005-0000-0000-00008B080000}"/>
    <cellStyle name="Normal 20" xfId="2188" xr:uid="{00000000-0005-0000-0000-00008C080000}"/>
    <cellStyle name="Normal 21" xfId="2189" xr:uid="{00000000-0005-0000-0000-00008D080000}"/>
    <cellStyle name="Normal 22" xfId="2190" xr:uid="{00000000-0005-0000-0000-00008E080000}"/>
    <cellStyle name="Normal 23" xfId="2191" xr:uid="{00000000-0005-0000-0000-00008F080000}"/>
    <cellStyle name="Normal 24" xfId="2192" xr:uid="{00000000-0005-0000-0000-000090080000}"/>
    <cellStyle name="Normal 24 2" xfId="2193" xr:uid="{00000000-0005-0000-0000-000091080000}"/>
    <cellStyle name="Normal 25" xfId="2194" xr:uid="{00000000-0005-0000-0000-000092080000}"/>
    <cellStyle name="Normal 26" xfId="2195" xr:uid="{00000000-0005-0000-0000-000093080000}"/>
    <cellStyle name="Normal 27" xfId="2196" xr:uid="{00000000-0005-0000-0000-000094080000}"/>
    <cellStyle name="Normal 28" xfId="2197" xr:uid="{00000000-0005-0000-0000-000095080000}"/>
    <cellStyle name="Normal 29" xfId="2198" xr:uid="{00000000-0005-0000-0000-000096080000}"/>
    <cellStyle name="Normal 3" xfId="2199" xr:uid="{00000000-0005-0000-0000-000097080000}"/>
    <cellStyle name="Normal 3 10" xfId="2200" xr:uid="{00000000-0005-0000-0000-000098080000}"/>
    <cellStyle name="Normal 3 11" xfId="2201" xr:uid="{00000000-0005-0000-0000-000099080000}"/>
    <cellStyle name="Normal 3 12" xfId="2202" xr:uid="{00000000-0005-0000-0000-00009A080000}"/>
    <cellStyle name="Normal 3 13" xfId="2203" xr:uid="{00000000-0005-0000-0000-00009B080000}"/>
    <cellStyle name="Normal 3 14" xfId="2204" xr:uid="{00000000-0005-0000-0000-00009C080000}"/>
    <cellStyle name="Normal 3 15" xfId="2205" xr:uid="{00000000-0005-0000-0000-00009D080000}"/>
    <cellStyle name="Normal 3 16" xfId="2206" xr:uid="{00000000-0005-0000-0000-00009E080000}"/>
    <cellStyle name="Normal 3 17" xfId="2207" xr:uid="{00000000-0005-0000-0000-00009F080000}"/>
    <cellStyle name="Normal 3 18" xfId="2208" xr:uid="{00000000-0005-0000-0000-0000A0080000}"/>
    <cellStyle name="Normal 3 19" xfId="2209" xr:uid="{00000000-0005-0000-0000-0000A1080000}"/>
    <cellStyle name="Normal 3 2" xfId="2210" xr:uid="{00000000-0005-0000-0000-0000A2080000}"/>
    <cellStyle name="Normal 3 20" xfId="2211" xr:uid="{00000000-0005-0000-0000-0000A3080000}"/>
    <cellStyle name="Normal 3 21" xfId="2212" xr:uid="{00000000-0005-0000-0000-0000A4080000}"/>
    <cellStyle name="Normal 3 22" xfId="2213" xr:uid="{00000000-0005-0000-0000-0000A5080000}"/>
    <cellStyle name="Normal 3 23" xfId="2214" xr:uid="{00000000-0005-0000-0000-0000A6080000}"/>
    <cellStyle name="Normal 3 24" xfId="2215" xr:uid="{00000000-0005-0000-0000-0000A7080000}"/>
    <cellStyle name="Normal 3 25" xfId="2216" xr:uid="{00000000-0005-0000-0000-0000A8080000}"/>
    <cellStyle name="Normal 3 26" xfId="2217" xr:uid="{00000000-0005-0000-0000-0000A9080000}"/>
    <cellStyle name="Normal 3 27" xfId="2218" xr:uid="{00000000-0005-0000-0000-0000AA080000}"/>
    <cellStyle name="Normal 3 28" xfId="2219" xr:uid="{00000000-0005-0000-0000-0000AB080000}"/>
    <cellStyle name="Normal 3 29" xfId="2220" xr:uid="{00000000-0005-0000-0000-0000AC080000}"/>
    <cellStyle name="Normal 3 3" xfId="2221" xr:uid="{00000000-0005-0000-0000-0000AD080000}"/>
    <cellStyle name="Normal 3 30" xfId="2222" xr:uid="{00000000-0005-0000-0000-0000AE080000}"/>
    <cellStyle name="Normal 3 31" xfId="2223" xr:uid="{00000000-0005-0000-0000-0000AF080000}"/>
    <cellStyle name="Normal 3 32" xfId="2224" xr:uid="{00000000-0005-0000-0000-0000B0080000}"/>
    <cellStyle name="Normal 3 33" xfId="2225" xr:uid="{00000000-0005-0000-0000-0000B1080000}"/>
    <cellStyle name="Normal 3 34" xfId="2226" xr:uid="{00000000-0005-0000-0000-0000B2080000}"/>
    <cellStyle name="Normal 3 35" xfId="2227" xr:uid="{00000000-0005-0000-0000-0000B3080000}"/>
    <cellStyle name="Normal 3 36" xfId="2228" xr:uid="{00000000-0005-0000-0000-0000B4080000}"/>
    <cellStyle name="Normal 3 37" xfId="2229" xr:uid="{00000000-0005-0000-0000-0000B5080000}"/>
    <cellStyle name="Normal 3 38" xfId="2230" xr:uid="{00000000-0005-0000-0000-0000B6080000}"/>
    <cellStyle name="Normal 3 39" xfId="2231" xr:uid="{00000000-0005-0000-0000-0000B7080000}"/>
    <cellStyle name="Normal 3 4" xfId="2232" xr:uid="{00000000-0005-0000-0000-0000B8080000}"/>
    <cellStyle name="Normal 3 40" xfId="2233" xr:uid="{00000000-0005-0000-0000-0000B9080000}"/>
    <cellStyle name="Normal 3 41" xfId="2234" xr:uid="{00000000-0005-0000-0000-0000BA080000}"/>
    <cellStyle name="Normal 3 42" xfId="2235" xr:uid="{00000000-0005-0000-0000-0000BB080000}"/>
    <cellStyle name="Normal 3 43" xfId="2236" xr:uid="{00000000-0005-0000-0000-0000BC080000}"/>
    <cellStyle name="Normal 3 43 2" xfId="2237" xr:uid="{00000000-0005-0000-0000-0000BD080000}"/>
    <cellStyle name="Normal 3 44" xfId="2238" xr:uid="{00000000-0005-0000-0000-0000BE080000}"/>
    <cellStyle name="Normal 3 44 2" xfId="2239" xr:uid="{00000000-0005-0000-0000-0000BF080000}"/>
    <cellStyle name="Normal 3 45" xfId="2240" xr:uid="{00000000-0005-0000-0000-0000C0080000}"/>
    <cellStyle name="Normal 3 46" xfId="2241" xr:uid="{00000000-0005-0000-0000-0000C1080000}"/>
    <cellStyle name="Normal 3 47" xfId="2242" xr:uid="{00000000-0005-0000-0000-0000C2080000}"/>
    <cellStyle name="Normal 3 48" xfId="2243" xr:uid="{00000000-0005-0000-0000-0000C3080000}"/>
    <cellStyle name="Normal 3 49" xfId="2244" xr:uid="{00000000-0005-0000-0000-0000C4080000}"/>
    <cellStyle name="Normal 3 5" xfId="2245" xr:uid="{00000000-0005-0000-0000-0000C5080000}"/>
    <cellStyle name="Normal 3 50" xfId="2246" xr:uid="{00000000-0005-0000-0000-0000C6080000}"/>
    <cellStyle name="Normal 3 51" xfId="2247" xr:uid="{00000000-0005-0000-0000-0000C7080000}"/>
    <cellStyle name="Normal 3 52" xfId="2248" xr:uid="{00000000-0005-0000-0000-0000C8080000}"/>
    <cellStyle name="Normal 3 53" xfId="2249" xr:uid="{00000000-0005-0000-0000-0000C9080000}"/>
    <cellStyle name="Normal 3 54" xfId="2250" xr:uid="{00000000-0005-0000-0000-0000CA080000}"/>
    <cellStyle name="Normal 3 55" xfId="2251" xr:uid="{00000000-0005-0000-0000-0000CB080000}"/>
    <cellStyle name="Normal 3 56" xfId="2252" xr:uid="{00000000-0005-0000-0000-0000CC080000}"/>
    <cellStyle name="Normal 3 57" xfId="2253" xr:uid="{00000000-0005-0000-0000-0000CD080000}"/>
    <cellStyle name="Normal 3 58" xfId="2254" xr:uid="{00000000-0005-0000-0000-0000CE080000}"/>
    <cellStyle name="Normal 3 59" xfId="2255" xr:uid="{00000000-0005-0000-0000-0000CF080000}"/>
    <cellStyle name="Normal 3 6" xfId="2256" xr:uid="{00000000-0005-0000-0000-0000D0080000}"/>
    <cellStyle name="Normal 3 60" xfId="2257" xr:uid="{00000000-0005-0000-0000-0000D1080000}"/>
    <cellStyle name="Normal 3 61" xfId="2258" xr:uid="{00000000-0005-0000-0000-0000D2080000}"/>
    <cellStyle name="Normal 3 62" xfId="2259" xr:uid="{00000000-0005-0000-0000-0000D3080000}"/>
    <cellStyle name="Normal 3 63" xfId="2260" xr:uid="{00000000-0005-0000-0000-0000D4080000}"/>
    <cellStyle name="Normal 3 64" xfId="2261" xr:uid="{00000000-0005-0000-0000-0000D5080000}"/>
    <cellStyle name="Normal 3 65" xfId="2262" xr:uid="{00000000-0005-0000-0000-0000D6080000}"/>
    <cellStyle name="Normal 3 66" xfId="2263" xr:uid="{00000000-0005-0000-0000-0000D7080000}"/>
    <cellStyle name="Normal 3 67" xfId="2264" xr:uid="{00000000-0005-0000-0000-0000D8080000}"/>
    <cellStyle name="Normal 3 68" xfId="2265" xr:uid="{00000000-0005-0000-0000-0000D9080000}"/>
    <cellStyle name="Normal 3 69" xfId="2266" xr:uid="{00000000-0005-0000-0000-0000DA080000}"/>
    <cellStyle name="Normal 3 7" xfId="2267" xr:uid="{00000000-0005-0000-0000-0000DB080000}"/>
    <cellStyle name="Normal 3 70" xfId="2268" xr:uid="{00000000-0005-0000-0000-0000DC080000}"/>
    <cellStyle name="Normal 3 71" xfId="2269" xr:uid="{00000000-0005-0000-0000-0000DD080000}"/>
    <cellStyle name="Normal 3 72" xfId="2270" xr:uid="{00000000-0005-0000-0000-0000DE080000}"/>
    <cellStyle name="Normal 3 73" xfId="2271" xr:uid="{00000000-0005-0000-0000-0000DF080000}"/>
    <cellStyle name="Normal 3 74" xfId="2272" xr:uid="{00000000-0005-0000-0000-0000E0080000}"/>
    <cellStyle name="Normal 3 75" xfId="2273" xr:uid="{00000000-0005-0000-0000-0000E1080000}"/>
    <cellStyle name="Normal 3 76" xfId="2274" xr:uid="{00000000-0005-0000-0000-0000E2080000}"/>
    <cellStyle name="Normal 3 76 2" xfId="2275" xr:uid="{00000000-0005-0000-0000-0000E3080000}"/>
    <cellStyle name="Normal 3 8" xfId="2276" xr:uid="{00000000-0005-0000-0000-0000E4080000}"/>
    <cellStyle name="Normal 3 9" xfId="2277" xr:uid="{00000000-0005-0000-0000-0000E5080000}"/>
    <cellStyle name="Normal 3_4. ANEXOS TECNICOS" xfId="2278" xr:uid="{00000000-0005-0000-0000-0000E6080000}"/>
    <cellStyle name="Normal 30" xfId="2279" xr:uid="{00000000-0005-0000-0000-0000E7080000}"/>
    <cellStyle name="Normal 31" xfId="2280" xr:uid="{00000000-0005-0000-0000-0000E8080000}"/>
    <cellStyle name="Normal 32" xfId="2281" xr:uid="{00000000-0005-0000-0000-0000E9080000}"/>
    <cellStyle name="Normal 33" xfId="2282" xr:uid="{00000000-0005-0000-0000-0000EA080000}"/>
    <cellStyle name="Normal 34" xfId="2283" xr:uid="{00000000-0005-0000-0000-0000EB080000}"/>
    <cellStyle name="Normal 35" xfId="2284" xr:uid="{00000000-0005-0000-0000-0000EC080000}"/>
    <cellStyle name="Normal 36" xfId="2285" xr:uid="{00000000-0005-0000-0000-0000ED080000}"/>
    <cellStyle name="Normal 37" xfId="2286" xr:uid="{00000000-0005-0000-0000-0000EE080000}"/>
    <cellStyle name="Normal 38" xfId="2287" xr:uid="{00000000-0005-0000-0000-0000EF080000}"/>
    <cellStyle name="Normal 39" xfId="2288" xr:uid="{00000000-0005-0000-0000-0000F0080000}"/>
    <cellStyle name="Normal 39 2" xfId="2289" xr:uid="{00000000-0005-0000-0000-0000F1080000}"/>
    <cellStyle name="Normal 39 3" xfId="2290" xr:uid="{00000000-0005-0000-0000-0000F2080000}"/>
    <cellStyle name="Normal 4" xfId="2291" xr:uid="{00000000-0005-0000-0000-0000F3080000}"/>
    <cellStyle name="Normal 4 2" xfId="2292" xr:uid="{00000000-0005-0000-0000-0000F4080000}"/>
    <cellStyle name="Normal 4 2 2" xfId="2293" xr:uid="{00000000-0005-0000-0000-0000F5080000}"/>
    <cellStyle name="Normal 4 2 2 2" xfId="2294" xr:uid="{00000000-0005-0000-0000-0000F6080000}"/>
    <cellStyle name="Normal 4 2 2 2 2" xfId="2295" xr:uid="{00000000-0005-0000-0000-0000F7080000}"/>
    <cellStyle name="Normal 4 2 2 3" xfId="2296" xr:uid="{00000000-0005-0000-0000-0000F8080000}"/>
    <cellStyle name="Normal 4 2 2 3 2" xfId="2297" xr:uid="{00000000-0005-0000-0000-0000F9080000}"/>
    <cellStyle name="Normal 4 2 3" xfId="2298" xr:uid="{00000000-0005-0000-0000-0000FA080000}"/>
    <cellStyle name="Normal 4 2 4" xfId="2299" xr:uid="{00000000-0005-0000-0000-0000FB080000}"/>
    <cellStyle name="Normal 4 3" xfId="2300" xr:uid="{00000000-0005-0000-0000-0000FC080000}"/>
    <cellStyle name="Normal 4 3 2" xfId="2301" xr:uid="{00000000-0005-0000-0000-0000FD080000}"/>
    <cellStyle name="Normal 4 3 3" xfId="2302" xr:uid="{00000000-0005-0000-0000-0000FE080000}"/>
    <cellStyle name="Normal 4 4" xfId="2303" xr:uid="{00000000-0005-0000-0000-0000FF080000}"/>
    <cellStyle name="Normal 4 4 2" xfId="2304" xr:uid="{00000000-0005-0000-0000-000000090000}"/>
    <cellStyle name="Normal 4 5" xfId="2305" xr:uid="{00000000-0005-0000-0000-000001090000}"/>
    <cellStyle name="Normal 4 5 2" xfId="2306" xr:uid="{00000000-0005-0000-0000-000002090000}"/>
    <cellStyle name="Normal 40" xfId="2307" xr:uid="{00000000-0005-0000-0000-000003090000}"/>
    <cellStyle name="Normal 40 2" xfId="2308" xr:uid="{00000000-0005-0000-0000-000004090000}"/>
    <cellStyle name="Normal 41" xfId="2309" xr:uid="{00000000-0005-0000-0000-000005090000}"/>
    <cellStyle name="Normal 42" xfId="2310" xr:uid="{00000000-0005-0000-0000-000006090000}"/>
    <cellStyle name="Normal 43" xfId="2311" xr:uid="{00000000-0005-0000-0000-000007090000}"/>
    <cellStyle name="Normal 44" xfId="2312" xr:uid="{00000000-0005-0000-0000-000008090000}"/>
    <cellStyle name="Normal 44 10" xfId="2313" xr:uid="{00000000-0005-0000-0000-000009090000}"/>
    <cellStyle name="Normal 44 11" xfId="2314" xr:uid="{00000000-0005-0000-0000-00000A090000}"/>
    <cellStyle name="Normal 44 12" xfId="2315" xr:uid="{00000000-0005-0000-0000-00000B090000}"/>
    <cellStyle name="Normal 44 13" xfId="2316" xr:uid="{00000000-0005-0000-0000-00000C090000}"/>
    <cellStyle name="Normal 44 14" xfId="2317" xr:uid="{00000000-0005-0000-0000-00000D090000}"/>
    <cellStyle name="Normal 44 15" xfId="2318" xr:uid="{00000000-0005-0000-0000-00000E090000}"/>
    <cellStyle name="Normal 44 16" xfId="2319" xr:uid="{00000000-0005-0000-0000-00000F090000}"/>
    <cellStyle name="Normal 44 17" xfId="2320" xr:uid="{00000000-0005-0000-0000-000010090000}"/>
    <cellStyle name="Normal 44 18" xfId="2321" xr:uid="{00000000-0005-0000-0000-000011090000}"/>
    <cellStyle name="Normal 44 19" xfId="2322" xr:uid="{00000000-0005-0000-0000-000012090000}"/>
    <cellStyle name="Normal 44 2" xfId="2323" xr:uid="{00000000-0005-0000-0000-000013090000}"/>
    <cellStyle name="Normal 44 20" xfId="2324" xr:uid="{00000000-0005-0000-0000-000014090000}"/>
    <cellStyle name="Normal 44 21" xfId="2325" xr:uid="{00000000-0005-0000-0000-000015090000}"/>
    <cellStyle name="Normal 44 22" xfId="2326" xr:uid="{00000000-0005-0000-0000-000016090000}"/>
    <cellStyle name="Normal 44 23" xfId="2327" xr:uid="{00000000-0005-0000-0000-000017090000}"/>
    <cellStyle name="Normal 44 24" xfId="2328" xr:uid="{00000000-0005-0000-0000-000018090000}"/>
    <cellStyle name="Normal 44 25" xfId="2329" xr:uid="{00000000-0005-0000-0000-000019090000}"/>
    <cellStyle name="Normal 44 26" xfId="2330" xr:uid="{00000000-0005-0000-0000-00001A090000}"/>
    <cellStyle name="Normal 44 27" xfId="2331" xr:uid="{00000000-0005-0000-0000-00001B090000}"/>
    <cellStyle name="Normal 44 28" xfId="2332" xr:uid="{00000000-0005-0000-0000-00001C090000}"/>
    <cellStyle name="Normal 44 29" xfId="2333" xr:uid="{00000000-0005-0000-0000-00001D090000}"/>
    <cellStyle name="Normal 44 3" xfId="2334" xr:uid="{00000000-0005-0000-0000-00001E090000}"/>
    <cellStyle name="Normal 44 30" xfId="2335" xr:uid="{00000000-0005-0000-0000-00001F090000}"/>
    <cellStyle name="Normal 44 31" xfId="2336" xr:uid="{00000000-0005-0000-0000-000020090000}"/>
    <cellStyle name="Normal 44 32" xfId="2337" xr:uid="{00000000-0005-0000-0000-000021090000}"/>
    <cellStyle name="Normal 44 33" xfId="2338" xr:uid="{00000000-0005-0000-0000-000022090000}"/>
    <cellStyle name="Normal 44 34" xfId="2339" xr:uid="{00000000-0005-0000-0000-000023090000}"/>
    <cellStyle name="Normal 44 35" xfId="2340" xr:uid="{00000000-0005-0000-0000-000024090000}"/>
    <cellStyle name="Normal 44 36" xfId="2341" xr:uid="{00000000-0005-0000-0000-000025090000}"/>
    <cellStyle name="Normal 44 37" xfId="2342" xr:uid="{00000000-0005-0000-0000-000026090000}"/>
    <cellStyle name="Normal 44 38" xfId="2343" xr:uid="{00000000-0005-0000-0000-000027090000}"/>
    <cellStyle name="Normal 44 39" xfId="2344" xr:uid="{00000000-0005-0000-0000-000028090000}"/>
    <cellStyle name="Normal 44 4" xfId="2345" xr:uid="{00000000-0005-0000-0000-000029090000}"/>
    <cellStyle name="Normal 44 40" xfId="2346" xr:uid="{00000000-0005-0000-0000-00002A090000}"/>
    <cellStyle name="Normal 44 41" xfId="2347" xr:uid="{00000000-0005-0000-0000-00002B090000}"/>
    <cellStyle name="Normal 44 42" xfId="2348" xr:uid="{00000000-0005-0000-0000-00002C090000}"/>
    <cellStyle name="Normal 44 43" xfId="2349" xr:uid="{00000000-0005-0000-0000-00002D090000}"/>
    <cellStyle name="Normal 44 44" xfId="2350" xr:uid="{00000000-0005-0000-0000-00002E090000}"/>
    <cellStyle name="Normal 44 45" xfId="2351" xr:uid="{00000000-0005-0000-0000-00002F090000}"/>
    <cellStyle name="Normal 44 46" xfId="2352" xr:uid="{00000000-0005-0000-0000-000030090000}"/>
    <cellStyle name="Normal 44 47" xfId="2353" xr:uid="{00000000-0005-0000-0000-000031090000}"/>
    <cellStyle name="Normal 44 48" xfId="2354" xr:uid="{00000000-0005-0000-0000-000032090000}"/>
    <cellStyle name="Normal 44 49" xfId="2355" xr:uid="{00000000-0005-0000-0000-000033090000}"/>
    <cellStyle name="Normal 44 5" xfId="2356" xr:uid="{00000000-0005-0000-0000-000034090000}"/>
    <cellStyle name="Normal 44 50" xfId="2357" xr:uid="{00000000-0005-0000-0000-000035090000}"/>
    <cellStyle name="Normal 44 51" xfId="2358" xr:uid="{00000000-0005-0000-0000-000036090000}"/>
    <cellStyle name="Normal 44 52" xfId="2359" xr:uid="{00000000-0005-0000-0000-000037090000}"/>
    <cellStyle name="Normal 44 53" xfId="2360" xr:uid="{00000000-0005-0000-0000-000038090000}"/>
    <cellStyle name="Normal 44 54" xfId="2361" xr:uid="{00000000-0005-0000-0000-000039090000}"/>
    <cellStyle name="Normal 44 55" xfId="2362" xr:uid="{00000000-0005-0000-0000-00003A090000}"/>
    <cellStyle name="Normal 44 56" xfId="2363" xr:uid="{00000000-0005-0000-0000-00003B090000}"/>
    <cellStyle name="Normal 44 57" xfId="2364" xr:uid="{00000000-0005-0000-0000-00003C090000}"/>
    <cellStyle name="Normal 44 58" xfId="2365" xr:uid="{00000000-0005-0000-0000-00003D090000}"/>
    <cellStyle name="Normal 44 59" xfId="2366" xr:uid="{00000000-0005-0000-0000-00003E090000}"/>
    <cellStyle name="Normal 44 6" xfId="2367" xr:uid="{00000000-0005-0000-0000-00003F090000}"/>
    <cellStyle name="Normal 44 60" xfId="2368" xr:uid="{00000000-0005-0000-0000-000040090000}"/>
    <cellStyle name="Normal 44 61" xfId="2369" xr:uid="{00000000-0005-0000-0000-000041090000}"/>
    <cellStyle name="Normal 44 62" xfId="2370" xr:uid="{00000000-0005-0000-0000-000042090000}"/>
    <cellStyle name="Normal 44 63" xfId="2371" xr:uid="{00000000-0005-0000-0000-000043090000}"/>
    <cellStyle name="Normal 44 64" xfId="2372" xr:uid="{00000000-0005-0000-0000-000044090000}"/>
    <cellStyle name="Normal 44 65" xfId="2373" xr:uid="{00000000-0005-0000-0000-000045090000}"/>
    <cellStyle name="Normal 44 66" xfId="2374" xr:uid="{00000000-0005-0000-0000-000046090000}"/>
    <cellStyle name="Normal 44 67" xfId="2375" xr:uid="{00000000-0005-0000-0000-000047090000}"/>
    <cellStyle name="Normal 44 68" xfId="2376" xr:uid="{00000000-0005-0000-0000-000048090000}"/>
    <cellStyle name="Normal 44 69" xfId="2377" xr:uid="{00000000-0005-0000-0000-000049090000}"/>
    <cellStyle name="Normal 44 7" xfId="2378" xr:uid="{00000000-0005-0000-0000-00004A090000}"/>
    <cellStyle name="Normal 44 70" xfId="2379" xr:uid="{00000000-0005-0000-0000-00004B090000}"/>
    <cellStyle name="Normal 44 71" xfId="2380" xr:uid="{00000000-0005-0000-0000-00004C090000}"/>
    <cellStyle name="Normal 44 72" xfId="2381" xr:uid="{00000000-0005-0000-0000-00004D090000}"/>
    <cellStyle name="Normal 44 73" xfId="2382" xr:uid="{00000000-0005-0000-0000-00004E090000}"/>
    <cellStyle name="Normal 44 74" xfId="2383" xr:uid="{00000000-0005-0000-0000-00004F090000}"/>
    <cellStyle name="Normal 44 8" xfId="2384" xr:uid="{00000000-0005-0000-0000-000050090000}"/>
    <cellStyle name="Normal 44 9" xfId="2385" xr:uid="{00000000-0005-0000-0000-000051090000}"/>
    <cellStyle name="Normal 44_INFORME DE EVALUACION TECNICO PRELIMINAR AJUSTADO" xfId="2386" xr:uid="{00000000-0005-0000-0000-000052090000}"/>
    <cellStyle name="Normal 45" xfId="2387" xr:uid="{00000000-0005-0000-0000-000053090000}"/>
    <cellStyle name="Normal 45 2" xfId="2388" xr:uid="{00000000-0005-0000-0000-000054090000}"/>
    <cellStyle name="Normal 46" xfId="2389" xr:uid="{00000000-0005-0000-0000-000055090000}"/>
    <cellStyle name="Normal 46 2" xfId="2390" xr:uid="{00000000-0005-0000-0000-000056090000}"/>
    <cellStyle name="Normal 47" xfId="2391" xr:uid="{00000000-0005-0000-0000-000057090000}"/>
    <cellStyle name="Normal 47 2" xfId="2392" xr:uid="{00000000-0005-0000-0000-000058090000}"/>
    <cellStyle name="Normal 48" xfId="2393" xr:uid="{00000000-0005-0000-0000-000059090000}"/>
    <cellStyle name="Normal 48 2" xfId="2394" xr:uid="{00000000-0005-0000-0000-00005A090000}"/>
    <cellStyle name="Normal 49" xfId="2395" xr:uid="{00000000-0005-0000-0000-00005B090000}"/>
    <cellStyle name="Normal 49 2" xfId="2396" xr:uid="{00000000-0005-0000-0000-00005C090000}"/>
    <cellStyle name="Normal 5" xfId="2397" xr:uid="{00000000-0005-0000-0000-00005D090000}"/>
    <cellStyle name="Normal 5 2" xfId="2398" xr:uid="{00000000-0005-0000-0000-00005E090000}"/>
    <cellStyle name="Normal 5 3" xfId="2399" xr:uid="{00000000-0005-0000-0000-00005F090000}"/>
    <cellStyle name="Normal 5 3 2" xfId="2400" xr:uid="{00000000-0005-0000-0000-000060090000}"/>
    <cellStyle name="Normal 5 4" xfId="2401" xr:uid="{00000000-0005-0000-0000-000061090000}"/>
    <cellStyle name="Normal 5 5" xfId="2402" xr:uid="{00000000-0005-0000-0000-000062090000}"/>
    <cellStyle name="Normal 50" xfId="2403" xr:uid="{00000000-0005-0000-0000-000063090000}"/>
    <cellStyle name="Normal 54" xfId="2404" xr:uid="{00000000-0005-0000-0000-000064090000}"/>
    <cellStyle name="Normal 58" xfId="2405" xr:uid="{00000000-0005-0000-0000-000065090000}"/>
    <cellStyle name="Normal 6" xfId="2406" xr:uid="{00000000-0005-0000-0000-000066090000}"/>
    <cellStyle name="Normal 6 2" xfId="2407" xr:uid="{00000000-0005-0000-0000-000067090000}"/>
    <cellStyle name="Normal 6 3" xfId="2408" xr:uid="{00000000-0005-0000-0000-000068090000}"/>
    <cellStyle name="Normal 6 4" xfId="2409" xr:uid="{00000000-0005-0000-0000-000069090000}"/>
    <cellStyle name="Normal 61" xfId="2410" xr:uid="{00000000-0005-0000-0000-00006A090000}"/>
    <cellStyle name="Normal 62" xfId="2411" xr:uid="{00000000-0005-0000-0000-00006B090000}"/>
    <cellStyle name="Normal 7" xfId="2412" xr:uid="{00000000-0005-0000-0000-00006C090000}"/>
    <cellStyle name="Normal 7 2" xfId="2413" xr:uid="{00000000-0005-0000-0000-00006D090000}"/>
    <cellStyle name="Normal 7 3" xfId="2414" xr:uid="{00000000-0005-0000-0000-00006E090000}"/>
    <cellStyle name="Normal 7 4" xfId="2415" xr:uid="{00000000-0005-0000-0000-00006F090000}"/>
    <cellStyle name="Normal 8" xfId="2416" xr:uid="{00000000-0005-0000-0000-000070090000}"/>
    <cellStyle name="Normal 8 2" xfId="2417" xr:uid="{00000000-0005-0000-0000-000071090000}"/>
    <cellStyle name="Normal 8 2 2" xfId="2418" xr:uid="{00000000-0005-0000-0000-000072090000}"/>
    <cellStyle name="Normal 8 3" xfId="2419" xr:uid="{00000000-0005-0000-0000-000073090000}"/>
    <cellStyle name="Normal 8 4" xfId="2420" xr:uid="{00000000-0005-0000-0000-000074090000}"/>
    <cellStyle name="Normal 9" xfId="2421" xr:uid="{00000000-0005-0000-0000-000075090000}"/>
    <cellStyle name="Normal 9 2" xfId="2422" xr:uid="{00000000-0005-0000-0000-000076090000}"/>
    <cellStyle name="Normal 9 3" xfId="2423" xr:uid="{00000000-0005-0000-0000-000077090000}"/>
    <cellStyle name="Notas 2" xfId="2424" xr:uid="{00000000-0005-0000-0000-000078090000}"/>
    <cellStyle name="Notas 2 2" xfId="2425" xr:uid="{00000000-0005-0000-0000-000079090000}"/>
    <cellStyle name="Notas 2 2 2" xfId="2426" xr:uid="{00000000-0005-0000-0000-00007A090000}"/>
    <cellStyle name="Notas 2 3" xfId="2427" xr:uid="{00000000-0005-0000-0000-00007B090000}"/>
    <cellStyle name="Notas 3" xfId="2428" xr:uid="{00000000-0005-0000-0000-00007C090000}"/>
    <cellStyle name="Notas 3 2" xfId="2429" xr:uid="{00000000-0005-0000-0000-00007D090000}"/>
    <cellStyle name="Notas 4" xfId="2430" xr:uid="{00000000-0005-0000-0000-00007E090000}"/>
    <cellStyle name="Notas 4 2" xfId="2431" xr:uid="{00000000-0005-0000-0000-00007F090000}"/>
    <cellStyle name="Output" xfId="2432" xr:uid="{00000000-0005-0000-0000-000080090000}"/>
    <cellStyle name="Porcentaje" xfId="2515" builtinId="5"/>
    <cellStyle name="Porcentaje 2" xfId="2433" xr:uid="{00000000-0005-0000-0000-000081090000}"/>
    <cellStyle name="Porcentaje 3" xfId="2434" xr:uid="{00000000-0005-0000-0000-000082090000}"/>
    <cellStyle name="Porcentual 2" xfId="2435" xr:uid="{00000000-0005-0000-0000-000083090000}"/>
    <cellStyle name="Porcentual 2 2" xfId="2436" xr:uid="{00000000-0005-0000-0000-000084090000}"/>
    <cellStyle name="Porcentual 2 2 2" xfId="2437" xr:uid="{00000000-0005-0000-0000-000085090000}"/>
    <cellStyle name="Porcentual 2 3" xfId="2438" xr:uid="{00000000-0005-0000-0000-000086090000}"/>
    <cellStyle name="Porcentual 2 4" xfId="2439" xr:uid="{00000000-0005-0000-0000-000087090000}"/>
    <cellStyle name="Porcentual 3" xfId="2440" xr:uid="{00000000-0005-0000-0000-000088090000}"/>
    <cellStyle name="Porcentual 3 2" xfId="2441" xr:uid="{00000000-0005-0000-0000-000089090000}"/>
    <cellStyle name="Salida 2" xfId="2442" xr:uid="{00000000-0005-0000-0000-00008A090000}"/>
    <cellStyle name="Salida 2 2" xfId="2443" xr:uid="{00000000-0005-0000-0000-00008B090000}"/>
    <cellStyle name="Salida 2 2 2" xfId="2444" xr:uid="{00000000-0005-0000-0000-00008C090000}"/>
    <cellStyle name="Salida 2 3" xfId="2445" xr:uid="{00000000-0005-0000-0000-00008D090000}"/>
    <cellStyle name="Salida 3" xfId="2446" xr:uid="{00000000-0005-0000-0000-00008E090000}"/>
    <cellStyle name="Salida 3 2" xfId="2447" xr:uid="{00000000-0005-0000-0000-00008F090000}"/>
    <cellStyle name="Salida 4" xfId="2448" xr:uid="{00000000-0005-0000-0000-000090090000}"/>
    <cellStyle name="Salida 4 2" xfId="2449" xr:uid="{00000000-0005-0000-0000-000091090000}"/>
    <cellStyle name="TableStyleLight1" xfId="2450" xr:uid="{00000000-0005-0000-0000-000092090000}"/>
    <cellStyle name="TableStyleLight1 2" xfId="2451" xr:uid="{00000000-0005-0000-0000-000093090000}"/>
    <cellStyle name="Texto de advertencia 2" xfId="2452" xr:uid="{00000000-0005-0000-0000-000094090000}"/>
    <cellStyle name="Texto de advertencia 2 2" xfId="2453" xr:uid="{00000000-0005-0000-0000-000095090000}"/>
    <cellStyle name="Texto de advertencia 2 2 2" xfId="2454" xr:uid="{00000000-0005-0000-0000-000096090000}"/>
    <cellStyle name="Texto de advertencia 2 3" xfId="2455" xr:uid="{00000000-0005-0000-0000-000097090000}"/>
    <cellStyle name="Texto de advertencia 3" xfId="2456" xr:uid="{00000000-0005-0000-0000-000098090000}"/>
    <cellStyle name="Texto de advertencia 3 2" xfId="2457" xr:uid="{00000000-0005-0000-0000-000099090000}"/>
    <cellStyle name="Texto de advertencia 4" xfId="2458" xr:uid="{00000000-0005-0000-0000-00009A090000}"/>
    <cellStyle name="Texto de advertencia 4 2" xfId="2459" xr:uid="{00000000-0005-0000-0000-00009B090000}"/>
    <cellStyle name="Texto explicativo 2" xfId="2460" xr:uid="{00000000-0005-0000-0000-00009C090000}"/>
    <cellStyle name="Texto explicativo 2 2" xfId="2461" xr:uid="{00000000-0005-0000-0000-00009D090000}"/>
    <cellStyle name="Texto explicativo 2 2 2" xfId="2462" xr:uid="{00000000-0005-0000-0000-00009E090000}"/>
    <cellStyle name="Texto explicativo 2 3" xfId="2463" xr:uid="{00000000-0005-0000-0000-00009F090000}"/>
    <cellStyle name="Texto explicativo 3" xfId="2464" xr:uid="{00000000-0005-0000-0000-0000A0090000}"/>
    <cellStyle name="Texto explicativo 3 2" xfId="2465" xr:uid="{00000000-0005-0000-0000-0000A1090000}"/>
    <cellStyle name="Texto explicativo 4" xfId="2466" xr:uid="{00000000-0005-0000-0000-0000A2090000}"/>
    <cellStyle name="Texto explicativo 4 2" xfId="2467" xr:uid="{00000000-0005-0000-0000-0000A3090000}"/>
    <cellStyle name="Title" xfId="2468" xr:uid="{00000000-0005-0000-0000-0000A4090000}"/>
    <cellStyle name="Título 1 2" xfId="2469" xr:uid="{00000000-0005-0000-0000-0000A5090000}"/>
    <cellStyle name="Título 1 2 2" xfId="2470" xr:uid="{00000000-0005-0000-0000-0000A6090000}"/>
    <cellStyle name="Título 1 2 2 2" xfId="2471" xr:uid="{00000000-0005-0000-0000-0000A7090000}"/>
    <cellStyle name="Título 1 2 3" xfId="2472" xr:uid="{00000000-0005-0000-0000-0000A8090000}"/>
    <cellStyle name="Título 1 3" xfId="2473" xr:uid="{00000000-0005-0000-0000-0000A9090000}"/>
    <cellStyle name="Título 1 3 2" xfId="2474" xr:uid="{00000000-0005-0000-0000-0000AA090000}"/>
    <cellStyle name="Título 1 4" xfId="2475" xr:uid="{00000000-0005-0000-0000-0000AB090000}"/>
    <cellStyle name="Título 1 4 2" xfId="2476" xr:uid="{00000000-0005-0000-0000-0000AC090000}"/>
    <cellStyle name="Título 2 2" xfId="2477" xr:uid="{00000000-0005-0000-0000-0000AD090000}"/>
    <cellStyle name="Título 2 2 2" xfId="2478" xr:uid="{00000000-0005-0000-0000-0000AE090000}"/>
    <cellStyle name="Título 2 2 2 2" xfId="2479" xr:uid="{00000000-0005-0000-0000-0000AF090000}"/>
    <cellStyle name="Título 2 2 3" xfId="2480" xr:uid="{00000000-0005-0000-0000-0000B0090000}"/>
    <cellStyle name="Título 2 3" xfId="2481" xr:uid="{00000000-0005-0000-0000-0000B1090000}"/>
    <cellStyle name="Título 2 3 2" xfId="2482" xr:uid="{00000000-0005-0000-0000-0000B2090000}"/>
    <cellStyle name="Título 2 4" xfId="2483" xr:uid="{00000000-0005-0000-0000-0000B3090000}"/>
    <cellStyle name="Título 2 4 2" xfId="2484" xr:uid="{00000000-0005-0000-0000-0000B4090000}"/>
    <cellStyle name="Título 3 2" xfId="2485" xr:uid="{00000000-0005-0000-0000-0000B5090000}"/>
    <cellStyle name="Título 3 2 2" xfId="2486" xr:uid="{00000000-0005-0000-0000-0000B6090000}"/>
    <cellStyle name="Título 3 2 2 2" xfId="2487" xr:uid="{00000000-0005-0000-0000-0000B7090000}"/>
    <cellStyle name="Título 3 2 3" xfId="2488" xr:uid="{00000000-0005-0000-0000-0000B8090000}"/>
    <cellStyle name="Título 3 3" xfId="2489" xr:uid="{00000000-0005-0000-0000-0000B9090000}"/>
    <cellStyle name="Título 3 3 2" xfId="2490" xr:uid="{00000000-0005-0000-0000-0000BA090000}"/>
    <cellStyle name="Título 3 4" xfId="2491" xr:uid="{00000000-0005-0000-0000-0000BB090000}"/>
    <cellStyle name="Título 3 4 2" xfId="2492" xr:uid="{00000000-0005-0000-0000-0000BC090000}"/>
    <cellStyle name="Título 4" xfId="2493" xr:uid="{00000000-0005-0000-0000-0000BD090000}"/>
    <cellStyle name="Título 4 2" xfId="2494" xr:uid="{00000000-0005-0000-0000-0000BE090000}"/>
    <cellStyle name="Título 4 2 2" xfId="2495" xr:uid="{00000000-0005-0000-0000-0000BF090000}"/>
    <cellStyle name="Título 4 3" xfId="2496" xr:uid="{00000000-0005-0000-0000-0000C0090000}"/>
    <cellStyle name="Título 5" xfId="2497" xr:uid="{00000000-0005-0000-0000-0000C1090000}"/>
    <cellStyle name="Título 5 2" xfId="2498" xr:uid="{00000000-0005-0000-0000-0000C2090000}"/>
    <cellStyle name="Título 6" xfId="2499" xr:uid="{00000000-0005-0000-0000-0000C3090000}"/>
    <cellStyle name="Título 6 2" xfId="2500" xr:uid="{00000000-0005-0000-0000-0000C4090000}"/>
    <cellStyle name="Total 2" xfId="2501" xr:uid="{00000000-0005-0000-0000-0000C5090000}"/>
    <cellStyle name="Total 2 2" xfId="2502" xr:uid="{00000000-0005-0000-0000-0000C6090000}"/>
    <cellStyle name="Total 2 2 2" xfId="2503" xr:uid="{00000000-0005-0000-0000-0000C7090000}"/>
    <cellStyle name="Total 2 3" xfId="2504" xr:uid="{00000000-0005-0000-0000-0000C8090000}"/>
    <cellStyle name="Total 3" xfId="2505" xr:uid="{00000000-0005-0000-0000-0000C9090000}"/>
    <cellStyle name="Total 3 2" xfId="2506" xr:uid="{00000000-0005-0000-0000-0000CA090000}"/>
    <cellStyle name="Total 4" xfId="2507" xr:uid="{00000000-0005-0000-0000-0000CB090000}"/>
    <cellStyle name="Total 4 2" xfId="2508" xr:uid="{00000000-0005-0000-0000-0000CC0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  <sheetName val="Recuperado_Hoja1"/>
      <sheetName val="CUADRO PRESENTACION"/>
      <sheetName val="RIESGOS"/>
      <sheetName val="COBERTURAS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CBC89-EC76-4481-9693-7E868512D7A7}">
  <dimension ref="B1:AC30"/>
  <sheetViews>
    <sheetView zoomScale="80" zoomScaleNormal="80" workbookViewId="0">
      <selection activeCell="H11" sqref="H11"/>
    </sheetView>
  </sheetViews>
  <sheetFormatPr baseColWidth="10" defaultRowHeight="12.75"/>
  <cols>
    <col min="1" max="1" width="11.42578125" style="23"/>
    <col min="2" max="2" width="19.42578125" style="23" customWidth="1"/>
    <col min="3" max="4" width="11.42578125" style="23"/>
    <col min="5" max="5" width="7.85546875" style="23" customWidth="1"/>
    <col min="6" max="6" width="30.42578125" style="23" customWidth="1"/>
    <col min="7" max="8" width="16.28515625" style="23" bestFit="1" customWidth="1"/>
    <col min="9" max="10" width="15.42578125" style="23" bestFit="1" customWidth="1"/>
    <col min="11" max="11" width="15.85546875" style="23" bestFit="1" customWidth="1"/>
    <col min="12" max="12" width="15" style="23" bestFit="1" customWidth="1"/>
    <col min="13" max="13" width="13.85546875" style="23" bestFit="1" customWidth="1"/>
    <col min="14" max="14" width="15" style="23" bestFit="1" customWidth="1"/>
    <col min="15" max="15" width="13.140625" style="23" bestFit="1" customWidth="1"/>
    <col min="16" max="17" width="15" style="23" bestFit="1" customWidth="1"/>
    <col min="18" max="19" width="12.85546875" style="23" customWidth="1"/>
    <col min="20" max="20" width="16.140625" style="23" bestFit="1" customWidth="1"/>
    <col min="21" max="21" width="15.42578125" style="23" bestFit="1" customWidth="1"/>
    <col min="22" max="22" width="17.28515625" style="24" bestFit="1" customWidth="1"/>
    <col min="23" max="23" width="16.42578125" style="23" bestFit="1" customWidth="1"/>
    <col min="24" max="24" width="18.140625" style="23" customWidth="1"/>
    <col min="25" max="25" width="16" style="23" bestFit="1" customWidth="1"/>
    <col min="26" max="26" width="17.140625" style="23" bestFit="1" customWidth="1"/>
    <col min="27" max="28" width="16" style="23" bestFit="1" customWidth="1"/>
    <col min="29" max="29" width="13.85546875" style="23" bestFit="1" customWidth="1"/>
    <col min="30" max="260" width="11.42578125" style="23"/>
    <col min="261" max="261" width="19.42578125" style="23" customWidth="1"/>
    <col min="262" max="263" width="11.42578125" style="23"/>
    <col min="264" max="264" width="34.28515625" style="23" customWidth="1"/>
    <col min="265" max="265" width="30.42578125" style="23" customWidth="1"/>
    <col min="266" max="266" width="13.85546875" style="23" bestFit="1" customWidth="1"/>
    <col min="267" max="267" width="15" style="23" bestFit="1" customWidth="1"/>
    <col min="268" max="270" width="12.85546875" style="23" bestFit="1" customWidth="1"/>
    <col min="271" max="271" width="13.85546875" style="23" customWidth="1"/>
    <col min="272" max="272" width="11.28515625" style="23" bestFit="1" customWidth="1"/>
    <col min="273" max="275" width="12.85546875" style="23" bestFit="1" customWidth="1"/>
    <col min="276" max="276" width="11.28515625" style="23" bestFit="1" customWidth="1"/>
    <col min="277" max="277" width="15" style="23" bestFit="1" customWidth="1"/>
    <col min="278" max="279" width="13.85546875" style="23" bestFit="1" customWidth="1"/>
    <col min="280" max="280" width="12.85546875" style="23" bestFit="1" customWidth="1"/>
    <col min="281" max="516" width="11.42578125" style="23"/>
    <col min="517" max="517" width="19.42578125" style="23" customWidth="1"/>
    <col min="518" max="519" width="11.42578125" style="23"/>
    <col min="520" max="520" width="34.28515625" style="23" customWidth="1"/>
    <col min="521" max="521" width="30.42578125" style="23" customWidth="1"/>
    <col min="522" max="522" width="13.85546875" style="23" bestFit="1" customWidth="1"/>
    <col min="523" max="523" width="15" style="23" bestFit="1" customWidth="1"/>
    <col min="524" max="526" width="12.85546875" style="23" bestFit="1" customWidth="1"/>
    <col min="527" max="527" width="13.85546875" style="23" customWidth="1"/>
    <col min="528" max="528" width="11.28515625" style="23" bestFit="1" customWidth="1"/>
    <col min="529" max="531" width="12.85546875" style="23" bestFit="1" customWidth="1"/>
    <col min="532" max="532" width="11.28515625" style="23" bestFit="1" customWidth="1"/>
    <col min="533" max="533" width="15" style="23" bestFit="1" customWidth="1"/>
    <col min="534" max="535" width="13.85546875" style="23" bestFit="1" customWidth="1"/>
    <col min="536" max="536" width="12.85546875" style="23" bestFit="1" customWidth="1"/>
    <col min="537" max="772" width="11.42578125" style="23"/>
    <col min="773" max="773" width="19.42578125" style="23" customWidth="1"/>
    <col min="774" max="775" width="11.42578125" style="23"/>
    <col min="776" max="776" width="34.28515625" style="23" customWidth="1"/>
    <col min="777" max="777" width="30.42578125" style="23" customWidth="1"/>
    <col min="778" max="778" width="13.85546875" style="23" bestFit="1" customWidth="1"/>
    <col min="779" max="779" width="15" style="23" bestFit="1" customWidth="1"/>
    <col min="780" max="782" width="12.85546875" style="23" bestFit="1" customWidth="1"/>
    <col min="783" max="783" width="13.85546875" style="23" customWidth="1"/>
    <col min="784" max="784" width="11.28515625" style="23" bestFit="1" customWidth="1"/>
    <col min="785" max="787" width="12.85546875" style="23" bestFit="1" customWidth="1"/>
    <col min="788" max="788" width="11.28515625" style="23" bestFit="1" customWidth="1"/>
    <col min="789" max="789" width="15" style="23" bestFit="1" customWidth="1"/>
    <col min="790" max="791" width="13.85546875" style="23" bestFit="1" customWidth="1"/>
    <col min="792" max="792" width="12.85546875" style="23" bestFit="1" customWidth="1"/>
    <col min="793" max="1028" width="11.42578125" style="23"/>
    <col min="1029" max="1029" width="19.42578125" style="23" customWidth="1"/>
    <col min="1030" max="1031" width="11.42578125" style="23"/>
    <col min="1032" max="1032" width="34.28515625" style="23" customWidth="1"/>
    <col min="1033" max="1033" width="30.42578125" style="23" customWidth="1"/>
    <col min="1034" max="1034" width="13.85546875" style="23" bestFit="1" customWidth="1"/>
    <col min="1035" max="1035" width="15" style="23" bestFit="1" customWidth="1"/>
    <col min="1036" max="1038" width="12.85546875" style="23" bestFit="1" customWidth="1"/>
    <col min="1039" max="1039" width="13.85546875" style="23" customWidth="1"/>
    <col min="1040" max="1040" width="11.28515625" style="23" bestFit="1" customWidth="1"/>
    <col min="1041" max="1043" width="12.85546875" style="23" bestFit="1" customWidth="1"/>
    <col min="1044" max="1044" width="11.28515625" style="23" bestFit="1" customWidth="1"/>
    <col min="1045" max="1045" width="15" style="23" bestFit="1" customWidth="1"/>
    <col min="1046" max="1047" width="13.85546875" style="23" bestFit="1" customWidth="1"/>
    <col min="1048" max="1048" width="12.85546875" style="23" bestFit="1" customWidth="1"/>
    <col min="1049" max="1284" width="11.42578125" style="23"/>
    <col min="1285" max="1285" width="19.42578125" style="23" customWidth="1"/>
    <col min="1286" max="1287" width="11.42578125" style="23"/>
    <col min="1288" max="1288" width="34.28515625" style="23" customWidth="1"/>
    <col min="1289" max="1289" width="30.42578125" style="23" customWidth="1"/>
    <col min="1290" max="1290" width="13.85546875" style="23" bestFit="1" customWidth="1"/>
    <col min="1291" max="1291" width="15" style="23" bestFit="1" customWidth="1"/>
    <col min="1292" max="1294" width="12.85546875" style="23" bestFit="1" customWidth="1"/>
    <col min="1295" max="1295" width="13.85546875" style="23" customWidth="1"/>
    <col min="1296" max="1296" width="11.28515625" style="23" bestFit="1" customWidth="1"/>
    <col min="1297" max="1299" width="12.85546875" style="23" bestFit="1" customWidth="1"/>
    <col min="1300" max="1300" width="11.28515625" style="23" bestFit="1" customWidth="1"/>
    <col min="1301" max="1301" width="15" style="23" bestFit="1" customWidth="1"/>
    <col min="1302" max="1303" width="13.85546875" style="23" bestFit="1" customWidth="1"/>
    <col min="1304" max="1304" width="12.85546875" style="23" bestFit="1" customWidth="1"/>
    <col min="1305" max="1540" width="11.42578125" style="23"/>
    <col min="1541" max="1541" width="19.42578125" style="23" customWidth="1"/>
    <col min="1542" max="1543" width="11.42578125" style="23"/>
    <col min="1544" max="1544" width="34.28515625" style="23" customWidth="1"/>
    <col min="1545" max="1545" width="30.42578125" style="23" customWidth="1"/>
    <col min="1546" max="1546" width="13.85546875" style="23" bestFit="1" customWidth="1"/>
    <col min="1547" max="1547" width="15" style="23" bestFit="1" customWidth="1"/>
    <col min="1548" max="1550" width="12.85546875" style="23" bestFit="1" customWidth="1"/>
    <col min="1551" max="1551" width="13.85546875" style="23" customWidth="1"/>
    <col min="1552" max="1552" width="11.28515625" style="23" bestFit="1" customWidth="1"/>
    <col min="1553" max="1555" width="12.85546875" style="23" bestFit="1" customWidth="1"/>
    <col min="1556" max="1556" width="11.28515625" style="23" bestFit="1" customWidth="1"/>
    <col min="1557" max="1557" width="15" style="23" bestFit="1" customWidth="1"/>
    <col min="1558" max="1559" width="13.85546875" style="23" bestFit="1" customWidth="1"/>
    <col min="1560" max="1560" width="12.85546875" style="23" bestFit="1" customWidth="1"/>
    <col min="1561" max="1796" width="11.42578125" style="23"/>
    <col min="1797" max="1797" width="19.42578125" style="23" customWidth="1"/>
    <col min="1798" max="1799" width="11.42578125" style="23"/>
    <col min="1800" max="1800" width="34.28515625" style="23" customWidth="1"/>
    <col min="1801" max="1801" width="30.42578125" style="23" customWidth="1"/>
    <col min="1802" max="1802" width="13.85546875" style="23" bestFit="1" customWidth="1"/>
    <col min="1803" max="1803" width="15" style="23" bestFit="1" customWidth="1"/>
    <col min="1804" max="1806" width="12.85546875" style="23" bestFit="1" customWidth="1"/>
    <col min="1807" max="1807" width="13.85546875" style="23" customWidth="1"/>
    <col min="1808" max="1808" width="11.28515625" style="23" bestFit="1" customWidth="1"/>
    <col min="1809" max="1811" width="12.85546875" style="23" bestFit="1" customWidth="1"/>
    <col min="1812" max="1812" width="11.28515625" style="23" bestFit="1" customWidth="1"/>
    <col min="1813" max="1813" width="15" style="23" bestFit="1" customWidth="1"/>
    <col min="1814" max="1815" width="13.85546875" style="23" bestFit="1" customWidth="1"/>
    <col min="1816" max="1816" width="12.85546875" style="23" bestFit="1" customWidth="1"/>
    <col min="1817" max="2052" width="11.42578125" style="23"/>
    <col min="2053" max="2053" width="19.42578125" style="23" customWidth="1"/>
    <col min="2054" max="2055" width="11.42578125" style="23"/>
    <col min="2056" max="2056" width="34.28515625" style="23" customWidth="1"/>
    <col min="2057" max="2057" width="30.42578125" style="23" customWidth="1"/>
    <col min="2058" max="2058" width="13.85546875" style="23" bestFit="1" customWidth="1"/>
    <col min="2059" max="2059" width="15" style="23" bestFit="1" customWidth="1"/>
    <col min="2060" max="2062" width="12.85546875" style="23" bestFit="1" customWidth="1"/>
    <col min="2063" max="2063" width="13.85546875" style="23" customWidth="1"/>
    <col min="2064" max="2064" width="11.28515625" style="23" bestFit="1" customWidth="1"/>
    <col min="2065" max="2067" width="12.85546875" style="23" bestFit="1" customWidth="1"/>
    <col min="2068" max="2068" width="11.28515625" style="23" bestFit="1" customWidth="1"/>
    <col min="2069" max="2069" width="15" style="23" bestFit="1" customWidth="1"/>
    <col min="2070" max="2071" width="13.85546875" style="23" bestFit="1" customWidth="1"/>
    <col min="2072" max="2072" width="12.85546875" style="23" bestFit="1" customWidth="1"/>
    <col min="2073" max="2308" width="11.42578125" style="23"/>
    <col min="2309" max="2309" width="19.42578125" style="23" customWidth="1"/>
    <col min="2310" max="2311" width="11.42578125" style="23"/>
    <col min="2312" max="2312" width="34.28515625" style="23" customWidth="1"/>
    <col min="2313" max="2313" width="30.42578125" style="23" customWidth="1"/>
    <col min="2314" max="2314" width="13.85546875" style="23" bestFit="1" customWidth="1"/>
    <col min="2315" max="2315" width="15" style="23" bestFit="1" customWidth="1"/>
    <col min="2316" max="2318" width="12.85546875" style="23" bestFit="1" customWidth="1"/>
    <col min="2319" max="2319" width="13.85546875" style="23" customWidth="1"/>
    <col min="2320" max="2320" width="11.28515625" style="23" bestFit="1" customWidth="1"/>
    <col min="2321" max="2323" width="12.85546875" style="23" bestFit="1" customWidth="1"/>
    <col min="2324" max="2324" width="11.28515625" style="23" bestFit="1" customWidth="1"/>
    <col min="2325" max="2325" width="15" style="23" bestFit="1" customWidth="1"/>
    <col min="2326" max="2327" width="13.85546875" style="23" bestFit="1" customWidth="1"/>
    <col min="2328" max="2328" width="12.85546875" style="23" bestFit="1" customWidth="1"/>
    <col min="2329" max="2564" width="11.42578125" style="23"/>
    <col min="2565" max="2565" width="19.42578125" style="23" customWidth="1"/>
    <col min="2566" max="2567" width="11.42578125" style="23"/>
    <col min="2568" max="2568" width="34.28515625" style="23" customWidth="1"/>
    <col min="2569" max="2569" width="30.42578125" style="23" customWidth="1"/>
    <col min="2570" max="2570" width="13.85546875" style="23" bestFit="1" customWidth="1"/>
    <col min="2571" max="2571" width="15" style="23" bestFit="1" customWidth="1"/>
    <col min="2572" max="2574" width="12.85546875" style="23" bestFit="1" customWidth="1"/>
    <col min="2575" max="2575" width="13.85546875" style="23" customWidth="1"/>
    <col min="2576" max="2576" width="11.28515625" style="23" bestFit="1" customWidth="1"/>
    <col min="2577" max="2579" width="12.85546875" style="23" bestFit="1" customWidth="1"/>
    <col min="2580" max="2580" width="11.28515625" style="23" bestFit="1" customWidth="1"/>
    <col min="2581" max="2581" width="15" style="23" bestFit="1" customWidth="1"/>
    <col min="2582" max="2583" width="13.85546875" style="23" bestFit="1" customWidth="1"/>
    <col min="2584" max="2584" width="12.85546875" style="23" bestFit="1" customWidth="1"/>
    <col min="2585" max="2820" width="11.42578125" style="23"/>
    <col min="2821" max="2821" width="19.42578125" style="23" customWidth="1"/>
    <col min="2822" max="2823" width="11.42578125" style="23"/>
    <col min="2824" max="2824" width="34.28515625" style="23" customWidth="1"/>
    <col min="2825" max="2825" width="30.42578125" style="23" customWidth="1"/>
    <col min="2826" max="2826" width="13.85546875" style="23" bestFit="1" customWidth="1"/>
    <col min="2827" max="2827" width="15" style="23" bestFit="1" customWidth="1"/>
    <col min="2828" max="2830" width="12.85546875" style="23" bestFit="1" customWidth="1"/>
    <col min="2831" max="2831" width="13.85546875" style="23" customWidth="1"/>
    <col min="2832" max="2832" width="11.28515625" style="23" bestFit="1" customWidth="1"/>
    <col min="2833" max="2835" width="12.85546875" style="23" bestFit="1" customWidth="1"/>
    <col min="2836" max="2836" width="11.28515625" style="23" bestFit="1" customWidth="1"/>
    <col min="2837" max="2837" width="15" style="23" bestFit="1" customWidth="1"/>
    <col min="2838" max="2839" width="13.85546875" style="23" bestFit="1" customWidth="1"/>
    <col min="2840" max="2840" width="12.85546875" style="23" bestFit="1" customWidth="1"/>
    <col min="2841" max="3076" width="11.42578125" style="23"/>
    <col min="3077" max="3077" width="19.42578125" style="23" customWidth="1"/>
    <col min="3078" max="3079" width="11.42578125" style="23"/>
    <col min="3080" max="3080" width="34.28515625" style="23" customWidth="1"/>
    <col min="3081" max="3081" width="30.42578125" style="23" customWidth="1"/>
    <col min="3082" max="3082" width="13.85546875" style="23" bestFit="1" customWidth="1"/>
    <col min="3083" max="3083" width="15" style="23" bestFit="1" customWidth="1"/>
    <col min="3084" max="3086" width="12.85546875" style="23" bestFit="1" customWidth="1"/>
    <col min="3087" max="3087" width="13.85546875" style="23" customWidth="1"/>
    <col min="3088" max="3088" width="11.28515625" style="23" bestFit="1" customWidth="1"/>
    <col min="3089" max="3091" width="12.85546875" style="23" bestFit="1" customWidth="1"/>
    <col min="3092" max="3092" width="11.28515625" style="23" bestFit="1" customWidth="1"/>
    <col min="3093" max="3093" width="15" style="23" bestFit="1" customWidth="1"/>
    <col min="3094" max="3095" width="13.85546875" style="23" bestFit="1" customWidth="1"/>
    <col min="3096" max="3096" width="12.85546875" style="23" bestFit="1" customWidth="1"/>
    <col min="3097" max="3332" width="11.42578125" style="23"/>
    <col min="3333" max="3333" width="19.42578125" style="23" customWidth="1"/>
    <col min="3334" max="3335" width="11.42578125" style="23"/>
    <col min="3336" max="3336" width="34.28515625" style="23" customWidth="1"/>
    <col min="3337" max="3337" width="30.42578125" style="23" customWidth="1"/>
    <col min="3338" max="3338" width="13.85546875" style="23" bestFit="1" customWidth="1"/>
    <col min="3339" max="3339" width="15" style="23" bestFit="1" customWidth="1"/>
    <col min="3340" max="3342" width="12.85546875" style="23" bestFit="1" customWidth="1"/>
    <col min="3343" max="3343" width="13.85546875" style="23" customWidth="1"/>
    <col min="3344" max="3344" width="11.28515625" style="23" bestFit="1" customWidth="1"/>
    <col min="3345" max="3347" width="12.85546875" style="23" bestFit="1" customWidth="1"/>
    <col min="3348" max="3348" width="11.28515625" style="23" bestFit="1" customWidth="1"/>
    <col min="3349" max="3349" width="15" style="23" bestFit="1" customWidth="1"/>
    <col min="3350" max="3351" width="13.85546875" style="23" bestFit="1" customWidth="1"/>
    <col min="3352" max="3352" width="12.85546875" style="23" bestFit="1" customWidth="1"/>
    <col min="3353" max="3588" width="11.42578125" style="23"/>
    <col min="3589" max="3589" width="19.42578125" style="23" customWidth="1"/>
    <col min="3590" max="3591" width="11.42578125" style="23"/>
    <col min="3592" max="3592" width="34.28515625" style="23" customWidth="1"/>
    <col min="3593" max="3593" width="30.42578125" style="23" customWidth="1"/>
    <col min="3594" max="3594" width="13.85546875" style="23" bestFit="1" customWidth="1"/>
    <col min="3595" max="3595" width="15" style="23" bestFit="1" customWidth="1"/>
    <col min="3596" max="3598" width="12.85546875" style="23" bestFit="1" customWidth="1"/>
    <col min="3599" max="3599" width="13.85546875" style="23" customWidth="1"/>
    <col min="3600" max="3600" width="11.28515625" style="23" bestFit="1" customWidth="1"/>
    <col min="3601" max="3603" width="12.85546875" style="23" bestFit="1" customWidth="1"/>
    <col min="3604" max="3604" width="11.28515625" style="23" bestFit="1" customWidth="1"/>
    <col min="3605" max="3605" width="15" style="23" bestFit="1" customWidth="1"/>
    <col min="3606" max="3607" width="13.85546875" style="23" bestFit="1" customWidth="1"/>
    <col min="3608" max="3608" width="12.85546875" style="23" bestFit="1" customWidth="1"/>
    <col min="3609" max="3844" width="11.42578125" style="23"/>
    <col min="3845" max="3845" width="19.42578125" style="23" customWidth="1"/>
    <col min="3846" max="3847" width="11.42578125" style="23"/>
    <col min="3848" max="3848" width="34.28515625" style="23" customWidth="1"/>
    <col min="3849" max="3849" width="30.42578125" style="23" customWidth="1"/>
    <col min="3850" max="3850" width="13.85546875" style="23" bestFit="1" customWidth="1"/>
    <col min="3851" max="3851" width="15" style="23" bestFit="1" customWidth="1"/>
    <col min="3852" max="3854" width="12.85546875" style="23" bestFit="1" customWidth="1"/>
    <col min="3855" max="3855" width="13.85546875" style="23" customWidth="1"/>
    <col min="3856" max="3856" width="11.28515625" style="23" bestFit="1" customWidth="1"/>
    <col min="3857" max="3859" width="12.85546875" style="23" bestFit="1" customWidth="1"/>
    <col min="3860" max="3860" width="11.28515625" style="23" bestFit="1" customWidth="1"/>
    <col min="3861" max="3861" width="15" style="23" bestFit="1" customWidth="1"/>
    <col min="3862" max="3863" width="13.85546875" style="23" bestFit="1" customWidth="1"/>
    <col min="3864" max="3864" width="12.85546875" style="23" bestFit="1" customWidth="1"/>
    <col min="3865" max="4100" width="11.42578125" style="23"/>
    <col min="4101" max="4101" width="19.42578125" style="23" customWidth="1"/>
    <col min="4102" max="4103" width="11.42578125" style="23"/>
    <col min="4104" max="4104" width="34.28515625" style="23" customWidth="1"/>
    <col min="4105" max="4105" width="30.42578125" style="23" customWidth="1"/>
    <col min="4106" max="4106" width="13.85546875" style="23" bestFit="1" customWidth="1"/>
    <col min="4107" max="4107" width="15" style="23" bestFit="1" customWidth="1"/>
    <col min="4108" max="4110" width="12.85546875" style="23" bestFit="1" customWidth="1"/>
    <col min="4111" max="4111" width="13.85546875" style="23" customWidth="1"/>
    <col min="4112" max="4112" width="11.28515625" style="23" bestFit="1" customWidth="1"/>
    <col min="4113" max="4115" width="12.85546875" style="23" bestFit="1" customWidth="1"/>
    <col min="4116" max="4116" width="11.28515625" style="23" bestFit="1" customWidth="1"/>
    <col min="4117" max="4117" width="15" style="23" bestFit="1" customWidth="1"/>
    <col min="4118" max="4119" width="13.85546875" style="23" bestFit="1" customWidth="1"/>
    <col min="4120" max="4120" width="12.85546875" style="23" bestFit="1" customWidth="1"/>
    <col min="4121" max="4356" width="11.42578125" style="23"/>
    <col min="4357" max="4357" width="19.42578125" style="23" customWidth="1"/>
    <col min="4358" max="4359" width="11.42578125" style="23"/>
    <col min="4360" max="4360" width="34.28515625" style="23" customWidth="1"/>
    <col min="4361" max="4361" width="30.42578125" style="23" customWidth="1"/>
    <col min="4362" max="4362" width="13.85546875" style="23" bestFit="1" customWidth="1"/>
    <col min="4363" max="4363" width="15" style="23" bestFit="1" customWidth="1"/>
    <col min="4364" max="4366" width="12.85546875" style="23" bestFit="1" customWidth="1"/>
    <col min="4367" max="4367" width="13.85546875" style="23" customWidth="1"/>
    <col min="4368" max="4368" width="11.28515625" style="23" bestFit="1" customWidth="1"/>
    <col min="4369" max="4371" width="12.85546875" style="23" bestFit="1" customWidth="1"/>
    <col min="4372" max="4372" width="11.28515625" style="23" bestFit="1" customWidth="1"/>
    <col min="4373" max="4373" width="15" style="23" bestFit="1" customWidth="1"/>
    <col min="4374" max="4375" width="13.85546875" style="23" bestFit="1" customWidth="1"/>
    <col min="4376" max="4376" width="12.85546875" style="23" bestFit="1" customWidth="1"/>
    <col min="4377" max="4612" width="11.42578125" style="23"/>
    <col min="4613" max="4613" width="19.42578125" style="23" customWidth="1"/>
    <col min="4614" max="4615" width="11.42578125" style="23"/>
    <col min="4616" max="4616" width="34.28515625" style="23" customWidth="1"/>
    <col min="4617" max="4617" width="30.42578125" style="23" customWidth="1"/>
    <col min="4618" max="4618" width="13.85546875" style="23" bestFit="1" customWidth="1"/>
    <col min="4619" max="4619" width="15" style="23" bestFit="1" customWidth="1"/>
    <col min="4620" max="4622" width="12.85546875" style="23" bestFit="1" customWidth="1"/>
    <col min="4623" max="4623" width="13.85546875" style="23" customWidth="1"/>
    <col min="4624" max="4624" width="11.28515625" style="23" bestFit="1" customWidth="1"/>
    <col min="4625" max="4627" width="12.85546875" style="23" bestFit="1" customWidth="1"/>
    <col min="4628" max="4628" width="11.28515625" style="23" bestFit="1" customWidth="1"/>
    <col min="4629" max="4629" width="15" style="23" bestFit="1" customWidth="1"/>
    <col min="4630" max="4631" width="13.85546875" style="23" bestFit="1" customWidth="1"/>
    <col min="4632" max="4632" width="12.85546875" style="23" bestFit="1" customWidth="1"/>
    <col min="4633" max="4868" width="11.42578125" style="23"/>
    <col min="4869" max="4869" width="19.42578125" style="23" customWidth="1"/>
    <col min="4870" max="4871" width="11.42578125" style="23"/>
    <col min="4872" max="4872" width="34.28515625" style="23" customWidth="1"/>
    <col min="4873" max="4873" width="30.42578125" style="23" customWidth="1"/>
    <col min="4874" max="4874" width="13.85546875" style="23" bestFit="1" customWidth="1"/>
    <col min="4875" max="4875" width="15" style="23" bestFit="1" customWidth="1"/>
    <col min="4876" max="4878" width="12.85546875" style="23" bestFit="1" customWidth="1"/>
    <col min="4879" max="4879" width="13.85546875" style="23" customWidth="1"/>
    <col min="4880" max="4880" width="11.28515625" style="23" bestFit="1" customWidth="1"/>
    <col min="4881" max="4883" width="12.85546875" style="23" bestFit="1" customWidth="1"/>
    <col min="4884" max="4884" width="11.28515625" style="23" bestFit="1" customWidth="1"/>
    <col min="4885" max="4885" width="15" style="23" bestFit="1" customWidth="1"/>
    <col min="4886" max="4887" width="13.85546875" style="23" bestFit="1" customWidth="1"/>
    <col min="4888" max="4888" width="12.85546875" style="23" bestFit="1" customWidth="1"/>
    <col min="4889" max="5124" width="11.42578125" style="23"/>
    <col min="5125" max="5125" width="19.42578125" style="23" customWidth="1"/>
    <col min="5126" max="5127" width="11.42578125" style="23"/>
    <col min="5128" max="5128" width="34.28515625" style="23" customWidth="1"/>
    <col min="5129" max="5129" width="30.42578125" style="23" customWidth="1"/>
    <col min="5130" max="5130" width="13.85546875" style="23" bestFit="1" customWidth="1"/>
    <col min="5131" max="5131" width="15" style="23" bestFit="1" customWidth="1"/>
    <col min="5132" max="5134" width="12.85546875" style="23" bestFit="1" customWidth="1"/>
    <col min="5135" max="5135" width="13.85546875" style="23" customWidth="1"/>
    <col min="5136" max="5136" width="11.28515625" style="23" bestFit="1" customWidth="1"/>
    <col min="5137" max="5139" width="12.85546875" style="23" bestFit="1" customWidth="1"/>
    <col min="5140" max="5140" width="11.28515625" style="23" bestFit="1" customWidth="1"/>
    <col min="5141" max="5141" width="15" style="23" bestFit="1" customWidth="1"/>
    <col min="5142" max="5143" width="13.85546875" style="23" bestFit="1" customWidth="1"/>
    <col min="5144" max="5144" width="12.85546875" style="23" bestFit="1" customWidth="1"/>
    <col min="5145" max="5380" width="11.42578125" style="23"/>
    <col min="5381" max="5381" width="19.42578125" style="23" customWidth="1"/>
    <col min="5382" max="5383" width="11.42578125" style="23"/>
    <col min="5384" max="5384" width="34.28515625" style="23" customWidth="1"/>
    <col min="5385" max="5385" width="30.42578125" style="23" customWidth="1"/>
    <col min="5386" max="5386" width="13.85546875" style="23" bestFit="1" customWidth="1"/>
    <col min="5387" max="5387" width="15" style="23" bestFit="1" customWidth="1"/>
    <col min="5388" max="5390" width="12.85546875" style="23" bestFit="1" customWidth="1"/>
    <col min="5391" max="5391" width="13.85546875" style="23" customWidth="1"/>
    <col min="5392" max="5392" width="11.28515625" style="23" bestFit="1" customWidth="1"/>
    <col min="5393" max="5395" width="12.85546875" style="23" bestFit="1" customWidth="1"/>
    <col min="5396" max="5396" width="11.28515625" style="23" bestFit="1" customWidth="1"/>
    <col min="5397" max="5397" width="15" style="23" bestFit="1" customWidth="1"/>
    <col min="5398" max="5399" width="13.85546875" style="23" bestFit="1" customWidth="1"/>
    <col min="5400" max="5400" width="12.85546875" style="23" bestFit="1" customWidth="1"/>
    <col min="5401" max="5636" width="11.42578125" style="23"/>
    <col min="5637" max="5637" width="19.42578125" style="23" customWidth="1"/>
    <col min="5638" max="5639" width="11.42578125" style="23"/>
    <col min="5640" max="5640" width="34.28515625" style="23" customWidth="1"/>
    <col min="5641" max="5641" width="30.42578125" style="23" customWidth="1"/>
    <col min="5642" max="5642" width="13.85546875" style="23" bestFit="1" customWidth="1"/>
    <col min="5643" max="5643" width="15" style="23" bestFit="1" customWidth="1"/>
    <col min="5644" max="5646" width="12.85546875" style="23" bestFit="1" customWidth="1"/>
    <col min="5647" max="5647" width="13.85546875" style="23" customWidth="1"/>
    <col min="5648" max="5648" width="11.28515625" style="23" bestFit="1" customWidth="1"/>
    <col min="5649" max="5651" width="12.85546875" style="23" bestFit="1" customWidth="1"/>
    <col min="5652" max="5652" width="11.28515625" style="23" bestFit="1" customWidth="1"/>
    <col min="5653" max="5653" width="15" style="23" bestFit="1" customWidth="1"/>
    <col min="5654" max="5655" width="13.85546875" style="23" bestFit="1" customWidth="1"/>
    <col min="5656" max="5656" width="12.85546875" style="23" bestFit="1" customWidth="1"/>
    <col min="5657" max="5892" width="11.42578125" style="23"/>
    <col min="5893" max="5893" width="19.42578125" style="23" customWidth="1"/>
    <col min="5894" max="5895" width="11.42578125" style="23"/>
    <col min="5896" max="5896" width="34.28515625" style="23" customWidth="1"/>
    <col min="5897" max="5897" width="30.42578125" style="23" customWidth="1"/>
    <col min="5898" max="5898" width="13.85546875" style="23" bestFit="1" customWidth="1"/>
    <col min="5899" max="5899" width="15" style="23" bestFit="1" customWidth="1"/>
    <col min="5900" max="5902" width="12.85546875" style="23" bestFit="1" customWidth="1"/>
    <col min="5903" max="5903" width="13.85546875" style="23" customWidth="1"/>
    <col min="5904" max="5904" width="11.28515625" style="23" bestFit="1" customWidth="1"/>
    <col min="5905" max="5907" width="12.85546875" style="23" bestFit="1" customWidth="1"/>
    <col min="5908" max="5908" width="11.28515625" style="23" bestFit="1" customWidth="1"/>
    <col min="5909" max="5909" width="15" style="23" bestFit="1" customWidth="1"/>
    <col min="5910" max="5911" width="13.85546875" style="23" bestFit="1" customWidth="1"/>
    <col min="5912" max="5912" width="12.85546875" style="23" bestFit="1" customWidth="1"/>
    <col min="5913" max="6148" width="11.42578125" style="23"/>
    <col min="6149" max="6149" width="19.42578125" style="23" customWidth="1"/>
    <col min="6150" max="6151" width="11.42578125" style="23"/>
    <col min="6152" max="6152" width="34.28515625" style="23" customWidth="1"/>
    <col min="6153" max="6153" width="30.42578125" style="23" customWidth="1"/>
    <col min="6154" max="6154" width="13.85546875" style="23" bestFit="1" customWidth="1"/>
    <col min="6155" max="6155" width="15" style="23" bestFit="1" customWidth="1"/>
    <col min="6156" max="6158" width="12.85546875" style="23" bestFit="1" customWidth="1"/>
    <col min="6159" max="6159" width="13.85546875" style="23" customWidth="1"/>
    <col min="6160" max="6160" width="11.28515625" style="23" bestFit="1" customWidth="1"/>
    <col min="6161" max="6163" width="12.85546875" style="23" bestFit="1" customWidth="1"/>
    <col min="6164" max="6164" width="11.28515625" style="23" bestFit="1" customWidth="1"/>
    <col min="6165" max="6165" width="15" style="23" bestFit="1" customWidth="1"/>
    <col min="6166" max="6167" width="13.85546875" style="23" bestFit="1" customWidth="1"/>
    <col min="6168" max="6168" width="12.85546875" style="23" bestFit="1" customWidth="1"/>
    <col min="6169" max="6404" width="11.42578125" style="23"/>
    <col min="6405" max="6405" width="19.42578125" style="23" customWidth="1"/>
    <col min="6406" max="6407" width="11.42578125" style="23"/>
    <col min="6408" max="6408" width="34.28515625" style="23" customWidth="1"/>
    <col min="6409" max="6409" width="30.42578125" style="23" customWidth="1"/>
    <col min="6410" max="6410" width="13.85546875" style="23" bestFit="1" customWidth="1"/>
    <col min="6411" max="6411" width="15" style="23" bestFit="1" customWidth="1"/>
    <col min="6412" max="6414" width="12.85546875" style="23" bestFit="1" customWidth="1"/>
    <col min="6415" max="6415" width="13.85546875" style="23" customWidth="1"/>
    <col min="6416" max="6416" width="11.28515625" style="23" bestFit="1" customWidth="1"/>
    <col min="6417" max="6419" width="12.85546875" style="23" bestFit="1" customWidth="1"/>
    <col min="6420" max="6420" width="11.28515625" style="23" bestFit="1" customWidth="1"/>
    <col min="6421" max="6421" width="15" style="23" bestFit="1" customWidth="1"/>
    <col min="6422" max="6423" width="13.85546875" style="23" bestFit="1" customWidth="1"/>
    <col min="6424" max="6424" width="12.85546875" style="23" bestFit="1" customWidth="1"/>
    <col min="6425" max="6660" width="11.42578125" style="23"/>
    <col min="6661" max="6661" width="19.42578125" style="23" customWidth="1"/>
    <col min="6662" max="6663" width="11.42578125" style="23"/>
    <col min="6664" max="6664" width="34.28515625" style="23" customWidth="1"/>
    <col min="6665" max="6665" width="30.42578125" style="23" customWidth="1"/>
    <col min="6666" max="6666" width="13.85546875" style="23" bestFit="1" customWidth="1"/>
    <col min="6667" max="6667" width="15" style="23" bestFit="1" customWidth="1"/>
    <col min="6668" max="6670" width="12.85546875" style="23" bestFit="1" customWidth="1"/>
    <col min="6671" max="6671" width="13.85546875" style="23" customWidth="1"/>
    <col min="6672" max="6672" width="11.28515625" style="23" bestFit="1" customWidth="1"/>
    <col min="6673" max="6675" width="12.85546875" style="23" bestFit="1" customWidth="1"/>
    <col min="6676" max="6676" width="11.28515625" style="23" bestFit="1" customWidth="1"/>
    <col min="6677" max="6677" width="15" style="23" bestFit="1" customWidth="1"/>
    <col min="6678" max="6679" width="13.85546875" style="23" bestFit="1" customWidth="1"/>
    <col min="6680" max="6680" width="12.85546875" style="23" bestFit="1" customWidth="1"/>
    <col min="6681" max="6916" width="11.42578125" style="23"/>
    <col min="6917" max="6917" width="19.42578125" style="23" customWidth="1"/>
    <col min="6918" max="6919" width="11.42578125" style="23"/>
    <col min="6920" max="6920" width="34.28515625" style="23" customWidth="1"/>
    <col min="6921" max="6921" width="30.42578125" style="23" customWidth="1"/>
    <col min="6922" max="6922" width="13.85546875" style="23" bestFit="1" customWidth="1"/>
    <col min="6923" max="6923" width="15" style="23" bestFit="1" customWidth="1"/>
    <col min="6924" max="6926" width="12.85546875" style="23" bestFit="1" customWidth="1"/>
    <col min="6927" max="6927" width="13.85546875" style="23" customWidth="1"/>
    <col min="6928" max="6928" width="11.28515625" style="23" bestFit="1" customWidth="1"/>
    <col min="6929" max="6931" width="12.85546875" style="23" bestFit="1" customWidth="1"/>
    <col min="6932" max="6932" width="11.28515625" style="23" bestFit="1" customWidth="1"/>
    <col min="6933" max="6933" width="15" style="23" bestFit="1" customWidth="1"/>
    <col min="6934" max="6935" width="13.85546875" style="23" bestFit="1" customWidth="1"/>
    <col min="6936" max="6936" width="12.85546875" style="23" bestFit="1" customWidth="1"/>
    <col min="6937" max="7172" width="11.42578125" style="23"/>
    <col min="7173" max="7173" width="19.42578125" style="23" customWidth="1"/>
    <col min="7174" max="7175" width="11.42578125" style="23"/>
    <col min="7176" max="7176" width="34.28515625" style="23" customWidth="1"/>
    <col min="7177" max="7177" width="30.42578125" style="23" customWidth="1"/>
    <col min="7178" max="7178" width="13.85546875" style="23" bestFit="1" customWidth="1"/>
    <col min="7179" max="7179" width="15" style="23" bestFit="1" customWidth="1"/>
    <col min="7180" max="7182" width="12.85546875" style="23" bestFit="1" customWidth="1"/>
    <col min="7183" max="7183" width="13.85546875" style="23" customWidth="1"/>
    <col min="7184" max="7184" width="11.28515625" style="23" bestFit="1" customWidth="1"/>
    <col min="7185" max="7187" width="12.85546875" style="23" bestFit="1" customWidth="1"/>
    <col min="7188" max="7188" width="11.28515625" style="23" bestFit="1" customWidth="1"/>
    <col min="7189" max="7189" width="15" style="23" bestFit="1" customWidth="1"/>
    <col min="7190" max="7191" width="13.85546875" style="23" bestFit="1" customWidth="1"/>
    <col min="7192" max="7192" width="12.85546875" style="23" bestFit="1" customWidth="1"/>
    <col min="7193" max="7428" width="11.42578125" style="23"/>
    <col min="7429" max="7429" width="19.42578125" style="23" customWidth="1"/>
    <col min="7430" max="7431" width="11.42578125" style="23"/>
    <col min="7432" max="7432" width="34.28515625" style="23" customWidth="1"/>
    <col min="7433" max="7433" width="30.42578125" style="23" customWidth="1"/>
    <col min="7434" max="7434" width="13.85546875" style="23" bestFit="1" customWidth="1"/>
    <col min="7435" max="7435" width="15" style="23" bestFit="1" customWidth="1"/>
    <col min="7436" max="7438" width="12.85546875" style="23" bestFit="1" customWidth="1"/>
    <col min="7439" max="7439" width="13.85546875" style="23" customWidth="1"/>
    <col min="7440" max="7440" width="11.28515625" style="23" bestFit="1" customWidth="1"/>
    <col min="7441" max="7443" width="12.85546875" style="23" bestFit="1" customWidth="1"/>
    <col min="7444" max="7444" width="11.28515625" style="23" bestFit="1" customWidth="1"/>
    <col min="7445" max="7445" width="15" style="23" bestFit="1" customWidth="1"/>
    <col min="7446" max="7447" width="13.85546875" style="23" bestFit="1" customWidth="1"/>
    <col min="7448" max="7448" width="12.85546875" style="23" bestFit="1" customWidth="1"/>
    <col min="7449" max="7684" width="11.42578125" style="23"/>
    <col min="7685" max="7685" width="19.42578125" style="23" customWidth="1"/>
    <col min="7686" max="7687" width="11.42578125" style="23"/>
    <col min="7688" max="7688" width="34.28515625" style="23" customWidth="1"/>
    <col min="7689" max="7689" width="30.42578125" style="23" customWidth="1"/>
    <col min="7690" max="7690" width="13.85546875" style="23" bestFit="1" customWidth="1"/>
    <col min="7691" max="7691" width="15" style="23" bestFit="1" customWidth="1"/>
    <col min="7692" max="7694" width="12.85546875" style="23" bestFit="1" customWidth="1"/>
    <col min="7695" max="7695" width="13.85546875" style="23" customWidth="1"/>
    <col min="7696" max="7696" width="11.28515625" style="23" bestFit="1" customWidth="1"/>
    <col min="7697" max="7699" width="12.85546875" style="23" bestFit="1" customWidth="1"/>
    <col min="7700" max="7700" width="11.28515625" style="23" bestFit="1" customWidth="1"/>
    <col min="7701" max="7701" width="15" style="23" bestFit="1" customWidth="1"/>
    <col min="7702" max="7703" width="13.85546875" style="23" bestFit="1" customWidth="1"/>
    <col min="7704" max="7704" width="12.85546875" style="23" bestFit="1" customWidth="1"/>
    <col min="7705" max="7940" width="11.42578125" style="23"/>
    <col min="7941" max="7941" width="19.42578125" style="23" customWidth="1"/>
    <col min="7942" max="7943" width="11.42578125" style="23"/>
    <col min="7944" max="7944" width="34.28515625" style="23" customWidth="1"/>
    <col min="7945" max="7945" width="30.42578125" style="23" customWidth="1"/>
    <col min="7946" max="7946" width="13.85546875" style="23" bestFit="1" customWidth="1"/>
    <col min="7947" max="7947" width="15" style="23" bestFit="1" customWidth="1"/>
    <col min="7948" max="7950" width="12.85546875" style="23" bestFit="1" customWidth="1"/>
    <col min="7951" max="7951" width="13.85546875" style="23" customWidth="1"/>
    <col min="7952" max="7952" width="11.28515625" style="23" bestFit="1" customWidth="1"/>
    <col min="7953" max="7955" width="12.85546875" style="23" bestFit="1" customWidth="1"/>
    <col min="7956" max="7956" width="11.28515625" style="23" bestFit="1" customWidth="1"/>
    <col min="7957" max="7957" width="15" style="23" bestFit="1" customWidth="1"/>
    <col min="7958" max="7959" width="13.85546875" style="23" bestFit="1" customWidth="1"/>
    <col min="7960" max="7960" width="12.85546875" style="23" bestFit="1" customWidth="1"/>
    <col min="7961" max="8196" width="11.42578125" style="23"/>
    <col min="8197" max="8197" width="19.42578125" style="23" customWidth="1"/>
    <col min="8198" max="8199" width="11.42578125" style="23"/>
    <col min="8200" max="8200" width="34.28515625" style="23" customWidth="1"/>
    <col min="8201" max="8201" width="30.42578125" style="23" customWidth="1"/>
    <col min="8202" max="8202" width="13.85546875" style="23" bestFit="1" customWidth="1"/>
    <col min="8203" max="8203" width="15" style="23" bestFit="1" customWidth="1"/>
    <col min="8204" max="8206" width="12.85546875" style="23" bestFit="1" customWidth="1"/>
    <col min="8207" max="8207" width="13.85546875" style="23" customWidth="1"/>
    <col min="8208" max="8208" width="11.28515625" style="23" bestFit="1" customWidth="1"/>
    <col min="8209" max="8211" width="12.85546875" style="23" bestFit="1" customWidth="1"/>
    <col min="8212" max="8212" width="11.28515625" style="23" bestFit="1" customWidth="1"/>
    <col min="8213" max="8213" width="15" style="23" bestFit="1" customWidth="1"/>
    <col min="8214" max="8215" width="13.85546875" style="23" bestFit="1" customWidth="1"/>
    <col min="8216" max="8216" width="12.85546875" style="23" bestFit="1" customWidth="1"/>
    <col min="8217" max="8452" width="11.42578125" style="23"/>
    <col min="8453" max="8453" width="19.42578125" style="23" customWidth="1"/>
    <col min="8454" max="8455" width="11.42578125" style="23"/>
    <col min="8456" max="8456" width="34.28515625" style="23" customWidth="1"/>
    <col min="8457" max="8457" width="30.42578125" style="23" customWidth="1"/>
    <col min="8458" max="8458" width="13.85546875" style="23" bestFit="1" customWidth="1"/>
    <col min="8459" max="8459" width="15" style="23" bestFit="1" customWidth="1"/>
    <col min="8460" max="8462" width="12.85546875" style="23" bestFit="1" customWidth="1"/>
    <col min="8463" max="8463" width="13.85546875" style="23" customWidth="1"/>
    <col min="8464" max="8464" width="11.28515625" style="23" bestFit="1" customWidth="1"/>
    <col min="8465" max="8467" width="12.85546875" style="23" bestFit="1" customWidth="1"/>
    <col min="8468" max="8468" width="11.28515625" style="23" bestFit="1" customWidth="1"/>
    <col min="8469" max="8469" width="15" style="23" bestFit="1" customWidth="1"/>
    <col min="8470" max="8471" width="13.85546875" style="23" bestFit="1" customWidth="1"/>
    <col min="8472" max="8472" width="12.85546875" style="23" bestFit="1" customWidth="1"/>
    <col min="8473" max="8708" width="11.42578125" style="23"/>
    <col min="8709" max="8709" width="19.42578125" style="23" customWidth="1"/>
    <col min="8710" max="8711" width="11.42578125" style="23"/>
    <col min="8712" max="8712" width="34.28515625" style="23" customWidth="1"/>
    <col min="8713" max="8713" width="30.42578125" style="23" customWidth="1"/>
    <col min="8714" max="8714" width="13.85546875" style="23" bestFit="1" customWidth="1"/>
    <col min="8715" max="8715" width="15" style="23" bestFit="1" customWidth="1"/>
    <col min="8716" max="8718" width="12.85546875" style="23" bestFit="1" customWidth="1"/>
    <col min="8719" max="8719" width="13.85546875" style="23" customWidth="1"/>
    <col min="8720" max="8720" width="11.28515625" style="23" bestFit="1" customWidth="1"/>
    <col min="8721" max="8723" width="12.85546875" style="23" bestFit="1" customWidth="1"/>
    <col min="8724" max="8724" width="11.28515625" style="23" bestFit="1" customWidth="1"/>
    <col min="8725" max="8725" width="15" style="23" bestFit="1" customWidth="1"/>
    <col min="8726" max="8727" width="13.85546875" style="23" bestFit="1" customWidth="1"/>
    <col min="8728" max="8728" width="12.85546875" style="23" bestFit="1" customWidth="1"/>
    <col min="8729" max="8964" width="11.42578125" style="23"/>
    <col min="8965" max="8965" width="19.42578125" style="23" customWidth="1"/>
    <col min="8966" max="8967" width="11.42578125" style="23"/>
    <col min="8968" max="8968" width="34.28515625" style="23" customWidth="1"/>
    <col min="8969" max="8969" width="30.42578125" style="23" customWidth="1"/>
    <col min="8970" max="8970" width="13.85546875" style="23" bestFit="1" customWidth="1"/>
    <col min="8971" max="8971" width="15" style="23" bestFit="1" customWidth="1"/>
    <col min="8972" max="8974" width="12.85546875" style="23" bestFit="1" customWidth="1"/>
    <col min="8975" max="8975" width="13.85546875" style="23" customWidth="1"/>
    <col min="8976" max="8976" width="11.28515625" style="23" bestFit="1" customWidth="1"/>
    <col min="8977" max="8979" width="12.85546875" style="23" bestFit="1" customWidth="1"/>
    <col min="8980" max="8980" width="11.28515625" style="23" bestFit="1" customWidth="1"/>
    <col min="8981" max="8981" width="15" style="23" bestFit="1" customWidth="1"/>
    <col min="8982" max="8983" width="13.85546875" style="23" bestFit="1" customWidth="1"/>
    <col min="8984" max="8984" width="12.85546875" style="23" bestFit="1" customWidth="1"/>
    <col min="8985" max="9220" width="11.42578125" style="23"/>
    <col min="9221" max="9221" width="19.42578125" style="23" customWidth="1"/>
    <col min="9222" max="9223" width="11.42578125" style="23"/>
    <col min="9224" max="9224" width="34.28515625" style="23" customWidth="1"/>
    <col min="9225" max="9225" width="30.42578125" style="23" customWidth="1"/>
    <col min="9226" max="9226" width="13.85546875" style="23" bestFit="1" customWidth="1"/>
    <col min="9227" max="9227" width="15" style="23" bestFit="1" customWidth="1"/>
    <col min="9228" max="9230" width="12.85546875" style="23" bestFit="1" customWidth="1"/>
    <col min="9231" max="9231" width="13.85546875" style="23" customWidth="1"/>
    <col min="9232" max="9232" width="11.28515625" style="23" bestFit="1" customWidth="1"/>
    <col min="9233" max="9235" width="12.85546875" style="23" bestFit="1" customWidth="1"/>
    <col min="9236" max="9236" width="11.28515625" style="23" bestFit="1" customWidth="1"/>
    <col min="9237" max="9237" width="15" style="23" bestFit="1" customWidth="1"/>
    <col min="9238" max="9239" width="13.85546875" style="23" bestFit="1" customWidth="1"/>
    <col min="9240" max="9240" width="12.85546875" style="23" bestFit="1" customWidth="1"/>
    <col min="9241" max="9476" width="11.42578125" style="23"/>
    <col min="9477" max="9477" width="19.42578125" style="23" customWidth="1"/>
    <col min="9478" max="9479" width="11.42578125" style="23"/>
    <col min="9480" max="9480" width="34.28515625" style="23" customWidth="1"/>
    <col min="9481" max="9481" width="30.42578125" style="23" customWidth="1"/>
    <col min="9482" max="9482" width="13.85546875" style="23" bestFit="1" customWidth="1"/>
    <col min="9483" max="9483" width="15" style="23" bestFit="1" customWidth="1"/>
    <col min="9484" max="9486" width="12.85546875" style="23" bestFit="1" customWidth="1"/>
    <col min="9487" max="9487" width="13.85546875" style="23" customWidth="1"/>
    <col min="9488" max="9488" width="11.28515625" style="23" bestFit="1" customWidth="1"/>
    <col min="9489" max="9491" width="12.85546875" style="23" bestFit="1" customWidth="1"/>
    <col min="9492" max="9492" width="11.28515625" style="23" bestFit="1" customWidth="1"/>
    <col min="9493" max="9493" width="15" style="23" bestFit="1" customWidth="1"/>
    <col min="9494" max="9495" width="13.85546875" style="23" bestFit="1" customWidth="1"/>
    <col min="9496" max="9496" width="12.85546875" style="23" bestFit="1" customWidth="1"/>
    <col min="9497" max="9732" width="11.42578125" style="23"/>
    <col min="9733" max="9733" width="19.42578125" style="23" customWidth="1"/>
    <col min="9734" max="9735" width="11.42578125" style="23"/>
    <col min="9736" max="9736" width="34.28515625" style="23" customWidth="1"/>
    <col min="9737" max="9737" width="30.42578125" style="23" customWidth="1"/>
    <col min="9738" max="9738" width="13.85546875" style="23" bestFit="1" customWidth="1"/>
    <col min="9739" max="9739" width="15" style="23" bestFit="1" customWidth="1"/>
    <col min="9740" max="9742" width="12.85546875" style="23" bestFit="1" customWidth="1"/>
    <col min="9743" max="9743" width="13.85546875" style="23" customWidth="1"/>
    <col min="9744" max="9744" width="11.28515625" style="23" bestFit="1" customWidth="1"/>
    <col min="9745" max="9747" width="12.85546875" style="23" bestFit="1" customWidth="1"/>
    <col min="9748" max="9748" width="11.28515625" style="23" bestFit="1" customWidth="1"/>
    <col min="9749" max="9749" width="15" style="23" bestFit="1" customWidth="1"/>
    <col min="9750" max="9751" width="13.85546875" style="23" bestFit="1" customWidth="1"/>
    <col min="9752" max="9752" width="12.85546875" style="23" bestFit="1" customWidth="1"/>
    <col min="9753" max="9988" width="11.42578125" style="23"/>
    <col min="9989" max="9989" width="19.42578125" style="23" customWidth="1"/>
    <col min="9990" max="9991" width="11.42578125" style="23"/>
    <col min="9992" max="9992" width="34.28515625" style="23" customWidth="1"/>
    <col min="9993" max="9993" width="30.42578125" style="23" customWidth="1"/>
    <col min="9994" max="9994" width="13.85546875" style="23" bestFit="1" customWidth="1"/>
    <col min="9995" max="9995" width="15" style="23" bestFit="1" customWidth="1"/>
    <col min="9996" max="9998" width="12.85546875" style="23" bestFit="1" customWidth="1"/>
    <col min="9999" max="9999" width="13.85546875" style="23" customWidth="1"/>
    <col min="10000" max="10000" width="11.28515625" style="23" bestFit="1" customWidth="1"/>
    <col min="10001" max="10003" width="12.85546875" style="23" bestFit="1" customWidth="1"/>
    <col min="10004" max="10004" width="11.28515625" style="23" bestFit="1" customWidth="1"/>
    <col min="10005" max="10005" width="15" style="23" bestFit="1" customWidth="1"/>
    <col min="10006" max="10007" width="13.85546875" style="23" bestFit="1" customWidth="1"/>
    <col min="10008" max="10008" width="12.85546875" style="23" bestFit="1" customWidth="1"/>
    <col min="10009" max="10244" width="11.42578125" style="23"/>
    <col min="10245" max="10245" width="19.42578125" style="23" customWidth="1"/>
    <col min="10246" max="10247" width="11.42578125" style="23"/>
    <col min="10248" max="10248" width="34.28515625" style="23" customWidth="1"/>
    <col min="10249" max="10249" width="30.42578125" style="23" customWidth="1"/>
    <col min="10250" max="10250" width="13.85546875" style="23" bestFit="1" customWidth="1"/>
    <col min="10251" max="10251" width="15" style="23" bestFit="1" customWidth="1"/>
    <col min="10252" max="10254" width="12.85546875" style="23" bestFit="1" customWidth="1"/>
    <col min="10255" max="10255" width="13.85546875" style="23" customWidth="1"/>
    <col min="10256" max="10256" width="11.28515625" style="23" bestFit="1" customWidth="1"/>
    <col min="10257" max="10259" width="12.85546875" style="23" bestFit="1" customWidth="1"/>
    <col min="10260" max="10260" width="11.28515625" style="23" bestFit="1" customWidth="1"/>
    <col min="10261" max="10261" width="15" style="23" bestFit="1" customWidth="1"/>
    <col min="10262" max="10263" width="13.85546875" style="23" bestFit="1" customWidth="1"/>
    <col min="10264" max="10264" width="12.85546875" style="23" bestFit="1" customWidth="1"/>
    <col min="10265" max="10500" width="11.42578125" style="23"/>
    <col min="10501" max="10501" width="19.42578125" style="23" customWidth="1"/>
    <col min="10502" max="10503" width="11.42578125" style="23"/>
    <col min="10504" max="10504" width="34.28515625" style="23" customWidth="1"/>
    <col min="10505" max="10505" width="30.42578125" style="23" customWidth="1"/>
    <col min="10506" max="10506" width="13.85546875" style="23" bestFit="1" customWidth="1"/>
    <col min="10507" max="10507" width="15" style="23" bestFit="1" customWidth="1"/>
    <col min="10508" max="10510" width="12.85546875" style="23" bestFit="1" customWidth="1"/>
    <col min="10511" max="10511" width="13.85546875" style="23" customWidth="1"/>
    <col min="10512" max="10512" width="11.28515625" style="23" bestFit="1" customWidth="1"/>
    <col min="10513" max="10515" width="12.85546875" style="23" bestFit="1" customWidth="1"/>
    <col min="10516" max="10516" width="11.28515625" style="23" bestFit="1" customWidth="1"/>
    <col min="10517" max="10517" width="15" style="23" bestFit="1" customWidth="1"/>
    <col min="10518" max="10519" width="13.85546875" style="23" bestFit="1" customWidth="1"/>
    <col min="10520" max="10520" width="12.85546875" style="23" bestFit="1" customWidth="1"/>
    <col min="10521" max="10756" width="11.42578125" style="23"/>
    <col min="10757" max="10757" width="19.42578125" style="23" customWidth="1"/>
    <col min="10758" max="10759" width="11.42578125" style="23"/>
    <col min="10760" max="10760" width="34.28515625" style="23" customWidth="1"/>
    <col min="10761" max="10761" width="30.42578125" style="23" customWidth="1"/>
    <col min="10762" max="10762" width="13.85546875" style="23" bestFit="1" customWidth="1"/>
    <col min="10763" max="10763" width="15" style="23" bestFit="1" customWidth="1"/>
    <col min="10764" max="10766" width="12.85546875" style="23" bestFit="1" customWidth="1"/>
    <col min="10767" max="10767" width="13.85546875" style="23" customWidth="1"/>
    <col min="10768" max="10768" width="11.28515625" style="23" bestFit="1" customWidth="1"/>
    <col min="10769" max="10771" width="12.85546875" style="23" bestFit="1" customWidth="1"/>
    <col min="10772" max="10772" width="11.28515625" style="23" bestFit="1" customWidth="1"/>
    <col min="10773" max="10773" width="15" style="23" bestFit="1" customWidth="1"/>
    <col min="10774" max="10775" width="13.85546875" style="23" bestFit="1" customWidth="1"/>
    <col min="10776" max="10776" width="12.85546875" style="23" bestFit="1" customWidth="1"/>
    <col min="10777" max="11012" width="11.42578125" style="23"/>
    <col min="11013" max="11013" width="19.42578125" style="23" customWidth="1"/>
    <col min="11014" max="11015" width="11.42578125" style="23"/>
    <col min="11016" max="11016" width="34.28515625" style="23" customWidth="1"/>
    <col min="11017" max="11017" width="30.42578125" style="23" customWidth="1"/>
    <col min="11018" max="11018" width="13.85546875" style="23" bestFit="1" customWidth="1"/>
    <col min="11019" max="11019" width="15" style="23" bestFit="1" customWidth="1"/>
    <col min="11020" max="11022" width="12.85546875" style="23" bestFit="1" customWidth="1"/>
    <col min="11023" max="11023" width="13.85546875" style="23" customWidth="1"/>
    <col min="11024" max="11024" width="11.28515625" style="23" bestFit="1" customWidth="1"/>
    <col min="11025" max="11027" width="12.85546875" style="23" bestFit="1" customWidth="1"/>
    <col min="11028" max="11028" width="11.28515625" style="23" bestFit="1" customWidth="1"/>
    <col min="11029" max="11029" width="15" style="23" bestFit="1" customWidth="1"/>
    <col min="11030" max="11031" width="13.85546875" style="23" bestFit="1" customWidth="1"/>
    <col min="11032" max="11032" width="12.85546875" style="23" bestFit="1" customWidth="1"/>
    <col min="11033" max="11268" width="11.42578125" style="23"/>
    <col min="11269" max="11269" width="19.42578125" style="23" customWidth="1"/>
    <col min="11270" max="11271" width="11.42578125" style="23"/>
    <col min="11272" max="11272" width="34.28515625" style="23" customWidth="1"/>
    <col min="11273" max="11273" width="30.42578125" style="23" customWidth="1"/>
    <col min="11274" max="11274" width="13.85546875" style="23" bestFit="1" customWidth="1"/>
    <col min="11275" max="11275" width="15" style="23" bestFit="1" customWidth="1"/>
    <col min="11276" max="11278" width="12.85546875" style="23" bestFit="1" customWidth="1"/>
    <col min="11279" max="11279" width="13.85546875" style="23" customWidth="1"/>
    <col min="11280" max="11280" width="11.28515625" style="23" bestFit="1" customWidth="1"/>
    <col min="11281" max="11283" width="12.85546875" style="23" bestFit="1" customWidth="1"/>
    <col min="11284" max="11284" width="11.28515625" style="23" bestFit="1" customWidth="1"/>
    <col min="11285" max="11285" width="15" style="23" bestFit="1" customWidth="1"/>
    <col min="11286" max="11287" width="13.85546875" style="23" bestFit="1" customWidth="1"/>
    <col min="11288" max="11288" width="12.85546875" style="23" bestFit="1" customWidth="1"/>
    <col min="11289" max="11524" width="11.42578125" style="23"/>
    <col min="11525" max="11525" width="19.42578125" style="23" customWidth="1"/>
    <col min="11526" max="11527" width="11.42578125" style="23"/>
    <col min="11528" max="11528" width="34.28515625" style="23" customWidth="1"/>
    <col min="11529" max="11529" width="30.42578125" style="23" customWidth="1"/>
    <col min="11530" max="11530" width="13.85546875" style="23" bestFit="1" customWidth="1"/>
    <col min="11531" max="11531" width="15" style="23" bestFit="1" customWidth="1"/>
    <col min="11532" max="11534" width="12.85546875" style="23" bestFit="1" customWidth="1"/>
    <col min="11535" max="11535" width="13.85546875" style="23" customWidth="1"/>
    <col min="11536" max="11536" width="11.28515625" style="23" bestFit="1" customWidth="1"/>
    <col min="11537" max="11539" width="12.85546875" style="23" bestFit="1" customWidth="1"/>
    <col min="11540" max="11540" width="11.28515625" style="23" bestFit="1" customWidth="1"/>
    <col min="11541" max="11541" width="15" style="23" bestFit="1" customWidth="1"/>
    <col min="11542" max="11543" width="13.85546875" style="23" bestFit="1" customWidth="1"/>
    <col min="11544" max="11544" width="12.85546875" style="23" bestFit="1" customWidth="1"/>
    <col min="11545" max="11780" width="11.42578125" style="23"/>
    <col min="11781" max="11781" width="19.42578125" style="23" customWidth="1"/>
    <col min="11782" max="11783" width="11.42578125" style="23"/>
    <col min="11784" max="11784" width="34.28515625" style="23" customWidth="1"/>
    <col min="11785" max="11785" width="30.42578125" style="23" customWidth="1"/>
    <col min="11786" max="11786" width="13.85546875" style="23" bestFit="1" customWidth="1"/>
    <col min="11787" max="11787" width="15" style="23" bestFit="1" customWidth="1"/>
    <col min="11788" max="11790" width="12.85546875" style="23" bestFit="1" customWidth="1"/>
    <col min="11791" max="11791" width="13.85546875" style="23" customWidth="1"/>
    <col min="11792" max="11792" width="11.28515625" style="23" bestFit="1" customWidth="1"/>
    <col min="11793" max="11795" width="12.85546875" style="23" bestFit="1" customWidth="1"/>
    <col min="11796" max="11796" width="11.28515625" style="23" bestFit="1" customWidth="1"/>
    <col min="11797" max="11797" width="15" style="23" bestFit="1" customWidth="1"/>
    <col min="11798" max="11799" width="13.85546875" style="23" bestFit="1" customWidth="1"/>
    <col min="11800" max="11800" width="12.85546875" style="23" bestFit="1" customWidth="1"/>
    <col min="11801" max="12036" width="11.42578125" style="23"/>
    <col min="12037" max="12037" width="19.42578125" style="23" customWidth="1"/>
    <col min="12038" max="12039" width="11.42578125" style="23"/>
    <col min="12040" max="12040" width="34.28515625" style="23" customWidth="1"/>
    <col min="12041" max="12041" width="30.42578125" style="23" customWidth="1"/>
    <col min="12042" max="12042" width="13.85546875" style="23" bestFit="1" customWidth="1"/>
    <col min="12043" max="12043" width="15" style="23" bestFit="1" customWidth="1"/>
    <col min="12044" max="12046" width="12.85546875" style="23" bestFit="1" customWidth="1"/>
    <col min="12047" max="12047" width="13.85546875" style="23" customWidth="1"/>
    <col min="12048" max="12048" width="11.28515625" style="23" bestFit="1" customWidth="1"/>
    <col min="12049" max="12051" width="12.85546875" style="23" bestFit="1" customWidth="1"/>
    <col min="12052" max="12052" width="11.28515625" style="23" bestFit="1" customWidth="1"/>
    <col min="12053" max="12053" width="15" style="23" bestFit="1" customWidth="1"/>
    <col min="12054" max="12055" width="13.85546875" style="23" bestFit="1" customWidth="1"/>
    <col min="12056" max="12056" width="12.85546875" style="23" bestFit="1" customWidth="1"/>
    <col min="12057" max="12292" width="11.42578125" style="23"/>
    <col min="12293" max="12293" width="19.42578125" style="23" customWidth="1"/>
    <col min="12294" max="12295" width="11.42578125" style="23"/>
    <col min="12296" max="12296" width="34.28515625" style="23" customWidth="1"/>
    <col min="12297" max="12297" width="30.42578125" style="23" customWidth="1"/>
    <col min="12298" max="12298" width="13.85546875" style="23" bestFit="1" customWidth="1"/>
    <col min="12299" max="12299" width="15" style="23" bestFit="1" customWidth="1"/>
    <col min="12300" max="12302" width="12.85546875" style="23" bestFit="1" customWidth="1"/>
    <col min="12303" max="12303" width="13.85546875" style="23" customWidth="1"/>
    <col min="12304" max="12304" width="11.28515625" style="23" bestFit="1" customWidth="1"/>
    <col min="12305" max="12307" width="12.85546875" style="23" bestFit="1" customWidth="1"/>
    <col min="12308" max="12308" width="11.28515625" style="23" bestFit="1" customWidth="1"/>
    <col min="12309" max="12309" width="15" style="23" bestFit="1" customWidth="1"/>
    <col min="12310" max="12311" width="13.85546875" style="23" bestFit="1" customWidth="1"/>
    <col min="12312" max="12312" width="12.85546875" style="23" bestFit="1" customWidth="1"/>
    <col min="12313" max="12548" width="11.42578125" style="23"/>
    <col min="12549" max="12549" width="19.42578125" style="23" customWidth="1"/>
    <col min="12550" max="12551" width="11.42578125" style="23"/>
    <col min="12552" max="12552" width="34.28515625" style="23" customWidth="1"/>
    <col min="12553" max="12553" width="30.42578125" style="23" customWidth="1"/>
    <col min="12554" max="12554" width="13.85546875" style="23" bestFit="1" customWidth="1"/>
    <col min="12555" max="12555" width="15" style="23" bestFit="1" customWidth="1"/>
    <col min="12556" max="12558" width="12.85546875" style="23" bestFit="1" customWidth="1"/>
    <col min="12559" max="12559" width="13.85546875" style="23" customWidth="1"/>
    <col min="12560" max="12560" width="11.28515625" style="23" bestFit="1" customWidth="1"/>
    <col min="12561" max="12563" width="12.85546875" style="23" bestFit="1" customWidth="1"/>
    <col min="12564" max="12564" width="11.28515625" style="23" bestFit="1" customWidth="1"/>
    <col min="12565" max="12565" width="15" style="23" bestFit="1" customWidth="1"/>
    <col min="12566" max="12567" width="13.85546875" style="23" bestFit="1" customWidth="1"/>
    <col min="12568" max="12568" width="12.85546875" style="23" bestFit="1" customWidth="1"/>
    <col min="12569" max="12804" width="11.42578125" style="23"/>
    <col min="12805" max="12805" width="19.42578125" style="23" customWidth="1"/>
    <col min="12806" max="12807" width="11.42578125" style="23"/>
    <col min="12808" max="12808" width="34.28515625" style="23" customWidth="1"/>
    <col min="12809" max="12809" width="30.42578125" style="23" customWidth="1"/>
    <col min="12810" max="12810" width="13.85546875" style="23" bestFit="1" customWidth="1"/>
    <col min="12811" max="12811" width="15" style="23" bestFit="1" customWidth="1"/>
    <col min="12812" max="12814" width="12.85546875" style="23" bestFit="1" customWidth="1"/>
    <col min="12815" max="12815" width="13.85546875" style="23" customWidth="1"/>
    <col min="12816" max="12816" width="11.28515625" style="23" bestFit="1" customWidth="1"/>
    <col min="12817" max="12819" width="12.85546875" style="23" bestFit="1" customWidth="1"/>
    <col min="12820" max="12820" width="11.28515625" style="23" bestFit="1" customWidth="1"/>
    <col min="12821" max="12821" width="15" style="23" bestFit="1" customWidth="1"/>
    <col min="12822" max="12823" width="13.85546875" style="23" bestFit="1" customWidth="1"/>
    <col min="12824" max="12824" width="12.85546875" style="23" bestFit="1" customWidth="1"/>
    <col min="12825" max="13060" width="11.42578125" style="23"/>
    <col min="13061" max="13061" width="19.42578125" style="23" customWidth="1"/>
    <col min="13062" max="13063" width="11.42578125" style="23"/>
    <col min="13064" max="13064" width="34.28515625" style="23" customWidth="1"/>
    <col min="13065" max="13065" width="30.42578125" style="23" customWidth="1"/>
    <col min="13066" max="13066" width="13.85546875" style="23" bestFit="1" customWidth="1"/>
    <col min="13067" max="13067" width="15" style="23" bestFit="1" customWidth="1"/>
    <col min="13068" max="13070" width="12.85546875" style="23" bestFit="1" customWidth="1"/>
    <col min="13071" max="13071" width="13.85546875" style="23" customWidth="1"/>
    <col min="13072" max="13072" width="11.28515625" style="23" bestFit="1" customWidth="1"/>
    <col min="13073" max="13075" width="12.85546875" style="23" bestFit="1" customWidth="1"/>
    <col min="13076" max="13076" width="11.28515625" style="23" bestFit="1" customWidth="1"/>
    <col min="13077" max="13077" width="15" style="23" bestFit="1" customWidth="1"/>
    <col min="13078" max="13079" width="13.85546875" style="23" bestFit="1" customWidth="1"/>
    <col min="13080" max="13080" width="12.85546875" style="23" bestFit="1" customWidth="1"/>
    <col min="13081" max="13316" width="11.42578125" style="23"/>
    <col min="13317" max="13317" width="19.42578125" style="23" customWidth="1"/>
    <col min="13318" max="13319" width="11.42578125" style="23"/>
    <col min="13320" max="13320" width="34.28515625" style="23" customWidth="1"/>
    <col min="13321" max="13321" width="30.42578125" style="23" customWidth="1"/>
    <col min="13322" max="13322" width="13.85546875" style="23" bestFit="1" customWidth="1"/>
    <col min="13323" max="13323" width="15" style="23" bestFit="1" customWidth="1"/>
    <col min="13324" max="13326" width="12.85546875" style="23" bestFit="1" customWidth="1"/>
    <col min="13327" max="13327" width="13.85546875" style="23" customWidth="1"/>
    <col min="13328" max="13328" width="11.28515625" style="23" bestFit="1" customWidth="1"/>
    <col min="13329" max="13331" width="12.85546875" style="23" bestFit="1" customWidth="1"/>
    <col min="13332" max="13332" width="11.28515625" style="23" bestFit="1" customWidth="1"/>
    <col min="13333" max="13333" width="15" style="23" bestFit="1" customWidth="1"/>
    <col min="13334" max="13335" width="13.85546875" style="23" bestFit="1" customWidth="1"/>
    <col min="13336" max="13336" width="12.85546875" style="23" bestFit="1" customWidth="1"/>
    <col min="13337" max="13572" width="11.42578125" style="23"/>
    <col min="13573" max="13573" width="19.42578125" style="23" customWidth="1"/>
    <col min="13574" max="13575" width="11.42578125" style="23"/>
    <col min="13576" max="13576" width="34.28515625" style="23" customWidth="1"/>
    <col min="13577" max="13577" width="30.42578125" style="23" customWidth="1"/>
    <col min="13578" max="13578" width="13.85546875" style="23" bestFit="1" customWidth="1"/>
    <col min="13579" max="13579" width="15" style="23" bestFit="1" customWidth="1"/>
    <col min="13580" max="13582" width="12.85546875" style="23" bestFit="1" customWidth="1"/>
    <col min="13583" max="13583" width="13.85546875" style="23" customWidth="1"/>
    <col min="13584" max="13584" width="11.28515625" style="23" bestFit="1" customWidth="1"/>
    <col min="13585" max="13587" width="12.85546875" style="23" bestFit="1" customWidth="1"/>
    <col min="13588" max="13588" width="11.28515625" style="23" bestFit="1" customWidth="1"/>
    <col min="13589" max="13589" width="15" style="23" bestFit="1" customWidth="1"/>
    <col min="13590" max="13591" width="13.85546875" style="23" bestFit="1" customWidth="1"/>
    <col min="13592" max="13592" width="12.85546875" style="23" bestFit="1" customWidth="1"/>
    <col min="13593" max="13828" width="11.42578125" style="23"/>
    <col min="13829" max="13829" width="19.42578125" style="23" customWidth="1"/>
    <col min="13830" max="13831" width="11.42578125" style="23"/>
    <col min="13832" max="13832" width="34.28515625" style="23" customWidth="1"/>
    <col min="13833" max="13833" width="30.42578125" style="23" customWidth="1"/>
    <col min="13834" max="13834" width="13.85546875" style="23" bestFit="1" customWidth="1"/>
    <col min="13835" max="13835" width="15" style="23" bestFit="1" customWidth="1"/>
    <col min="13836" max="13838" width="12.85546875" style="23" bestFit="1" customWidth="1"/>
    <col min="13839" max="13839" width="13.85546875" style="23" customWidth="1"/>
    <col min="13840" max="13840" width="11.28515625" style="23" bestFit="1" customWidth="1"/>
    <col min="13841" max="13843" width="12.85546875" style="23" bestFit="1" customWidth="1"/>
    <col min="13844" max="13844" width="11.28515625" style="23" bestFit="1" customWidth="1"/>
    <col min="13845" max="13845" width="15" style="23" bestFit="1" customWidth="1"/>
    <col min="13846" max="13847" width="13.85546875" style="23" bestFit="1" customWidth="1"/>
    <col min="13848" max="13848" width="12.85546875" style="23" bestFit="1" customWidth="1"/>
    <col min="13849" max="14084" width="11.42578125" style="23"/>
    <col min="14085" max="14085" width="19.42578125" style="23" customWidth="1"/>
    <col min="14086" max="14087" width="11.42578125" style="23"/>
    <col min="14088" max="14088" width="34.28515625" style="23" customWidth="1"/>
    <col min="14089" max="14089" width="30.42578125" style="23" customWidth="1"/>
    <col min="14090" max="14090" width="13.85546875" style="23" bestFit="1" customWidth="1"/>
    <col min="14091" max="14091" width="15" style="23" bestFit="1" customWidth="1"/>
    <col min="14092" max="14094" width="12.85546875" style="23" bestFit="1" customWidth="1"/>
    <col min="14095" max="14095" width="13.85546875" style="23" customWidth="1"/>
    <col min="14096" max="14096" width="11.28515625" style="23" bestFit="1" customWidth="1"/>
    <col min="14097" max="14099" width="12.85546875" style="23" bestFit="1" customWidth="1"/>
    <col min="14100" max="14100" width="11.28515625" style="23" bestFit="1" customWidth="1"/>
    <col min="14101" max="14101" width="15" style="23" bestFit="1" customWidth="1"/>
    <col min="14102" max="14103" width="13.85546875" style="23" bestFit="1" customWidth="1"/>
    <col min="14104" max="14104" width="12.85546875" style="23" bestFit="1" customWidth="1"/>
    <col min="14105" max="14340" width="11.42578125" style="23"/>
    <col min="14341" max="14341" width="19.42578125" style="23" customWidth="1"/>
    <col min="14342" max="14343" width="11.42578125" style="23"/>
    <col min="14344" max="14344" width="34.28515625" style="23" customWidth="1"/>
    <col min="14345" max="14345" width="30.42578125" style="23" customWidth="1"/>
    <col min="14346" max="14346" width="13.85546875" style="23" bestFit="1" customWidth="1"/>
    <col min="14347" max="14347" width="15" style="23" bestFit="1" customWidth="1"/>
    <col min="14348" max="14350" width="12.85546875" style="23" bestFit="1" customWidth="1"/>
    <col min="14351" max="14351" width="13.85546875" style="23" customWidth="1"/>
    <col min="14352" max="14352" width="11.28515625" style="23" bestFit="1" customWidth="1"/>
    <col min="14353" max="14355" width="12.85546875" style="23" bestFit="1" customWidth="1"/>
    <col min="14356" max="14356" width="11.28515625" style="23" bestFit="1" customWidth="1"/>
    <col min="14357" max="14357" width="15" style="23" bestFit="1" customWidth="1"/>
    <col min="14358" max="14359" width="13.85546875" style="23" bestFit="1" customWidth="1"/>
    <col min="14360" max="14360" width="12.85546875" style="23" bestFit="1" customWidth="1"/>
    <col min="14361" max="14596" width="11.42578125" style="23"/>
    <col min="14597" max="14597" width="19.42578125" style="23" customWidth="1"/>
    <col min="14598" max="14599" width="11.42578125" style="23"/>
    <col min="14600" max="14600" width="34.28515625" style="23" customWidth="1"/>
    <col min="14601" max="14601" width="30.42578125" style="23" customWidth="1"/>
    <col min="14602" max="14602" width="13.85546875" style="23" bestFit="1" customWidth="1"/>
    <col min="14603" max="14603" width="15" style="23" bestFit="1" customWidth="1"/>
    <col min="14604" max="14606" width="12.85546875" style="23" bestFit="1" customWidth="1"/>
    <col min="14607" max="14607" width="13.85546875" style="23" customWidth="1"/>
    <col min="14608" max="14608" width="11.28515625" style="23" bestFit="1" customWidth="1"/>
    <col min="14609" max="14611" width="12.85546875" style="23" bestFit="1" customWidth="1"/>
    <col min="14612" max="14612" width="11.28515625" style="23" bestFit="1" customWidth="1"/>
    <col min="14613" max="14613" width="15" style="23" bestFit="1" customWidth="1"/>
    <col min="14614" max="14615" width="13.85546875" style="23" bestFit="1" customWidth="1"/>
    <col min="14616" max="14616" width="12.85546875" style="23" bestFit="1" customWidth="1"/>
    <col min="14617" max="14852" width="11.42578125" style="23"/>
    <col min="14853" max="14853" width="19.42578125" style="23" customWidth="1"/>
    <col min="14854" max="14855" width="11.42578125" style="23"/>
    <col min="14856" max="14856" width="34.28515625" style="23" customWidth="1"/>
    <col min="14857" max="14857" width="30.42578125" style="23" customWidth="1"/>
    <col min="14858" max="14858" width="13.85546875" style="23" bestFit="1" customWidth="1"/>
    <col min="14859" max="14859" width="15" style="23" bestFit="1" customWidth="1"/>
    <col min="14860" max="14862" width="12.85546875" style="23" bestFit="1" customWidth="1"/>
    <col min="14863" max="14863" width="13.85546875" style="23" customWidth="1"/>
    <col min="14864" max="14864" width="11.28515625" style="23" bestFit="1" customWidth="1"/>
    <col min="14865" max="14867" width="12.85546875" style="23" bestFit="1" customWidth="1"/>
    <col min="14868" max="14868" width="11.28515625" style="23" bestFit="1" customWidth="1"/>
    <col min="14869" max="14869" width="15" style="23" bestFit="1" customWidth="1"/>
    <col min="14870" max="14871" width="13.85546875" style="23" bestFit="1" customWidth="1"/>
    <col min="14872" max="14872" width="12.85546875" style="23" bestFit="1" customWidth="1"/>
    <col min="14873" max="15108" width="11.42578125" style="23"/>
    <col min="15109" max="15109" width="19.42578125" style="23" customWidth="1"/>
    <col min="15110" max="15111" width="11.42578125" style="23"/>
    <col min="15112" max="15112" width="34.28515625" style="23" customWidth="1"/>
    <col min="15113" max="15113" width="30.42578125" style="23" customWidth="1"/>
    <col min="15114" max="15114" width="13.85546875" style="23" bestFit="1" customWidth="1"/>
    <col min="15115" max="15115" width="15" style="23" bestFit="1" customWidth="1"/>
    <col min="15116" max="15118" width="12.85546875" style="23" bestFit="1" customWidth="1"/>
    <col min="15119" max="15119" width="13.85546875" style="23" customWidth="1"/>
    <col min="15120" max="15120" width="11.28515625" style="23" bestFit="1" customWidth="1"/>
    <col min="15121" max="15123" width="12.85546875" style="23" bestFit="1" customWidth="1"/>
    <col min="15124" max="15124" width="11.28515625" style="23" bestFit="1" customWidth="1"/>
    <col min="15125" max="15125" width="15" style="23" bestFit="1" customWidth="1"/>
    <col min="15126" max="15127" width="13.85546875" style="23" bestFit="1" customWidth="1"/>
    <col min="15128" max="15128" width="12.85546875" style="23" bestFit="1" customWidth="1"/>
    <col min="15129" max="15364" width="11.42578125" style="23"/>
    <col min="15365" max="15365" width="19.42578125" style="23" customWidth="1"/>
    <col min="15366" max="15367" width="11.42578125" style="23"/>
    <col min="15368" max="15368" width="34.28515625" style="23" customWidth="1"/>
    <col min="15369" max="15369" width="30.42578125" style="23" customWidth="1"/>
    <col min="15370" max="15370" width="13.85546875" style="23" bestFit="1" customWidth="1"/>
    <col min="15371" max="15371" width="15" style="23" bestFit="1" customWidth="1"/>
    <col min="15372" max="15374" width="12.85546875" style="23" bestFit="1" customWidth="1"/>
    <col min="15375" max="15375" width="13.85546875" style="23" customWidth="1"/>
    <col min="15376" max="15376" width="11.28515625" style="23" bestFit="1" customWidth="1"/>
    <col min="15377" max="15379" width="12.85546875" style="23" bestFit="1" customWidth="1"/>
    <col min="15380" max="15380" width="11.28515625" style="23" bestFit="1" customWidth="1"/>
    <col min="15381" max="15381" width="15" style="23" bestFit="1" customWidth="1"/>
    <col min="15382" max="15383" width="13.85546875" style="23" bestFit="1" customWidth="1"/>
    <col min="15384" max="15384" width="12.85546875" style="23" bestFit="1" customWidth="1"/>
    <col min="15385" max="15620" width="11.42578125" style="23"/>
    <col min="15621" max="15621" width="19.42578125" style="23" customWidth="1"/>
    <col min="15622" max="15623" width="11.42578125" style="23"/>
    <col min="15624" max="15624" width="34.28515625" style="23" customWidth="1"/>
    <col min="15625" max="15625" width="30.42578125" style="23" customWidth="1"/>
    <col min="15626" max="15626" width="13.85546875" style="23" bestFit="1" customWidth="1"/>
    <col min="15627" max="15627" width="15" style="23" bestFit="1" customWidth="1"/>
    <col min="15628" max="15630" width="12.85546875" style="23" bestFit="1" customWidth="1"/>
    <col min="15631" max="15631" width="13.85546875" style="23" customWidth="1"/>
    <col min="15632" max="15632" width="11.28515625" style="23" bestFit="1" customWidth="1"/>
    <col min="15633" max="15635" width="12.85546875" style="23" bestFit="1" customWidth="1"/>
    <col min="15636" max="15636" width="11.28515625" style="23" bestFit="1" customWidth="1"/>
    <col min="15637" max="15637" width="15" style="23" bestFit="1" customWidth="1"/>
    <col min="15638" max="15639" width="13.85546875" style="23" bestFit="1" customWidth="1"/>
    <col min="15640" max="15640" width="12.85546875" style="23" bestFit="1" customWidth="1"/>
    <col min="15641" max="15876" width="11.42578125" style="23"/>
    <col min="15877" max="15877" width="19.42578125" style="23" customWidth="1"/>
    <col min="15878" max="15879" width="11.42578125" style="23"/>
    <col min="15880" max="15880" width="34.28515625" style="23" customWidth="1"/>
    <col min="15881" max="15881" width="30.42578125" style="23" customWidth="1"/>
    <col min="15882" max="15882" width="13.85546875" style="23" bestFit="1" customWidth="1"/>
    <col min="15883" max="15883" width="15" style="23" bestFit="1" customWidth="1"/>
    <col min="15884" max="15886" width="12.85546875" style="23" bestFit="1" customWidth="1"/>
    <col min="15887" max="15887" width="13.85546875" style="23" customWidth="1"/>
    <col min="15888" max="15888" width="11.28515625" style="23" bestFit="1" customWidth="1"/>
    <col min="15889" max="15891" width="12.85546875" style="23" bestFit="1" customWidth="1"/>
    <col min="15892" max="15892" width="11.28515625" style="23" bestFit="1" customWidth="1"/>
    <col min="15893" max="15893" width="15" style="23" bestFit="1" customWidth="1"/>
    <col min="15894" max="15895" width="13.85546875" style="23" bestFit="1" customWidth="1"/>
    <col min="15896" max="15896" width="12.85546875" style="23" bestFit="1" customWidth="1"/>
    <col min="15897" max="16132" width="11.42578125" style="23"/>
    <col min="16133" max="16133" width="19.42578125" style="23" customWidth="1"/>
    <col min="16134" max="16135" width="11.42578125" style="23"/>
    <col min="16136" max="16136" width="34.28515625" style="23" customWidth="1"/>
    <col min="16137" max="16137" width="30.42578125" style="23" customWidth="1"/>
    <col min="16138" max="16138" width="13.85546875" style="23" bestFit="1" customWidth="1"/>
    <col min="16139" max="16139" width="15" style="23" bestFit="1" customWidth="1"/>
    <col min="16140" max="16142" width="12.85546875" style="23" bestFit="1" customWidth="1"/>
    <col min="16143" max="16143" width="13.85546875" style="23" customWidth="1"/>
    <col min="16144" max="16144" width="11.28515625" style="23" bestFit="1" customWidth="1"/>
    <col min="16145" max="16147" width="12.85546875" style="23" bestFit="1" customWidth="1"/>
    <col min="16148" max="16148" width="11.28515625" style="23" bestFit="1" customWidth="1"/>
    <col min="16149" max="16149" width="15" style="23" bestFit="1" customWidth="1"/>
    <col min="16150" max="16151" width="13.85546875" style="23" bestFit="1" customWidth="1"/>
    <col min="16152" max="16152" width="12.85546875" style="23" bestFit="1" customWidth="1"/>
    <col min="16153" max="16384" width="11.42578125" style="23"/>
  </cols>
  <sheetData>
    <row r="1" spans="2:29">
      <c r="V1" s="24">
        <f t="shared" ref="V1:AA1" si="0">V2-V4</f>
        <v>498300</v>
      </c>
      <c r="W1" s="24">
        <f t="shared" si="0"/>
        <v>-1367891</v>
      </c>
      <c r="X1" s="24">
        <f t="shared" si="0"/>
        <v>2274642</v>
      </c>
      <c r="Y1" s="24">
        <f t="shared" si="0"/>
        <v>3533945</v>
      </c>
      <c r="Z1" s="24">
        <f t="shared" si="0"/>
        <v>0</v>
      </c>
      <c r="AA1" s="24">
        <f t="shared" si="0"/>
        <v>0</v>
      </c>
    </row>
    <row r="2" spans="2:29" ht="15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24">
        <v>2300000</v>
      </c>
      <c r="W2" s="24">
        <v>1600000</v>
      </c>
      <c r="X2" s="24">
        <v>6500000</v>
      </c>
      <c r="Y2" s="24">
        <v>15500000</v>
      </c>
      <c r="Z2" s="24">
        <v>7000000</v>
      </c>
      <c r="AA2" s="24">
        <v>12000000</v>
      </c>
      <c r="AB2" s="39">
        <f>SUM(V2:AA2)</f>
        <v>44900000</v>
      </c>
    </row>
    <row r="3" spans="2:29" ht="25.5">
      <c r="B3" s="40"/>
      <c r="C3" s="41" t="s">
        <v>43</v>
      </c>
      <c r="D3" s="41" t="s">
        <v>42</v>
      </c>
      <c r="E3" s="41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3" t="s">
        <v>41</v>
      </c>
      <c r="V3" s="38" t="s">
        <v>40</v>
      </c>
      <c r="W3" s="37" t="s">
        <v>39</v>
      </c>
      <c r="X3" s="37" t="s">
        <v>38</v>
      </c>
      <c r="Y3" s="37" t="s">
        <v>37</v>
      </c>
      <c r="Z3" s="37" t="s">
        <v>36</v>
      </c>
      <c r="AA3" s="37" t="s">
        <v>35</v>
      </c>
    </row>
    <row r="4" spans="2:29" ht="15.75">
      <c r="B4" s="40" t="s">
        <v>34</v>
      </c>
      <c r="C4" s="44"/>
      <c r="D4" s="44"/>
      <c r="E4" s="45"/>
      <c r="F4" s="46">
        <v>1245200</v>
      </c>
      <c r="G4" s="47">
        <v>2630449</v>
      </c>
      <c r="H4" s="48">
        <v>1924866</v>
      </c>
      <c r="I4" s="46">
        <v>556500</v>
      </c>
      <c r="J4" s="49">
        <v>87682</v>
      </c>
      <c r="K4" s="49">
        <v>249760</v>
      </c>
      <c r="L4" s="50">
        <v>658941</v>
      </c>
      <c r="M4" s="51"/>
      <c r="N4" s="51"/>
      <c r="O4" s="51"/>
      <c r="P4" s="51"/>
      <c r="Q4" s="51"/>
      <c r="R4" s="51"/>
      <c r="S4" s="51"/>
      <c r="T4" s="51">
        <f>+U4-I4</f>
        <v>6796898</v>
      </c>
      <c r="U4" s="52">
        <f t="shared" ref="U4:U9" si="1">Q4+P4+O4+N4+M4+L4+K4+J4+I4+H4+G4+F4</f>
        <v>7353398</v>
      </c>
      <c r="V4" s="36">
        <f>F4+I4</f>
        <v>1801700</v>
      </c>
      <c r="W4" s="35">
        <f>G4+J4+K4</f>
        <v>2967891</v>
      </c>
      <c r="X4" s="36">
        <f>H4+2300492</f>
        <v>4225358</v>
      </c>
      <c r="Y4" s="35">
        <f>F5+2009311</f>
        <v>11966055</v>
      </c>
      <c r="Z4" s="35">
        <f>Z2</f>
        <v>7000000</v>
      </c>
      <c r="AA4" s="35">
        <v>12000000</v>
      </c>
      <c r="AB4" s="25">
        <f>SUM(V4:AA4)</f>
        <v>39961004</v>
      </c>
      <c r="AC4" s="25" t="e">
        <f>U5+U4</f>
        <v>#REF!</v>
      </c>
    </row>
    <row r="5" spans="2:29" ht="15.75">
      <c r="B5" s="40" t="s">
        <v>34</v>
      </c>
      <c r="C5" s="44"/>
      <c r="D5" s="44"/>
      <c r="E5" s="45"/>
      <c r="F5" s="53">
        <f>3865197+191973+1237463+579779+1467510+677917+1936905</f>
        <v>9956744</v>
      </c>
      <c r="G5" s="54" t="e">
        <f>+H23</f>
        <v>#REF!</v>
      </c>
      <c r="H5" s="55" t="e">
        <f>+H26-K12</f>
        <v>#REF!</v>
      </c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 t="e">
        <f>+U5+T4</f>
        <v>#REF!</v>
      </c>
      <c r="U5" s="52" t="e">
        <f t="shared" si="1"/>
        <v>#REF!</v>
      </c>
      <c r="V5" s="34"/>
      <c r="W5" s="33"/>
      <c r="X5" s="34"/>
      <c r="Y5" s="33"/>
      <c r="Z5" s="33"/>
      <c r="AA5" s="31"/>
      <c r="AB5" s="32"/>
    </row>
    <row r="6" spans="2:29" ht="15.75">
      <c r="B6" s="40" t="s">
        <v>33</v>
      </c>
      <c r="C6" s="44"/>
      <c r="D6" s="44"/>
      <c r="E6" s="45"/>
      <c r="F6" s="47">
        <v>4192776</v>
      </c>
      <c r="G6" s="56">
        <v>431696</v>
      </c>
      <c r="H6" s="57">
        <v>1245200</v>
      </c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2">
        <f t="shared" si="1"/>
        <v>5869672</v>
      </c>
      <c r="V6" s="28"/>
      <c r="W6" s="27"/>
      <c r="X6" s="28"/>
      <c r="Y6" s="27"/>
      <c r="Z6" s="27"/>
      <c r="AA6" s="31"/>
    </row>
    <row r="7" spans="2:29" ht="15.75">
      <c r="B7" s="40" t="s">
        <v>32</v>
      </c>
      <c r="C7" s="44"/>
      <c r="D7" s="44"/>
      <c r="E7" s="45"/>
      <c r="F7" s="46"/>
      <c r="G7" s="47">
        <v>2007378</v>
      </c>
      <c r="H7" s="56">
        <f>413367/2</f>
        <v>206683.5</v>
      </c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2">
        <f t="shared" si="1"/>
        <v>2214061.5</v>
      </c>
      <c r="V7" s="29"/>
      <c r="W7" s="30"/>
      <c r="X7" s="29"/>
      <c r="Y7" s="27"/>
      <c r="Z7" s="27"/>
      <c r="AA7" s="27"/>
    </row>
    <row r="8" spans="2:29" ht="15.75">
      <c r="B8" s="40" t="s">
        <v>31</v>
      </c>
      <c r="C8" s="44"/>
      <c r="D8" s="44"/>
      <c r="E8" s="45"/>
      <c r="F8" s="46"/>
      <c r="G8" s="47">
        <f>4014756/2</f>
        <v>2007378</v>
      </c>
      <c r="H8" s="56">
        <f>H7</f>
        <v>206683.5</v>
      </c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2">
        <f t="shared" si="1"/>
        <v>2214061.5</v>
      </c>
      <c r="V8" s="29"/>
      <c r="W8" s="27"/>
      <c r="X8" s="29"/>
      <c r="Y8" s="27"/>
      <c r="Z8" s="27"/>
      <c r="AA8" s="27"/>
    </row>
    <row r="9" spans="2:29" ht="15.75">
      <c r="B9" s="40" t="s">
        <v>30</v>
      </c>
      <c r="C9" s="44"/>
      <c r="D9" s="44"/>
      <c r="E9" s="45"/>
      <c r="F9" s="58">
        <v>190080</v>
      </c>
      <c r="G9" s="47">
        <v>207247</v>
      </c>
      <c r="H9" s="47">
        <v>114252</v>
      </c>
      <c r="I9" s="59">
        <v>773039</v>
      </c>
      <c r="J9" s="57">
        <v>556500</v>
      </c>
      <c r="K9" s="60">
        <v>556500</v>
      </c>
      <c r="L9" s="61">
        <v>704746</v>
      </c>
      <c r="M9" s="51"/>
      <c r="N9" s="51"/>
      <c r="O9" s="51"/>
      <c r="P9" s="51"/>
      <c r="Q9" s="51"/>
      <c r="R9" s="51"/>
      <c r="S9" s="51"/>
      <c r="T9" s="51"/>
      <c r="U9" s="52">
        <f t="shared" si="1"/>
        <v>3102364</v>
      </c>
      <c r="V9" s="28"/>
      <c r="W9" s="28"/>
      <c r="X9" s="28"/>
      <c r="Y9" s="27"/>
      <c r="Z9" s="27"/>
      <c r="AA9" s="27"/>
    </row>
    <row r="10" spans="2:29" ht="15.75">
      <c r="B10" s="40" t="s">
        <v>15</v>
      </c>
      <c r="C10" s="44"/>
      <c r="D10" s="44"/>
      <c r="E10" s="45"/>
      <c r="F10" s="46">
        <v>1245200</v>
      </c>
      <c r="G10" s="46"/>
      <c r="H10" s="46"/>
      <c r="I10" s="58">
        <v>1588885</v>
      </c>
      <c r="J10" s="58">
        <v>845731</v>
      </c>
      <c r="K10" s="58">
        <v>1205557</v>
      </c>
      <c r="L10" s="58">
        <v>2232196</v>
      </c>
      <c r="M10" s="58">
        <v>260490</v>
      </c>
      <c r="N10" s="58">
        <v>1645355</v>
      </c>
      <c r="O10" s="47">
        <v>895415</v>
      </c>
      <c r="P10" s="47">
        <v>1793488</v>
      </c>
      <c r="Q10" s="47">
        <v>4222003</v>
      </c>
      <c r="R10" s="58">
        <v>2390378</v>
      </c>
      <c r="S10" s="47"/>
      <c r="T10" s="46"/>
      <c r="U10" s="52">
        <f>T10+S10+R10+Q10+P10+O10+N10+M10+L10+K10+J10+I10+H10+G10+F10</f>
        <v>18324698</v>
      </c>
      <c r="V10" s="28"/>
      <c r="W10" s="27"/>
      <c r="X10" s="28"/>
      <c r="Y10" s="27"/>
      <c r="Z10" s="27"/>
      <c r="AA10" s="27"/>
    </row>
    <row r="11" spans="2:29" ht="15.75">
      <c r="B11" s="40" t="s">
        <v>29</v>
      </c>
      <c r="C11" s="44"/>
      <c r="D11" s="44"/>
      <c r="E11" s="45"/>
      <c r="F11" s="62">
        <v>0</v>
      </c>
      <c r="G11" s="47">
        <v>0</v>
      </c>
      <c r="H11" s="63"/>
      <c r="I11" s="49">
        <v>2048562</v>
      </c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2">
        <f>Q11+P11+O11+N11+M11+L11+K11+J11+I11+H11+G11+F11</f>
        <v>2048562</v>
      </c>
      <c r="V11" s="28"/>
      <c r="W11" s="27"/>
      <c r="X11" s="28"/>
      <c r="Y11" s="27"/>
      <c r="Z11" s="27"/>
      <c r="AA11" s="27"/>
    </row>
    <row r="12" spans="2:29" ht="15.75">
      <c r="B12" s="167" t="s">
        <v>28</v>
      </c>
      <c r="C12" s="44"/>
      <c r="D12" s="44"/>
      <c r="E12" s="45"/>
      <c r="F12" s="46"/>
      <c r="G12" s="46"/>
      <c r="H12" s="47">
        <v>3834078</v>
      </c>
      <c r="I12" s="47">
        <v>430437</v>
      </c>
      <c r="J12" s="47">
        <v>313528</v>
      </c>
      <c r="K12" s="64">
        <v>3380252</v>
      </c>
      <c r="L12" s="51"/>
      <c r="M12" s="51"/>
      <c r="N12" s="51"/>
      <c r="O12" s="51"/>
      <c r="P12" s="51"/>
      <c r="Q12" s="51"/>
      <c r="R12" s="51"/>
      <c r="S12" s="51"/>
      <c r="T12" s="51"/>
      <c r="U12" s="65">
        <f>Q12+P12+O12+N12+M12+L12+K12+J12+I12+H12+G12+F12</f>
        <v>7958295</v>
      </c>
      <c r="V12" s="164">
        <f>U12+U13+U14</f>
        <v>14941851</v>
      </c>
      <c r="W12" s="27"/>
      <c r="X12" s="28"/>
      <c r="Y12" s="27"/>
      <c r="Z12" s="27"/>
      <c r="AA12" s="27"/>
    </row>
    <row r="13" spans="2:29" ht="15.75">
      <c r="B13" s="167"/>
      <c r="C13" s="44"/>
      <c r="D13" s="44"/>
      <c r="E13" s="45"/>
      <c r="F13" s="46"/>
      <c r="G13" s="58">
        <v>1280551</v>
      </c>
      <c r="H13" s="47">
        <v>898072</v>
      </c>
      <c r="I13" s="63"/>
      <c r="J13" s="59">
        <v>1479560</v>
      </c>
      <c r="K13" s="59">
        <v>386520</v>
      </c>
      <c r="L13" s="59">
        <v>1085708</v>
      </c>
      <c r="M13" s="51"/>
      <c r="N13" s="51"/>
      <c r="O13" s="51"/>
      <c r="P13" s="51"/>
      <c r="Q13" s="51"/>
      <c r="R13" s="51"/>
      <c r="S13" s="51"/>
      <c r="T13" s="51"/>
      <c r="U13" s="65">
        <f>Q13+P13+O13+N13+M13+L13+K13+J13+I13+H13+G13+F13</f>
        <v>5130411</v>
      </c>
      <c r="V13" s="165"/>
      <c r="W13" s="27"/>
      <c r="X13" s="28"/>
      <c r="Y13" s="27"/>
      <c r="Z13" s="27"/>
      <c r="AA13" s="27"/>
    </row>
    <row r="14" spans="2:29" ht="15.75">
      <c r="B14" s="167"/>
      <c r="C14" s="44"/>
      <c r="D14" s="44"/>
      <c r="E14" s="66"/>
      <c r="F14" s="67"/>
      <c r="G14" s="58">
        <v>1853145</v>
      </c>
      <c r="H14" s="58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65">
        <f>Q14+P14+O14+N14+M14+L14+K14+J14+I14+H14+G14+F14</f>
        <v>1853145</v>
      </c>
      <c r="V14" s="166"/>
      <c r="W14" s="27"/>
      <c r="X14" s="28"/>
      <c r="Y14" s="27"/>
      <c r="Z14" s="27"/>
      <c r="AA14" s="27"/>
    </row>
    <row r="15" spans="2:29" ht="15.75">
      <c r="B15" s="40"/>
      <c r="C15" s="40"/>
      <c r="D15" s="40"/>
      <c r="E15" s="40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52" t="e">
        <f>SUM(U4:U14)</f>
        <v>#REF!</v>
      </c>
    </row>
    <row r="16" spans="2:29" ht="15">
      <c r="B16" s="40"/>
      <c r="C16" s="40"/>
      <c r="D16" s="40"/>
      <c r="E16" s="40"/>
      <c r="F16" s="40"/>
      <c r="G16" s="40"/>
      <c r="H16" s="40"/>
      <c r="I16" s="40"/>
      <c r="J16" s="40"/>
      <c r="K16" s="69"/>
      <c r="L16" s="40"/>
      <c r="M16" s="69"/>
      <c r="N16" s="40"/>
      <c r="O16" s="40"/>
      <c r="P16" s="40"/>
      <c r="Q16" s="40"/>
      <c r="R16" s="40"/>
      <c r="S16" s="40"/>
      <c r="T16" s="40"/>
      <c r="U16" s="69"/>
    </row>
    <row r="17" spans="2:21" ht="15">
      <c r="B17" s="40"/>
      <c r="C17" s="40"/>
      <c r="D17" s="40"/>
      <c r="E17" s="40"/>
      <c r="F17" s="41"/>
      <c r="G17" s="41"/>
      <c r="H17" s="41" t="s">
        <v>27</v>
      </c>
      <c r="I17" s="41" t="s">
        <v>26</v>
      </c>
      <c r="J17" s="41" t="s">
        <v>25</v>
      </c>
      <c r="K17" s="40"/>
      <c r="L17" s="40"/>
      <c r="M17" s="40"/>
      <c r="N17" s="40"/>
      <c r="O17" s="69"/>
      <c r="P17" s="40"/>
      <c r="Q17" s="40"/>
      <c r="R17" s="40"/>
      <c r="S17" s="40"/>
      <c r="T17" s="40"/>
      <c r="U17" s="70" t="e">
        <f>H28-U15</f>
        <v>#REF!</v>
      </c>
    </row>
    <row r="18" spans="2:21" ht="15.75">
      <c r="B18" s="40"/>
      <c r="C18" s="40"/>
      <c r="D18" s="40"/>
      <c r="E18" s="71"/>
      <c r="F18" s="72" t="s">
        <v>14</v>
      </c>
      <c r="G18" s="73"/>
      <c r="H18" s="74">
        <f>F4+I4+F7+F8+F10+F11+F12+F13+G12+G10+H10+H11+I13+T10+J9+H6+K9</f>
        <v>5405100</v>
      </c>
      <c r="I18" s="41"/>
      <c r="J18" s="75"/>
      <c r="K18" s="40"/>
      <c r="L18" s="40"/>
      <c r="M18" s="40"/>
      <c r="N18" s="40"/>
      <c r="O18" s="69"/>
      <c r="P18" s="40"/>
      <c r="Q18" s="40"/>
      <c r="R18" s="40"/>
      <c r="S18" s="40"/>
      <c r="T18" s="40">
        <v>39239240</v>
      </c>
      <c r="U18" s="40"/>
    </row>
    <row r="19" spans="2:21" ht="15.75">
      <c r="B19" s="40"/>
      <c r="C19" s="40"/>
      <c r="D19" s="40"/>
      <c r="E19" s="40"/>
      <c r="F19" s="72" t="s">
        <v>24</v>
      </c>
      <c r="G19" s="41"/>
      <c r="H19" s="76">
        <f>G14+G13+I10+J10+K10+L10+M10+N10+F9+H14+R10+L9</f>
        <v>14197114</v>
      </c>
      <c r="I19" s="41"/>
      <c r="J19" s="41"/>
      <c r="K19" s="69"/>
      <c r="L19" s="40"/>
      <c r="M19" s="40"/>
      <c r="N19" s="69"/>
      <c r="O19" s="40"/>
      <c r="P19" s="40"/>
      <c r="Q19" s="40"/>
      <c r="R19" s="40"/>
      <c r="S19" s="40"/>
      <c r="T19" s="69" t="e">
        <f>+T5-T18</f>
        <v>#REF!</v>
      </c>
      <c r="U19" s="40"/>
    </row>
    <row r="20" spans="2:21" ht="15.75">
      <c r="B20" s="40"/>
      <c r="C20" s="40"/>
      <c r="D20" s="40"/>
      <c r="E20" s="40"/>
      <c r="F20" s="77"/>
      <c r="G20" s="78" t="s">
        <v>23</v>
      </c>
      <c r="H20" s="79"/>
      <c r="I20" s="41"/>
      <c r="J20" s="73"/>
      <c r="K20" s="40"/>
      <c r="L20" s="69"/>
      <c r="M20" s="40"/>
      <c r="N20" s="40"/>
      <c r="O20" s="40"/>
      <c r="P20" s="40"/>
      <c r="Q20" s="40"/>
      <c r="R20" s="40"/>
      <c r="S20" s="40"/>
      <c r="T20" s="40"/>
      <c r="U20" s="40"/>
    </row>
    <row r="21" spans="2:21" ht="15.75">
      <c r="B21" s="40"/>
      <c r="C21" s="40"/>
      <c r="D21" s="40"/>
      <c r="E21" s="71"/>
      <c r="F21" s="80" t="s">
        <v>22</v>
      </c>
      <c r="G21" s="41"/>
      <c r="H21" s="81">
        <f>H13+H12+I12+J12+I11+G11+Q10+P10+O10+H9+G9+G8+G7+F6+G4+J4+K4+S10+L4</f>
        <v>26591446</v>
      </c>
      <c r="I21" s="41"/>
      <c r="J21" s="41"/>
      <c r="K21" s="82"/>
      <c r="L21" s="40"/>
      <c r="M21" s="40"/>
      <c r="N21" s="69"/>
      <c r="O21" s="40"/>
      <c r="P21" s="40"/>
      <c r="Q21" s="40"/>
      <c r="R21" s="40"/>
      <c r="S21" s="40"/>
      <c r="T21" s="40"/>
      <c r="U21" s="40"/>
    </row>
    <row r="22" spans="2:21" ht="15.75">
      <c r="B22" s="40"/>
      <c r="C22" s="40"/>
      <c r="D22" s="40"/>
      <c r="E22" s="71"/>
      <c r="F22" s="83" t="s">
        <v>9</v>
      </c>
      <c r="G22" s="41"/>
      <c r="H22" s="84">
        <f>F5+J13+K13+L13+I9</f>
        <v>13681571</v>
      </c>
      <c r="I22" s="41"/>
      <c r="J22" s="73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</row>
    <row r="23" spans="2:21" ht="15.75">
      <c r="B23" s="40"/>
      <c r="C23" s="40"/>
      <c r="D23" s="40"/>
      <c r="E23" s="71"/>
      <c r="F23" s="85" t="s">
        <v>21</v>
      </c>
      <c r="G23" s="41"/>
      <c r="H23" s="86" t="e">
        <f>+'ESTUDIO DE MERCADO'!#REF!</f>
        <v>#REF!</v>
      </c>
      <c r="I23" s="41"/>
      <c r="J23" s="73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</row>
    <row r="24" spans="2:21" ht="15.75">
      <c r="B24" s="40"/>
      <c r="C24" s="40"/>
      <c r="D24" s="40"/>
      <c r="E24" s="71"/>
      <c r="F24" s="87" t="s">
        <v>20</v>
      </c>
      <c r="G24" s="41"/>
      <c r="H24" s="88">
        <f>H4</f>
        <v>1924866</v>
      </c>
      <c r="I24" s="41"/>
      <c r="J24" s="73"/>
      <c r="K24" s="70"/>
      <c r="L24" s="70"/>
      <c r="M24" s="40"/>
      <c r="N24" s="40"/>
      <c r="O24" s="40"/>
      <c r="P24" s="40"/>
      <c r="Q24" s="40"/>
      <c r="R24" s="40"/>
      <c r="S24" s="40"/>
      <c r="T24" s="40"/>
      <c r="U24" s="40"/>
    </row>
    <row r="25" spans="2:21" ht="15.75">
      <c r="B25" s="40"/>
      <c r="C25" s="40"/>
      <c r="D25" s="40"/>
      <c r="E25" s="40"/>
      <c r="F25" s="89" t="s">
        <v>19</v>
      </c>
      <c r="G25" s="89"/>
      <c r="H25" s="90">
        <f>G6+H7+H8</f>
        <v>845063</v>
      </c>
      <c r="I25" s="41"/>
      <c r="J25" s="41"/>
      <c r="K25" s="40"/>
      <c r="L25" s="40"/>
      <c r="M25" s="40"/>
      <c r="N25" s="69"/>
      <c r="O25" s="40"/>
      <c r="P25" s="40"/>
      <c r="Q25" s="40"/>
      <c r="R25" s="40"/>
      <c r="S25" s="40"/>
      <c r="T25" s="40"/>
      <c r="U25" s="70"/>
    </row>
    <row r="26" spans="2:21" ht="15.75">
      <c r="B26" s="40"/>
      <c r="C26" s="40"/>
      <c r="D26" s="40"/>
      <c r="E26" s="71"/>
      <c r="F26" s="91" t="s">
        <v>18</v>
      </c>
      <c r="G26" s="41"/>
      <c r="H26" s="92" t="e">
        <f>'ESTUDIO DE MERCADO'!#REF!</f>
        <v>#REF!</v>
      </c>
      <c r="I26" s="41"/>
      <c r="J26" s="93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</row>
    <row r="27" spans="2:21" ht="15.75">
      <c r="B27" s="40"/>
      <c r="C27" s="40"/>
      <c r="D27" s="40"/>
      <c r="E27" s="40"/>
      <c r="F27" s="94" t="s">
        <v>17</v>
      </c>
      <c r="G27" s="94"/>
      <c r="H27" s="95"/>
      <c r="I27" s="41"/>
      <c r="J27" s="41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</row>
    <row r="28" spans="2:21" ht="15.75">
      <c r="B28" s="40"/>
      <c r="C28" s="40"/>
      <c r="D28" s="40"/>
      <c r="E28" s="40"/>
      <c r="F28" s="96"/>
      <c r="G28" s="41"/>
      <c r="H28" s="73" t="e">
        <f>H18+H19+H21+H22+H23+H25+H24+H26</f>
        <v>#REF!</v>
      </c>
      <c r="I28" s="41"/>
      <c r="J28" s="41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</row>
    <row r="30" spans="2:21">
      <c r="H30" s="26"/>
      <c r="I30" s="25"/>
    </row>
  </sheetData>
  <mergeCells count="2">
    <mergeCell ref="V12:V14"/>
    <mergeCell ref="B12:B14"/>
  </mergeCells>
  <pageMargins left="0.31496062992125984" right="0.31496062992125984" top="0.74803149606299213" bottom="0.74803149606299213" header="0.31496062992125984" footer="0.31496062992125984"/>
  <pageSetup paperSize="9" scale="45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6"/>
  <sheetViews>
    <sheetView showGridLines="0" tabSelected="1" zoomScale="105" zoomScaleNormal="105" zoomScaleSheetLayoutView="85" workbookViewId="0">
      <selection activeCell="J9" sqref="J9"/>
    </sheetView>
  </sheetViews>
  <sheetFormatPr baseColWidth="10" defaultColWidth="11.42578125" defaultRowHeight="12.75"/>
  <cols>
    <col min="1" max="1" width="1.85546875" style="1" customWidth="1"/>
    <col min="2" max="2" width="30.140625" style="1" customWidth="1"/>
    <col min="3" max="3" width="17.28515625" style="1" customWidth="1"/>
    <col min="4" max="4" width="9.42578125" style="1" customWidth="1"/>
    <col min="5" max="5" width="13.140625" style="1" customWidth="1"/>
    <col min="6" max="6" width="15" style="1" customWidth="1"/>
    <col min="7" max="7" width="14.42578125" style="1" customWidth="1"/>
    <col min="8" max="8" width="13.7109375" style="1" customWidth="1"/>
    <col min="9" max="9" width="14.42578125" style="1" customWidth="1"/>
    <col min="10" max="10" width="12.28515625" style="1" customWidth="1"/>
    <col min="11" max="11" width="14.42578125" style="2" customWidth="1"/>
    <col min="12" max="12" width="16.28515625" style="1" customWidth="1"/>
    <col min="13" max="16384" width="11.42578125" style="1"/>
  </cols>
  <sheetData>
    <row r="1" spans="2:13" ht="15" customHeight="1">
      <c r="B1" s="171" t="s">
        <v>84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</row>
    <row r="2" spans="2:13" ht="9.75" customHeight="1"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2:13" ht="17.25" customHeight="1">
      <c r="B3" s="3" t="s">
        <v>86</v>
      </c>
      <c r="C3" s="3"/>
      <c r="D3" s="3"/>
      <c r="K3" s="1"/>
    </row>
    <row r="4" spans="2:13">
      <c r="B4" s="3" t="s">
        <v>67</v>
      </c>
      <c r="C4" s="3"/>
      <c r="D4" s="4"/>
      <c r="E4" s="97"/>
      <c r="F4" s="4"/>
      <c r="H4" s="5"/>
      <c r="I4" s="6"/>
      <c r="J4" s="7"/>
      <c r="K4" s="1"/>
    </row>
    <row r="5" spans="2:13">
      <c r="B5" s="126" t="s">
        <v>124</v>
      </c>
      <c r="C5" s="127">
        <v>46202</v>
      </c>
      <c r="D5" s="8">
        <v>330</v>
      </c>
      <c r="E5" s="10" t="s">
        <v>44</v>
      </c>
      <c r="F5" s="4"/>
      <c r="G5" s="162"/>
      <c r="H5" s="9"/>
      <c r="I5" s="6"/>
      <c r="J5" s="7"/>
      <c r="K5" s="1"/>
    </row>
    <row r="6" spans="2:13" ht="17.25" customHeight="1">
      <c r="B6" s="1" t="s">
        <v>125</v>
      </c>
      <c r="C6" s="127">
        <f>C5+D5</f>
        <v>46532</v>
      </c>
      <c r="G6" s="161"/>
      <c r="K6" s="135">
        <v>330</v>
      </c>
    </row>
    <row r="7" spans="2:13" ht="10.5" customHeight="1" thickBot="1">
      <c r="C7" s="127"/>
      <c r="K7" s="11"/>
    </row>
    <row r="8" spans="2:13" s="21" customFormat="1" ht="47.25" customHeight="1" thickBot="1">
      <c r="B8" s="18" t="s">
        <v>6</v>
      </c>
      <c r="C8" s="19" t="s">
        <v>0</v>
      </c>
      <c r="D8" s="98" t="s">
        <v>4</v>
      </c>
      <c r="E8" s="20" t="s">
        <v>77</v>
      </c>
      <c r="F8" s="19" t="s">
        <v>1</v>
      </c>
      <c r="G8" s="19" t="s">
        <v>16</v>
      </c>
      <c r="H8" s="19" t="s">
        <v>5</v>
      </c>
      <c r="I8" s="19" t="s">
        <v>3</v>
      </c>
      <c r="J8" s="19" t="s">
        <v>2</v>
      </c>
      <c r="K8" s="140" t="s">
        <v>7</v>
      </c>
      <c r="L8" s="141" t="s">
        <v>121</v>
      </c>
    </row>
    <row r="9" spans="2:13" ht="16.5">
      <c r="B9" s="136" t="s">
        <v>110</v>
      </c>
      <c r="C9" s="154">
        <f>'RELACIÓN BIENES TRDM CEFE'!D12</f>
        <v>107099482134.79999</v>
      </c>
      <c r="D9" s="107">
        <f>'TASAS PROMEDIO'!G9</f>
        <v>1.9822686</v>
      </c>
      <c r="E9" s="125">
        <f>'RELACIÓN BIENES TRDM CEFE'!E12</f>
        <v>4529257883.9500008</v>
      </c>
      <c r="F9" s="12">
        <f>+C9+E9</f>
        <v>111628740018.74998</v>
      </c>
      <c r="G9" s="12">
        <f>+C9*D9/1000</f>
        <v>212299940.51207498</v>
      </c>
      <c r="H9" s="12">
        <f>+E9*D9/2/1000</f>
        <v>4489102.8423282653</v>
      </c>
      <c r="I9" s="12">
        <f>+G9+H9</f>
        <v>216789043.35440326</v>
      </c>
      <c r="J9" s="12">
        <f>+I9*19%</f>
        <v>41189918.237336621</v>
      </c>
      <c r="K9" s="12">
        <f>+I9+J9</f>
        <v>257978961.59173989</v>
      </c>
      <c r="L9" s="142">
        <f>+K9/365*365</f>
        <v>257978961.59173989</v>
      </c>
      <c r="M9" s="160" t="s">
        <v>122</v>
      </c>
    </row>
    <row r="10" spans="2:13" ht="16.5">
      <c r="B10" s="136" t="s">
        <v>111</v>
      </c>
      <c r="C10" s="12">
        <f>'RELACIÓN BIENES TRDM SCRD'!C19</f>
        <v>28079917573</v>
      </c>
      <c r="D10" s="107">
        <f>'TASAS PROMEDIO'!G9</f>
        <v>1.9822686</v>
      </c>
      <c r="E10" s="125">
        <f>'RELACIÓN BIENES TRDM SCRD'!D19</f>
        <v>1263303060.1500001</v>
      </c>
      <c r="F10" s="12">
        <f>+C10+E10</f>
        <v>29343220633.150002</v>
      </c>
      <c r="G10" s="12">
        <f>+C10*D10/1000</f>
        <v>55661938.895546108</v>
      </c>
      <c r="H10" s="12">
        <f>+E10*D10/2/1000</f>
        <v>1252102.9942096283</v>
      </c>
      <c r="I10" s="12">
        <f>+G10+H10</f>
        <v>56914041.889755733</v>
      </c>
      <c r="J10" s="12">
        <f>+I10*19%</f>
        <v>10813667.959053589</v>
      </c>
      <c r="K10" s="12">
        <f>+I10+J10</f>
        <v>67727709.848809317</v>
      </c>
      <c r="L10" s="142">
        <f>+K10/365*K6</f>
        <v>61233271.918101579</v>
      </c>
      <c r="M10" s="146"/>
    </row>
    <row r="11" spans="2:13" ht="16.5">
      <c r="B11" s="137" t="s">
        <v>8</v>
      </c>
      <c r="C11" s="138">
        <v>500000000</v>
      </c>
      <c r="D11" s="107">
        <f>'TASAS PROMEDIO'!G14</f>
        <v>8.597684039999999</v>
      </c>
      <c r="E11" s="12">
        <v>0</v>
      </c>
      <c r="F11" s="12">
        <f>+C11+E11</f>
        <v>500000000</v>
      </c>
      <c r="G11" s="12">
        <f>+C11*D11/100</f>
        <v>42988420.199999988</v>
      </c>
      <c r="H11" s="12">
        <v>0</v>
      </c>
      <c r="I11" s="12">
        <f t="shared" ref="I11:I13" si="0">+G11+H11</f>
        <v>42988420.199999988</v>
      </c>
      <c r="J11" s="12">
        <f t="shared" ref="J11:J13" si="1">+I11*19%</f>
        <v>8167799.8379999977</v>
      </c>
      <c r="K11" s="12">
        <f t="shared" ref="K11:K13" si="2">+I11+J11</f>
        <v>51156220.037999988</v>
      </c>
      <c r="L11" s="142">
        <f>+K11/365*K6</f>
        <v>46250829.075452045</v>
      </c>
      <c r="M11" s="146"/>
    </row>
    <row r="12" spans="2:13" ht="16.5">
      <c r="B12" s="137" t="s">
        <v>65</v>
      </c>
      <c r="C12" s="12">
        <v>1500000000</v>
      </c>
      <c r="D12" s="107">
        <f>'TASAS PROMEDIO'!G19</f>
        <v>0.62081280000000005</v>
      </c>
      <c r="E12" s="12">
        <v>0</v>
      </c>
      <c r="F12" s="12">
        <f>+C12+E12</f>
        <v>1500000000</v>
      </c>
      <c r="G12" s="12">
        <f>+C12*D12/100</f>
        <v>9312192.0000000019</v>
      </c>
      <c r="H12" s="12">
        <v>0</v>
      </c>
      <c r="I12" s="12">
        <f t="shared" si="0"/>
        <v>9312192.0000000019</v>
      </c>
      <c r="J12" s="12">
        <f t="shared" si="1"/>
        <v>1769316.4800000004</v>
      </c>
      <c r="K12" s="12">
        <f t="shared" si="2"/>
        <v>11081508.480000002</v>
      </c>
      <c r="L12" s="142">
        <f>+K12/365*K6</f>
        <v>10018898.077808222</v>
      </c>
      <c r="M12" s="146"/>
    </row>
    <row r="13" spans="2:13" ht="16.5">
      <c r="B13" s="139" t="s">
        <v>66</v>
      </c>
      <c r="C13" s="12">
        <v>2000000000</v>
      </c>
      <c r="D13" s="107">
        <f>'TASAS PROMEDIO'!G24</f>
        <v>8.2362576000000001</v>
      </c>
      <c r="E13" s="12">
        <v>0</v>
      </c>
      <c r="F13" s="12">
        <f>+C13+E13</f>
        <v>2000000000</v>
      </c>
      <c r="G13" s="12">
        <f>+C13*D13/100</f>
        <v>164725152</v>
      </c>
      <c r="H13" s="12">
        <v>0</v>
      </c>
      <c r="I13" s="12">
        <f t="shared" si="0"/>
        <v>164725152</v>
      </c>
      <c r="J13" s="12">
        <f t="shared" si="1"/>
        <v>31297778.879999999</v>
      </c>
      <c r="K13" s="12">
        <f t="shared" si="2"/>
        <v>196022930.88</v>
      </c>
      <c r="L13" s="142">
        <f>+K13/365*K6</f>
        <v>177226211.48054793</v>
      </c>
      <c r="M13" s="146"/>
    </row>
    <row r="14" spans="2:13">
      <c r="B14" s="139" t="s">
        <v>120</v>
      </c>
      <c r="C14" s="12"/>
      <c r="D14" s="107"/>
      <c r="E14" s="12"/>
      <c r="F14" s="12"/>
      <c r="G14" s="12"/>
      <c r="H14" s="12"/>
      <c r="I14" s="12"/>
      <c r="J14" s="12"/>
      <c r="K14" s="12"/>
      <c r="L14" s="12">
        <v>5270789</v>
      </c>
      <c r="M14" s="163">
        <f>SUM(L10:L14)</f>
        <v>299999999.5519098</v>
      </c>
    </row>
    <row r="15" spans="2:13" ht="19.5" customHeight="1" thickBot="1">
      <c r="B15" s="13"/>
      <c r="C15" s="168"/>
      <c r="D15" s="169"/>
      <c r="E15" s="169"/>
      <c r="F15" s="170"/>
      <c r="G15" s="14">
        <f t="shared" ref="G15:K15" si="3">SUM(G9:G13)</f>
        <v>484987643.60762107</v>
      </c>
      <c r="H15" s="14">
        <f t="shared" si="3"/>
        <v>5741205.8365378939</v>
      </c>
      <c r="I15" s="14">
        <f t="shared" si="3"/>
        <v>490728849.44415897</v>
      </c>
      <c r="J15" s="14">
        <f t="shared" si="3"/>
        <v>93238481.394390211</v>
      </c>
      <c r="K15" s="14">
        <f t="shared" si="3"/>
        <v>583967330.83854914</v>
      </c>
      <c r="L15" s="143">
        <f>SUM(L9:L14)+1</f>
        <v>557978962.14364958</v>
      </c>
      <c r="M15" s="146"/>
    </row>
    <row r="16" spans="2:13" ht="13.5" customHeight="1">
      <c r="B16" s="15"/>
      <c r="C16" s="16"/>
    </row>
    <row r="17" spans="2:12" ht="15.75" customHeight="1">
      <c r="B17" s="172" t="s">
        <v>76</v>
      </c>
      <c r="C17" s="173"/>
      <c r="D17" s="173"/>
      <c r="E17" s="173"/>
      <c r="F17" s="173"/>
      <c r="G17" s="173"/>
      <c r="H17" s="173"/>
      <c r="I17" s="173"/>
      <c r="J17" s="173"/>
      <c r="K17" s="173"/>
      <c r="L17" s="173"/>
    </row>
    <row r="18" spans="2:12">
      <c r="D18" s="17"/>
      <c r="E18" s="17"/>
      <c r="F18" s="17"/>
      <c r="L18" s="159"/>
    </row>
    <row r="19" spans="2:12">
      <c r="B19" s="1" t="s">
        <v>119</v>
      </c>
      <c r="D19" s="17"/>
      <c r="E19" s="17"/>
      <c r="F19" s="17"/>
    </row>
    <row r="20" spans="2:12">
      <c r="B20" s="1" t="s">
        <v>123</v>
      </c>
      <c r="D20" s="17"/>
      <c r="E20" s="17"/>
      <c r="F20" s="17"/>
    </row>
    <row r="21" spans="2:12">
      <c r="L21" s="159"/>
    </row>
    <row r="25" spans="2:12">
      <c r="F25" s="4"/>
    </row>
    <row r="26" spans="2:12">
      <c r="F26" s="4"/>
    </row>
  </sheetData>
  <mergeCells count="3">
    <mergeCell ref="C15:F15"/>
    <mergeCell ref="B1:L2"/>
    <mergeCell ref="B17:L17"/>
  </mergeCells>
  <phoneticPr fontId="34" type="noConversion"/>
  <pageMargins left="0.70866141732283472" right="0.70866141732283472" top="0.74803149606299213" bottom="0.74803149606299213" header="0.31496062992125984" footer="0.31496062992125984"/>
  <pageSetup paperSize="9" scale="51" orientation="landscape" r:id="rId1"/>
  <ignoredErrors>
    <ignoredError sqref="J9:J1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DA398-70F4-4DC0-AF0C-30E2A7C99225}">
  <dimension ref="B2:J37"/>
  <sheetViews>
    <sheetView showGridLines="0" zoomScaleNormal="100" workbookViewId="0">
      <selection activeCell="E13" sqref="E13:E17"/>
    </sheetView>
  </sheetViews>
  <sheetFormatPr baseColWidth="10" defaultColWidth="11.42578125" defaultRowHeight="15.75"/>
  <cols>
    <col min="1" max="1" width="9.28515625" style="109" customWidth="1"/>
    <col min="2" max="2" width="57.28515625" style="109" customWidth="1"/>
    <col min="3" max="3" width="25.7109375" style="109" customWidth="1"/>
    <col min="4" max="4" width="16.42578125" style="109" customWidth="1"/>
    <col min="5" max="5" width="20" style="109" customWidth="1"/>
    <col min="6" max="6" width="16.7109375" style="109" customWidth="1"/>
    <col min="7" max="7" width="11.42578125" style="108"/>
    <col min="8" max="8" width="11.42578125" style="109"/>
    <col min="9" max="9" width="31.42578125" style="109" bestFit="1" customWidth="1"/>
    <col min="10" max="10" width="15.42578125" style="109" bestFit="1" customWidth="1"/>
    <col min="11" max="16384" width="11.42578125" style="109"/>
  </cols>
  <sheetData>
    <row r="2" spans="2:8" ht="20.25">
      <c r="B2" s="186" t="str">
        <f>'ESTUDIO DE MERCADO'!B3</f>
        <v>SECRETARÍA DISTRITAL DE CULTURA RECREACIÓN Y DEPORTE 2026</v>
      </c>
      <c r="C2" s="186"/>
      <c r="D2" s="186"/>
      <c r="E2" s="186"/>
      <c r="F2" s="186"/>
    </row>
    <row r="3" spans="2:8" ht="12" customHeight="1">
      <c r="B3" s="110"/>
      <c r="C3" s="110"/>
      <c r="D3" s="110"/>
      <c r="E3" s="110"/>
      <c r="F3" s="110"/>
    </row>
    <row r="4" spans="2:8" ht="18">
      <c r="B4" s="187" t="s">
        <v>51</v>
      </c>
      <c r="C4" s="187"/>
      <c r="D4" s="187"/>
      <c r="E4" s="187"/>
      <c r="F4" s="187"/>
    </row>
    <row r="5" spans="2:8" ht="16.5" thickBot="1">
      <c r="B5" s="111"/>
      <c r="C5" s="111"/>
      <c r="D5" s="111"/>
      <c r="E5" s="111"/>
      <c r="F5" s="111"/>
      <c r="H5" s="112"/>
    </row>
    <row r="6" spans="2:8">
      <c r="B6" s="188" t="s">
        <v>52</v>
      </c>
      <c r="C6" s="190" t="s">
        <v>53</v>
      </c>
      <c r="D6" s="192" t="s">
        <v>54</v>
      </c>
      <c r="E6" s="190" t="s">
        <v>55</v>
      </c>
      <c r="F6" s="194"/>
      <c r="H6" s="112"/>
    </row>
    <row r="7" spans="2:8" ht="32.25" thickBot="1">
      <c r="B7" s="189"/>
      <c r="C7" s="191"/>
      <c r="D7" s="193"/>
      <c r="E7" s="113" t="s">
        <v>56</v>
      </c>
      <c r="F7" s="114" t="s">
        <v>57</v>
      </c>
      <c r="H7" s="109" t="s">
        <v>58</v>
      </c>
    </row>
    <row r="8" spans="2:8" ht="15.75" customHeight="1">
      <c r="B8" s="115" t="s">
        <v>87</v>
      </c>
      <c r="C8" s="180" t="s">
        <v>59</v>
      </c>
      <c r="D8" s="148">
        <v>1.9611000000000001</v>
      </c>
      <c r="E8" s="177">
        <f>SUM(D8:D12)/5*1.13</f>
        <v>1.9822686</v>
      </c>
      <c r="F8" s="183" t="s">
        <v>60</v>
      </c>
    </row>
    <row r="9" spans="2:8">
      <c r="B9" s="116" t="s">
        <v>88</v>
      </c>
      <c r="C9" s="181"/>
      <c r="D9" s="149">
        <v>1.24</v>
      </c>
      <c r="E9" s="178"/>
      <c r="F9" s="184"/>
      <c r="G9" s="117">
        <f>E8</f>
        <v>1.9822686</v>
      </c>
      <c r="H9" s="118"/>
    </row>
    <row r="10" spans="2:8">
      <c r="B10" s="116" t="s">
        <v>89</v>
      </c>
      <c r="C10" s="181"/>
      <c r="D10" s="149">
        <v>0.97</v>
      </c>
      <c r="E10" s="178"/>
      <c r="F10" s="184"/>
    </row>
    <row r="11" spans="2:8">
      <c r="B11" s="116" t="s">
        <v>90</v>
      </c>
      <c r="C11" s="181"/>
      <c r="D11" s="149">
        <v>1.8</v>
      </c>
      <c r="E11" s="178"/>
      <c r="F11" s="184"/>
      <c r="H11" s="118"/>
    </row>
    <row r="12" spans="2:8" ht="16.5" thickBot="1">
      <c r="B12" s="119" t="s">
        <v>91</v>
      </c>
      <c r="C12" s="182"/>
      <c r="D12" s="123">
        <v>2.8</v>
      </c>
      <c r="E12" s="179"/>
      <c r="F12" s="185"/>
      <c r="H12" s="118"/>
    </row>
    <row r="13" spans="2:8">
      <c r="B13" s="115" t="str">
        <f t="shared" ref="B13:B27" si="0">B8</f>
        <v>SECRETARÍA DISTRITAL DE CULTURA</v>
      </c>
      <c r="C13" s="180" t="s">
        <v>61</v>
      </c>
      <c r="D13" s="148">
        <v>8.5476200000000002</v>
      </c>
      <c r="E13" s="177">
        <f>SUM(D13:D17)/5*1.21</f>
        <v>8.597684039999999</v>
      </c>
      <c r="F13" s="183" t="s">
        <v>62</v>
      </c>
    </row>
    <row r="14" spans="2:8">
      <c r="B14" s="116" t="str">
        <f t="shared" si="0"/>
        <v xml:space="preserve">SECRETARÍA DISTRITAL DE LA MUJER </v>
      </c>
      <c r="C14" s="181"/>
      <c r="D14" s="149">
        <v>2.75</v>
      </c>
      <c r="E14" s="178"/>
      <c r="F14" s="184"/>
      <c r="G14" s="117">
        <f>E13</f>
        <v>8.597684039999999</v>
      </c>
    </row>
    <row r="15" spans="2:8">
      <c r="B15" s="116" t="str">
        <f t="shared" si="0"/>
        <v xml:space="preserve">SECRETARÍA DISTRITAL DE AMBIENTE </v>
      </c>
      <c r="C15" s="181"/>
      <c r="D15" s="149">
        <v>1.8</v>
      </c>
      <c r="E15" s="178"/>
      <c r="F15" s="184"/>
    </row>
    <row r="16" spans="2:8">
      <c r="B16" s="116" t="str">
        <f t="shared" si="0"/>
        <v xml:space="preserve">SECRETARÍA DISTRITAL DE HÁBITAT </v>
      </c>
      <c r="C16" s="181"/>
      <c r="D16" s="149">
        <v>11.43</v>
      </c>
      <c r="E16" s="178"/>
      <c r="F16" s="184"/>
    </row>
    <row r="17" spans="2:10" ht="16.5" thickBot="1">
      <c r="B17" s="119" t="str">
        <f t="shared" si="0"/>
        <v xml:space="preserve">AGENCIA DE RENOVACIÓN DEL TERRITORIO </v>
      </c>
      <c r="C17" s="182"/>
      <c r="D17" s="122">
        <v>11</v>
      </c>
      <c r="E17" s="179"/>
      <c r="F17" s="185"/>
    </row>
    <row r="18" spans="2:10">
      <c r="B18" s="115" t="str">
        <f t="shared" si="0"/>
        <v>SECRETARÍA DISTRITAL DE CULTURA</v>
      </c>
      <c r="C18" s="180" t="s">
        <v>63</v>
      </c>
      <c r="D18" s="148">
        <v>0.60004000000000002</v>
      </c>
      <c r="E18" s="177">
        <f>SUM(D18:D22)/5*1.6</f>
        <v>0.62081280000000005</v>
      </c>
      <c r="F18" s="183" t="s">
        <v>62</v>
      </c>
    </row>
    <row r="19" spans="2:10">
      <c r="B19" s="116" t="str">
        <f t="shared" si="0"/>
        <v xml:space="preserve">SECRETARÍA DISTRITAL DE LA MUJER </v>
      </c>
      <c r="C19" s="181"/>
      <c r="D19" s="149">
        <v>0.38</v>
      </c>
      <c r="E19" s="178"/>
      <c r="F19" s="184"/>
      <c r="G19" s="117">
        <f>E18</f>
        <v>0.62081280000000005</v>
      </c>
    </row>
    <row r="20" spans="2:10">
      <c r="B20" s="116" t="str">
        <f t="shared" si="0"/>
        <v xml:space="preserve">SECRETARÍA DISTRITAL DE AMBIENTE </v>
      </c>
      <c r="C20" s="181"/>
      <c r="D20" s="149">
        <v>0.26</v>
      </c>
      <c r="E20" s="178"/>
      <c r="F20" s="184"/>
    </row>
    <row r="21" spans="2:10">
      <c r="B21" s="116" t="str">
        <f t="shared" si="0"/>
        <v xml:space="preserve">SECRETARÍA DISTRITAL DE HÁBITAT </v>
      </c>
      <c r="C21" s="181"/>
      <c r="D21" s="150">
        <v>0.3</v>
      </c>
      <c r="E21" s="178"/>
      <c r="F21" s="184"/>
    </row>
    <row r="22" spans="2:10" ht="16.5" thickBot="1">
      <c r="B22" s="119" t="str">
        <f t="shared" si="0"/>
        <v xml:space="preserve">AGENCIA DE RENOVACIÓN DEL TERRITORIO </v>
      </c>
      <c r="C22" s="182"/>
      <c r="D22" s="124">
        <v>0.4</v>
      </c>
      <c r="E22" s="179"/>
      <c r="F22" s="185"/>
    </row>
    <row r="23" spans="2:10">
      <c r="B23" s="115" t="str">
        <f t="shared" si="0"/>
        <v>SECRETARÍA DISTRITAL DE CULTURA</v>
      </c>
      <c r="C23" s="180" t="s">
        <v>64</v>
      </c>
      <c r="D23" s="148">
        <v>7.5000099999999996</v>
      </c>
      <c r="E23" s="177">
        <f>SUM(D23:D27)/5*0.8</f>
        <v>8.2362576000000001</v>
      </c>
      <c r="F23" s="174" t="s">
        <v>62</v>
      </c>
    </row>
    <row r="24" spans="2:10">
      <c r="B24" s="116" t="str">
        <f t="shared" si="0"/>
        <v xml:space="preserve">SECRETARÍA DISTRITAL DE LA MUJER </v>
      </c>
      <c r="C24" s="181"/>
      <c r="D24" s="149">
        <v>11.856999999999999</v>
      </c>
      <c r="E24" s="178"/>
      <c r="F24" s="175"/>
      <c r="G24" s="117">
        <f>E23</f>
        <v>8.2362576000000001</v>
      </c>
    </row>
    <row r="25" spans="2:10">
      <c r="B25" s="116" t="str">
        <f t="shared" si="0"/>
        <v xml:space="preserve">SECRETARÍA DISTRITAL DE AMBIENTE </v>
      </c>
      <c r="C25" s="181"/>
      <c r="D25" s="149">
        <v>6.1516000000000002</v>
      </c>
      <c r="E25" s="178"/>
      <c r="F25" s="175"/>
      <c r="G25" s="117"/>
    </row>
    <row r="26" spans="2:10">
      <c r="B26" s="116" t="str">
        <f t="shared" si="0"/>
        <v xml:space="preserve">SECRETARÍA DISTRITAL DE HÁBITAT </v>
      </c>
      <c r="C26" s="181"/>
      <c r="D26" s="149">
        <v>18.968</v>
      </c>
      <c r="E26" s="178"/>
      <c r="F26" s="175"/>
    </row>
    <row r="27" spans="2:10" ht="16.5" thickBot="1">
      <c r="B27" s="119" t="str">
        <f t="shared" si="0"/>
        <v xml:space="preserve">AGENCIA DE RENOVACIÓN DEL TERRITORIO </v>
      </c>
      <c r="C27" s="182"/>
      <c r="D27" s="124">
        <v>7</v>
      </c>
      <c r="E27" s="179"/>
      <c r="F27" s="176"/>
    </row>
    <row r="32" spans="2:10">
      <c r="J32" s="120">
        <v>4500000000</v>
      </c>
    </row>
    <row r="37" spans="10:10">
      <c r="J37" s="121">
        <f>J32*J35/1000</f>
        <v>0</v>
      </c>
    </row>
  </sheetData>
  <mergeCells count="18">
    <mergeCell ref="B2:F2"/>
    <mergeCell ref="B4:F4"/>
    <mergeCell ref="B6:B7"/>
    <mergeCell ref="C6:C7"/>
    <mergeCell ref="D6:D7"/>
    <mergeCell ref="E6:F6"/>
    <mergeCell ref="C8:C12"/>
    <mergeCell ref="E8:E12"/>
    <mergeCell ref="C13:C17"/>
    <mergeCell ref="E13:E17"/>
    <mergeCell ref="F13:F17"/>
    <mergeCell ref="F8:F12"/>
    <mergeCell ref="F23:F27"/>
    <mergeCell ref="E23:E27"/>
    <mergeCell ref="C23:C27"/>
    <mergeCell ref="C18:C22"/>
    <mergeCell ref="E18:E22"/>
    <mergeCell ref="F18:F22"/>
  </mergeCells>
  <pageMargins left="0.7" right="0.7" top="0.75" bottom="0.75" header="0.3" footer="0.3"/>
  <pageSetup orientation="portrait" r:id="rId1"/>
  <ignoredErrors>
    <ignoredError sqref="E8:E17 E18:E2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A4D3-6E5C-4D2C-8761-AE187656BEB6}">
  <dimension ref="C3:F14"/>
  <sheetViews>
    <sheetView showGridLines="0" workbookViewId="0">
      <selection activeCell="E10" sqref="E10"/>
    </sheetView>
  </sheetViews>
  <sheetFormatPr baseColWidth="10" defaultRowHeight="15"/>
  <cols>
    <col min="3" max="3" width="32.42578125" customWidth="1"/>
    <col min="4" max="4" width="18.5703125" customWidth="1"/>
    <col min="5" max="5" width="17.5703125" customWidth="1"/>
    <col min="6" max="6" width="18.28515625" customWidth="1"/>
  </cols>
  <sheetData>
    <row r="3" spans="3:6" ht="24" customHeight="1">
      <c r="C3" s="195" t="s">
        <v>109</v>
      </c>
      <c r="D3" s="195"/>
      <c r="E3" s="195"/>
      <c r="F3" s="195"/>
    </row>
    <row r="4" spans="3:6" ht="24" customHeight="1">
      <c r="C4" s="195" t="s">
        <v>85</v>
      </c>
      <c r="D4" s="195"/>
      <c r="E4" s="195"/>
      <c r="F4" s="195"/>
    </row>
    <row r="5" spans="3:6" ht="45" customHeight="1">
      <c r="C5" s="100" t="s">
        <v>10</v>
      </c>
      <c r="D5" s="100" t="s">
        <v>107</v>
      </c>
      <c r="E5" s="101" t="s">
        <v>75</v>
      </c>
      <c r="F5" s="101" t="s">
        <v>45</v>
      </c>
    </row>
    <row r="6" spans="3:6" ht="17.45" customHeight="1">
      <c r="C6" s="128" t="s">
        <v>118</v>
      </c>
      <c r="D6" s="152">
        <f>'EDIFICIO CEFE'!E6</f>
        <v>80102758544</v>
      </c>
      <c r="E6" s="144">
        <f>D6*5%</f>
        <v>4005137927.2000003</v>
      </c>
      <c r="F6" s="144">
        <f>D6+E6</f>
        <v>84107896471.199997</v>
      </c>
    </row>
    <row r="7" spans="3:6" ht="19.899999999999999" customHeight="1">
      <c r="C7" s="128" t="s">
        <v>108</v>
      </c>
      <c r="D7" s="152">
        <v>1807548261</v>
      </c>
      <c r="E7" s="144">
        <f>D7*5%</f>
        <v>90377413.050000012</v>
      </c>
      <c r="F7" s="144">
        <f>+D7+E7</f>
        <v>1897925674.05</v>
      </c>
    </row>
    <row r="8" spans="3:6" ht="19.899999999999999" customHeight="1">
      <c r="C8" s="128" t="s">
        <v>69</v>
      </c>
      <c r="D8" s="152">
        <v>493772747</v>
      </c>
      <c r="E8" s="144">
        <v>0</v>
      </c>
      <c r="F8" s="144">
        <f>+D8+E8</f>
        <v>493772747</v>
      </c>
    </row>
    <row r="9" spans="3:6" ht="19.899999999999999" customHeight="1">
      <c r="C9" s="128" t="s">
        <v>70</v>
      </c>
      <c r="D9" s="152">
        <v>8674850874</v>
      </c>
      <c r="E9" s="144">
        <f>D9*5%</f>
        <v>433742543.70000005</v>
      </c>
      <c r="F9" s="144">
        <f>+D9+E9</f>
        <v>9108593417.7000008</v>
      </c>
    </row>
    <row r="10" spans="3:6" ht="29.25" customHeight="1">
      <c r="C10" s="128" t="s">
        <v>126</v>
      </c>
      <c r="D10" s="152">
        <f>D6*10%</f>
        <v>8010275854.4000006</v>
      </c>
      <c r="E10" s="152"/>
      <c r="F10" s="152">
        <f>D10</f>
        <v>8010275854.4000006</v>
      </c>
    </row>
    <row r="11" spans="3:6" ht="19.899999999999999" customHeight="1">
      <c r="C11" s="128" t="s">
        <v>127</v>
      </c>
      <c r="D11" s="152">
        <f>D6*10%</f>
        <v>8010275854.4000006</v>
      </c>
      <c r="E11" s="152"/>
      <c r="F11" s="152">
        <f>D11</f>
        <v>8010275854.4000006</v>
      </c>
    </row>
    <row r="12" spans="3:6" ht="24.6" customHeight="1">
      <c r="C12" s="105" t="s">
        <v>13</v>
      </c>
      <c r="D12" s="153">
        <f>SUM(D6:D11)</f>
        <v>107099482134.79999</v>
      </c>
      <c r="E12" s="153">
        <f>SUM(E6:E9)</f>
        <v>4529257883.9500008</v>
      </c>
      <c r="F12" s="153">
        <f>SUM(F6:F11)</f>
        <v>111628740018.74998</v>
      </c>
    </row>
    <row r="14" spans="3:6" ht="52.9" customHeight="1">
      <c r="C14" s="196" t="s">
        <v>50</v>
      </c>
      <c r="D14" s="196"/>
      <c r="E14" s="196"/>
      <c r="F14" s="196"/>
    </row>
  </sheetData>
  <mergeCells count="3">
    <mergeCell ref="C3:F3"/>
    <mergeCell ref="C4:F4"/>
    <mergeCell ref="C14:F14"/>
  </mergeCells>
  <pageMargins left="0.7" right="0.7" top="0.75" bottom="0.75" header="0.3" footer="0.3"/>
  <ignoredErrors>
    <ignoredError sqref="E1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671D-5F37-45A5-BEF6-4BA69FC3BE98}">
  <dimension ref="B2:G21"/>
  <sheetViews>
    <sheetView showGridLines="0" workbookViewId="0">
      <selection activeCell="C18" sqref="C18"/>
    </sheetView>
  </sheetViews>
  <sheetFormatPr baseColWidth="10" defaultRowHeight="12"/>
  <cols>
    <col min="1" max="1" width="16.28515625" style="99" customWidth="1"/>
    <col min="2" max="2" width="38.85546875" style="99" customWidth="1"/>
    <col min="3" max="3" width="19.42578125" style="99" customWidth="1"/>
    <col min="4" max="4" width="18.85546875" style="99" customWidth="1"/>
    <col min="5" max="5" width="23" style="99" customWidth="1"/>
    <col min="6" max="6" width="23.85546875" style="99" customWidth="1"/>
    <col min="7" max="7" width="13.7109375" style="99" customWidth="1"/>
    <col min="8" max="256" width="11.42578125" style="99"/>
    <col min="257" max="257" width="43.28515625" style="99" bestFit="1" customWidth="1"/>
    <col min="258" max="258" width="18.42578125" style="99" customWidth="1"/>
    <col min="259" max="259" width="18" style="99" customWidth="1"/>
    <col min="260" max="260" width="20" style="99" customWidth="1"/>
    <col min="261" max="261" width="20.140625" style="99" customWidth="1"/>
    <col min="262" max="262" width="14.140625" style="99" customWidth="1"/>
    <col min="263" max="263" width="13.7109375" style="99" customWidth="1"/>
    <col min="264" max="512" width="11.42578125" style="99"/>
    <col min="513" max="513" width="43.28515625" style="99" bestFit="1" customWidth="1"/>
    <col min="514" max="514" width="18.42578125" style="99" customWidth="1"/>
    <col min="515" max="515" width="18" style="99" customWidth="1"/>
    <col min="516" max="516" width="20" style="99" customWidth="1"/>
    <col min="517" max="517" width="20.140625" style="99" customWidth="1"/>
    <col min="518" max="518" width="14.140625" style="99" customWidth="1"/>
    <col min="519" max="519" width="13.7109375" style="99" customWidth="1"/>
    <col min="520" max="768" width="11.42578125" style="99"/>
    <col min="769" max="769" width="43.28515625" style="99" bestFit="1" customWidth="1"/>
    <col min="770" max="770" width="18.42578125" style="99" customWidth="1"/>
    <col min="771" max="771" width="18" style="99" customWidth="1"/>
    <col min="772" max="772" width="20" style="99" customWidth="1"/>
    <col min="773" max="773" width="20.140625" style="99" customWidth="1"/>
    <col min="774" max="774" width="14.140625" style="99" customWidth="1"/>
    <col min="775" max="775" width="13.7109375" style="99" customWidth="1"/>
    <col min="776" max="1024" width="11.42578125" style="99"/>
    <col min="1025" max="1025" width="43.28515625" style="99" bestFit="1" customWidth="1"/>
    <col min="1026" max="1026" width="18.42578125" style="99" customWidth="1"/>
    <col min="1027" max="1027" width="18" style="99" customWidth="1"/>
    <col min="1028" max="1028" width="20" style="99" customWidth="1"/>
    <col min="1029" max="1029" width="20.140625" style="99" customWidth="1"/>
    <col min="1030" max="1030" width="14.140625" style="99" customWidth="1"/>
    <col min="1031" max="1031" width="13.7109375" style="99" customWidth="1"/>
    <col min="1032" max="1280" width="11.42578125" style="99"/>
    <col min="1281" max="1281" width="43.28515625" style="99" bestFit="1" customWidth="1"/>
    <col min="1282" max="1282" width="18.42578125" style="99" customWidth="1"/>
    <col min="1283" max="1283" width="18" style="99" customWidth="1"/>
    <col min="1284" max="1284" width="20" style="99" customWidth="1"/>
    <col min="1285" max="1285" width="20.140625" style="99" customWidth="1"/>
    <col min="1286" max="1286" width="14.140625" style="99" customWidth="1"/>
    <col min="1287" max="1287" width="13.7109375" style="99" customWidth="1"/>
    <col min="1288" max="1536" width="11.42578125" style="99"/>
    <col min="1537" max="1537" width="43.28515625" style="99" bestFit="1" customWidth="1"/>
    <col min="1538" max="1538" width="18.42578125" style="99" customWidth="1"/>
    <col min="1539" max="1539" width="18" style="99" customWidth="1"/>
    <col min="1540" max="1540" width="20" style="99" customWidth="1"/>
    <col min="1541" max="1541" width="20.140625" style="99" customWidth="1"/>
    <col min="1542" max="1542" width="14.140625" style="99" customWidth="1"/>
    <col min="1543" max="1543" width="13.7109375" style="99" customWidth="1"/>
    <col min="1544" max="1792" width="11.42578125" style="99"/>
    <col min="1793" max="1793" width="43.28515625" style="99" bestFit="1" customWidth="1"/>
    <col min="1794" max="1794" width="18.42578125" style="99" customWidth="1"/>
    <col min="1795" max="1795" width="18" style="99" customWidth="1"/>
    <col min="1796" max="1796" width="20" style="99" customWidth="1"/>
    <col min="1797" max="1797" width="20.140625" style="99" customWidth="1"/>
    <col min="1798" max="1798" width="14.140625" style="99" customWidth="1"/>
    <col min="1799" max="1799" width="13.7109375" style="99" customWidth="1"/>
    <col min="1800" max="2048" width="11.42578125" style="99"/>
    <col min="2049" max="2049" width="43.28515625" style="99" bestFit="1" customWidth="1"/>
    <col min="2050" max="2050" width="18.42578125" style="99" customWidth="1"/>
    <col min="2051" max="2051" width="18" style="99" customWidth="1"/>
    <col min="2052" max="2052" width="20" style="99" customWidth="1"/>
    <col min="2053" max="2053" width="20.140625" style="99" customWidth="1"/>
    <col min="2054" max="2054" width="14.140625" style="99" customWidth="1"/>
    <col min="2055" max="2055" width="13.7109375" style="99" customWidth="1"/>
    <col min="2056" max="2304" width="11.42578125" style="99"/>
    <col min="2305" max="2305" width="43.28515625" style="99" bestFit="1" customWidth="1"/>
    <col min="2306" max="2306" width="18.42578125" style="99" customWidth="1"/>
    <col min="2307" max="2307" width="18" style="99" customWidth="1"/>
    <col min="2308" max="2308" width="20" style="99" customWidth="1"/>
    <col min="2309" max="2309" width="20.140625" style="99" customWidth="1"/>
    <col min="2310" max="2310" width="14.140625" style="99" customWidth="1"/>
    <col min="2311" max="2311" width="13.7109375" style="99" customWidth="1"/>
    <col min="2312" max="2560" width="11.42578125" style="99"/>
    <col min="2561" max="2561" width="43.28515625" style="99" bestFit="1" customWidth="1"/>
    <col min="2562" max="2562" width="18.42578125" style="99" customWidth="1"/>
    <col min="2563" max="2563" width="18" style="99" customWidth="1"/>
    <col min="2564" max="2564" width="20" style="99" customWidth="1"/>
    <col min="2565" max="2565" width="20.140625" style="99" customWidth="1"/>
    <col min="2566" max="2566" width="14.140625" style="99" customWidth="1"/>
    <col min="2567" max="2567" width="13.7109375" style="99" customWidth="1"/>
    <col min="2568" max="2816" width="11.42578125" style="99"/>
    <col min="2817" max="2817" width="43.28515625" style="99" bestFit="1" customWidth="1"/>
    <col min="2818" max="2818" width="18.42578125" style="99" customWidth="1"/>
    <col min="2819" max="2819" width="18" style="99" customWidth="1"/>
    <col min="2820" max="2820" width="20" style="99" customWidth="1"/>
    <col min="2821" max="2821" width="20.140625" style="99" customWidth="1"/>
    <col min="2822" max="2822" width="14.140625" style="99" customWidth="1"/>
    <col min="2823" max="2823" width="13.7109375" style="99" customWidth="1"/>
    <col min="2824" max="3072" width="11.42578125" style="99"/>
    <col min="3073" max="3073" width="43.28515625" style="99" bestFit="1" customWidth="1"/>
    <col min="3074" max="3074" width="18.42578125" style="99" customWidth="1"/>
    <col min="3075" max="3075" width="18" style="99" customWidth="1"/>
    <col min="3076" max="3076" width="20" style="99" customWidth="1"/>
    <col min="3077" max="3077" width="20.140625" style="99" customWidth="1"/>
    <col min="3078" max="3078" width="14.140625" style="99" customWidth="1"/>
    <col min="3079" max="3079" width="13.7109375" style="99" customWidth="1"/>
    <col min="3080" max="3328" width="11.42578125" style="99"/>
    <col min="3329" max="3329" width="43.28515625" style="99" bestFit="1" customWidth="1"/>
    <col min="3330" max="3330" width="18.42578125" style="99" customWidth="1"/>
    <col min="3331" max="3331" width="18" style="99" customWidth="1"/>
    <col min="3332" max="3332" width="20" style="99" customWidth="1"/>
    <col min="3333" max="3333" width="20.140625" style="99" customWidth="1"/>
    <col min="3334" max="3334" width="14.140625" style="99" customWidth="1"/>
    <col min="3335" max="3335" width="13.7109375" style="99" customWidth="1"/>
    <col min="3336" max="3584" width="11.42578125" style="99"/>
    <col min="3585" max="3585" width="43.28515625" style="99" bestFit="1" customWidth="1"/>
    <col min="3586" max="3586" width="18.42578125" style="99" customWidth="1"/>
    <col min="3587" max="3587" width="18" style="99" customWidth="1"/>
    <col min="3588" max="3588" width="20" style="99" customWidth="1"/>
    <col min="3589" max="3589" width="20.140625" style="99" customWidth="1"/>
    <col min="3590" max="3590" width="14.140625" style="99" customWidth="1"/>
    <col min="3591" max="3591" width="13.7109375" style="99" customWidth="1"/>
    <col min="3592" max="3840" width="11.42578125" style="99"/>
    <col min="3841" max="3841" width="43.28515625" style="99" bestFit="1" customWidth="1"/>
    <col min="3842" max="3842" width="18.42578125" style="99" customWidth="1"/>
    <col min="3843" max="3843" width="18" style="99" customWidth="1"/>
    <col min="3844" max="3844" width="20" style="99" customWidth="1"/>
    <col min="3845" max="3845" width="20.140625" style="99" customWidth="1"/>
    <col min="3846" max="3846" width="14.140625" style="99" customWidth="1"/>
    <col min="3847" max="3847" width="13.7109375" style="99" customWidth="1"/>
    <col min="3848" max="4096" width="11.42578125" style="99"/>
    <col min="4097" max="4097" width="43.28515625" style="99" bestFit="1" customWidth="1"/>
    <col min="4098" max="4098" width="18.42578125" style="99" customWidth="1"/>
    <col min="4099" max="4099" width="18" style="99" customWidth="1"/>
    <col min="4100" max="4100" width="20" style="99" customWidth="1"/>
    <col min="4101" max="4101" width="20.140625" style="99" customWidth="1"/>
    <col min="4102" max="4102" width="14.140625" style="99" customWidth="1"/>
    <col min="4103" max="4103" width="13.7109375" style="99" customWidth="1"/>
    <col min="4104" max="4352" width="11.42578125" style="99"/>
    <col min="4353" max="4353" width="43.28515625" style="99" bestFit="1" customWidth="1"/>
    <col min="4354" max="4354" width="18.42578125" style="99" customWidth="1"/>
    <col min="4355" max="4355" width="18" style="99" customWidth="1"/>
    <col min="4356" max="4356" width="20" style="99" customWidth="1"/>
    <col min="4357" max="4357" width="20.140625" style="99" customWidth="1"/>
    <col min="4358" max="4358" width="14.140625" style="99" customWidth="1"/>
    <col min="4359" max="4359" width="13.7109375" style="99" customWidth="1"/>
    <col min="4360" max="4608" width="11.42578125" style="99"/>
    <col min="4609" max="4609" width="43.28515625" style="99" bestFit="1" customWidth="1"/>
    <col min="4610" max="4610" width="18.42578125" style="99" customWidth="1"/>
    <col min="4611" max="4611" width="18" style="99" customWidth="1"/>
    <col min="4612" max="4612" width="20" style="99" customWidth="1"/>
    <col min="4613" max="4613" width="20.140625" style="99" customWidth="1"/>
    <col min="4614" max="4614" width="14.140625" style="99" customWidth="1"/>
    <col min="4615" max="4615" width="13.7109375" style="99" customWidth="1"/>
    <col min="4616" max="4864" width="11.42578125" style="99"/>
    <col min="4865" max="4865" width="43.28515625" style="99" bestFit="1" customWidth="1"/>
    <col min="4866" max="4866" width="18.42578125" style="99" customWidth="1"/>
    <col min="4867" max="4867" width="18" style="99" customWidth="1"/>
    <col min="4868" max="4868" width="20" style="99" customWidth="1"/>
    <col min="4869" max="4869" width="20.140625" style="99" customWidth="1"/>
    <col min="4870" max="4870" width="14.140625" style="99" customWidth="1"/>
    <col min="4871" max="4871" width="13.7109375" style="99" customWidth="1"/>
    <col min="4872" max="5120" width="11.42578125" style="99"/>
    <col min="5121" max="5121" width="43.28515625" style="99" bestFit="1" customWidth="1"/>
    <col min="5122" max="5122" width="18.42578125" style="99" customWidth="1"/>
    <col min="5123" max="5123" width="18" style="99" customWidth="1"/>
    <col min="5124" max="5124" width="20" style="99" customWidth="1"/>
    <col min="5125" max="5125" width="20.140625" style="99" customWidth="1"/>
    <col min="5126" max="5126" width="14.140625" style="99" customWidth="1"/>
    <col min="5127" max="5127" width="13.7109375" style="99" customWidth="1"/>
    <col min="5128" max="5376" width="11.42578125" style="99"/>
    <col min="5377" max="5377" width="43.28515625" style="99" bestFit="1" customWidth="1"/>
    <col min="5378" max="5378" width="18.42578125" style="99" customWidth="1"/>
    <col min="5379" max="5379" width="18" style="99" customWidth="1"/>
    <col min="5380" max="5380" width="20" style="99" customWidth="1"/>
    <col min="5381" max="5381" width="20.140625" style="99" customWidth="1"/>
    <col min="5382" max="5382" width="14.140625" style="99" customWidth="1"/>
    <col min="5383" max="5383" width="13.7109375" style="99" customWidth="1"/>
    <col min="5384" max="5632" width="11.42578125" style="99"/>
    <col min="5633" max="5633" width="43.28515625" style="99" bestFit="1" customWidth="1"/>
    <col min="5634" max="5634" width="18.42578125" style="99" customWidth="1"/>
    <col min="5635" max="5635" width="18" style="99" customWidth="1"/>
    <col min="5636" max="5636" width="20" style="99" customWidth="1"/>
    <col min="5637" max="5637" width="20.140625" style="99" customWidth="1"/>
    <col min="5638" max="5638" width="14.140625" style="99" customWidth="1"/>
    <col min="5639" max="5639" width="13.7109375" style="99" customWidth="1"/>
    <col min="5640" max="5888" width="11.42578125" style="99"/>
    <col min="5889" max="5889" width="43.28515625" style="99" bestFit="1" customWidth="1"/>
    <col min="5890" max="5890" width="18.42578125" style="99" customWidth="1"/>
    <col min="5891" max="5891" width="18" style="99" customWidth="1"/>
    <col min="5892" max="5892" width="20" style="99" customWidth="1"/>
    <col min="5893" max="5893" width="20.140625" style="99" customWidth="1"/>
    <col min="5894" max="5894" width="14.140625" style="99" customWidth="1"/>
    <col min="5895" max="5895" width="13.7109375" style="99" customWidth="1"/>
    <col min="5896" max="6144" width="11.42578125" style="99"/>
    <col min="6145" max="6145" width="43.28515625" style="99" bestFit="1" customWidth="1"/>
    <col min="6146" max="6146" width="18.42578125" style="99" customWidth="1"/>
    <col min="6147" max="6147" width="18" style="99" customWidth="1"/>
    <col min="6148" max="6148" width="20" style="99" customWidth="1"/>
    <col min="6149" max="6149" width="20.140625" style="99" customWidth="1"/>
    <col min="6150" max="6150" width="14.140625" style="99" customWidth="1"/>
    <col min="6151" max="6151" width="13.7109375" style="99" customWidth="1"/>
    <col min="6152" max="6400" width="11.42578125" style="99"/>
    <col min="6401" max="6401" width="43.28515625" style="99" bestFit="1" customWidth="1"/>
    <col min="6402" max="6402" width="18.42578125" style="99" customWidth="1"/>
    <col min="6403" max="6403" width="18" style="99" customWidth="1"/>
    <col min="6404" max="6404" width="20" style="99" customWidth="1"/>
    <col min="6405" max="6405" width="20.140625" style="99" customWidth="1"/>
    <col min="6406" max="6406" width="14.140625" style="99" customWidth="1"/>
    <col min="6407" max="6407" width="13.7109375" style="99" customWidth="1"/>
    <col min="6408" max="6656" width="11.42578125" style="99"/>
    <col min="6657" max="6657" width="43.28515625" style="99" bestFit="1" customWidth="1"/>
    <col min="6658" max="6658" width="18.42578125" style="99" customWidth="1"/>
    <col min="6659" max="6659" width="18" style="99" customWidth="1"/>
    <col min="6660" max="6660" width="20" style="99" customWidth="1"/>
    <col min="6661" max="6661" width="20.140625" style="99" customWidth="1"/>
    <col min="6662" max="6662" width="14.140625" style="99" customWidth="1"/>
    <col min="6663" max="6663" width="13.7109375" style="99" customWidth="1"/>
    <col min="6664" max="6912" width="11.42578125" style="99"/>
    <col min="6913" max="6913" width="43.28515625" style="99" bestFit="1" customWidth="1"/>
    <col min="6914" max="6914" width="18.42578125" style="99" customWidth="1"/>
    <col min="6915" max="6915" width="18" style="99" customWidth="1"/>
    <col min="6916" max="6916" width="20" style="99" customWidth="1"/>
    <col min="6917" max="6917" width="20.140625" style="99" customWidth="1"/>
    <col min="6918" max="6918" width="14.140625" style="99" customWidth="1"/>
    <col min="6919" max="6919" width="13.7109375" style="99" customWidth="1"/>
    <col min="6920" max="7168" width="11.42578125" style="99"/>
    <col min="7169" max="7169" width="43.28515625" style="99" bestFit="1" customWidth="1"/>
    <col min="7170" max="7170" width="18.42578125" style="99" customWidth="1"/>
    <col min="7171" max="7171" width="18" style="99" customWidth="1"/>
    <col min="7172" max="7172" width="20" style="99" customWidth="1"/>
    <col min="7173" max="7173" width="20.140625" style="99" customWidth="1"/>
    <col min="7174" max="7174" width="14.140625" style="99" customWidth="1"/>
    <col min="7175" max="7175" width="13.7109375" style="99" customWidth="1"/>
    <col min="7176" max="7424" width="11.42578125" style="99"/>
    <col min="7425" max="7425" width="43.28515625" style="99" bestFit="1" customWidth="1"/>
    <col min="7426" max="7426" width="18.42578125" style="99" customWidth="1"/>
    <col min="7427" max="7427" width="18" style="99" customWidth="1"/>
    <col min="7428" max="7428" width="20" style="99" customWidth="1"/>
    <col min="7429" max="7429" width="20.140625" style="99" customWidth="1"/>
    <col min="7430" max="7430" width="14.140625" style="99" customWidth="1"/>
    <col min="7431" max="7431" width="13.7109375" style="99" customWidth="1"/>
    <col min="7432" max="7680" width="11.42578125" style="99"/>
    <col min="7681" max="7681" width="43.28515625" style="99" bestFit="1" customWidth="1"/>
    <col min="7682" max="7682" width="18.42578125" style="99" customWidth="1"/>
    <col min="7683" max="7683" width="18" style="99" customWidth="1"/>
    <col min="7684" max="7684" width="20" style="99" customWidth="1"/>
    <col min="7685" max="7685" width="20.140625" style="99" customWidth="1"/>
    <col min="7686" max="7686" width="14.140625" style="99" customWidth="1"/>
    <col min="7687" max="7687" width="13.7109375" style="99" customWidth="1"/>
    <col min="7688" max="7936" width="11.42578125" style="99"/>
    <col min="7937" max="7937" width="43.28515625" style="99" bestFit="1" customWidth="1"/>
    <col min="7938" max="7938" width="18.42578125" style="99" customWidth="1"/>
    <col min="7939" max="7939" width="18" style="99" customWidth="1"/>
    <col min="7940" max="7940" width="20" style="99" customWidth="1"/>
    <col min="7941" max="7941" width="20.140625" style="99" customWidth="1"/>
    <col min="7942" max="7942" width="14.140625" style="99" customWidth="1"/>
    <col min="7943" max="7943" width="13.7109375" style="99" customWidth="1"/>
    <col min="7944" max="8192" width="11.42578125" style="99"/>
    <col min="8193" max="8193" width="43.28515625" style="99" bestFit="1" customWidth="1"/>
    <col min="8194" max="8194" width="18.42578125" style="99" customWidth="1"/>
    <col min="8195" max="8195" width="18" style="99" customWidth="1"/>
    <col min="8196" max="8196" width="20" style="99" customWidth="1"/>
    <col min="8197" max="8197" width="20.140625" style="99" customWidth="1"/>
    <col min="8198" max="8198" width="14.140625" style="99" customWidth="1"/>
    <col min="8199" max="8199" width="13.7109375" style="99" customWidth="1"/>
    <col min="8200" max="8448" width="11.42578125" style="99"/>
    <col min="8449" max="8449" width="43.28515625" style="99" bestFit="1" customWidth="1"/>
    <col min="8450" max="8450" width="18.42578125" style="99" customWidth="1"/>
    <col min="8451" max="8451" width="18" style="99" customWidth="1"/>
    <col min="8452" max="8452" width="20" style="99" customWidth="1"/>
    <col min="8453" max="8453" width="20.140625" style="99" customWidth="1"/>
    <col min="8454" max="8454" width="14.140625" style="99" customWidth="1"/>
    <col min="8455" max="8455" width="13.7109375" style="99" customWidth="1"/>
    <col min="8456" max="8704" width="11.42578125" style="99"/>
    <col min="8705" max="8705" width="43.28515625" style="99" bestFit="1" customWidth="1"/>
    <col min="8706" max="8706" width="18.42578125" style="99" customWidth="1"/>
    <col min="8707" max="8707" width="18" style="99" customWidth="1"/>
    <col min="8708" max="8708" width="20" style="99" customWidth="1"/>
    <col min="8709" max="8709" width="20.140625" style="99" customWidth="1"/>
    <col min="8710" max="8710" width="14.140625" style="99" customWidth="1"/>
    <col min="8711" max="8711" width="13.7109375" style="99" customWidth="1"/>
    <col min="8712" max="8960" width="11.42578125" style="99"/>
    <col min="8961" max="8961" width="43.28515625" style="99" bestFit="1" customWidth="1"/>
    <col min="8962" max="8962" width="18.42578125" style="99" customWidth="1"/>
    <col min="8963" max="8963" width="18" style="99" customWidth="1"/>
    <col min="8964" max="8964" width="20" style="99" customWidth="1"/>
    <col min="8965" max="8965" width="20.140625" style="99" customWidth="1"/>
    <col min="8966" max="8966" width="14.140625" style="99" customWidth="1"/>
    <col min="8967" max="8967" width="13.7109375" style="99" customWidth="1"/>
    <col min="8968" max="9216" width="11.42578125" style="99"/>
    <col min="9217" max="9217" width="43.28515625" style="99" bestFit="1" customWidth="1"/>
    <col min="9218" max="9218" width="18.42578125" style="99" customWidth="1"/>
    <col min="9219" max="9219" width="18" style="99" customWidth="1"/>
    <col min="9220" max="9220" width="20" style="99" customWidth="1"/>
    <col min="9221" max="9221" width="20.140625" style="99" customWidth="1"/>
    <col min="9222" max="9222" width="14.140625" style="99" customWidth="1"/>
    <col min="9223" max="9223" width="13.7109375" style="99" customWidth="1"/>
    <col min="9224" max="9472" width="11.42578125" style="99"/>
    <col min="9473" max="9473" width="43.28515625" style="99" bestFit="1" customWidth="1"/>
    <col min="9474" max="9474" width="18.42578125" style="99" customWidth="1"/>
    <col min="9475" max="9475" width="18" style="99" customWidth="1"/>
    <col min="9476" max="9476" width="20" style="99" customWidth="1"/>
    <col min="9477" max="9477" width="20.140625" style="99" customWidth="1"/>
    <col min="9478" max="9478" width="14.140625" style="99" customWidth="1"/>
    <col min="9479" max="9479" width="13.7109375" style="99" customWidth="1"/>
    <col min="9480" max="9728" width="11.42578125" style="99"/>
    <col min="9729" max="9729" width="43.28515625" style="99" bestFit="1" customWidth="1"/>
    <col min="9730" max="9730" width="18.42578125" style="99" customWidth="1"/>
    <col min="9731" max="9731" width="18" style="99" customWidth="1"/>
    <col min="9732" max="9732" width="20" style="99" customWidth="1"/>
    <col min="9733" max="9733" width="20.140625" style="99" customWidth="1"/>
    <col min="9734" max="9734" width="14.140625" style="99" customWidth="1"/>
    <col min="9735" max="9735" width="13.7109375" style="99" customWidth="1"/>
    <col min="9736" max="9984" width="11.42578125" style="99"/>
    <col min="9985" max="9985" width="43.28515625" style="99" bestFit="1" customWidth="1"/>
    <col min="9986" max="9986" width="18.42578125" style="99" customWidth="1"/>
    <col min="9987" max="9987" width="18" style="99" customWidth="1"/>
    <col min="9988" max="9988" width="20" style="99" customWidth="1"/>
    <col min="9989" max="9989" width="20.140625" style="99" customWidth="1"/>
    <col min="9990" max="9990" width="14.140625" style="99" customWidth="1"/>
    <col min="9991" max="9991" width="13.7109375" style="99" customWidth="1"/>
    <col min="9992" max="10240" width="11.42578125" style="99"/>
    <col min="10241" max="10241" width="43.28515625" style="99" bestFit="1" customWidth="1"/>
    <col min="10242" max="10242" width="18.42578125" style="99" customWidth="1"/>
    <col min="10243" max="10243" width="18" style="99" customWidth="1"/>
    <col min="10244" max="10244" width="20" style="99" customWidth="1"/>
    <col min="10245" max="10245" width="20.140625" style="99" customWidth="1"/>
    <col min="10246" max="10246" width="14.140625" style="99" customWidth="1"/>
    <col min="10247" max="10247" width="13.7109375" style="99" customWidth="1"/>
    <col min="10248" max="10496" width="11.42578125" style="99"/>
    <col min="10497" max="10497" width="43.28515625" style="99" bestFit="1" customWidth="1"/>
    <col min="10498" max="10498" width="18.42578125" style="99" customWidth="1"/>
    <col min="10499" max="10499" width="18" style="99" customWidth="1"/>
    <col min="10500" max="10500" width="20" style="99" customWidth="1"/>
    <col min="10501" max="10501" width="20.140625" style="99" customWidth="1"/>
    <col min="10502" max="10502" width="14.140625" style="99" customWidth="1"/>
    <col min="10503" max="10503" width="13.7109375" style="99" customWidth="1"/>
    <col min="10504" max="10752" width="11.42578125" style="99"/>
    <col min="10753" max="10753" width="43.28515625" style="99" bestFit="1" customWidth="1"/>
    <col min="10754" max="10754" width="18.42578125" style="99" customWidth="1"/>
    <col min="10755" max="10755" width="18" style="99" customWidth="1"/>
    <col min="10756" max="10756" width="20" style="99" customWidth="1"/>
    <col min="10757" max="10757" width="20.140625" style="99" customWidth="1"/>
    <col min="10758" max="10758" width="14.140625" style="99" customWidth="1"/>
    <col min="10759" max="10759" width="13.7109375" style="99" customWidth="1"/>
    <col min="10760" max="11008" width="11.42578125" style="99"/>
    <col min="11009" max="11009" width="43.28515625" style="99" bestFit="1" customWidth="1"/>
    <col min="11010" max="11010" width="18.42578125" style="99" customWidth="1"/>
    <col min="11011" max="11011" width="18" style="99" customWidth="1"/>
    <col min="11012" max="11012" width="20" style="99" customWidth="1"/>
    <col min="11013" max="11013" width="20.140625" style="99" customWidth="1"/>
    <col min="11014" max="11014" width="14.140625" style="99" customWidth="1"/>
    <col min="11015" max="11015" width="13.7109375" style="99" customWidth="1"/>
    <col min="11016" max="11264" width="11.42578125" style="99"/>
    <col min="11265" max="11265" width="43.28515625" style="99" bestFit="1" customWidth="1"/>
    <col min="11266" max="11266" width="18.42578125" style="99" customWidth="1"/>
    <col min="11267" max="11267" width="18" style="99" customWidth="1"/>
    <col min="11268" max="11268" width="20" style="99" customWidth="1"/>
    <col min="11269" max="11269" width="20.140625" style="99" customWidth="1"/>
    <col min="11270" max="11270" width="14.140625" style="99" customWidth="1"/>
    <col min="11271" max="11271" width="13.7109375" style="99" customWidth="1"/>
    <col min="11272" max="11520" width="11.42578125" style="99"/>
    <col min="11521" max="11521" width="43.28515625" style="99" bestFit="1" customWidth="1"/>
    <col min="11522" max="11522" width="18.42578125" style="99" customWidth="1"/>
    <col min="11523" max="11523" width="18" style="99" customWidth="1"/>
    <col min="11524" max="11524" width="20" style="99" customWidth="1"/>
    <col min="11525" max="11525" width="20.140625" style="99" customWidth="1"/>
    <col min="11526" max="11526" width="14.140625" style="99" customWidth="1"/>
    <col min="11527" max="11527" width="13.7109375" style="99" customWidth="1"/>
    <col min="11528" max="11776" width="11.42578125" style="99"/>
    <col min="11777" max="11777" width="43.28515625" style="99" bestFit="1" customWidth="1"/>
    <col min="11778" max="11778" width="18.42578125" style="99" customWidth="1"/>
    <col min="11779" max="11779" width="18" style="99" customWidth="1"/>
    <col min="11780" max="11780" width="20" style="99" customWidth="1"/>
    <col min="11781" max="11781" width="20.140625" style="99" customWidth="1"/>
    <col min="11782" max="11782" width="14.140625" style="99" customWidth="1"/>
    <col min="11783" max="11783" width="13.7109375" style="99" customWidth="1"/>
    <col min="11784" max="12032" width="11.42578125" style="99"/>
    <col min="12033" max="12033" width="43.28515625" style="99" bestFit="1" customWidth="1"/>
    <col min="12034" max="12034" width="18.42578125" style="99" customWidth="1"/>
    <col min="12035" max="12035" width="18" style="99" customWidth="1"/>
    <col min="12036" max="12036" width="20" style="99" customWidth="1"/>
    <col min="12037" max="12037" width="20.140625" style="99" customWidth="1"/>
    <col min="12038" max="12038" width="14.140625" style="99" customWidth="1"/>
    <col min="12039" max="12039" width="13.7109375" style="99" customWidth="1"/>
    <col min="12040" max="12288" width="11.42578125" style="99"/>
    <col min="12289" max="12289" width="43.28515625" style="99" bestFit="1" customWidth="1"/>
    <col min="12290" max="12290" width="18.42578125" style="99" customWidth="1"/>
    <col min="12291" max="12291" width="18" style="99" customWidth="1"/>
    <col min="12292" max="12292" width="20" style="99" customWidth="1"/>
    <col min="12293" max="12293" width="20.140625" style="99" customWidth="1"/>
    <col min="12294" max="12294" width="14.140625" style="99" customWidth="1"/>
    <col min="12295" max="12295" width="13.7109375" style="99" customWidth="1"/>
    <col min="12296" max="12544" width="11.42578125" style="99"/>
    <col min="12545" max="12545" width="43.28515625" style="99" bestFit="1" customWidth="1"/>
    <col min="12546" max="12546" width="18.42578125" style="99" customWidth="1"/>
    <col min="12547" max="12547" width="18" style="99" customWidth="1"/>
    <col min="12548" max="12548" width="20" style="99" customWidth="1"/>
    <col min="12549" max="12549" width="20.140625" style="99" customWidth="1"/>
    <col min="12550" max="12550" width="14.140625" style="99" customWidth="1"/>
    <col min="12551" max="12551" width="13.7109375" style="99" customWidth="1"/>
    <col min="12552" max="12800" width="11.42578125" style="99"/>
    <col min="12801" max="12801" width="43.28515625" style="99" bestFit="1" customWidth="1"/>
    <col min="12802" max="12802" width="18.42578125" style="99" customWidth="1"/>
    <col min="12803" max="12803" width="18" style="99" customWidth="1"/>
    <col min="12804" max="12804" width="20" style="99" customWidth="1"/>
    <col min="12805" max="12805" width="20.140625" style="99" customWidth="1"/>
    <col min="12806" max="12806" width="14.140625" style="99" customWidth="1"/>
    <col min="12807" max="12807" width="13.7109375" style="99" customWidth="1"/>
    <col min="12808" max="13056" width="11.42578125" style="99"/>
    <col min="13057" max="13057" width="43.28515625" style="99" bestFit="1" customWidth="1"/>
    <col min="13058" max="13058" width="18.42578125" style="99" customWidth="1"/>
    <col min="13059" max="13059" width="18" style="99" customWidth="1"/>
    <col min="13060" max="13060" width="20" style="99" customWidth="1"/>
    <col min="13061" max="13061" width="20.140625" style="99" customWidth="1"/>
    <col min="13062" max="13062" width="14.140625" style="99" customWidth="1"/>
    <col min="13063" max="13063" width="13.7109375" style="99" customWidth="1"/>
    <col min="13064" max="13312" width="11.42578125" style="99"/>
    <col min="13313" max="13313" width="43.28515625" style="99" bestFit="1" customWidth="1"/>
    <col min="13314" max="13314" width="18.42578125" style="99" customWidth="1"/>
    <col min="13315" max="13315" width="18" style="99" customWidth="1"/>
    <col min="13316" max="13316" width="20" style="99" customWidth="1"/>
    <col min="13317" max="13317" width="20.140625" style="99" customWidth="1"/>
    <col min="13318" max="13318" width="14.140625" style="99" customWidth="1"/>
    <col min="13319" max="13319" width="13.7109375" style="99" customWidth="1"/>
    <col min="13320" max="13568" width="11.42578125" style="99"/>
    <col min="13569" max="13569" width="43.28515625" style="99" bestFit="1" customWidth="1"/>
    <col min="13570" max="13570" width="18.42578125" style="99" customWidth="1"/>
    <col min="13571" max="13571" width="18" style="99" customWidth="1"/>
    <col min="13572" max="13572" width="20" style="99" customWidth="1"/>
    <col min="13573" max="13573" width="20.140625" style="99" customWidth="1"/>
    <col min="13574" max="13574" width="14.140625" style="99" customWidth="1"/>
    <col min="13575" max="13575" width="13.7109375" style="99" customWidth="1"/>
    <col min="13576" max="13824" width="11.42578125" style="99"/>
    <col min="13825" max="13825" width="43.28515625" style="99" bestFit="1" customWidth="1"/>
    <col min="13826" max="13826" width="18.42578125" style="99" customWidth="1"/>
    <col min="13827" max="13827" width="18" style="99" customWidth="1"/>
    <col min="13828" max="13828" width="20" style="99" customWidth="1"/>
    <col min="13829" max="13829" width="20.140625" style="99" customWidth="1"/>
    <col min="13830" max="13830" width="14.140625" style="99" customWidth="1"/>
    <col min="13831" max="13831" width="13.7109375" style="99" customWidth="1"/>
    <col min="13832" max="14080" width="11.42578125" style="99"/>
    <col min="14081" max="14081" width="43.28515625" style="99" bestFit="1" customWidth="1"/>
    <col min="14082" max="14082" width="18.42578125" style="99" customWidth="1"/>
    <col min="14083" max="14083" width="18" style="99" customWidth="1"/>
    <col min="14084" max="14084" width="20" style="99" customWidth="1"/>
    <col min="14085" max="14085" width="20.140625" style="99" customWidth="1"/>
    <col min="14086" max="14086" width="14.140625" style="99" customWidth="1"/>
    <col min="14087" max="14087" width="13.7109375" style="99" customWidth="1"/>
    <col min="14088" max="14336" width="11.42578125" style="99"/>
    <col min="14337" max="14337" width="43.28515625" style="99" bestFit="1" customWidth="1"/>
    <col min="14338" max="14338" width="18.42578125" style="99" customWidth="1"/>
    <col min="14339" max="14339" width="18" style="99" customWidth="1"/>
    <col min="14340" max="14340" width="20" style="99" customWidth="1"/>
    <col min="14341" max="14341" width="20.140625" style="99" customWidth="1"/>
    <col min="14342" max="14342" width="14.140625" style="99" customWidth="1"/>
    <col min="14343" max="14343" width="13.7109375" style="99" customWidth="1"/>
    <col min="14344" max="14592" width="11.42578125" style="99"/>
    <col min="14593" max="14593" width="43.28515625" style="99" bestFit="1" customWidth="1"/>
    <col min="14594" max="14594" width="18.42578125" style="99" customWidth="1"/>
    <col min="14595" max="14595" width="18" style="99" customWidth="1"/>
    <col min="14596" max="14596" width="20" style="99" customWidth="1"/>
    <col min="14597" max="14597" width="20.140625" style="99" customWidth="1"/>
    <col min="14598" max="14598" width="14.140625" style="99" customWidth="1"/>
    <col min="14599" max="14599" width="13.7109375" style="99" customWidth="1"/>
    <col min="14600" max="14848" width="11.42578125" style="99"/>
    <col min="14849" max="14849" width="43.28515625" style="99" bestFit="1" customWidth="1"/>
    <col min="14850" max="14850" width="18.42578125" style="99" customWidth="1"/>
    <col min="14851" max="14851" width="18" style="99" customWidth="1"/>
    <col min="14852" max="14852" width="20" style="99" customWidth="1"/>
    <col min="14853" max="14853" width="20.140625" style="99" customWidth="1"/>
    <col min="14854" max="14854" width="14.140625" style="99" customWidth="1"/>
    <col min="14855" max="14855" width="13.7109375" style="99" customWidth="1"/>
    <col min="14856" max="15104" width="11.42578125" style="99"/>
    <col min="15105" max="15105" width="43.28515625" style="99" bestFit="1" customWidth="1"/>
    <col min="15106" max="15106" width="18.42578125" style="99" customWidth="1"/>
    <col min="15107" max="15107" width="18" style="99" customWidth="1"/>
    <col min="15108" max="15108" width="20" style="99" customWidth="1"/>
    <col min="15109" max="15109" width="20.140625" style="99" customWidth="1"/>
    <col min="15110" max="15110" width="14.140625" style="99" customWidth="1"/>
    <col min="15111" max="15111" width="13.7109375" style="99" customWidth="1"/>
    <col min="15112" max="15360" width="11.42578125" style="99"/>
    <col min="15361" max="15361" width="43.28515625" style="99" bestFit="1" customWidth="1"/>
    <col min="15362" max="15362" width="18.42578125" style="99" customWidth="1"/>
    <col min="15363" max="15363" width="18" style="99" customWidth="1"/>
    <col min="15364" max="15364" width="20" style="99" customWidth="1"/>
    <col min="15365" max="15365" width="20.140625" style="99" customWidth="1"/>
    <col min="15366" max="15366" width="14.140625" style="99" customWidth="1"/>
    <col min="15367" max="15367" width="13.7109375" style="99" customWidth="1"/>
    <col min="15368" max="15616" width="11.42578125" style="99"/>
    <col min="15617" max="15617" width="43.28515625" style="99" bestFit="1" customWidth="1"/>
    <col min="15618" max="15618" width="18.42578125" style="99" customWidth="1"/>
    <col min="15619" max="15619" width="18" style="99" customWidth="1"/>
    <col min="15620" max="15620" width="20" style="99" customWidth="1"/>
    <col min="15621" max="15621" width="20.140625" style="99" customWidth="1"/>
    <col min="15622" max="15622" width="14.140625" style="99" customWidth="1"/>
    <col min="15623" max="15623" width="13.7109375" style="99" customWidth="1"/>
    <col min="15624" max="15872" width="11.42578125" style="99"/>
    <col min="15873" max="15873" width="43.28515625" style="99" bestFit="1" customWidth="1"/>
    <col min="15874" max="15874" width="18.42578125" style="99" customWidth="1"/>
    <col min="15875" max="15875" width="18" style="99" customWidth="1"/>
    <col min="15876" max="15876" width="20" style="99" customWidth="1"/>
    <col min="15877" max="15877" width="20.140625" style="99" customWidth="1"/>
    <col min="15878" max="15878" width="14.140625" style="99" customWidth="1"/>
    <col min="15879" max="15879" width="13.7109375" style="99" customWidth="1"/>
    <col min="15880" max="16128" width="11.42578125" style="99"/>
    <col min="16129" max="16129" width="43.28515625" style="99" bestFit="1" customWidth="1"/>
    <col min="16130" max="16130" width="18.42578125" style="99" customWidth="1"/>
    <col min="16131" max="16131" width="18" style="99" customWidth="1"/>
    <col min="16132" max="16132" width="20" style="99" customWidth="1"/>
    <col min="16133" max="16133" width="20.140625" style="99" customWidth="1"/>
    <col min="16134" max="16134" width="14.140625" style="99" customWidth="1"/>
    <col min="16135" max="16135" width="13.7109375" style="99" customWidth="1"/>
    <col min="16136" max="16384" width="11.42578125" style="99"/>
  </cols>
  <sheetData>
    <row r="2" spans="2:7" ht="18" customHeight="1">
      <c r="B2" s="195" t="str">
        <f>'ESTUDIO DE MERCADO'!B3</f>
        <v>SECRETARÍA DISTRITAL DE CULTURA RECREACIÓN Y DEPORTE 2026</v>
      </c>
      <c r="C2" s="195"/>
      <c r="D2" s="195"/>
      <c r="E2" s="195"/>
    </row>
    <row r="3" spans="2:7" ht="18" customHeight="1">
      <c r="B3" s="195" t="s">
        <v>85</v>
      </c>
      <c r="C3" s="195"/>
      <c r="D3" s="195"/>
      <c r="E3" s="195"/>
    </row>
    <row r="4" spans="2:7">
      <c r="B4" s="102"/>
      <c r="C4" s="102"/>
      <c r="D4" s="102"/>
      <c r="E4" s="102"/>
    </row>
    <row r="5" spans="2:7" s="102" customFormat="1" ht="34.5" customHeight="1">
      <c r="B5" s="100" t="s">
        <v>10</v>
      </c>
      <c r="C5" s="100" t="s">
        <v>107</v>
      </c>
      <c r="D5" s="101" t="s">
        <v>75</v>
      </c>
      <c r="E5" s="101" t="s">
        <v>45</v>
      </c>
    </row>
    <row r="6" spans="2:7" ht="14.25" customHeight="1">
      <c r="B6" s="128" t="s">
        <v>11</v>
      </c>
      <c r="C6" s="144">
        <f>'EDIFICIOS SCRD'!E12</f>
        <v>12710845400</v>
      </c>
      <c r="D6" s="144">
        <f>C6*5%</f>
        <v>635542270</v>
      </c>
      <c r="E6" s="144">
        <f>+C6+D6</f>
        <v>13346387670</v>
      </c>
      <c r="F6" s="147"/>
      <c r="G6" s="103"/>
    </row>
    <row r="7" spans="2:7" ht="17.25" customHeight="1">
      <c r="B7" s="128" t="s">
        <v>71</v>
      </c>
      <c r="C7" s="144">
        <v>44433538</v>
      </c>
      <c r="D7" s="144">
        <v>0</v>
      </c>
      <c r="E7" s="144">
        <f>+C7+D7</f>
        <v>44433538</v>
      </c>
      <c r="F7" s="147"/>
      <c r="G7" s="104"/>
    </row>
    <row r="8" spans="2:7" ht="15" customHeight="1">
      <c r="B8" s="128" t="s">
        <v>46</v>
      </c>
      <c r="C8" s="144">
        <v>3645472526</v>
      </c>
      <c r="D8" s="144">
        <f>C8*5%</f>
        <v>182273626.30000001</v>
      </c>
      <c r="E8" s="144">
        <f t="shared" ref="E8:E16" si="0">+C8+D8</f>
        <v>3827746152.3000002</v>
      </c>
      <c r="F8" s="147"/>
      <c r="G8" s="104"/>
    </row>
    <row r="9" spans="2:7" ht="15" customHeight="1">
      <c r="B9" s="128" t="s">
        <v>69</v>
      </c>
      <c r="C9" s="144">
        <v>40921179</v>
      </c>
      <c r="D9" s="144">
        <v>0</v>
      </c>
      <c r="E9" s="144">
        <f t="shared" si="0"/>
        <v>40921179</v>
      </c>
      <c r="F9" s="147"/>
      <c r="G9" s="104"/>
    </row>
    <row r="10" spans="2:7" ht="15" customHeight="1">
      <c r="B10" s="128" t="s">
        <v>47</v>
      </c>
      <c r="C10" s="144">
        <v>16145028</v>
      </c>
      <c r="D10" s="144">
        <v>0</v>
      </c>
      <c r="E10" s="144">
        <f t="shared" si="0"/>
        <v>16145028</v>
      </c>
      <c r="F10" s="147"/>
      <c r="G10" s="104"/>
    </row>
    <row r="11" spans="2:7" ht="17.25" customHeight="1">
      <c r="B11" s="128" t="s">
        <v>70</v>
      </c>
      <c r="C11" s="144">
        <v>5779034872</v>
      </c>
      <c r="D11" s="144">
        <f t="shared" ref="D11:D16" si="1">C11*5%</f>
        <v>288951743.60000002</v>
      </c>
      <c r="E11" s="144">
        <f t="shared" si="0"/>
        <v>6067986615.6000004</v>
      </c>
      <c r="F11" s="147"/>
      <c r="G11" s="104"/>
    </row>
    <row r="12" spans="2:7" ht="15.75" customHeight="1">
      <c r="B12" s="128" t="s">
        <v>72</v>
      </c>
      <c r="C12" s="144">
        <v>812547</v>
      </c>
      <c r="D12" s="144">
        <v>0</v>
      </c>
      <c r="E12" s="144">
        <f t="shared" si="0"/>
        <v>812547</v>
      </c>
      <c r="F12" s="147"/>
      <c r="G12" s="104"/>
    </row>
    <row r="13" spans="2:7" ht="15.75" customHeight="1">
      <c r="B13" s="128" t="s">
        <v>74</v>
      </c>
      <c r="C13" s="144">
        <v>127743344</v>
      </c>
      <c r="D13" s="144">
        <v>0</v>
      </c>
      <c r="E13" s="144">
        <f t="shared" si="0"/>
        <v>127743344</v>
      </c>
      <c r="F13" s="147"/>
      <c r="G13" s="104"/>
    </row>
    <row r="14" spans="2:7" ht="15.75" customHeight="1">
      <c r="B14" s="128" t="s">
        <v>12</v>
      </c>
      <c r="C14" s="144">
        <v>341884546</v>
      </c>
      <c r="D14" s="144">
        <f t="shared" si="1"/>
        <v>17094227.300000001</v>
      </c>
      <c r="E14" s="144">
        <f t="shared" si="0"/>
        <v>358978773.30000001</v>
      </c>
      <c r="F14" s="147"/>
      <c r="G14" s="104"/>
    </row>
    <row r="15" spans="2:7" ht="15.75" customHeight="1">
      <c r="B15" s="128" t="s">
        <v>68</v>
      </c>
      <c r="C15" s="144">
        <v>41631654</v>
      </c>
      <c r="D15" s="144">
        <v>0</v>
      </c>
      <c r="E15" s="144">
        <f t="shared" si="0"/>
        <v>41631654</v>
      </c>
      <c r="F15" s="147"/>
      <c r="G15" s="104"/>
    </row>
    <row r="16" spans="2:7" ht="14.25" customHeight="1">
      <c r="B16" s="128" t="s">
        <v>73</v>
      </c>
      <c r="C16" s="144">
        <v>2788823859</v>
      </c>
      <c r="D16" s="144">
        <f t="shared" si="1"/>
        <v>139441192.95000002</v>
      </c>
      <c r="E16" s="144">
        <f t="shared" si="0"/>
        <v>2928265051.9499998</v>
      </c>
      <c r="F16" s="147"/>
      <c r="G16" s="104"/>
    </row>
    <row r="17" spans="2:7" ht="16.5" customHeight="1">
      <c r="B17" s="128" t="s">
        <v>48</v>
      </c>
      <c r="C17" s="144">
        <f>+C6*10%</f>
        <v>1271084540</v>
      </c>
      <c r="D17" s="144"/>
      <c r="E17" s="144">
        <f t="shared" ref="E17:E18" si="2">C17+D17</f>
        <v>1271084540</v>
      </c>
      <c r="F17" s="147"/>
      <c r="G17" s="104"/>
    </row>
    <row r="18" spans="2:7" ht="16.5" customHeight="1">
      <c r="B18" s="128" t="s">
        <v>49</v>
      </c>
      <c r="C18" s="144">
        <f>+C6*10%</f>
        <v>1271084540</v>
      </c>
      <c r="D18" s="144"/>
      <c r="E18" s="144">
        <f t="shared" si="2"/>
        <v>1271084540</v>
      </c>
      <c r="F18" s="147"/>
      <c r="G18" s="104"/>
    </row>
    <row r="19" spans="2:7" ht="21" customHeight="1">
      <c r="B19" s="105" t="s">
        <v>13</v>
      </c>
      <c r="C19" s="145">
        <f>SUM(C6:C18)</f>
        <v>28079917573</v>
      </c>
      <c r="D19" s="145">
        <f>SUM(D6:D18)</f>
        <v>1263303060.1500001</v>
      </c>
      <c r="E19" s="145">
        <f>SUM(E6:E18)</f>
        <v>29343220633.150002</v>
      </c>
      <c r="F19" s="147"/>
    </row>
    <row r="20" spans="2:7" ht="20.25" customHeight="1">
      <c r="C20" s="106"/>
      <c r="D20" s="106"/>
      <c r="E20" s="106"/>
    </row>
    <row r="21" spans="2:7" ht="30" customHeight="1">
      <c r="B21" s="196" t="s">
        <v>50</v>
      </c>
      <c r="C21" s="196"/>
      <c r="D21" s="196"/>
      <c r="E21" s="196"/>
    </row>
  </sheetData>
  <mergeCells count="3">
    <mergeCell ref="B2:E2"/>
    <mergeCell ref="B3:E3"/>
    <mergeCell ref="B21:E21"/>
  </mergeCells>
  <pageMargins left="0.70866141732283472" right="0.70866141732283472" top="0.74803149606299213" bottom="0.74803149606299213" header="0.31496062992125984" footer="0.31496062992125984"/>
  <pageSetup scale="90" orientation="landscape" r:id="rId1"/>
  <ignoredErrors>
    <ignoredError sqref="E6 E7 D19:E19 D18:E18 D17:E17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C2B71-F5BC-4816-96F5-213E31F61FED}">
  <dimension ref="B2:G12"/>
  <sheetViews>
    <sheetView showGridLines="0" workbookViewId="0">
      <selection activeCell="E8" sqref="E8"/>
    </sheetView>
  </sheetViews>
  <sheetFormatPr baseColWidth="10" defaultRowHeight="15"/>
  <cols>
    <col min="2" max="2" width="5.140625" style="22" bestFit="1" customWidth="1"/>
    <col min="3" max="3" width="25.5703125" customWidth="1"/>
    <col min="4" max="4" width="14.140625" customWidth="1"/>
    <col min="5" max="5" width="21" customWidth="1"/>
    <col min="6" max="6" width="47" customWidth="1"/>
    <col min="7" max="7" width="15.140625" customWidth="1"/>
  </cols>
  <sheetData>
    <row r="2" spans="2:7">
      <c r="B2" s="129" t="s">
        <v>78</v>
      </c>
      <c r="C2" s="129" t="s">
        <v>79</v>
      </c>
      <c r="D2" s="129" t="s">
        <v>106</v>
      </c>
      <c r="E2" s="129" t="s">
        <v>80</v>
      </c>
      <c r="F2" s="129" t="s">
        <v>81</v>
      </c>
      <c r="G2" s="129" t="s">
        <v>82</v>
      </c>
    </row>
    <row r="3" spans="2:7">
      <c r="B3" s="133">
        <v>1</v>
      </c>
      <c r="C3" s="130" t="s">
        <v>92</v>
      </c>
      <c r="D3" s="131" t="s">
        <v>99</v>
      </c>
      <c r="E3" s="151">
        <v>513094000</v>
      </c>
      <c r="F3" s="130" t="s">
        <v>83</v>
      </c>
      <c r="G3" s="132">
        <v>8605061707</v>
      </c>
    </row>
    <row r="4" spans="2:7">
      <c r="B4" s="133">
        <v>2</v>
      </c>
      <c r="C4" s="130" t="s">
        <v>93</v>
      </c>
      <c r="D4" s="131" t="s">
        <v>100</v>
      </c>
      <c r="E4" s="151">
        <v>931344000</v>
      </c>
      <c r="F4" s="130"/>
      <c r="G4" s="132"/>
    </row>
    <row r="5" spans="2:7">
      <c r="B5" s="133">
        <v>3</v>
      </c>
      <c r="C5" s="130" t="s">
        <v>94</v>
      </c>
      <c r="D5" s="131" t="s">
        <v>101</v>
      </c>
      <c r="E5" s="151">
        <v>1846053000</v>
      </c>
      <c r="F5" s="130"/>
      <c r="G5" s="132"/>
    </row>
    <row r="6" spans="2:7">
      <c r="B6" s="133">
        <v>4</v>
      </c>
      <c r="C6" s="130" t="s">
        <v>95</v>
      </c>
      <c r="D6" s="131" t="s">
        <v>102</v>
      </c>
      <c r="E6" s="151">
        <v>2283683000</v>
      </c>
      <c r="F6" s="130"/>
      <c r="G6" s="132"/>
    </row>
    <row r="7" spans="2:7">
      <c r="B7" s="133">
        <v>5</v>
      </c>
      <c r="C7" s="130" t="s">
        <v>96</v>
      </c>
      <c r="D7" s="131" t="s">
        <v>103</v>
      </c>
      <c r="E7" s="151">
        <v>456752000</v>
      </c>
      <c r="F7" s="130"/>
      <c r="G7" s="132"/>
    </row>
    <row r="8" spans="2:7">
      <c r="B8" s="133">
        <v>6</v>
      </c>
      <c r="C8" s="130" t="s">
        <v>97</v>
      </c>
      <c r="D8" s="131" t="s">
        <v>104</v>
      </c>
      <c r="E8" s="151">
        <v>844553000</v>
      </c>
      <c r="F8" s="130"/>
      <c r="G8" s="132"/>
    </row>
    <row r="9" spans="2:7">
      <c r="B9" s="133">
        <v>7</v>
      </c>
      <c r="C9" s="130" t="s">
        <v>98</v>
      </c>
      <c r="D9" s="131" t="s">
        <v>105</v>
      </c>
      <c r="E9" s="151">
        <v>2238846000</v>
      </c>
      <c r="F9" s="130"/>
      <c r="G9" s="132"/>
    </row>
    <row r="10" spans="2:7">
      <c r="B10" s="133">
        <v>8</v>
      </c>
      <c r="C10" s="130" t="s">
        <v>112</v>
      </c>
      <c r="D10" s="158">
        <v>3596520400</v>
      </c>
      <c r="E10" s="158">
        <f>SUM(D10:D10)</f>
        <v>3596520400</v>
      </c>
      <c r="F10" s="130"/>
      <c r="G10" s="132"/>
    </row>
    <row r="12" spans="2:7" ht="17.25">
      <c r="E12" s="134">
        <f>SUM(E3:E10)</f>
        <v>12710845400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152EA-1020-4601-A374-89D545DB9C41}">
  <dimension ref="B3:G6"/>
  <sheetViews>
    <sheetView showGridLines="0" workbookViewId="0">
      <selection activeCell="G13" sqref="G13"/>
    </sheetView>
  </sheetViews>
  <sheetFormatPr baseColWidth="10" defaultRowHeight="15"/>
  <cols>
    <col min="2" max="2" width="4.85546875" bestFit="1" customWidth="1"/>
    <col min="3" max="3" width="17.7109375" customWidth="1"/>
    <col min="4" max="4" width="16.7109375" bestFit="1" customWidth="1"/>
    <col min="5" max="5" width="17.5703125" customWidth="1"/>
    <col min="6" max="6" width="54.7109375" customWidth="1"/>
    <col min="7" max="7" width="12.7109375" bestFit="1" customWidth="1"/>
  </cols>
  <sheetData>
    <row r="3" spans="2:7">
      <c r="B3" s="129" t="s">
        <v>78</v>
      </c>
      <c r="C3" s="129" t="s">
        <v>79</v>
      </c>
      <c r="D3" s="129" t="s">
        <v>113</v>
      </c>
      <c r="E3" s="129" t="s">
        <v>80</v>
      </c>
      <c r="F3" s="129" t="s">
        <v>81</v>
      </c>
      <c r="G3" s="129" t="s">
        <v>82</v>
      </c>
    </row>
    <row r="4" spans="2:7" ht="21.6" customHeight="1">
      <c r="B4" s="133">
        <v>1</v>
      </c>
      <c r="C4" s="133" t="s">
        <v>114</v>
      </c>
      <c r="D4" s="155" t="s">
        <v>115</v>
      </c>
      <c r="E4" s="131">
        <v>80102758544</v>
      </c>
      <c r="F4" s="133" t="s">
        <v>116</v>
      </c>
      <c r="G4" s="156" t="s">
        <v>117</v>
      </c>
    </row>
    <row r="5" spans="2:7">
      <c r="B5" s="22"/>
      <c r="E5" s="157"/>
    </row>
    <row r="6" spans="2:7" ht="17.25">
      <c r="B6" s="22"/>
      <c r="E6" s="134">
        <f>SUM(E4:E5)</f>
        <v>80102758544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PRESUPUESTO</vt:lpstr>
      <vt:lpstr>ESTUDIO DE MERCADO</vt:lpstr>
      <vt:lpstr>TASAS PROMEDIO</vt:lpstr>
      <vt:lpstr>RELACIÓN BIENES TRDM CEFE</vt:lpstr>
      <vt:lpstr>RELACIÓN BIENES TRDM SCRD</vt:lpstr>
      <vt:lpstr>EDIFICIOS SCRD</vt:lpstr>
      <vt:lpstr>EDIFICIO CEFE</vt:lpstr>
      <vt:lpstr>'ESTUDIO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jtrujill</dc:creator>
  <cp:lastModifiedBy>usuario</cp:lastModifiedBy>
  <cp:lastPrinted>2022-08-25T22:06:57Z</cp:lastPrinted>
  <dcterms:created xsi:type="dcterms:W3CDTF">2012-07-16T15:58:17Z</dcterms:created>
  <dcterms:modified xsi:type="dcterms:W3CDTF">2026-05-22T17:19:16Z</dcterms:modified>
</cp:coreProperties>
</file>