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rafae\Documents\ALCALDIA DE COGUA 2026\ANALISIS DEL SECTOR 2026\"/>
    </mc:Choice>
  </mc:AlternateContent>
  <xr:revisionPtr revIDLastSave="0" documentId="13_ncr:1_{C10BF29F-0176-4A06-A1FF-B942C5458149}" xr6:coauthVersionLast="47" xr6:coauthVersionMax="47" xr10:uidLastSave="{00000000-0000-0000-0000-000000000000}"/>
  <bookViews>
    <workbookView xWindow="-120" yWindow="-120" windowWidth="20730" windowHeight="11040" xr2:uid="{2EDA9CB7-7FC7-420E-B4CC-53C636D262CC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T12" i="1" l="1"/>
  <c r="T13" i="1"/>
  <c r="T11" i="1"/>
  <c r="P12" i="1"/>
  <c r="P13" i="1"/>
  <c r="R13" i="1" s="1"/>
  <c r="S13" i="1" s="1"/>
  <c r="P11" i="1"/>
  <c r="K12" i="1"/>
  <c r="K13" i="1"/>
  <c r="K11" i="1"/>
  <c r="M11" i="1" s="1"/>
  <c r="F12" i="1"/>
  <c r="H12" i="1" s="1"/>
  <c r="I12" i="1" s="1"/>
  <c r="F13" i="1"/>
  <c r="F11" i="1"/>
  <c r="H11" i="1" s="1"/>
  <c r="I11" i="1" s="1"/>
  <c r="H13" i="1" l="1"/>
  <c r="I13" i="1" s="1"/>
  <c r="I14" i="1" s="1"/>
  <c r="N11" i="1"/>
  <c r="M13" i="1"/>
  <c r="N13" i="1" s="1"/>
  <c r="M12" i="1"/>
  <c r="N12" i="1" s="1"/>
  <c r="R11" i="1"/>
  <c r="S11" i="1" s="1"/>
  <c r="R12" i="1"/>
  <c r="S12" i="1" s="1"/>
  <c r="U13" i="1" l="1"/>
  <c r="U12" i="1"/>
  <c r="S14" i="1"/>
  <c r="U11" i="1"/>
  <c r="N14" i="1"/>
  <c r="U14" i="1"/>
</calcChain>
</file>

<file path=xl/sharedStrings.xml><?xml version="1.0" encoding="utf-8"?>
<sst xmlns="http://schemas.openxmlformats.org/spreadsheetml/2006/main" count="37" uniqueCount="25">
  <si>
    <t>Reconocimiento              a campesinos   en   labor  del campo de kit compuesto por: Recipiente   tipo   jarra   de mínimo 1.7 litros, elaborada en material plástico de alta resistencia  y  tapa  con  2 orificios,      incluye      logo institucional en el cuerpo de la jarra suministrado por el supervisor  del  Contrato  y juego de 4 vasos de mínimo 7   onzas   elaborados   en material  plástico  resistente de     diferentes     colores; Recipiente balde elaborado en material tipo plástico de alta       resistencia       con capacidad  de  mínimo  12 litros   con   agarradera   en material  plástico  o  metal, Incluye logo institucional en el    cuerpo    de    la    jarra suministrado       por       el supervisor del Contrato; Mini linterna  portátil  táctica  Led recargable  tipo usb el cual incorpora batería recargable con duración de mínimo 2 a 4 horas de uso continuo, 3 modos luz entre ellos frontal, fija,          luz          frontal estroboscópica (SOS) y luz lateral   COB,   alcance   de proyección  concentrada  de hasta 100 metros y difusa o abierta de hasta mínimo 50 metros,      resistente      a salpicaduras de agua y lluvia
leve.</t>
  </si>
  <si>
    <t>OPERACIÓN LOGISTICA - ALIMENTACIÓN COMPUESTO           POR:
Lechona de 300 platos por 250  gramos  cada  plato,  la cual, consta de arroz, arveja, carne  y  cuero  de  cerdo, acompañada  de  arepa  de maíz pelado; en empaque y cubierto   amigable  con  el medio  ambiente;  servida  y
empacada individualmente</t>
  </si>
  <si>
    <t>COTIZACION 1</t>
  </si>
  <si>
    <t>INVERSIONES SOLUTEK SAS</t>
  </si>
  <si>
    <t>COTIZACION 2</t>
  </si>
  <si>
    <t>FINANCIAL MANAGEMENT</t>
  </si>
  <si>
    <t>COTIZACION 3</t>
  </si>
  <si>
    <t>ASESORIAS &amp; SERVICIOS SAS</t>
  </si>
  <si>
    <t>PROMEDIOS</t>
  </si>
  <si>
    <t>DEPARTAMENTO DE CUNDINAMARCA
ALCALDIA MUNICIPAL DE COGUA
SUBSECRETARÍA DE CONTRATACIÓN
ESTUDIO DE MERCADO</t>
  </si>
  <si>
    <t>ITEM N°</t>
  </si>
  <si>
    <t>NECESIDAD O PRODUCTO</t>
  </si>
  <si>
    <t>DESCRIPCIÓN</t>
  </si>
  <si>
    <t>VALOR UNITARIO</t>
  </si>
  <si>
    <t>SUBTOTAL</t>
  </si>
  <si>
    <t>IVA</t>
  </si>
  <si>
    <t>VALOR IVA</t>
  </si>
  <si>
    <t>TOTAL</t>
  </si>
  <si>
    <t>SERVICIOS ARTISTICOS Y LOGÍSTICA</t>
  </si>
  <si>
    <t>LOGISTICA - ALIMENTACIÓN</t>
  </si>
  <si>
    <t>VALOR TOTAL</t>
  </si>
  <si>
    <r>
      <rPr>
        <sz val="11"/>
        <rFont val="Aptos Narrow"/>
        <family val="2"/>
      </rPr>
      <t>OPERACIÓN    LOGISTICA DE    SONORIZACIÓN    Y SERVICIOS   ARTÍSTICOS COMPUESTOS         POR:
Servicios  de  presentación artística    de    agrupación musical     integrada     por mínimo cuatro (4) personas que interpreten géneros de la     música     colombiana, romántica  y  ranchera  con una duración de mínimo de dos (2) horas, la agrupación debe contar con todos sus requerimientos instrumentales,  técnicos  y vestuario         para        la presentación.          Incluye logística    y    sonorización compuesta  por  mínimo  4 cabina     autoamplificadas, consola,     2     micrófonos alámbricos  o  inalámbricos, logística  de  operación  por ingeniero    de    Sonido    o técnico  en  sonorización  y
armado y desarmado.</t>
    </r>
  </si>
  <si>
    <t>CANT</t>
  </si>
  <si>
    <t>KIT RECONOCIMIENTO</t>
  </si>
  <si>
    <t>Elaborado por: Rafael Yesid Primiciero Montaño / Contratista Profesional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</si>
</sst>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164" formatCode="\$\ #,##0.00"/>
    <numFmt numFmtId="165" formatCode="\$#,##0.00"/>
    <numFmt numFmtId="168" formatCode="_-&quot;$&quot;\ * #,##0_-;\-&quot;$&quot;\ * #,##0_-;_-&quot;$&quot;\ * &quot;-&quot;??_-;_-@_-"/>
  </numFmts>
  <fonts count="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name val="Aptos Narrow"/>
      <family val="2"/>
    </font>
    <font>
      <sz val="11"/>
      <color theme="1"/>
      <name val="Aptos Narrow"/>
      <family val="2"/>
    </font>
    <font>
      <b/>
      <sz val="11"/>
      <color theme="1"/>
      <name val="Aptos Narrow"/>
      <family val="2"/>
    </font>
    <font>
      <sz val="11"/>
      <color rgb="FF000000"/>
      <name val="Aptos Narrow"/>
      <family val="2"/>
    </font>
    <font>
      <sz val="11"/>
      <name val="Aptos Narrow"/>
      <family val="2"/>
    </font>
    <font>
      <b/>
      <sz val="11"/>
      <color rgb="FF000000"/>
      <name val="Aptos Narrow"/>
      <family val="2"/>
    </font>
    <font>
      <b/>
      <i/>
      <sz val="9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9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 wrapText="1" shrinkToFit="1"/>
    </xf>
    <xf numFmtId="0" fontId="6" fillId="0" borderId="1" xfId="0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 wrapText="1" shrinkToFit="1"/>
    </xf>
    <xf numFmtId="9" fontId="5" fillId="0" borderId="1" xfId="0" applyNumberFormat="1" applyFont="1" applyBorder="1" applyAlignment="1">
      <alignment horizontal="center" vertical="center" wrapText="1" shrinkToFit="1"/>
    </xf>
    <xf numFmtId="168" fontId="6" fillId="0" borderId="1" xfId="1" applyNumberFormat="1" applyFont="1" applyBorder="1" applyAlignment="1">
      <alignment horizontal="center" vertical="center" wrapText="1"/>
    </xf>
    <xf numFmtId="165" fontId="5" fillId="0" borderId="1" xfId="0" applyNumberFormat="1" applyFont="1" applyBorder="1" applyAlignment="1">
      <alignment horizontal="center" vertical="center" wrapText="1" shrinkToFit="1"/>
    </xf>
    <xf numFmtId="0" fontId="6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164" fontId="7" fillId="0" borderId="1" xfId="0" applyNumberFormat="1" applyFont="1" applyBorder="1" applyAlignment="1">
      <alignment horizontal="center" vertical="center" wrapText="1" shrinkToFit="1"/>
    </xf>
    <xf numFmtId="164" fontId="4" fillId="0" borderId="1" xfId="0" applyNumberFormat="1" applyFont="1" applyBorder="1" applyAlignment="1">
      <alignment vertical="center" wrapText="1"/>
    </xf>
    <xf numFmtId="0" fontId="0" fillId="0" borderId="0" xfId="0" applyAlignment="1">
      <alignment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left" vertical="top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1</xdr:row>
      <xdr:rowOff>9525</xdr:rowOff>
    </xdr:from>
    <xdr:to>
      <xdr:col>2</xdr:col>
      <xdr:colOff>1924050</xdr:colOff>
      <xdr:row>5</xdr:row>
      <xdr:rowOff>889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F5BAF6E-FC9B-4881-BDC6-FC81D12777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2400" y="200025"/>
          <a:ext cx="4057650" cy="753364"/>
        </a:xfrm>
        <a:prstGeom prst="rect">
          <a:avLst/>
        </a:prstGeom>
      </xdr:spPr>
    </xdr:pic>
    <xdr:clientData/>
  </xdr:twoCellAnchor>
  <xdr:twoCellAnchor>
    <xdr:from>
      <xdr:col>19</xdr:col>
      <xdr:colOff>428625</xdr:colOff>
      <xdr:row>1</xdr:row>
      <xdr:rowOff>19050</xdr:rowOff>
    </xdr:from>
    <xdr:to>
      <xdr:col>20</xdr:col>
      <xdr:colOff>666750</xdr:colOff>
      <xdr:row>4</xdr:row>
      <xdr:rowOff>76200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8F789EF6-4110-46DB-8C19-A1DC789C5028}"/>
            </a:ext>
          </a:extLst>
        </xdr:cNvPr>
        <xdr:cNvSpPr txBox="1"/>
      </xdr:nvSpPr>
      <xdr:spPr>
        <a:xfrm>
          <a:off x="19230975" y="209550"/>
          <a:ext cx="1114425" cy="6286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650">
              <a:latin typeface="Times New Roman" panose="02020603050405020304" pitchFamily="18" charset="0"/>
              <a:cs typeface="Times New Roman" panose="02020603050405020304" pitchFamily="18" charset="0"/>
            </a:rPr>
            <a:t>FO-GCON-072</a:t>
          </a:r>
        </a:p>
        <a:p>
          <a:r>
            <a:rPr lang="es-CO" sz="650">
              <a:latin typeface="Times New Roman" panose="02020603050405020304" pitchFamily="18" charset="0"/>
              <a:cs typeface="Times New Roman" panose="02020603050405020304" pitchFamily="18" charset="0"/>
            </a:rPr>
            <a:t>Versión:</a:t>
          </a:r>
          <a:r>
            <a:rPr lang="es-CO" sz="650" baseline="0">
              <a:latin typeface="Times New Roman" panose="02020603050405020304" pitchFamily="18" charset="0"/>
              <a:cs typeface="Times New Roman" panose="02020603050405020304" pitchFamily="18" charset="0"/>
            </a:rPr>
            <a:t> 01</a:t>
          </a:r>
        </a:p>
        <a:p>
          <a:r>
            <a:rPr lang="es-CO" sz="650" baseline="0">
              <a:latin typeface="Times New Roman" panose="02020603050405020304" pitchFamily="18" charset="0"/>
              <a:cs typeface="Times New Roman" panose="02020603050405020304" pitchFamily="18" charset="0"/>
            </a:rPr>
            <a:t>Vigencia: 14/04/2026</a:t>
          </a:r>
        </a:p>
        <a:p>
          <a:r>
            <a:rPr lang="es-CO" sz="650" baseline="0">
              <a:latin typeface="Times New Roman" panose="02020603050405020304" pitchFamily="18" charset="0"/>
              <a:cs typeface="Times New Roman" panose="02020603050405020304" pitchFamily="18" charset="0"/>
            </a:rPr>
            <a:t>Proceso: Gestión Contractual</a:t>
          </a:r>
          <a:endParaRPr lang="es-CO" sz="650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D96D98-5316-4106-BAB2-1396327982DE}">
  <sheetPr>
    <pageSetUpPr fitToPage="1"/>
  </sheetPr>
  <dimension ref="A1:U17"/>
  <sheetViews>
    <sheetView tabSelected="1" zoomScaleNormal="100" workbookViewId="0">
      <selection activeCell="J11" sqref="J11"/>
    </sheetView>
  </sheetViews>
  <sheetFormatPr baseColWidth="10" defaultRowHeight="15" x14ac:dyDescent="0.25"/>
  <cols>
    <col min="1" max="1" width="11.42578125" style="16"/>
    <col min="2" max="2" width="22.85546875" style="16" customWidth="1"/>
    <col min="3" max="3" width="52.28515625" style="16" customWidth="1"/>
    <col min="4" max="4" width="8.7109375" style="16" customWidth="1"/>
    <col min="5" max="5" width="16.140625" style="16" customWidth="1"/>
    <col min="6" max="6" width="15.140625" style="16" bestFit="1" customWidth="1"/>
    <col min="7" max="7" width="11.42578125" style="16"/>
    <col min="8" max="8" width="12.42578125" style="16" bestFit="1" customWidth="1"/>
    <col min="9" max="9" width="15.7109375" style="16" customWidth="1"/>
    <col min="10" max="10" width="13.42578125" style="16" customWidth="1"/>
    <col min="11" max="11" width="15.140625" style="16" bestFit="1" customWidth="1"/>
    <col min="12" max="12" width="11.5703125" style="16" customWidth="1"/>
    <col min="13" max="13" width="15.28515625" style="16" customWidth="1"/>
    <col min="14" max="14" width="15.140625" style="16" bestFit="1" customWidth="1"/>
    <col min="15" max="15" width="13.140625" style="16" bestFit="1" customWidth="1"/>
    <col min="16" max="16" width="15.140625" style="16" bestFit="1" customWidth="1"/>
    <col min="17" max="17" width="11.42578125" style="16"/>
    <col min="18" max="18" width="15" style="16" bestFit="1" customWidth="1"/>
    <col min="19" max="19" width="16.28515625" style="16" customWidth="1"/>
    <col min="20" max="20" width="13.140625" style="16" bestFit="1" customWidth="1"/>
    <col min="21" max="21" width="15.5703125" style="16" customWidth="1"/>
    <col min="22" max="16384" width="11.42578125" style="16"/>
  </cols>
  <sheetData>
    <row r="1" spans="1:21" ht="15" customHeight="1" x14ac:dyDescent="0.25">
      <c r="A1" s="1" t="s">
        <v>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1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1" x14ac:dyDescent="0.25">
      <c r="A8" s="12"/>
      <c r="B8" s="12"/>
      <c r="C8" s="12"/>
      <c r="D8" s="12"/>
      <c r="E8" s="3" t="s">
        <v>2</v>
      </c>
      <c r="F8" s="3"/>
      <c r="G8" s="3"/>
      <c r="H8" s="3"/>
      <c r="I8" s="3"/>
      <c r="J8" s="3" t="s">
        <v>4</v>
      </c>
      <c r="K8" s="3"/>
      <c r="L8" s="3"/>
      <c r="M8" s="3"/>
      <c r="N8" s="3"/>
      <c r="O8" s="3" t="s">
        <v>6</v>
      </c>
      <c r="P8" s="3"/>
      <c r="Q8" s="3"/>
      <c r="R8" s="3"/>
      <c r="S8" s="3"/>
      <c r="T8" s="3" t="s">
        <v>8</v>
      </c>
      <c r="U8" s="3"/>
    </row>
    <row r="9" spans="1:21" x14ac:dyDescent="0.25">
      <c r="A9" s="12"/>
      <c r="B9" s="12"/>
      <c r="C9" s="12"/>
      <c r="D9" s="12"/>
      <c r="E9" s="3" t="s">
        <v>3</v>
      </c>
      <c r="F9" s="3"/>
      <c r="G9" s="3"/>
      <c r="H9" s="3"/>
      <c r="I9" s="3"/>
      <c r="J9" s="3" t="s">
        <v>5</v>
      </c>
      <c r="K9" s="3"/>
      <c r="L9" s="3"/>
      <c r="M9" s="3"/>
      <c r="N9" s="3"/>
      <c r="O9" s="3" t="s">
        <v>7</v>
      </c>
      <c r="P9" s="3"/>
      <c r="Q9" s="3"/>
      <c r="R9" s="3"/>
      <c r="S9" s="3"/>
      <c r="T9" s="3"/>
      <c r="U9" s="3"/>
    </row>
    <row r="10" spans="1:21" ht="30" x14ac:dyDescent="0.25">
      <c r="A10" s="2" t="s">
        <v>10</v>
      </c>
      <c r="B10" s="2" t="s">
        <v>11</v>
      </c>
      <c r="C10" s="2" t="s">
        <v>12</v>
      </c>
      <c r="D10" s="2" t="s">
        <v>22</v>
      </c>
      <c r="E10" s="2" t="s">
        <v>13</v>
      </c>
      <c r="F10" s="2" t="s">
        <v>14</v>
      </c>
      <c r="G10" s="2" t="s">
        <v>15</v>
      </c>
      <c r="H10" s="2" t="s">
        <v>16</v>
      </c>
      <c r="I10" s="2" t="s">
        <v>17</v>
      </c>
      <c r="J10" s="2" t="s">
        <v>13</v>
      </c>
      <c r="K10" s="2" t="s">
        <v>14</v>
      </c>
      <c r="L10" s="2" t="s">
        <v>15</v>
      </c>
      <c r="M10" s="2" t="s">
        <v>16</v>
      </c>
      <c r="N10" s="2" t="s">
        <v>17</v>
      </c>
      <c r="O10" s="2" t="s">
        <v>13</v>
      </c>
      <c r="P10" s="2" t="s">
        <v>14</v>
      </c>
      <c r="Q10" s="2" t="s">
        <v>15</v>
      </c>
      <c r="R10" s="2" t="s">
        <v>16</v>
      </c>
      <c r="S10" s="2" t="s">
        <v>17</v>
      </c>
      <c r="T10" s="2" t="s">
        <v>13</v>
      </c>
      <c r="U10" s="2" t="s">
        <v>17</v>
      </c>
    </row>
    <row r="11" spans="1:21" ht="210" x14ac:dyDescent="0.25">
      <c r="A11" s="4">
        <v>1</v>
      </c>
      <c r="B11" s="5" t="s">
        <v>18</v>
      </c>
      <c r="C11" s="13" t="s">
        <v>21</v>
      </c>
      <c r="D11" s="4">
        <v>17</v>
      </c>
      <c r="E11" s="6">
        <v>2047500</v>
      </c>
      <c r="F11" s="6">
        <f>E11*D11</f>
        <v>34807500</v>
      </c>
      <c r="G11" s="7">
        <v>0</v>
      </c>
      <c r="H11" s="8">
        <f>F11*G11</f>
        <v>0</v>
      </c>
      <c r="I11" s="6">
        <f>F11+H11</f>
        <v>34807500</v>
      </c>
      <c r="J11" s="9">
        <v>2121000</v>
      </c>
      <c r="K11" s="6">
        <f>J11*D11</f>
        <v>36057000</v>
      </c>
      <c r="L11" s="7">
        <v>0</v>
      </c>
      <c r="M11" s="8">
        <f>K11*L11</f>
        <v>0</v>
      </c>
      <c r="N11" s="6">
        <f>K11+M11</f>
        <v>36057000</v>
      </c>
      <c r="O11" s="9">
        <v>2131500</v>
      </c>
      <c r="P11" s="6">
        <f>O11*D11</f>
        <v>36235500</v>
      </c>
      <c r="Q11" s="7">
        <v>0</v>
      </c>
      <c r="R11" s="8">
        <f>P11*Q11</f>
        <v>0</v>
      </c>
      <c r="S11" s="6">
        <f>P11+R11</f>
        <v>36235500</v>
      </c>
      <c r="T11" s="17">
        <f>AVERAGE(E11,J11,O11)</f>
        <v>2100000</v>
      </c>
      <c r="U11" s="17">
        <f>AVERAGE(I11,N11,S11)</f>
        <v>35700000</v>
      </c>
    </row>
    <row r="12" spans="1:21" ht="315" x14ac:dyDescent="0.25">
      <c r="A12" s="4">
        <v>2</v>
      </c>
      <c r="B12" s="5" t="s">
        <v>23</v>
      </c>
      <c r="C12" s="10" t="s">
        <v>0</v>
      </c>
      <c r="D12" s="4">
        <v>3000</v>
      </c>
      <c r="E12" s="6">
        <v>42500</v>
      </c>
      <c r="F12" s="6">
        <f t="shared" ref="F12:F13" si="0">E12*D12</f>
        <v>127500000</v>
      </c>
      <c r="G12" s="7">
        <v>0.19</v>
      </c>
      <c r="H12" s="8">
        <f>F12*G12</f>
        <v>24225000</v>
      </c>
      <c r="I12" s="6">
        <f t="shared" ref="I12:I13" si="1">F12+H12</f>
        <v>151725000</v>
      </c>
      <c r="J12" s="6">
        <v>43600</v>
      </c>
      <c r="K12" s="6">
        <f t="shared" ref="K12:K13" si="2">J12*D12</f>
        <v>130800000</v>
      </c>
      <c r="L12" s="7">
        <v>0.19</v>
      </c>
      <c r="M12" s="8">
        <f>K12*L12</f>
        <v>24852000</v>
      </c>
      <c r="N12" s="6">
        <f t="shared" ref="N12:N13" si="3">K12+M12</f>
        <v>155652000</v>
      </c>
      <c r="O12" s="6">
        <v>44100</v>
      </c>
      <c r="P12" s="6">
        <f t="shared" ref="P12:P13" si="4">O12*D12</f>
        <v>132300000</v>
      </c>
      <c r="Q12" s="7">
        <v>0.19</v>
      </c>
      <c r="R12" s="8">
        <f>P12*Q12</f>
        <v>25137000</v>
      </c>
      <c r="S12" s="6">
        <f t="shared" ref="S12:S13" si="5">P12+R12</f>
        <v>157437000</v>
      </c>
      <c r="T12" s="17">
        <f t="shared" ref="T12:T13" si="6">AVERAGE(E12,J12,O12)</f>
        <v>43400</v>
      </c>
      <c r="U12" s="17">
        <f t="shared" ref="U12:U13" si="7">AVERAGE(I12,N12,S12)</f>
        <v>154938000</v>
      </c>
    </row>
    <row r="13" spans="1:21" ht="105" x14ac:dyDescent="0.25">
      <c r="A13" s="4">
        <v>3</v>
      </c>
      <c r="B13" s="5" t="s">
        <v>19</v>
      </c>
      <c r="C13" s="10" t="s">
        <v>1</v>
      </c>
      <c r="D13" s="4">
        <v>40</v>
      </c>
      <c r="E13" s="6">
        <v>2730000</v>
      </c>
      <c r="F13" s="6">
        <f t="shared" si="0"/>
        <v>109200000</v>
      </c>
      <c r="G13" s="7">
        <v>0</v>
      </c>
      <c r="H13" s="8">
        <f t="shared" ref="H12:H13" si="8">F13*G13</f>
        <v>0</v>
      </c>
      <c r="I13" s="6">
        <f t="shared" si="1"/>
        <v>109200000</v>
      </c>
      <c r="J13" s="9">
        <v>2828000</v>
      </c>
      <c r="K13" s="6">
        <f t="shared" si="2"/>
        <v>113120000</v>
      </c>
      <c r="L13" s="7">
        <v>0</v>
      </c>
      <c r="M13" s="8">
        <f t="shared" ref="M13" si="9">K13*L13</f>
        <v>0</v>
      </c>
      <c r="N13" s="6">
        <f t="shared" si="3"/>
        <v>113120000</v>
      </c>
      <c r="O13" s="6">
        <v>2842000</v>
      </c>
      <c r="P13" s="6">
        <f t="shared" si="4"/>
        <v>113680000</v>
      </c>
      <c r="Q13" s="7">
        <v>0</v>
      </c>
      <c r="R13" s="8">
        <f t="shared" ref="R13" si="10">P13*Q13</f>
        <v>0</v>
      </c>
      <c r="S13" s="6">
        <f t="shared" si="5"/>
        <v>113680000</v>
      </c>
      <c r="T13" s="17">
        <f t="shared" si="6"/>
        <v>2800000</v>
      </c>
      <c r="U13" s="17">
        <f t="shared" si="7"/>
        <v>112000000</v>
      </c>
    </row>
    <row r="14" spans="1:21" x14ac:dyDescent="0.25">
      <c r="A14" s="1" t="s">
        <v>20</v>
      </c>
      <c r="B14" s="1"/>
      <c r="C14" s="1"/>
      <c r="D14" s="1"/>
      <c r="E14" s="1"/>
      <c r="F14" s="1"/>
      <c r="G14" s="1"/>
      <c r="H14" s="1"/>
      <c r="I14" s="14">
        <f>SUM(I11:I13)</f>
        <v>295732500</v>
      </c>
      <c r="J14" s="3"/>
      <c r="K14" s="3"/>
      <c r="L14" s="3"/>
      <c r="M14" s="3"/>
      <c r="N14" s="15">
        <f>SUM(N11:N13)</f>
        <v>304829000</v>
      </c>
      <c r="O14" s="3"/>
      <c r="P14" s="3"/>
      <c r="Q14" s="3"/>
      <c r="R14" s="3"/>
      <c r="S14" s="15">
        <f>SUM(S11:S13)</f>
        <v>307352500</v>
      </c>
      <c r="T14" s="11"/>
      <c r="U14" s="15">
        <f>AVERAGE(I14,N14,S14)</f>
        <v>302638000</v>
      </c>
    </row>
    <row r="16" spans="1:21" x14ac:dyDescent="0.25">
      <c r="C16" s="18" t="s">
        <v>24</v>
      </c>
      <c r="D16" s="18"/>
    </row>
    <row r="17" spans="3:4" x14ac:dyDescent="0.25">
      <c r="C17" s="18"/>
      <c r="D17" s="18"/>
    </row>
  </sheetData>
  <mergeCells count="13">
    <mergeCell ref="E8:I8"/>
    <mergeCell ref="A1:U7"/>
    <mergeCell ref="C16:D17"/>
    <mergeCell ref="A14:H14"/>
    <mergeCell ref="A8:D9"/>
    <mergeCell ref="O14:R14"/>
    <mergeCell ref="J14:M14"/>
    <mergeCell ref="T8:U9"/>
    <mergeCell ref="O9:S9"/>
    <mergeCell ref="O8:S8"/>
    <mergeCell ref="J9:N9"/>
    <mergeCell ref="J8:N8"/>
    <mergeCell ref="E9:I9"/>
  </mergeCells>
  <pageMargins left="0.7" right="0.7" top="0.75" bottom="0.75" header="0.3" footer="0.3"/>
  <pageSetup paperSize="9" scale="39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rafae</dc:creator>
  <cp:lastModifiedBy>rafae</cp:lastModifiedBy>
  <cp:lastPrinted>2026-05-20T17:59:14Z</cp:lastPrinted>
  <dcterms:created xsi:type="dcterms:W3CDTF">2026-05-20T17:40:44Z</dcterms:created>
  <dcterms:modified xsi:type="dcterms:W3CDTF">2026-05-20T18:02:32Z</dcterms:modified>
</cp:coreProperties>
</file>