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esfelipeduarte/Desktop/"/>
    </mc:Choice>
  </mc:AlternateContent>
  <xr:revisionPtr revIDLastSave="0" documentId="13_ncr:1_{8500C1BE-A703-4640-BD9A-AEBEADBE3129}" xr6:coauthVersionLast="47" xr6:coauthVersionMax="47" xr10:uidLastSave="{00000000-0000-0000-0000-000000000000}"/>
  <bookViews>
    <workbookView xWindow="0" yWindow="660" windowWidth="29400" windowHeight="18460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(Entidad)'!$I$11:$I$26</definedName>
    <definedName name="_xlnm._FilterDatabase" localSheetId="1" hidden="1">'PROPUESTA ECONOMICA(Proponente)'!$I$11:$I$13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(Entidad)'!$A$2:$L$42</definedName>
    <definedName name="_xlnm.Print_Area" localSheetId="1">'PROPUESTA ECONOMICA(Proponente)'!$B$2:$L$45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(Entidad)'!$K$29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(Entidad)'!$K$39</definedName>
    <definedName name="solver_lhs1" localSheetId="1" hidden="1">'PROPUESTA ECONOMICA(Proponente)'!$K$39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(Entidad)'!$K$39</definedName>
    <definedName name="solver_opt" localSheetId="1" hidden="1">'PROPUESTA ECONOMICA(Proponente)'!$K$39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(Entidad)'!$K$40</definedName>
    <definedName name="solver_rhs1" localSheetId="1" hidden="1">'PROPUESTA ECONOMICA(Proponente)'!$K$40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" i="265" l="1"/>
  <c r="K41" i="265"/>
  <c r="K19" i="265"/>
  <c r="K20" i="265"/>
  <c r="K21" i="265"/>
  <c r="K22" i="265"/>
  <c r="K23" i="265"/>
  <c r="K25" i="265"/>
  <c r="K26" i="265"/>
  <c r="K14" i="265"/>
  <c r="K18" i="265" l="1"/>
  <c r="K17" i="265"/>
  <c r="K16" i="265"/>
  <c r="K15" i="265"/>
  <c r="K27" i="265"/>
  <c r="K29" i="265" s="1"/>
  <c r="K30" i="265" s="1"/>
  <c r="K32" i="265" l="1"/>
  <c r="K33" i="265" s="1"/>
  <c r="K31" i="265"/>
  <c r="F26" i="266"/>
  <c r="F25" i="266"/>
  <c r="F24" i="266"/>
  <c r="F23" i="266"/>
  <c r="F22" i="266"/>
  <c r="F21" i="266"/>
  <c r="F20" i="266"/>
  <c r="F19" i="266"/>
  <c r="F18" i="266"/>
  <c r="F17" i="266"/>
  <c r="F16" i="266"/>
  <c r="F15" i="266"/>
  <c r="F14" i="266"/>
  <c r="K34" i="265" l="1"/>
  <c r="F25" i="265"/>
  <c r="F24" i="265"/>
  <c r="F19" i="265" l="1"/>
  <c r="F26" i="265"/>
  <c r="F23" i="265"/>
  <c r="F22" i="265"/>
  <c r="F21" i="265"/>
  <c r="F20" i="265"/>
  <c r="F18" i="265"/>
  <c r="F17" i="265"/>
  <c r="F16" i="265"/>
  <c r="F15" i="265"/>
  <c r="F14" i="265"/>
</calcChain>
</file>

<file path=xl/sharedStrings.xml><?xml version="1.0" encoding="utf-8"?>
<sst xmlns="http://schemas.openxmlformats.org/spreadsheetml/2006/main" count="129" uniqueCount="52">
  <si>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</si>
  <si>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</si>
  <si>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</si>
  <si>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</si>
  <si>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</si>
  <si>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</si>
  <si>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</si>
  <si>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</si>
  <si>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</si>
  <si>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</si>
  <si>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</si>
  <si>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</si>
  <si>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</si>
  <si>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</si>
  <si>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</si>
  <si>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</si>
  <si>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</si>
  <si>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</si>
  <si>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</si>
  <si>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</si>
  <si>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</si>
  <si>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</si>
  <si>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</si>
  <si>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</si>
  <si>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</si>
  <si>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</si>
  <si>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</si>
  <si>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</si>
  <si>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</si>
  <si>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</si>
  <si>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</si>
  <si>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</si>
  <si>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</si>
  <si>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>Formulario 1 - Propuesta económica  - Documento tipo de selección abreviada de menor cuantía - versión 3</t>
  </si>
  <si>
    <t>CCE-EICP-FM-25</t>
  </si>
  <si>
    <t xml:space="preserve">	Firma del Proponente o de su Representante Legal</t>
  </si>
  <si>
    <t>m2</t>
  </si>
  <si>
    <t>und</t>
  </si>
  <si>
    <t>Deshierbe, eliminación de gramíneas existentes, retiro de escombros, basuras y restos extraños que halla en el terreno las zonas verdes y jardines cada mes</t>
  </si>
  <si>
    <t>Fertilización de las plantas ornamentales del aeropuerto (Se realizarán 4 fertilizaciones por mes) </t>
  </si>
  <si>
    <t>Control biológico de hormigas arrieras del área de jardines y zonas verdes ornamentales 2 por mes</t>
  </si>
  <si>
    <t>Corte de pasto en zonas verdes y jardines de las zonas internas, externas y zonas de seguridad del aeropuerto internacional alfonso bonilla aragon de palimira</t>
  </si>
  <si>
    <t>Suministro y siembra de plántulas de durantas, de banderitas española, ixoras moradas, crotos moradas, rosa china o flor del beso, coralillo variado u otras plántulas (mínimo 40 cms de altura a partir del tallo radicular), de características afines para el clima de la región</t>
  </si>
  <si>
    <t xml:space="preserve">Materas redondas cónicas en material plástico (polietileno) con una altura de 0,80mts base superior de 0,49 mts y base inferior de 0,28 mts con base de plato, colores variados a escoger surtidas en plantas coloridas de características afines para interiores </t>
  </si>
  <si>
    <t xml:space="preserve">Materas redondas cónicas en en concreto con una altura de 1,20mts base superior de 0,70 mts y base inferior de 0,70 mts con base de plato, colores variados a escoger surtidas en plantas coloridas de características afines para interiores </t>
  </si>
  <si>
    <t xml:space="preserve">Materas retangular en concreto con una altura de 0,80mts, largo  de 1.5 mts y de ancho  0,40 mts, surtidas de plantas ornamentales de colores variados a escoger con características afines para interiores </t>
  </si>
  <si>
    <t xml:space="preserve">Suministro y colocación de tierra abonada </t>
  </si>
  <si>
    <t xml:space="preserve">Recolección, cargue, transporte, retiro y disposición final de material sobrante de la limpieza  </t>
  </si>
  <si>
    <t>Poda de formacion de arboles (Mango, Ceiba, Guarumo, Polvillo, Pepe Burro, Iguamarrillo, Motita, 7 Cuero, Matarraton, campano, Trupillo u otros)</t>
  </si>
  <si>
    <t>Corte de arbustos con diámetro mayor a 4cm hasta 10cm</t>
  </si>
  <si>
    <t>m3</t>
  </si>
  <si>
    <t>63416C1518 REALIZAR EL MANTENIMIENTO DE LA JARDINERIA INTERNA Y EXTERNA DEL LADO TIERRA DEL AEROPUERTO ALFONSO BONILLA ARAGÓN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</si>
</sst>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  <numFmt numFmtId="201" formatCode="0.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3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43">
      <alignment horizontal="right"/>
    </xf>
    <xf numFmtId="183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43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16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  <xf numFmtId="0" fontId="6" fillId="0" borderId="0"/>
  </cellStyleXfs>
  <cellXfs count="134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8" fontId="34" fillId="0" borderId="32" xfId="90" applyNumberFormat="1" applyFont="1" applyBorder="1"/>
    <xf numFmtId="180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2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7" fontId="44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29" xfId="79" applyFont="1" applyBorder="1" applyAlignment="1">
      <alignment vertical="center"/>
    </xf>
    <xf numFmtId="0" fontId="46" fillId="0" borderId="57" xfId="0" applyFont="1" applyBorder="1" applyAlignment="1">
      <alignment horizontal="left" vertical="center"/>
    </xf>
    <xf numFmtId="0" fontId="47" fillId="0" borderId="57" xfId="0" applyFont="1" applyBorder="1" applyAlignment="1">
      <alignment horizontal="left" vertical="center"/>
    </xf>
    <xf numFmtId="0" fontId="34" fillId="25" borderId="58" xfId="89" applyFont="1" applyFill="1" applyBorder="1"/>
    <xf numFmtId="0" fontId="34" fillId="0" borderId="58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2" xfId="89" applyFont="1" applyBorder="1"/>
    <xf numFmtId="0" fontId="34" fillId="0" borderId="52" xfId="89" applyFont="1" applyBorder="1" applyAlignment="1">
      <alignment horizontal="center"/>
    </xf>
    <xf numFmtId="0" fontId="34" fillId="0" borderId="53" xfId="90" applyFont="1" applyBorder="1"/>
    <xf numFmtId="0" fontId="34" fillId="0" borderId="54" xfId="89" applyFont="1" applyBorder="1"/>
    <xf numFmtId="0" fontId="34" fillId="0" borderId="54" xfId="89" applyFont="1" applyBorder="1" applyAlignment="1">
      <alignment horizontal="center"/>
    </xf>
    <xf numFmtId="181" fontId="34" fillId="0" borderId="54" xfId="34" applyNumberFormat="1" applyFont="1" applyBorder="1"/>
    <xf numFmtId="0" fontId="34" fillId="0" borderId="55" xfId="89" applyFont="1" applyBorder="1"/>
    <xf numFmtId="182" fontId="45" fillId="0" borderId="41" xfId="60" applyNumberFormat="1" applyFont="1" applyFill="1" applyBorder="1" applyAlignment="1">
      <alignment horizontal="center" vertical="center"/>
    </xf>
    <xf numFmtId="182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200" fontId="45" fillId="24" borderId="38" xfId="73" applyNumberFormat="1" applyFont="1" applyFill="1" applyBorder="1" applyAlignment="1">
      <alignment vertical="center"/>
    </xf>
    <xf numFmtId="178" fontId="44" fillId="0" borderId="30" xfId="129" applyNumberFormat="1" applyFont="1" applyBorder="1" applyAlignment="1">
      <alignment vertical="center"/>
    </xf>
    <xf numFmtId="178" fontId="44" fillId="0" borderId="26" xfId="129" applyNumberFormat="1" applyFont="1" applyBorder="1" applyAlignment="1">
      <alignment vertical="center"/>
    </xf>
    <xf numFmtId="178" fontId="45" fillId="24" borderId="38" xfId="73" applyNumberFormat="1" applyFont="1" applyFill="1" applyBorder="1" applyAlignment="1">
      <alignment vertical="center"/>
    </xf>
    <xf numFmtId="164" fontId="31" fillId="0" borderId="0" xfId="256" applyFont="1"/>
    <xf numFmtId="0" fontId="44" fillId="25" borderId="59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2" fontId="44" fillId="0" borderId="17" xfId="135" applyNumberFormat="1" applyFont="1" applyBorder="1" applyAlignment="1">
      <alignment horizontal="center" vertical="center"/>
    </xf>
    <xf numFmtId="0" fontId="34" fillId="0" borderId="0" xfId="261" applyFont="1"/>
    <xf numFmtId="0" fontId="34" fillId="0" borderId="31" xfId="261" applyFont="1" applyBorder="1"/>
    <xf numFmtId="0" fontId="45" fillId="24" borderId="35" xfId="135" applyFont="1" applyFill="1" applyBorder="1" applyAlignment="1">
      <alignment vertical="center"/>
    </xf>
    <xf numFmtId="0" fontId="45" fillId="24" borderId="37" xfId="135" applyFont="1" applyFill="1" applyBorder="1" applyAlignment="1">
      <alignment vertical="center"/>
    </xf>
    <xf numFmtId="0" fontId="45" fillId="24" borderId="38" xfId="135" applyFont="1" applyFill="1" applyBorder="1" applyAlignment="1">
      <alignment vertical="center"/>
    </xf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9" fontId="44" fillId="0" borderId="17" xfId="258" applyNumberFormat="1" applyFont="1" applyBorder="1" applyAlignment="1">
      <alignment horizontal="right" vertical="center" wrapText="1"/>
    </xf>
    <xf numFmtId="199" fontId="44" fillId="0" borderId="26" xfId="258" applyNumberFormat="1" applyFont="1" applyBorder="1" applyAlignment="1">
      <alignment horizontal="right" vertical="center" wrapText="1"/>
    </xf>
    <xf numFmtId="0" fontId="44" fillId="0" borderId="17" xfId="126" applyFont="1" applyBorder="1" applyAlignment="1">
      <alignment horizontal="center" vertical="center"/>
    </xf>
    <xf numFmtId="200" fontId="33" fillId="0" borderId="0" xfId="90" applyNumberFormat="1" applyFont="1"/>
    <xf numFmtId="201" fontId="44" fillId="0" borderId="17" xfId="135" applyNumberFormat="1" applyFont="1" applyBorder="1" applyAlignment="1">
      <alignment horizontal="center" vertical="center"/>
    </xf>
    <xf numFmtId="164" fontId="31" fillId="25" borderId="0" xfId="256" applyFont="1" applyFill="1"/>
    <xf numFmtId="164" fontId="31" fillId="0" borderId="0" xfId="256" applyFont="1" applyFill="1"/>
    <xf numFmtId="164" fontId="33" fillId="0" borderId="0" xfId="256" applyFont="1"/>
    <xf numFmtId="164" fontId="32" fillId="0" borderId="0" xfId="256" applyFont="1"/>
    <xf numFmtId="164" fontId="31" fillId="0" borderId="0" xfId="256" applyFont="1" applyAlignment="1">
      <alignment vertical="center"/>
    </xf>
    <xf numFmtId="14" fontId="31" fillId="0" borderId="0" xfId="256" applyNumberFormat="1" applyFont="1" applyAlignment="1">
      <alignment vertical="center"/>
    </xf>
    <xf numFmtId="178" fontId="33" fillId="0" borderId="0" xfId="90" applyNumberFormat="1" applyFont="1"/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0" fontId="44" fillId="0" borderId="28" xfId="130" applyFont="1" applyBorder="1" applyAlignment="1">
      <alignment vertical="center" wrapText="1"/>
    </xf>
    <xf numFmtId="0" fontId="44" fillId="0" borderId="17" xfId="130" applyFont="1" applyBorder="1" applyAlignment="1">
      <alignment vertical="center" wrapText="1"/>
    </xf>
    <xf numFmtId="3" fontId="45" fillId="0" borderId="23" xfId="130" applyNumberFormat="1" applyFont="1" applyBorder="1" applyAlignment="1">
      <alignment horizontal="center" vertical="center" wrapText="1"/>
    </xf>
    <xf numFmtId="3" fontId="45" fillId="0" borderId="17" xfId="130" applyNumberFormat="1" applyFont="1" applyBorder="1" applyAlignment="1">
      <alignment horizontal="center" vertical="center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3" fillId="0" borderId="56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1" xfId="89" applyFont="1" applyBorder="1" applyAlignment="1">
      <alignment horizontal="center" vertical="center" wrapText="1"/>
    </xf>
    <xf numFmtId="0" fontId="44" fillId="0" borderId="48" xfId="89" applyFont="1" applyBorder="1" applyAlignment="1">
      <alignment horizontal="center" vertical="center" wrapText="1"/>
    </xf>
    <xf numFmtId="0" fontId="44" fillId="0" borderId="50" xfId="89" applyFont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/>
    </xf>
    <xf numFmtId="3" fontId="45" fillId="0" borderId="17" xfId="130" applyNumberFormat="1" applyFont="1" applyBorder="1" applyAlignment="1">
      <alignment horizontal="center" vertical="center" wrapText="1"/>
    </xf>
    <xf numFmtId="0" fontId="44" fillId="0" borderId="60" xfId="0" applyFont="1" applyBorder="1" applyAlignment="1">
      <alignment horizontal="center" vertical="center" wrapText="1"/>
    </xf>
    <xf numFmtId="0" fontId="44" fillId="0" borderId="47" xfId="0" applyFont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</cellXfs>
  <cellStyles count="263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3" xfId="262" xr:uid="{3BE85629-0CD7-4980-A669-6E1CA1B0FF0B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B6BDE76C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B6BDE76C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B6BDE76C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B6BDE76C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B6BDE76C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>
        <row r="2">
          <cell r="A2">
            <v>0</v>
          </cell>
        </row>
      </sheetData>
      <sheetData sheetId="555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/>
      <sheetData sheetId="5651"/>
      <sheetData sheetId="5652"/>
      <sheetData sheetId="5653"/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B2">
            <v>0</v>
          </cell>
        </row>
      </sheetData>
      <sheetData sheetId="5720"/>
      <sheetData sheetId="5721"/>
      <sheetData sheetId="5722"/>
      <sheetData sheetId="5723"/>
      <sheetData sheetId="5724"/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/>
      <sheetData sheetId="5744">
        <row r="2">
          <cell r="A2" t="str">
            <v>FORMULARIO N° 4</v>
          </cell>
        </row>
      </sheetData>
      <sheetData sheetId="5745">
        <row r="2">
          <cell r="A2" t="str">
            <v>FORMULARIO N° 4</v>
          </cell>
        </row>
      </sheetData>
      <sheetData sheetId="5746">
        <row r="2">
          <cell r="A2" t="str">
            <v>FORMULARIO N° 4</v>
          </cell>
        </row>
      </sheetData>
      <sheetData sheetId="5747">
        <row r="5">
          <cell r="A5" t="str">
            <v>OFERTA ECONÓMICA DETALLADA</v>
          </cell>
        </row>
      </sheetData>
      <sheetData sheetId="5748">
        <row r="5">
          <cell r="A5" t="str">
            <v>OFERTA ECONÓMICA DETALLADA</v>
          </cell>
        </row>
      </sheetData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6">
        <row r="5">
          <cell r="A5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>
        <row r="1">
          <cell r="A1" t="str">
            <v>Name</v>
          </cell>
        </row>
      </sheetData>
      <sheetData sheetId="6339"/>
      <sheetData sheetId="6340"/>
      <sheetData sheetId="6341">
        <row r="8">
          <cell r="A8">
            <v>2.1</v>
          </cell>
        </row>
      </sheetData>
      <sheetData sheetId="6342">
        <row r="8">
          <cell r="A8">
            <v>3.1</v>
          </cell>
        </row>
      </sheetData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>
        <row r="18">
          <cell r="B18" t="str">
            <v>Director de obra</v>
          </cell>
        </row>
      </sheetData>
      <sheetData sheetId="6390"/>
      <sheetData sheetId="6391"/>
      <sheetData sheetId="6392"/>
      <sheetData sheetId="6393">
        <row r="12">
          <cell r="A12" t="str">
            <v>Agua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>
        <row r="33">
          <cell r="C33">
            <v>0.77967625899280601</v>
          </cell>
        </row>
      </sheetData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/>
      <sheetData sheetId="6732"/>
      <sheetData sheetId="6733"/>
      <sheetData sheetId="6734"/>
      <sheetData sheetId="6735"/>
      <sheetData sheetId="6736" refreshError="1"/>
      <sheetData sheetId="6737" refreshError="1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/>
      <sheetData sheetId="6914"/>
      <sheetData sheetId="6915">
        <row r="47">
          <cell r="H47">
            <v>17098.051632633331</v>
          </cell>
        </row>
      </sheetData>
      <sheetData sheetId="6916">
        <row r="47">
          <cell r="H47">
            <v>13407.454219619998</v>
          </cell>
        </row>
      </sheetData>
      <sheetData sheetId="6917">
        <row r="47">
          <cell r="H47">
            <v>13178.048204541665</v>
          </cell>
        </row>
      </sheetData>
      <sheetData sheetId="6918">
        <row r="47">
          <cell r="H47">
            <v>17098.051632633331</v>
          </cell>
        </row>
      </sheetData>
      <sheetData sheetId="6919">
        <row r="47">
          <cell r="H47">
            <v>13407.454219619998</v>
          </cell>
        </row>
      </sheetData>
      <sheetData sheetId="6920">
        <row r="47">
          <cell r="H47">
            <v>13178.048204541665</v>
          </cell>
        </row>
      </sheetData>
      <sheetData sheetId="6921">
        <row r="47">
          <cell r="H47">
            <v>19729.199486104168</v>
          </cell>
        </row>
      </sheetData>
      <sheetData sheetId="6922">
        <row r="47">
          <cell r="H47">
            <v>38405.002915416662</v>
          </cell>
        </row>
      </sheetData>
      <sheetData sheetId="6923">
        <row r="47">
          <cell r="H47">
            <v>41159.979021230996</v>
          </cell>
        </row>
      </sheetData>
      <sheetData sheetId="6924">
        <row r="47">
          <cell r="H47">
            <v>16020</v>
          </cell>
        </row>
      </sheetData>
      <sheetData sheetId="6925">
        <row r="47">
          <cell r="H47">
            <v>11675</v>
          </cell>
        </row>
      </sheetData>
      <sheetData sheetId="6926">
        <row r="47">
          <cell r="H47">
            <v>382683.1643235588</v>
          </cell>
        </row>
      </sheetData>
      <sheetData sheetId="6927">
        <row r="47">
          <cell r="H47">
            <v>27108.482479999999</v>
          </cell>
        </row>
      </sheetData>
      <sheetData sheetId="6928">
        <row r="47">
          <cell r="H47">
            <v>18945.0351992</v>
          </cell>
        </row>
      </sheetData>
      <sheetData sheetId="6929">
        <row r="47">
          <cell r="H47">
            <v>88016.225274879995</v>
          </cell>
        </row>
      </sheetData>
      <sheetData sheetId="6930">
        <row r="47">
          <cell r="H47">
            <v>11296.680928966078</v>
          </cell>
        </row>
      </sheetData>
      <sheetData sheetId="6931">
        <row r="47">
          <cell r="H47">
            <v>19660.483631249997</v>
          </cell>
        </row>
      </sheetData>
      <sheetData sheetId="6932">
        <row r="47">
          <cell r="H47">
            <v>19660.483631249997</v>
          </cell>
        </row>
      </sheetData>
      <sheetData sheetId="6933">
        <row r="47">
          <cell r="H47">
            <v>19660.483631249997</v>
          </cell>
        </row>
      </sheetData>
      <sheetData sheetId="6934">
        <row r="47">
          <cell r="H47">
            <v>39947.116768272004</v>
          </cell>
        </row>
      </sheetData>
      <sheetData sheetId="6935">
        <row r="47">
          <cell r="H47">
            <v>37450.421970255004</v>
          </cell>
        </row>
      </sheetData>
      <sheetData sheetId="6936">
        <row r="47">
          <cell r="H47">
            <v>5631.4338221939006</v>
          </cell>
        </row>
      </sheetData>
      <sheetData sheetId="6937">
        <row r="47">
          <cell r="H47">
            <v>29691.867138751997</v>
          </cell>
        </row>
      </sheetData>
      <sheetData sheetId="6938">
        <row r="47">
          <cell r="H47">
            <v>10601.359883464</v>
          </cell>
        </row>
      </sheetData>
      <sheetData sheetId="6939">
        <row r="47">
          <cell r="H47">
            <v>16440.07876665</v>
          </cell>
        </row>
      </sheetData>
      <sheetData sheetId="6940">
        <row r="47">
          <cell r="H47">
            <v>7502.6541280530009</v>
          </cell>
        </row>
      </sheetData>
      <sheetData sheetId="6941">
        <row r="47">
          <cell r="H47">
            <v>63269.394041350002</v>
          </cell>
        </row>
      </sheetData>
      <sheetData sheetId="6942">
        <row r="47">
          <cell r="H47">
            <v>38708.912732384997</v>
          </cell>
        </row>
      </sheetData>
      <sheetData sheetId="6943">
        <row r="47">
          <cell r="H47">
            <v>30140.654422727453</v>
          </cell>
        </row>
      </sheetData>
      <sheetData sheetId="6944">
        <row r="47">
          <cell r="H47">
            <v>39628.094655192057</v>
          </cell>
        </row>
      </sheetData>
      <sheetData sheetId="6945">
        <row r="47">
          <cell r="H47">
            <v>38729.542446049003</v>
          </cell>
        </row>
      </sheetData>
      <sheetData sheetId="6946">
        <row r="47">
          <cell r="H47">
            <v>7116.936965586</v>
          </cell>
        </row>
      </sheetData>
      <sheetData sheetId="6947">
        <row r="47">
          <cell r="H47">
            <v>9391.2743470000005</v>
          </cell>
        </row>
      </sheetData>
      <sheetData sheetId="6948">
        <row r="47">
          <cell r="H47">
            <v>8500.0189065630984</v>
          </cell>
        </row>
      </sheetData>
      <sheetData sheetId="6949">
        <row r="47">
          <cell r="H47">
            <v>32499.094423904498</v>
          </cell>
        </row>
      </sheetData>
      <sheetData sheetId="6950">
        <row r="47">
          <cell r="H47">
            <v>51817.028777055006</v>
          </cell>
        </row>
      </sheetData>
      <sheetData sheetId="6951">
        <row r="47">
          <cell r="H47">
            <v>55430.1575333</v>
          </cell>
        </row>
      </sheetData>
      <sheetData sheetId="6952">
        <row r="47">
          <cell r="H47">
            <v>25786.003498499998</v>
          </cell>
        </row>
      </sheetData>
      <sheetData sheetId="6953">
        <row r="47">
          <cell r="H47">
            <v>21993.806973733335</v>
          </cell>
        </row>
      </sheetData>
      <sheetData sheetId="6954"/>
      <sheetData sheetId="6955"/>
      <sheetData sheetId="6956"/>
      <sheetData sheetId="6957">
        <row r="47">
          <cell r="H47">
            <v>21941.348275</v>
          </cell>
        </row>
      </sheetData>
      <sheetData sheetId="6958">
        <row r="47">
          <cell r="H47">
            <v>576269.26239999989</v>
          </cell>
        </row>
      </sheetData>
      <sheetData sheetId="6959">
        <row r="48">
          <cell r="H48">
            <v>640370.66537874995</v>
          </cell>
        </row>
      </sheetData>
      <sheetData sheetId="6960">
        <row r="47">
          <cell r="H47">
            <v>21941.348275</v>
          </cell>
        </row>
      </sheetData>
      <sheetData sheetId="6961">
        <row r="47">
          <cell r="H47">
            <v>576269.26239999989</v>
          </cell>
        </row>
      </sheetData>
      <sheetData sheetId="6962">
        <row r="47">
          <cell r="H47">
            <v>9078.6352040999991</v>
          </cell>
        </row>
      </sheetData>
      <sheetData sheetId="6963">
        <row r="49">
          <cell r="H49">
            <v>83961.133243064003</v>
          </cell>
        </row>
      </sheetData>
      <sheetData sheetId="6964">
        <row r="47">
          <cell r="H47">
            <v>14670.136122054002</v>
          </cell>
        </row>
      </sheetData>
      <sheetData sheetId="6965">
        <row r="47">
          <cell r="H47">
            <v>9078.6352040999991</v>
          </cell>
        </row>
      </sheetData>
      <sheetData sheetId="6966">
        <row r="51">
          <cell r="H51">
            <v>117309.4992738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>
        <row r="7">
          <cell r="B7">
            <v>0.1</v>
          </cell>
        </row>
      </sheetData>
      <sheetData sheetId="7359">
        <row r="7">
          <cell r="B7">
            <v>0.1</v>
          </cell>
        </row>
      </sheetData>
      <sheetData sheetId="7360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Macro1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Sheet1"/>
      <sheetName val="BITACORA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>
        <row r="2">
          <cell r="A2" t="str">
            <v>INVÍAS - TERRITORIAL CORDOBA - GRUPO 3</v>
          </cell>
        </row>
      </sheetData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>
        <row r="2">
          <cell r="A2" t="str">
            <v>INVÍAS - TERRITORIAL CORDOBA - GRUPO 3</v>
          </cell>
        </row>
      </sheetData>
      <sheetData sheetId="171"/>
      <sheetData sheetId="172"/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>
        <row r="48">
          <cell r="E48">
            <v>0</v>
          </cell>
        </row>
      </sheetData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  <sheetName val="PROGR_2"/>
      <sheetName val="PROGR_3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44"/>
  <sheetViews>
    <sheetView showGridLines="0" tabSelected="1" view="pageBreakPreview" topLeftCell="B1" zoomScale="80" zoomScaleNormal="70" zoomScaleSheetLayoutView="80" zoomScalePageLayoutView="55" workbookViewId="0">
      <selection activeCell="G16" sqref="G16"/>
    </sheetView>
  </sheetViews>
  <sheetFormatPr baseColWidth="10" defaultColWidth="11.5" defaultRowHeight="14"/>
  <cols>
    <col min="1" max="2" width="3.5" style="1" customWidth="1"/>
    <col min="3" max="3" width="7.83203125" style="1" customWidth="1"/>
    <col min="4" max="4" width="15.3320312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4" width="16.83203125" style="50" customWidth="1"/>
    <col min="15" max="15" width="13.5" style="1" bestFit="1" customWidth="1"/>
    <col min="16" max="16384" width="11.5" style="1"/>
  </cols>
  <sheetData>
    <row r="1" spans="1:15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5" customHeight="1" thickTop="1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>
      <c r="A3" s="5"/>
      <c r="B3" s="9"/>
      <c r="C3" s="93" t="s">
        <v>33</v>
      </c>
      <c r="D3" s="93"/>
      <c r="E3" s="93"/>
      <c r="F3" s="93"/>
      <c r="G3" s="5"/>
      <c r="H3" s="5"/>
      <c r="I3" s="5"/>
      <c r="J3" s="5"/>
      <c r="K3" s="5"/>
      <c r="L3" s="10"/>
      <c r="M3" s="5"/>
    </row>
    <row r="4" spans="1:15" ht="16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6">
      <c r="A5" s="5"/>
      <c r="B5" s="9"/>
      <c r="C5" s="95" t="s">
        <v>2</v>
      </c>
      <c r="D5" s="95"/>
      <c r="E5" s="95"/>
      <c r="F5" s="95"/>
      <c r="G5" s="95"/>
      <c r="H5" s="95"/>
      <c r="I5" s="95"/>
      <c r="J5" s="95"/>
      <c r="K5" s="95"/>
      <c r="L5" s="10"/>
      <c r="M5" s="5"/>
    </row>
    <row r="6" spans="1:15" ht="17" thickBot="1">
      <c r="A6" s="5"/>
      <c r="B6" s="9"/>
      <c r="C6" s="94" t="s">
        <v>3</v>
      </c>
      <c r="D6" s="94"/>
      <c r="E6" s="94"/>
      <c r="F6" s="94"/>
      <c r="G6" s="94"/>
      <c r="H6" s="94"/>
      <c r="I6" s="94"/>
      <c r="J6" s="94"/>
      <c r="K6" s="94"/>
      <c r="L6" s="10"/>
      <c r="M6" s="5"/>
    </row>
    <row r="7" spans="1:15" s="17" customFormat="1" ht="16">
      <c r="A7" s="16"/>
      <c r="B7" s="33"/>
      <c r="C7" s="100" t="s">
        <v>51</v>
      </c>
      <c r="D7" s="101"/>
      <c r="E7" s="101"/>
      <c r="F7" s="101"/>
      <c r="G7" s="101"/>
      <c r="H7" s="101"/>
      <c r="I7" s="101"/>
      <c r="J7" s="101"/>
      <c r="K7" s="102"/>
      <c r="L7" s="18"/>
      <c r="M7" s="16"/>
      <c r="N7" s="68"/>
    </row>
    <row r="8" spans="1:15" ht="17" thickBot="1">
      <c r="A8" s="5"/>
      <c r="B8" s="34"/>
      <c r="C8" s="103"/>
      <c r="D8" s="104"/>
      <c r="E8" s="104"/>
      <c r="F8" s="104"/>
      <c r="G8" s="104"/>
      <c r="H8" s="104"/>
      <c r="I8" s="104"/>
      <c r="J8" s="104"/>
      <c r="K8" s="105"/>
      <c r="L8" s="10"/>
      <c r="M8" s="5"/>
    </row>
    <row r="9" spans="1:15" ht="16">
      <c r="A9" s="5"/>
      <c r="B9" s="34"/>
      <c r="C9" s="106"/>
      <c r="D9" s="107"/>
      <c r="E9" s="107"/>
      <c r="F9" s="107"/>
      <c r="G9" s="107"/>
      <c r="H9" s="107"/>
      <c r="I9" s="107"/>
      <c r="J9" s="107"/>
      <c r="K9" s="108"/>
      <c r="L9" s="10"/>
      <c r="M9" s="5"/>
      <c r="N9" s="69"/>
    </row>
    <row r="10" spans="1:15" ht="17" thickBot="1">
      <c r="A10" s="5"/>
      <c r="B10" s="9"/>
      <c r="C10" s="111" t="s">
        <v>27</v>
      </c>
      <c r="D10" s="112"/>
      <c r="E10" s="112"/>
      <c r="F10" s="112"/>
      <c r="G10" s="112"/>
      <c r="H10" s="112"/>
      <c r="I10" s="112"/>
      <c r="J10" s="112"/>
      <c r="K10" s="113"/>
      <c r="L10" s="10"/>
      <c r="M10" s="5"/>
    </row>
    <row r="11" spans="1:15" ht="30" customHeight="1">
      <c r="A11" s="5"/>
      <c r="B11" s="9"/>
      <c r="C11" s="109" t="s">
        <v>4</v>
      </c>
      <c r="D11" s="98" t="s">
        <v>5</v>
      </c>
      <c r="E11" s="96" t="s">
        <v>6</v>
      </c>
      <c r="F11" s="97"/>
      <c r="G11" s="98" t="s">
        <v>7</v>
      </c>
      <c r="H11" s="98" t="s">
        <v>8</v>
      </c>
      <c r="I11" s="98" t="s">
        <v>9</v>
      </c>
      <c r="J11" s="114" t="s">
        <v>10</v>
      </c>
      <c r="K11" s="116" t="s">
        <v>11</v>
      </c>
      <c r="L11" s="10"/>
      <c r="M11" s="5"/>
    </row>
    <row r="12" spans="1:15" ht="30" customHeight="1" thickBot="1">
      <c r="A12" s="5"/>
      <c r="B12" s="9"/>
      <c r="C12" s="110"/>
      <c r="D12" s="99"/>
      <c r="E12" s="19" t="s">
        <v>12</v>
      </c>
      <c r="F12" s="35" t="s">
        <v>13</v>
      </c>
      <c r="G12" s="99"/>
      <c r="H12" s="99"/>
      <c r="I12" s="99"/>
      <c r="J12" s="115"/>
      <c r="K12" s="117"/>
      <c r="L12" s="10"/>
      <c r="M12" s="5"/>
    </row>
    <row r="13" spans="1:15" s="60" customFormat="1" ht="17" thickBot="1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  <c r="N13" s="50"/>
    </row>
    <row r="14" spans="1:15" ht="30">
      <c r="A14" s="5"/>
      <c r="B14" s="9"/>
      <c r="C14" s="61">
        <v>1</v>
      </c>
      <c r="D14" s="65">
        <v>1.1000000000000001</v>
      </c>
      <c r="E14" s="65"/>
      <c r="F14" s="65">
        <f>+D14</f>
        <v>1.1000000000000001</v>
      </c>
      <c r="G14" s="21" t="s">
        <v>38</v>
      </c>
      <c r="H14" s="20" t="s">
        <v>36</v>
      </c>
      <c r="I14" s="62">
        <v>164000</v>
      </c>
      <c r="J14" s="63">
        <v>375</v>
      </c>
      <c r="K14" s="64">
        <f>+J14*I14</f>
        <v>61500000</v>
      </c>
      <c r="L14" s="10"/>
      <c r="M14" s="5"/>
      <c r="N14" s="72"/>
      <c r="O14" s="50"/>
    </row>
    <row r="15" spans="1:15" ht="30">
      <c r="A15" s="5"/>
      <c r="B15" s="9"/>
      <c r="C15" s="61">
        <v>2</v>
      </c>
      <c r="D15" s="20">
        <v>1.2</v>
      </c>
      <c r="E15" s="20"/>
      <c r="F15" s="20">
        <f>+D15</f>
        <v>1.2</v>
      </c>
      <c r="G15" s="21" t="s">
        <v>39</v>
      </c>
      <c r="H15" s="20" t="s">
        <v>37</v>
      </c>
      <c r="I15" s="62">
        <v>480</v>
      </c>
      <c r="J15" s="63">
        <v>243750</v>
      </c>
      <c r="K15" s="64">
        <f t="shared" ref="K15:K26" si="0">+J15*I15</f>
        <v>117000000</v>
      </c>
      <c r="L15" s="10"/>
      <c r="M15" s="5"/>
      <c r="N15" s="72"/>
      <c r="O15" s="50"/>
    </row>
    <row r="16" spans="1:15" ht="30">
      <c r="A16" s="5"/>
      <c r="B16" s="9"/>
      <c r="C16" s="61">
        <v>3</v>
      </c>
      <c r="D16" s="67">
        <v>1.3</v>
      </c>
      <c r="E16" s="20"/>
      <c r="F16" s="20">
        <f t="shared" ref="F16:F26" si="1">+D16</f>
        <v>1.3</v>
      </c>
      <c r="G16" s="21" t="s">
        <v>40</v>
      </c>
      <c r="H16" s="20" t="s">
        <v>36</v>
      </c>
      <c r="I16" s="62">
        <v>11200</v>
      </c>
      <c r="J16" s="63">
        <v>12500</v>
      </c>
      <c r="K16" s="64">
        <f t="shared" si="0"/>
        <v>140000000</v>
      </c>
      <c r="L16" s="10"/>
      <c r="M16" s="5"/>
      <c r="N16" s="72"/>
      <c r="O16" s="50"/>
    </row>
    <row r="17" spans="1:15" ht="30">
      <c r="A17" s="5"/>
      <c r="B17" s="9"/>
      <c r="C17" s="61">
        <v>4</v>
      </c>
      <c r="D17" s="67">
        <v>1.4</v>
      </c>
      <c r="E17" s="20"/>
      <c r="F17" s="20">
        <f t="shared" si="1"/>
        <v>1.4</v>
      </c>
      <c r="G17" s="21" t="s">
        <v>41</v>
      </c>
      <c r="H17" s="20" t="s">
        <v>36</v>
      </c>
      <c r="I17" s="62">
        <v>836779.36419213971</v>
      </c>
      <c r="J17" s="63">
        <v>375</v>
      </c>
      <c r="K17" s="64">
        <f t="shared" si="0"/>
        <v>313792261.57205242</v>
      </c>
      <c r="L17" s="10"/>
      <c r="M17" s="5"/>
      <c r="N17" s="72"/>
      <c r="O17" s="50"/>
    </row>
    <row r="18" spans="1:15" ht="60">
      <c r="A18" s="5"/>
      <c r="B18" s="9"/>
      <c r="C18" s="61">
        <v>5</v>
      </c>
      <c r="D18" s="67">
        <v>1.5</v>
      </c>
      <c r="E18" s="20"/>
      <c r="F18" s="20">
        <f t="shared" si="1"/>
        <v>1.5</v>
      </c>
      <c r="G18" s="21" t="s">
        <v>42</v>
      </c>
      <c r="H18" s="20" t="s">
        <v>37</v>
      </c>
      <c r="I18" s="62">
        <v>12000</v>
      </c>
      <c r="J18" s="63">
        <v>13125</v>
      </c>
      <c r="K18" s="64">
        <f t="shared" si="0"/>
        <v>157500000</v>
      </c>
      <c r="L18" s="10"/>
      <c r="M18" s="5"/>
      <c r="N18" s="72"/>
      <c r="O18" s="50"/>
    </row>
    <row r="19" spans="1:15" ht="60">
      <c r="A19" s="5"/>
      <c r="B19" s="9"/>
      <c r="C19" s="61">
        <v>6</v>
      </c>
      <c r="D19" s="67">
        <v>1.6</v>
      </c>
      <c r="E19" s="20"/>
      <c r="F19" s="20">
        <f>+D19</f>
        <v>1.6</v>
      </c>
      <c r="G19" s="21" t="s">
        <v>43</v>
      </c>
      <c r="H19" s="20" t="s">
        <v>37</v>
      </c>
      <c r="I19" s="62">
        <v>300</v>
      </c>
      <c r="J19" s="63">
        <v>140000</v>
      </c>
      <c r="K19" s="64">
        <f t="shared" si="0"/>
        <v>42000000</v>
      </c>
      <c r="L19" s="10"/>
      <c r="M19" s="5"/>
      <c r="N19" s="72"/>
      <c r="O19" s="50"/>
    </row>
    <row r="20" spans="1:15" ht="45">
      <c r="A20" s="5"/>
      <c r="B20" s="9"/>
      <c r="C20" s="61">
        <v>7</v>
      </c>
      <c r="D20" s="67">
        <v>1.7</v>
      </c>
      <c r="E20" s="65"/>
      <c r="F20" s="20">
        <f t="shared" si="1"/>
        <v>1.7</v>
      </c>
      <c r="G20" s="21" t="s">
        <v>44</v>
      </c>
      <c r="H20" s="20" t="s">
        <v>37</v>
      </c>
      <c r="I20" s="62">
        <v>100</v>
      </c>
      <c r="J20" s="63">
        <v>465549</v>
      </c>
      <c r="K20" s="64">
        <f t="shared" si="0"/>
        <v>46554900</v>
      </c>
      <c r="L20" s="10"/>
      <c r="M20" s="5"/>
      <c r="N20" s="72"/>
      <c r="O20" s="50"/>
    </row>
    <row r="21" spans="1:15" ht="45">
      <c r="A21" s="5"/>
      <c r="B21" s="9"/>
      <c r="C21" s="61">
        <v>8</v>
      </c>
      <c r="D21" s="67">
        <v>1.8</v>
      </c>
      <c r="E21" s="20"/>
      <c r="F21" s="67">
        <f t="shared" si="1"/>
        <v>1.8</v>
      </c>
      <c r="G21" s="21" t="s">
        <v>45</v>
      </c>
      <c r="H21" s="20" t="s">
        <v>37</v>
      </c>
      <c r="I21" s="62">
        <v>400</v>
      </c>
      <c r="J21" s="63">
        <v>412500</v>
      </c>
      <c r="K21" s="64">
        <f t="shared" si="0"/>
        <v>165000000</v>
      </c>
      <c r="L21" s="10"/>
      <c r="M21" s="5"/>
      <c r="N21" s="72"/>
      <c r="O21" s="50"/>
    </row>
    <row r="22" spans="1:15" ht="16">
      <c r="A22" s="5"/>
      <c r="B22" s="9"/>
      <c r="C22" s="61">
        <v>9</v>
      </c>
      <c r="D22" s="67">
        <v>1.9</v>
      </c>
      <c r="E22" s="65"/>
      <c r="F22" s="20">
        <f t="shared" si="1"/>
        <v>1.9</v>
      </c>
      <c r="G22" s="21" t="s">
        <v>46</v>
      </c>
      <c r="H22" s="20" t="s">
        <v>50</v>
      </c>
      <c r="I22" s="62">
        <v>200</v>
      </c>
      <c r="J22" s="63">
        <v>18750</v>
      </c>
      <c r="K22" s="64">
        <f t="shared" si="0"/>
        <v>3750000</v>
      </c>
      <c r="L22" s="10"/>
      <c r="M22" s="5"/>
      <c r="N22" s="72"/>
      <c r="O22" s="50"/>
    </row>
    <row r="23" spans="1:15" ht="30">
      <c r="A23" s="5"/>
      <c r="B23" s="9"/>
      <c r="C23" s="61">
        <v>10</v>
      </c>
      <c r="D23" s="53">
        <v>1.1000000000000001</v>
      </c>
      <c r="E23" s="20"/>
      <c r="F23" s="53">
        <f t="shared" si="1"/>
        <v>1.1000000000000001</v>
      </c>
      <c r="G23" s="21" t="s">
        <v>47</v>
      </c>
      <c r="H23" s="20" t="s">
        <v>50</v>
      </c>
      <c r="I23" s="62">
        <v>120</v>
      </c>
      <c r="J23" s="63">
        <v>187500</v>
      </c>
      <c r="K23" s="64">
        <f t="shared" si="0"/>
        <v>22500000</v>
      </c>
      <c r="L23" s="10"/>
      <c r="M23" s="5"/>
      <c r="N23" s="72"/>
      <c r="O23" s="50"/>
    </row>
    <row r="24" spans="1:15" ht="30">
      <c r="A24" s="5"/>
      <c r="B24" s="9"/>
      <c r="C24" s="61">
        <v>11</v>
      </c>
      <c r="D24" s="53">
        <v>1.1100000000000001</v>
      </c>
      <c r="E24" s="20"/>
      <c r="F24" s="20">
        <f t="shared" si="1"/>
        <v>1.1100000000000001</v>
      </c>
      <c r="G24" s="21" t="s">
        <v>48</v>
      </c>
      <c r="H24" s="20" t="s">
        <v>37</v>
      </c>
      <c r="I24" s="62">
        <v>620</v>
      </c>
      <c r="J24" s="63">
        <v>312500</v>
      </c>
      <c r="K24" s="64">
        <f t="shared" si="0"/>
        <v>193750000</v>
      </c>
      <c r="L24" s="10"/>
      <c r="M24" s="5"/>
      <c r="N24" s="72"/>
      <c r="O24" s="50"/>
    </row>
    <row r="25" spans="1:15" ht="16">
      <c r="A25" s="5"/>
      <c r="B25" s="9"/>
      <c r="C25" s="61">
        <v>12</v>
      </c>
      <c r="D25" s="53">
        <v>1.1200000000000001</v>
      </c>
      <c r="E25" s="20"/>
      <c r="F25" s="20">
        <f t="shared" si="1"/>
        <v>1.1200000000000001</v>
      </c>
      <c r="G25" s="21" t="s">
        <v>49</v>
      </c>
      <c r="H25" s="20" t="s">
        <v>36</v>
      </c>
      <c r="I25" s="62">
        <v>180000</v>
      </c>
      <c r="J25" s="63">
        <v>750</v>
      </c>
      <c r="K25" s="64">
        <f t="shared" si="0"/>
        <v>135000000</v>
      </c>
      <c r="L25" s="10"/>
      <c r="M25" s="5"/>
      <c r="N25" s="72"/>
      <c r="O25" s="50"/>
    </row>
    <row r="26" spans="1:15" ht="31" thickBot="1">
      <c r="A26" s="5"/>
      <c r="B26" s="9"/>
      <c r="C26" s="61">
        <v>13</v>
      </c>
      <c r="D26" s="53">
        <v>1.1299999999999999</v>
      </c>
      <c r="E26" s="20"/>
      <c r="F26" s="20">
        <f t="shared" si="1"/>
        <v>1.1299999999999999</v>
      </c>
      <c r="G26" s="21" t="s">
        <v>47</v>
      </c>
      <c r="H26" s="20" t="s">
        <v>50</v>
      </c>
      <c r="I26" s="62">
        <v>120</v>
      </c>
      <c r="J26" s="63">
        <v>137500</v>
      </c>
      <c r="K26" s="64">
        <f t="shared" si="0"/>
        <v>16500000</v>
      </c>
      <c r="L26" s="10"/>
      <c r="M26" s="5"/>
      <c r="N26" s="72"/>
      <c r="O26" s="50"/>
    </row>
    <row r="27" spans="1:15" s="3" customFormat="1" ht="17" thickBot="1">
      <c r="A27" s="11"/>
      <c r="B27" s="12"/>
      <c r="C27" s="78" t="s">
        <v>31</v>
      </c>
      <c r="D27" s="79"/>
      <c r="E27" s="79"/>
      <c r="F27" s="79"/>
      <c r="G27" s="79"/>
      <c r="H27" s="79"/>
      <c r="I27" s="79"/>
      <c r="J27" s="80"/>
      <c r="K27" s="46">
        <f>SUM(K14:K26)</f>
        <v>1414847161.5720525</v>
      </c>
      <c r="L27" s="13"/>
      <c r="M27" s="11"/>
      <c r="N27" s="70"/>
    </row>
    <row r="28" spans="1:15" s="3" customFormat="1" ht="17" thickBot="1">
      <c r="A28" s="11"/>
      <c r="B28" s="12"/>
      <c r="C28" s="22"/>
      <c r="D28" s="22"/>
      <c r="E28" s="22"/>
      <c r="F28" s="22"/>
      <c r="G28" s="22"/>
      <c r="H28" s="22"/>
      <c r="I28" s="22"/>
      <c r="J28" s="22"/>
      <c r="K28" s="23"/>
      <c r="L28" s="13"/>
      <c r="M28" s="11"/>
      <c r="N28" s="70"/>
    </row>
    <row r="29" spans="1:15" s="3" customFormat="1" ht="30" customHeight="1">
      <c r="A29" s="11"/>
      <c r="B29" s="12"/>
      <c r="C29" s="24"/>
      <c r="D29" s="25"/>
      <c r="E29" s="24"/>
      <c r="F29" s="24"/>
      <c r="G29" s="90" t="s">
        <v>29</v>
      </c>
      <c r="H29" s="91"/>
      <c r="I29" s="91"/>
      <c r="J29" s="92"/>
      <c r="K29" s="47">
        <f>+K27/(1+(K38+K39+K40))</f>
        <v>1131877729.257642</v>
      </c>
      <c r="L29" s="13"/>
      <c r="M29" s="11"/>
      <c r="N29" s="70"/>
    </row>
    <row r="30" spans="1:15" s="3" customFormat="1" ht="30" customHeight="1">
      <c r="A30" s="11"/>
      <c r="B30" s="12"/>
      <c r="C30" s="24"/>
      <c r="D30" s="25"/>
      <c r="E30" s="24"/>
      <c r="F30" s="24"/>
      <c r="G30" s="75" t="s">
        <v>19</v>
      </c>
      <c r="H30" s="76"/>
      <c r="I30" s="76"/>
      <c r="J30" s="77"/>
      <c r="K30" s="48">
        <f>+K29*K38</f>
        <v>203737991.26637557</v>
      </c>
      <c r="L30" s="13"/>
      <c r="M30" s="11"/>
      <c r="N30" s="70"/>
    </row>
    <row r="31" spans="1:15" s="3" customFormat="1" ht="30" customHeight="1">
      <c r="A31" s="11"/>
      <c r="B31" s="12"/>
      <c r="C31" s="24"/>
      <c r="D31" s="26"/>
      <c r="E31" s="26"/>
      <c r="F31" s="26"/>
      <c r="G31" s="75" t="s">
        <v>28</v>
      </c>
      <c r="H31" s="76"/>
      <c r="I31" s="76"/>
      <c r="J31" s="77"/>
      <c r="K31" s="48">
        <f>+K29*K39</f>
        <v>22637554.585152842</v>
      </c>
      <c r="L31" s="13"/>
      <c r="M31" s="11"/>
      <c r="N31" s="70"/>
    </row>
    <row r="32" spans="1:15" s="3" customFormat="1" ht="30" customHeight="1">
      <c r="A32" s="11"/>
      <c r="B32" s="12"/>
      <c r="C32" s="24"/>
      <c r="D32" s="26"/>
      <c r="E32" s="26"/>
      <c r="F32" s="26"/>
      <c r="G32" s="75" t="s">
        <v>26</v>
      </c>
      <c r="H32" s="76"/>
      <c r="I32" s="76"/>
      <c r="J32" s="77"/>
      <c r="K32" s="48">
        <f>+K29*K40</f>
        <v>56593886.462882102</v>
      </c>
      <c r="L32" s="13"/>
      <c r="M32" s="11"/>
      <c r="N32" s="70"/>
    </row>
    <row r="33" spans="1:15" s="3" customFormat="1" ht="30" customHeight="1" thickBot="1">
      <c r="A33" s="11"/>
      <c r="B33" s="12"/>
      <c r="C33" s="24"/>
      <c r="D33" s="25"/>
      <c r="E33" s="24"/>
      <c r="F33" s="24"/>
      <c r="G33" s="75" t="s">
        <v>30</v>
      </c>
      <c r="H33" s="76"/>
      <c r="I33" s="76"/>
      <c r="J33" s="77"/>
      <c r="K33" s="48">
        <f>+K32*19%</f>
        <v>10752838.427947599</v>
      </c>
      <c r="L33" s="13"/>
      <c r="M33" s="11"/>
      <c r="N33" s="70"/>
    </row>
    <row r="34" spans="1:15" s="3" customFormat="1" ht="30" customHeight="1" thickBot="1">
      <c r="A34" s="11"/>
      <c r="B34" s="12"/>
      <c r="C34" s="24"/>
      <c r="D34" s="25"/>
      <c r="E34" s="24"/>
      <c r="F34" s="24"/>
      <c r="G34" s="87" t="s">
        <v>14</v>
      </c>
      <c r="H34" s="88"/>
      <c r="I34" s="88"/>
      <c r="J34" s="89"/>
      <c r="K34" s="49">
        <f>+K33+K32+K31+K30+K29</f>
        <v>1425600000</v>
      </c>
      <c r="L34" s="13"/>
      <c r="M34" s="11"/>
      <c r="N34" s="70"/>
      <c r="O34" s="74"/>
    </row>
    <row r="35" spans="1:15" s="3" customFormat="1" ht="17" thickBot="1">
      <c r="A35" s="11"/>
      <c r="B35" s="12"/>
      <c r="C35" s="24"/>
      <c r="D35" s="25"/>
      <c r="E35" s="25"/>
      <c r="F35" s="25"/>
      <c r="G35" s="24"/>
      <c r="H35" s="24"/>
      <c r="I35" s="27"/>
      <c r="J35" s="28"/>
      <c r="K35" s="29"/>
      <c r="L35" s="13"/>
      <c r="M35" s="11"/>
      <c r="N35" s="70"/>
    </row>
    <row r="36" spans="1:15" s="3" customFormat="1" ht="16">
      <c r="A36" s="11"/>
      <c r="B36" s="12"/>
      <c r="C36" s="30"/>
      <c r="D36" s="85"/>
      <c r="E36" s="85"/>
      <c r="F36" s="85"/>
      <c r="G36" s="85"/>
      <c r="H36" s="85"/>
      <c r="I36" s="85"/>
      <c r="J36" s="85"/>
      <c r="K36" s="86"/>
      <c r="L36" s="14"/>
      <c r="M36" s="11"/>
      <c r="N36" s="70"/>
    </row>
    <row r="37" spans="1:15" s="3" customFormat="1" ht="46.25" customHeight="1">
      <c r="A37" s="11"/>
      <c r="B37" s="12"/>
      <c r="C37" s="81" t="s">
        <v>15</v>
      </c>
      <c r="D37" s="82"/>
      <c r="E37" s="82"/>
      <c r="F37" s="82"/>
      <c r="G37" s="82"/>
      <c r="H37" s="83" t="s">
        <v>16</v>
      </c>
      <c r="I37" s="83"/>
      <c r="J37" s="83"/>
      <c r="K37" s="43" t="s">
        <v>17</v>
      </c>
      <c r="L37" s="15"/>
      <c r="M37" s="11"/>
      <c r="N37" s="70"/>
    </row>
    <row r="38" spans="1:15" s="3" customFormat="1" ht="32.25" customHeight="1">
      <c r="A38" s="11"/>
      <c r="B38" s="12"/>
      <c r="C38" s="81" t="s">
        <v>18</v>
      </c>
      <c r="D38" s="82"/>
      <c r="E38" s="82"/>
      <c r="F38" s="82"/>
      <c r="G38" s="82"/>
      <c r="H38" s="84" t="s">
        <v>19</v>
      </c>
      <c r="I38" s="84"/>
      <c r="J38" s="44" t="s">
        <v>20</v>
      </c>
      <c r="K38" s="45">
        <v>0.18</v>
      </c>
      <c r="L38" s="15"/>
      <c r="M38" s="11"/>
      <c r="N38" s="70"/>
    </row>
    <row r="39" spans="1:15" s="3" customFormat="1" ht="30" customHeight="1">
      <c r="A39" s="11"/>
      <c r="B39" s="12"/>
      <c r="C39" s="81" t="s">
        <v>21</v>
      </c>
      <c r="D39" s="82"/>
      <c r="E39" s="82"/>
      <c r="F39" s="82"/>
      <c r="G39" s="82"/>
      <c r="H39" s="118" t="s">
        <v>28</v>
      </c>
      <c r="I39" s="119"/>
      <c r="J39" s="44" t="s">
        <v>22</v>
      </c>
      <c r="K39" s="45">
        <v>0.02</v>
      </c>
      <c r="L39" s="15"/>
      <c r="M39" s="11"/>
      <c r="N39" s="70"/>
    </row>
    <row r="40" spans="1:15" s="4" customFormat="1" ht="58.5" customHeight="1">
      <c r="A40" s="11"/>
      <c r="B40" s="12"/>
      <c r="C40" s="121"/>
      <c r="D40" s="122"/>
      <c r="E40" s="122"/>
      <c r="F40" s="122"/>
      <c r="G40" s="123"/>
      <c r="H40" s="120" t="s">
        <v>26</v>
      </c>
      <c r="I40" s="84"/>
      <c r="J40" s="44" t="s">
        <v>23</v>
      </c>
      <c r="K40" s="45">
        <v>0.05</v>
      </c>
      <c r="L40" s="13"/>
      <c r="M40" s="11"/>
      <c r="N40" s="71"/>
    </row>
    <row r="41" spans="1:15" ht="57" customHeight="1">
      <c r="A41" s="5"/>
      <c r="B41" s="9"/>
      <c r="C41" s="124"/>
      <c r="D41" s="125"/>
      <c r="E41" s="125"/>
      <c r="F41" s="125"/>
      <c r="G41" s="126"/>
      <c r="H41" s="84" t="s">
        <v>24</v>
      </c>
      <c r="I41" s="84"/>
      <c r="J41" s="44" t="s">
        <v>25</v>
      </c>
      <c r="K41" s="45">
        <f>+K40+K39+K38</f>
        <v>0.25</v>
      </c>
      <c r="L41" s="10"/>
      <c r="M41" s="5"/>
    </row>
    <row r="42" spans="1:15" ht="17" thickBot="1">
      <c r="A42" s="5"/>
      <c r="B42" s="9"/>
      <c r="C42" s="127"/>
      <c r="D42" s="128"/>
      <c r="E42" s="128"/>
      <c r="F42" s="128"/>
      <c r="G42" s="129"/>
      <c r="H42" s="130"/>
      <c r="I42" s="130"/>
      <c r="J42" s="130"/>
      <c r="K42" s="131"/>
      <c r="L42" s="10"/>
      <c r="M42" s="5"/>
    </row>
    <row r="43" spans="1:15" ht="17" thickBot="1">
      <c r="A43" s="5"/>
      <c r="B43" s="38"/>
      <c r="C43" s="39"/>
      <c r="D43" s="39"/>
      <c r="E43" s="40"/>
      <c r="F43" s="39"/>
      <c r="G43" s="41"/>
      <c r="H43" s="39"/>
      <c r="I43" s="39"/>
      <c r="J43" s="39"/>
      <c r="K43" s="39"/>
      <c r="L43" s="42"/>
      <c r="M43" s="5"/>
    </row>
    <row r="44" spans="1:15" ht="17" thickTop="1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  <c r="L44" s="5"/>
      <c r="M44" s="5"/>
    </row>
  </sheetData>
  <mergeCells count="32">
    <mergeCell ref="C39:G39"/>
    <mergeCell ref="H39:I39"/>
    <mergeCell ref="H40:I40"/>
    <mergeCell ref="H41:I41"/>
    <mergeCell ref="C40:G42"/>
    <mergeCell ref="H42:K42"/>
    <mergeCell ref="C3:F3"/>
    <mergeCell ref="C6:K6"/>
    <mergeCell ref="C5:K5"/>
    <mergeCell ref="E11:F11"/>
    <mergeCell ref="H11:H12"/>
    <mergeCell ref="C7:K8"/>
    <mergeCell ref="C9:K9"/>
    <mergeCell ref="C11:C12"/>
    <mergeCell ref="C10:K10"/>
    <mergeCell ref="D11:D12"/>
    <mergeCell ref="I11:I12"/>
    <mergeCell ref="J11:J12"/>
    <mergeCell ref="G11:G12"/>
    <mergeCell ref="K11:K12"/>
    <mergeCell ref="G31:J31"/>
    <mergeCell ref="C27:J27"/>
    <mergeCell ref="G32:J32"/>
    <mergeCell ref="C38:G38"/>
    <mergeCell ref="C37:G37"/>
    <mergeCell ref="H37:J37"/>
    <mergeCell ref="H38:I38"/>
    <mergeCell ref="D36:K36"/>
    <mergeCell ref="G34:J34"/>
    <mergeCell ref="G29:J29"/>
    <mergeCell ref="G33:J33"/>
    <mergeCell ref="G30:J30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43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46"/>
  <sheetViews>
    <sheetView showGridLines="0" view="pageBreakPreview" zoomScale="80" zoomScaleNormal="80" zoomScaleSheetLayoutView="80" zoomScalePageLayoutView="55" workbookViewId="0">
      <selection activeCell="C9" sqref="C9:K9"/>
    </sheetView>
  </sheetViews>
  <sheetFormatPr baseColWidth="10" defaultColWidth="11.5" defaultRowHeight="14"/>
  <cols>
    <col min="1" max="2" width="3.5" style="1" customWidth="1"/>
    <col min="3" max="3" width="7.83203125" style="1" customWidth="1"/>
    <col min="4" max="4" width="15.3320312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5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5" customHeight="1" thickTop="1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>
      <c r="A3" s="5"/>
      <c r="B3" s="9"/>
      <c r="C3" s="93" t="s">
        <v>33</v>
      </c>
      <c r="D3" s="93"/>
      <c r="E3" s="93"/>
      <c r="F3" s="93"/>
      <c r="G3" s="5"/>
      <c r="H3" s="5"/>
      <c r="I3" s="5"/>
      <c r="J3" s="5"/>
      <c r="K3" s="5"/>
      <c r="L3" s="10"/>
      <c r="M3" s="5"/>
    </row>
    <row r="4" spans="1:15" ht="16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6">
      <c r="A5" s="5"/>
      <c r="B5" s="9"/>
      <c r="C5" s="95" t="s">
        <v>2</v>
      </c>
      <c r="D5" s="95"/>
      <c r="E5" s="95"/>
      <c r="F5" s="95"/>
      <c r="G5" s="95"/>
      <c r="H5" s="95"/>
      <c r="I5" s="95"/>
      <c r="J5" s="95"/>
      <c r="K5" s="95"/>
      <c r="L5" s="10"/>
      <c r="M5" s="5"/>
    </row>
    <row r="6" spans="1:15" ht="17" thickBot="1">
      <c r="A6" s="5"/>
      <c r="B6" s="9"/>
      <c r="C6" s="94" t="s">
        <v>32</v>
      </c>
      <c r="D6" s="94"/>
      <c r="E6" s="94"/>
      <c r="F6" s="94"/>
      <c r="G6" s="94"/>
      <c r="H6" s="94"/>
      <c r="I6" s="94"/>
      <c r="J6" s="94"/>
      <c r="K6" s="94"/>
      <c r="L6" s="10"/>
      <c r="M6" s="5"/>
    </row>
    <row r="7" spans="1:15" s="17" customFormat="1" ht="15.5" customHeight="1">
      <c r="A7" s="16"/>
      <c r="B7" s="33"/>
      <c r="C7" s="100" t="s">
        <v>51</v>
      </c>
      <c r="D7" s="101"/>
      <c r="E7" s="101"/>
      <c r="F7" s="101"/>
      <c r="G7" s="101"/>
      <c r="H7" s="101"/>
      <c r="I7" s="101"/>
      <c r="J7" s="101"/>
      <c r="K7" s="102"/>
      <c r="L7" s="18"/>
      <c r="M7" s="16"/>
    </row>
    <row r="8" spans="1:15" ht="17" thickBot="1">
      <c r="A8" s="5"/>
      <c r="B8" s="34"/>
      <c r="C8" s="103"/>
      <c r="D8" s="104"/>
      <c r="E8" s="104"/>
      <c r="F8" s="104"/>
      <c r="G8" s="104"/>
      <c r="H8" s="104"/>
      <c r="I8" s="104"/>
      <c r="J8" s="104"/>
      <c r="K8" s="105"/>
      <c r="L8" s="10"/>
      <c r="M8" s="5"/>
    </row>
    <row r="9" spans="1:15" ht="16">
      <c r="A9" s="5"/>
      <c r="B9" s="34"/>
      <c r="C9" s="106"/>
      <c r="D9" s="107"/>
      <c r="E9" s="107"/>
      <c r="F9" s="107"/>
      <c r="G9" s="107"/>
      <c r="H9" s="107"/>
      <c r="I9" s="107"/>
      <c r="J9" s="107"/>
      <c r="K9" s="108"/>
      <c r="L9" s="10"/>
      <c r="M9" s="5"/>
    </row>
    <row r="10" spans="1:15" ht="17" thickBot="1">
      <c r="A10" s="5"/>
      <c r="B10" s="9"/>
      <c r="C10" s="111" t="s">
        <v>27</v>
      </c>
      <c r="D10" s="112"/>
      <c r="E10" s="112"/>
      <c r="F10" s="112"/>
      <c r="G10" s="112"/>
      <c r="H10" s="112"/>
      <c r="I10" s="112"/>
      <c r="J10" s="112"/>
      <c r="K10" s="113"/>
      <c r="L10" s="10"/>
      <c r="M10" s="5"/>
    </row>
    <row r="11" spans="1:15" ht="30" customHeight="1">
      <c r="A11" s="5"/>
      <c r="B11" s="9"/>
      <c r="C11" s="109" t="s">
        <v>4</v>
      </c>
      <c r="D11" s="98" t="s">
        <v>5</v>
      </c>
      <c r="E11" s="96" t="s">
        <v>6</v>
      </c>
      <c r="F11" s="97"/>
      <c r="G11" s="98" t="s">
        <v>7</v>
      </c>
      <c r="H11" s="98" t="s">
        <v>8</v>
      </c>
      <c r="I11" s="98" t="s">
        <v>9</v>
      </c>
      <c r="J11" s="114" t="s">
        <v>10</v>
      </c>
      <c r="K11" s="116" t="s">
        <v>11</v>
      </c>
      <c r="L11" s="10"/>
      <c r="M11" s="5"/>
    </row>
    <row r="12" spans="1:15" ht="30" customHeight="1" thickBot="1">
      <c r="A12" s="5"/>
      <c r="B12" s="9"/>
      <c r="C12" s="110"/>
      <c r="D12" s="99"/>
      <c r="E12" s="19" t="s">
        <v>12</v>
      </c>
      <c r="F12" s="35" t="s">
        <v>13</v>
      </c>
      <c r="G12" s="99"/>
      <c r="H12" s="99"/>
      <c r="I12" s="99"/>
      <c r="J12" s="115"/>
      <c r="K12" s="117"/>
      <c r="L12" s="10"/>
      <c r="M12" s="5"/>
    </row>
    <row r="13" spans="1:15" s="60" customFormat="1" ht="17" thickBot="1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</row>
    <row r="14" spans="1:15" ht="30">
      <c r="A14" s="5"/>
      <c r="B14" s="9"/>
      <c r="C14" s="61">
        <v>1</v>
      </c>
      <c r="D14" s="65">
        <v>1.1000000000000001</v>
      </c>
      <c r="E14" s="65"/>
      <c r="F14" s="65">
        <f>+D14</f>
        <v>1.1000000000000001</v>
      </c>
      <c r="G14" s="21" t="s">
        <v>38</v>
      </c>
      <c r="H14" s="20" t="s">
        <v>36</v>
      </c>
      <c r="I14" s="62">
        <v>164000</v>
      </c>
      <c r="J14" s="63"/>
      <c r="K14" s="64"/>
      <c r="L14" s="10"/>
      <c r="M14" s="5"/>
      <c r="N14" s="72"/>
      <c r="O14" s="50"/>
    </row>
    <row r="15" spans="1:15" ht="30">
      <c r="A15" s="5"/>
      <c r="B15" s="9"/>
      <c r="C15" s="61">
        <v>2</v>
      </c>
      <c r="D15" s="20">
        <v>1.2</v>
      </c>
      <c r="E15" s="20"/>
      <c r="F15" s="20">
        <f>+D15</f>
        <v>1.2</v>
      </c>
      <c r="G15" s="21" t="s">
        <v>39</v>
      </c>
      <c r="H15" s="20" t="s">
        <v>37</v>
      </c>
      <c r="I15" s="62">
        <v>480</v>
      </c>
      <c r="J15" s="63"/>
      <c r="K15" s="64"/>
      <c r="L15" s="10"/>
      <c r="M15" s="5"/>
      <c r="N15" s="72"/>
      <c r="O15" s="50"/>
    </row>
    <row r="16" spans="1:15" ht="30">
      <c r="A16" s="5"/>
      <c r="B16" s="9"/>
      <c r="C16" s="61">
        <v>3</v>
      </c>
      <c r="D16" s="67">
        <v>1.3</v>
      </c>
      <c r="E16" s="20"/>
      <c r="F16" s="20">
        <f t="shared" ref="F16:F26" si="0">+D16</f>
        <v>1.3</v>
      </c>
      <c r="G16" s="21" t="s">
        <v>40</v>
      </c>
      <c r="H16" s="20" t="s">
        <v>36</v>
      </c>
      <c r="I16" s="62">
        <v>11200</v>
      </c>
      <c r="J16" s="63"/>
      <c r="K16" s="64"/>
      <c r="L16" s="10"/>
      <c r="M16" s="5"/>
      <c r="N16" s="72"/>
      <c r="O16" s="50"/>
    </row>
    <row r="17" spans="1:15" ht="30">
      <c r="A17" s="5"/>
      <c r="B17" s="9"/>
      <c r="C17" s="61">
        <v>4</v>
      </c>
      <c r="D17" s="67">
        <v>1.4</v>
      </c>
      <c r="E17" s="20"/>
      <c r="F17" s="20">
        <f t="shared" si="0"/>
        <v>1.4</v>
      </c>
      <c r="G17" s="21" t="s">
        <v>41</v>
      </c>
      <c r="H17" s="20" t="s">
        <v>36</v>
      </c>
      <c r="I17" s="62">
        <v>836779.36419213971</v>
      </c>
      <c r="J17" s="63"/>
      <c r="K17" s="64"/>
      <c r="L17" s="10"/>
      <c r="M17" s="5"/>
      <c r="N17" s="72"/>
      <c r="O17" s="50"/>
    </row>
    <row r="18" spans="1:15" ht="60">
      <c r="A18" s="5"/>
      <c r="B18" s="9"/>
      <c r="C18" s="61">
        <v>5</v>
      </c>
      <c r="D18" s="67">
        <v>1.5</v>
      </c>
      <c r="E18" s="20"/>
      <c r="F18" s="20">
        <f t="shared" si="0"/>
        <v>1.5</v>
      </c>
      <c r="G18" s="21" t="s">
        <v>42</v>
      </c>
      <c r="H18" s="20" t="s">
        <v>37</v>
      </c>
      <c r="I18" s="62">
        <v>12000</v>
      </c>
      <c r="J18" s="63"/>
      <c r="K18" s="64"/>
      <c r="L18" s="10"/>
      <c r="M18" s="5"/>
      <c r="N18" s="72"/>
      <c r="O18" s="50"/>
    </row>
    <row r="19" spans="1:15" ht="60">
      <c r="A19" s="5"/>
      <c r="B19" s="9"/>
      <c r="C19" s="61">
        <v>6</v>
      </c>
      <c r="D19" s="67">
        <v>1.6</v>
      </c>
      <c r="E19" s="20"/>
      <c r="F19" s="20">
        <f>+D19</f>
        <v>1.6</v>
      </c>
      <c r="G19" s="21" t="s">
        <v>43</v>
      </c>
      <c r="H19" s="20" t="s">
        <v>37</v>
      </c>
      <c r="I19" s="62">
        <v>300</v>
      </c>
      <c r="J19" s="63"/>
      <c r="K19" s="64"/>
      <c r="L19" s="10"/>
      <c r="M19" s="5"/>
      <c r="N19" s="72"/>
      <c r="O19" s="50"/>
    </row>
    <row r="20" spans="1:15" ht="45">
      <c r="A20" s="5"/>
      <c r="B20" s="9"/>
      <c r="C20" s="61">
        <v>7</v>
      </c>
      <c r="D20" s="67">
        <v>1.7</v>
      </c>
      <c r="E20" s="65"/>
      <c r="F20" s="20">
        <f t="shared" si="0"/>
        <v>1.7</v>
      </c>
      <c r="G20" s="21" t="s">
        <v>44</v>
      </c>
      <c r="H20" s="20" t="s">
        <v>37</v>
      </c>
      <c r="I20" s="62">
        <v>100</v>
      </c>
      <c r="J20" s="63"/>
      <c r="K20" s="64"/>
      <c r="L20" s="10"/>
      <c r="M20" s="5"/>
      <c r="N20" s="72"/>
      <c r="O20" s="50"/>
    </row>
    <row r="21" spans="1:15" ht="45">
      <c r="A21" s="5"/>
      <c r="B21" s="9"/>
      <c r="C21" s="61">
        <v>8</v>
      </c>
      <c r="D21" s="67">
        <v>1.8</v>
      </c>
      <c r="E21" s="20"/>
      <c r="F21" s="67">
        <f t="shared" si="0"/>
        <v>1.8</v>
      </c>
      <c r="G21" s="21" t="s">
        <v>45</v>
      </c>
      <c r="H21" s="20" t="s">
        <v>37</v>
      </c>
      <c r="I21" s="62">
        <v>400</v>
      </c>
      <c r="J21" s="63"/>
      <c r="K21" s="64"/>
      <c r="L21" s="10"/>
      <c r="M21" s="5"/>
      <c r="N21" s="72"/>
      <c r="O21" s="50"/>
    </row>
    <row r="22" spans="1:15" ht="16">
      <c r="A22" s="5"/>
      <c r="B22" s="9"/>
      <c r="C22" s="61">
        <v>9</v>
      </c>
      <c r="D22" s="67">
        <v>1.9</v>
      </c>
      <c r="E22" s="65"/>
      <c r="F22" s="20">
        <f t="shared" si="0"/>
        <v>1.9</v>
      </c>
      <c r="G22" s="21" t="s">
        <v>46</v>
      </c>
      <c r="H22" s="20" t="s">
        <v>50</v>
      </c>
      <c r="I22" s="62">
        <v>200</v>
      </c>
      <c r="J22" s="63"/>
      <c r="K22" s="64"/>
      <c r="L22" s="10"/>
      <c r="M22" s="5"/>
      <c r="N22" s="72"/>
      <c r="O22" s="50"/>
    </row>
    <row r="23" spans="1:15" ht="30">
      <c r="A23" s="5"/>
      <c r="B23" s="9"/>
      <c r="C23" s="61">
        <v>10</v>
      </c>
      <c r="D23" s="53">
        <v>1.1000000000000001</v>
      </c>
      <c r="E23" s="20"/>
      <c r="F23" s="53">
        <f t="shared" si="0"/>
        <v>1.1000000000000001</v>
      </c>
      <c r="G23" s="21" t="s">
        <v>47</v>
      </c>
      <c r="H23" s="20" t="s">
        <v>50</v>
      </c>
      <c r="I23" s="62">
        <v>120</v>
      </c>
      <c r="J23" s="63"/>
      <c r="K23" s="64"/>
      <c r="L23" s="10"/>
      <c r="M23" s="5"/>
      <c r="N23" s="72"/>
      <c r="O23" s="50"/>
    </row>
    <row r="24" spans="1:15" ht="30">
      <c r="A24" s="5"/>
      <c r="B24" s="9"/>
      <c r="C24" s="61">
        <v>11</v>
      </c>
      <c r="D24" s="53">
        <v>1.1100000000000001</v>
      </c>
      <c r="E24" s="20"/>
      <c r="F24" s="20">
        <f t="shared" si="0"/>
        <v>1.1100000000000001</v>
      </c>
      <c r="G24" s="21" t="s">
        <v>48</v>
      </c>
      <c r="H24" s="20" t="s">
        <v>37</v>
      </c>
      <c r="I24" s="62">
        <v>620</v>
      </c>
      <c r="J24" s="63"/>
      <c r="K24" s="64"/>
      <c r="L24" s="10"/>
      <c r="M24" s="5"/>
      <c r="N24" s="72"/>
      <c r="O24" s="50"/>
    </row>
    <row r="25" spans="1:15" ht="16">
      <c r="A25" s="5"/>
      <c r="B25" s="9"/>
      <c r="C25" s="61">
        <v>12</v>
      </c>
      <c r="D25" s="53">
        <v>1.1200000000000001</v>
      </c>
      <c r="E25" s="20"/>
      <c r="F25" s="20">
        <f t="shared" si="0"/>
        <v>1.1200000000000001</v>
      </c>
      <c r="G25" s="21" t="s">
        <v>49</v>
      </c>
      <c r="H25" s="20" t="s">
        <v>36</v>
      </c>
      <c r="I25" s="62">
        <v>180000</v>
      </c>
      <c r="J25" s="63"/>
      <c r="K25" s="64"/>
      <c r="L25" s="10"/>
      <c r="M25" s="5"/>
      <c r="N25" s="72"/>
      <c r="O25" s="50"/>
    </row>
    <row r="26" spans="1:15" ht="31" thickBot="1">
      <c r="A26" s="5"/>
      <c r="B26" s="9"/>
      <c r="C26" s="61">
        <v>13</v>
      </c>
      <c r="D26" s="53">
        <v>1.1299999999999999</v>
      </c>
      <c r="E26" s="20"/>
      <c r="F26" s="20">
        <f t="shared" si="0"/>
        <v>1.1299999999999999</v>
      </c>
      <c r="G26" s="21" t="s">
        <v>47</v>
      </c>
      <c r="H26" s="20" t="s">
        <v>50</v>
      </c>
      <c r="I26" s="62">
        <v>120</v>
      </c>
      <c r="J26" s="63"/>
      <c r="K26" s="64"/>
      <c r="L26" s="10"/>
      <c r="M26" s="5"/>
      <c r="N26" s="73"/>
      <c r="O26" s="50"/>
    </row>
    <row r="27" spans="1:15" s="3" customFormat="1" ht="17" thickBot="1">
      <c r="A27" s="11"/>
      <c r="B27" s="12"/>
      <c r="C27" s="78" t="s">
        <v>31</v>
      </c>
      <c r="D27" s="79"/>
      <c r="E27" s="79"/>
      <c r="F27" s="79"/>
      <c r="G27" s="79"/>
      <c r="H27" s="79"/>
      <c r="I27" s="79"/>
      <c r="J27" s="80"/>
      <c r="K27" s="46"/>
      <c r="L27" s="13"/>
      <c r="M27" s="11"/>
      <c r="N27" s="66"/>
      <c r="O27" s="70"/>
    </row>
    <row r="28" spans="1:15" s="3" customFormat="1" ht="17" thickBot="1">
      <c r="A28" s="11"/>
      <c r="B28" s="12"/>
      <c r="C28" s="22"/>
      <c r="D28" s="22"/>
      <c r="E28" s="22"/>
      <c r="F28" s="22"/>
      <c r="G28" s="22"/>
      <c r="H28" s="22"/>
      <c r="I28" s="22"/>
      <c r="J28" s="22"/>
      <c r="K28" s="23"/>
      <c r="L28" s="13"/>
      <c r="M28" s="11"/>
      <c r="O28" s="70"/>
    </row>
    <row r="29" spans="1:15" s="3" customFormat="1" ht="30" customHeight="1">
      <c r="A29" s="11"/>
      <c r="B29" s="12"/>
      <c r="C29" s="24"/>
      <c r="D29" s="25"/>
      <c r="E29" s="24"/>
      <c r="F29" s="24"/>
      <c r="G29" s="90" t="s">
        <v>29</v>
      </c>
      <c r="H29" s="91"/>
      <c r="I29" s="91"/>
      <c r="J29" s="92"/>
      <c r="K29" s="47"/>
      <c r="L29" s="13"/>
      <c r="M29" s="11"/>
      <c r="O29" s="70"/>
    </row>
    <row r="30" spans="1:15" s="3" customFormat="1" ht="30" customHeight="1">
      <c r="A30" s="11"/>
      <c r="B30" s="12"/>
      <c r="C30" s="24"/>
      <c r="D30" s="25"/>
      <c r="E30" s="24"/>
      <c r="F30" s="24"/>
      <c r="G30" s="75" t="s">
        <v>19</v>
      </c>
      <c r="H30" s="76"/>
      <c r="I30" s="76"/>
      <c r="J30" s="77"/>
      <c r="K30" s="48"/>
      <c r="L30" s="13"/>
      <c r="M30" s="11"/>
      <c r="O30" s="70"/>
    </row>
    <row r="31" spans="1:15" s="3" customFormat="1" ht="30" customHeight="1">
      <c r="A31" s="11"/>
      <c r="B31" s="12"/>
      <c r="C31" s="24"/>
      <c r="D31" s="26"/>
      <c r="E31" s="26"/>
      <c r="F31" s="26"/>
      <c r="G31" s="75" t="s">
        <v>28</v>
      </c>
      <c r="H31" s="76"/>
      <c r="I31" s="76"/>
      <c r="J31" s="77"/>
      <c r="K31" s="48"/>
      <c r="L31" s="13"/>
      <c r="M31" s="11"/>
      <c r="O31" s="70"/>
    </row>
    <row r="32" spans="1:15" s="3" customFormat="1" ht="30" customHeight="1">
      <c r="A32" s="11"/>
      <c r="B32" s="12"/>
      <c r="C32" s="24"/>
      <c r="D32" s="26"/>
      <c r="E32" s="26"/>
      <c r="F32" s="26"/>
      <c r="G32" s="75" t="s">
        <v>26</v>
      </c>
      <c r="H32" s="76"/>
      <c r="I32" s="76"/>
      <c r="J32" s="77"/>
      <c r="K32" s="48"/>
      <c r="L32" s="13"/>
      <c r="M32" s="11"/>
      <c r="O32" s="70"/>
    </row>
    <row r="33" spans="1:15" s="3" customFormat="1" ht="30" customHeight="1" thickBot="1">
      <c r="A33" s="11"/>
      <c r="B33" s="12"/>
      <c r="C33" s="24"/>
      <c r="D33" s="25"/>
      <c r="E33" s="24"/>
      <c r="F33" s="24"/>
      <c r="G33" s="75" t="s">
        <v>30</v>
      </c>
      <c r="H33" s="76"/>
      <c r="I33" s="76"/>
      <c r="J33" s="77"/>
      <c r="K33" s="48"/>
      <c r="L33" s="13"/>
      <c r="M33" s="11"/>
      <c r="O33" s="70"/>
    </row>
    <row r="34" spans="1:15" s="3" customFormat="1" ht="30" customHeight="1" thickBot="1">
      <c r="A34" s="11"/>
      <c r="B34" s="12"/>
      <c r="C34" s="24"/>
      <c r="D34" s="25"/>
      <c r="E34" s="24"/>
      <c r="F34" s="24"/>
      <c r="G34" s="87" t="s">
        <v>14</v>
      </c>
      <c r="H34" s="88"/>
      <c r="I34" s="88"/>
      <c r="J34" s="89"/>
      <c r="K34" s="49"/>
      <c r="L34" s="13"/>
      <c r="M34" s="11"/>
      <c r="O34" s="70"/>
    </row>
    <row r="35" spans="1:15" s="3" customFormat="1" ht="17" thickBot="1">
      <c r="A35" s="11"/>
      <c r="B35" s="12"/>
      <c r="C35" s="24"/>
      <c r="D35" s="25"/>
      <c r="E35" s="25"/>
      <c r="F35" s="25"/>
      <c r="G35" s="24"/>
      <c r="H35" s="24"/>
      <c r="I35" s="27"/>
      <c r="J35" s="28"/>
      <c r="K35" s="29"/>
      <c r="L35" s="13"/>
      <c r="M35" s="11"/>
    </row>
    <row r="36" spans="1:15" s="3" customFormat="1" ht="17" thickBot="1">
      <c r="A36" s="11"/>
      <c r="B36" s="12"/>
      <c r="C36" s="30"/>
      <c r="D36" s="85"/>
      <c r="E36" s="85"/>
      <c r="F36" s="85"/>
      <c r="G36" s="85"/>
      <c r="H36" s="85"/>
      <c r="I36" s="85"/>
      <c r="J36" s="85"/>
      <c r="K36" s="86"/>
      <c r="L36" s="14"/>
      <c r="M36" s="11"/>
    </row>
    <row r="37" spans="1:15" s="3" customFormat="1" ht="46.25" customHeight="1">
      <c r="A37" s="11"/>
      <c r="B37" s="12"/>
      <c r="C37" s="81" t="s">
        <v>15</v>
      </c>
      <c r="D37" s="82"/>
      <c r="E37" s="82"/>
      <c r="F37" s="82"/>
      <c r="G37" s="82"/>
      <c r="H37" s="83" t="s">
        <v>16</v>
      </c>
      <c r="I37" s="83"/>
      <c r="J37" s="83"/>
      <c r="K37" s="43" t="s">
        <v>17</v>
      </c>
      <c r="L37" s="15"/>
      <c r="M37" s="11"/>
    </row>
    <row r="38" spans="1:15" s="3" customFormat="1" ht="32.25" customHeight="1">
      <c r="A38" s="11"/>
      <c r="B38" s="12"/>
      <c r="C38" s="81" t="s">
        <v>18</v>
      </c>
      <c r="D38" s="82"/>
      <c r="E38" s="82"/>
      <c r="F38" s="82"/>
      <c r="G38" s="82"/>
      <c r="H38" s="84" t="s">
        <v>19</v>
      </c>
      <c r="I38" s="84"/>
      <c r="J38" s="44" t="s">
        <v>20</v>
      </c>
      <c r="K38" s="45"/>
      <c r="L38" s="15"/>
      <c r="M38" s="11"/>
    </row>
    <row r="39" spans="1:15" s="3" customFormat="1" ht="30" customHeight="1">
      <c r="A39" s="11"/>
      <c r="B39" s="12"/>
      <c r="C39" s="81" t="s">
        <v>21</v>
      </c>
      <c r="D39" s="82"/>
      <c r="E39" s="82"/>
      <c r="F39" s="82"/>
      <c r="G39" s="82"/>
      <c r="H39" s="118" t="s">
        <v>28</v>
      </c>
      <c r="I39" s="119"/>
      <c r="J39" s="44" t="s">
        <v>22</v>
      </c>
      <c r="K39" s="45"/>
      <c r="L39" s="15"/>
      <c r="M39" s="11"/>
    </row>
    <row r="40" spans="1:15" s="4" customFormat="1" ht="58.5" customHeight="1">
      <c r="A40" s="11"/>
      <c r="B40" s="12"/>
      <c r="C40" s="121"/>
      <c r="D40" s="122"/>
      <c r="E40" s="122"/>
      <c r="F40" s="122"/>
      <c r="G40" s="123"/>
      <c r="H40" s="120" t="s">
        <v>26</v>
      </c>
      <c r="I40" s="84"/>
      <c r="J40" s="44" t="s">
        <v>23</v>
      </c>
      <c r="K40" s="45"/>
      <c r="L40" s="13"/>
      <c r="M40" s="11"/>
    </row>
    <row r="41" spans="1:15" ht="57" customHeight="1">
      <c r="A41" s="5"/>
      <c r="B41" s="9"/>
      <c r="C41" s="124"/>
      <c r="D41" s="125"/>
      <c r="E41" s="125"/>
      <c r="F41" s="125"/>
      <c r="G41" s="126"/>
      <c r="H41" s="84" t="s">
        <v>24</v>
      </c>
      <c r="I41" s="84"/>
      <c r="J41" s="44" t="s">
        <v>25</v>
      </c>
      <c r="K41" s="45"/>
      <c r="L41" s="10"/>
      <c r="M41" s="5"/>
    </row>
    <row r="42" spans="1:15" ht="17" thickBot="1">
      <c r="A42" s="5"/>
      <c r="B42" s="9"/>
      <c r="C42" s="127"/>
      <c r="D42" s="128"/>
      <c r="E42" s="128"/>
      <c r="F42" s="128"/>
      <c r="G42" s="129"/>
      <c r="H42" s="130"/>
      <c r="I42" s="130"/>
      <c r="J42" s="130"/>
      <c r="K42" s="131"/>
      <c r="L42" s="10"/>
      <c r="M42" s="5"/>
    </row>
    <row r="43" spans="1:15" ht="76.25" customHeight="1">
      <c r="A43" s="5"/>
      <c r="B43" s="9"/>
      <c r="C43" s="51"/>
      <c r="D43" s="52"/>
      <c r="E43" s="52"/>
      <c r="F43" s="51"/>
      <c r="G43" s="132"/>
      <c r="H43" s="132"/>
      <c r="I43" s="132"/>
      <c r="J43" s="51"/>
      <c r="K43" s="51"/>
      <c r="L43" s="10"/>
      <c r="M43" s="5"/>
    </row>
    <row r="44" spans="1:15" ht="47.25" customHeight="1">
      <c r="A44" s="5"/>
      <c r="B44" s="9"/>
      <c r="C44" s="52"/>
      <c r="D44" s="52"/>
      <c r="E44" s="52"/>
      <c r="F44" s="52"/>
      <c r="G44" s="133" t="s">
        <v>35</v>
      </c>
      <c r="H44" s="133"/>
      <c r="I44" s="133"/>
      <c r="J44" s="52"/>
      <c r="K44" s="52"/>
      <c r="L44" s="10"/>
      <c r="M44" s="5"/>
    </row>
    <row r="45" spans="1:15" ht="17" thickBot="1">
      <c r="A45" s="5"/>
      <c r="B45" s="38"/>
      <c r="C45" s="39"/>
      <c r="D45" s="39"/>
      <c r="E45" s="40"/>
      <c r="F45" s="39"/>
      <c r="G45" s="41"/>
      <c r="H45" s="39"/>
      <c r="I45" s="39"/>
      <c r="J45" s="39"/>
      <c r="K45" s="39"/>
      <c r="L45" s="42"/>
      <c r="M45" s="5"/>
    </row>
    <row r="46" spans="1:15" ht="17" thickTop="1">
      <c r="A46" s="5"/>
      <c r="B46" s="5"/>
      <c r="C46" s="5"/>
      <c r="D46" s="5"/>
      <c r="E46" s="6"/>
      <c r="F46" s="5"/>
      <c r="G46" s="5"/>
      <c r="H46" s="5"/>
      <c r="I46" s="5"/>
      <c r="J46" s="5"/>
      <c r="K46" s="5"/>
      <c r="L46" s="5"/>
      <c r="M46" s="5"/>
    </row>
  </sheetData>
  <mergeCells count="34">
    <mergeCell ref="C10:K10"/>
    <mergeCell ref="C3:F3"/>
    <mergeCell ref="C5:K5"/>
    <mergeCell ref="C6:K6"/>
    <mergeCell ref="C7:K8"/>
    <mergeCell ref="C9:K9"/>
    <mergeCell ref="K11:K12"/>
    <mergeCell ref="C11:C12"/>
    <mergeCell ref="D11:D12"/>
    <mergeCell ref="E11:F11"/>
    <mergeCell ref="G11:G12"/>
    <mergeCell ref="H11:H12"/>
    <mergeCell ref="I11:I12"/>
    <mergeCell ref="J11:J12"/>
    <mergeCell ref="D36:K36"/>
    <mergeCell ref="C37:G37"/>
    <mergeCell ref="H37:J37"/>
    <mergeCell ref="C27:J27"/>
    <mergeCell ref="G29:J29"/>
    <mergeCell ref="G30:J30"/>
    <mergeCell ref="G31:J31"/>
    <mergeCell ref="G32:J32"/>
    <mergeCell ref="G33:J33"/>
    <mergeCell ref="G34:J34"/>
    <mergeCell ref="G43:I43"/>
    <mergeCell ref="G44:I44"/>
    <mergeCell ref="H42:K42"/>
    <mergeCell ref="C38:G38"/>
    <mergeCell ref="H38:I38"/>
    <mergeCell ref="C39:G39"/>
    <mergeCell ref="H39:I39"/>
    <mergeCell ref="H40:I40"/>
    <mergeCell ref="H41:I41"/>
    <mergeCell ref="C40:G4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43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ANDRÉS FELIPE DUARTE ROJAS</cp:lastModifiedBy>
  <cp:revision/>
  <cp:lastPrinted>2025-03-31T07:16:41Z</cp:lastPrinted>
  <dcterms:created xsi:type="dcterms:W3CDTF">2006-06-27T16:47:25Z</dcterms:created>
  <dcterms:modified xsi:type="dcterms:W3CDTF">2026-06-09T22:05:06Z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