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028 GUACHUCAL IPIALES\"/>
    </mc:Choice>
  </mc:AlternateContent>
  <xr:revisionPtr revIDLastSave="0" documentId="13_ncr:1_{289523FC-C8EE-4C99-BF7F-6C602C002F49}" xr6:coauthVersionLast="47" xr6:coauthVersionMax="47" xr10:uidLastSave="{00000000-0000-0000-0000-000000000000}"/>
  <bookViews>
    <workbookView xWindow="-108" yWindow="-108" windowWidth="23256" windowHeight="12456" activeTab="3" xr2:uid="{B6063E7D-2CA5-D74C-A4D7-6D2A3B6E5ECB}"/>
  </bookViews>
  <sheets>
    <sheet name="FORMULARIO No1" sheetId="22" r:id="rId1"/>
    <sheet name="Presupuesto Oficial" sheetId="18" r:id="rId2"/>
    <sheet name="Presupuesto Oficial V GUIA" sheetId="15" state="hidden" r:id="rId3"/>
    <sheet name="PLAN DE CARGAS" sheetId="16" r:id="rId4"/>
    <sheet name="Cronograma y plan de cargas" sheetId="2" state="hidden" r:id="rId5"/>
    <sheet name="Hoja2" sheetId="4" state="hidden" r:id="rId6"/>
  </sheet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localSheetId="3"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localSheetId="3" hidden="1">#REF!</definedName>
    <definedName name="__123Graph_X" hidden="1">#REF!</definedName>
    <definedName name="__123Graph_Xcaja" hidden="1">#REF!</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#REF!</definedName>
    <definedName name="_123" localSheetId="3" hidden="1">#REF!</definedName>
    <definedName name="_123" hidden="1">#REF!</definedName>
    <definedName name="_2__123Graph_BCart_Utilidad" hidden="1">#REF!</definedName>
    <definedName name="_3" localSheetId="3" hidden="1">#REF!</definedName>
    <definedName name="_3"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#REF!</definedName>
    <definedName name="_xlnm._FilterDatabase" localSheetId="3" hidden="1">#REF!</definedName>
    <definedName name="_xlnm._FilterDatabase" localSheetId="1" hidden="1">#REF!</definedName>
    <definedName name="_xlnm._FilterDatabase" localSheetId="2" hidden="1">#REF!</definedName>
    <definedName name="_xlnm._FilterDatabase" hidden="1">#REF!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No1'!$A$1:$G$91</definedName>
    <definedName name="_xlnm.Print_Area" localSheetId="1">'Presupuesto Oficial'!$A$1:$G$91</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5" l="1"/>
  <c r="H28" i="15"/>
  <c r="G62" i="15" l="1"/>
  <c r="G61" i="15"/>
  <c r="G60" i="15"/>
  <c r="F55" i="15"/>
  <c r="F44" i="15"/>
  <c r="G28" i="15"/>
  <c r="N18" i="15"/>
  <c r="N45" i="15"/>
  <c r="N46" i="15"/>
  <c r="N47" i="15"/>
  <c r="N48" i="15"/>
  <c r="N49" i="15"/>
  <c r="N50" i="15"/>
  <c r="N51" i="15"/>
  <c r="N52" i="15"/>
  <c r="N65" i="15"/>
  <c r="N66" i="15"/>
  <c r="K13" i="15"/>
  <c r="L54" i="15" s="1"/>
  <c r="N54" i="15" s="1"/>
  <c r="G33" i="15"/>
  <c r="G40" i="15"/>
  <c r="G41" i="15"/>
  <c r="G32" i="15"/>
  <c r="D26" i="15"/>
  <c r="D27" i="15" s="1"/>
  <c r="D29" i="15" s="1"/>
  <c r="G15" i="15"/>
  <c r="G53" i="15"/>
  <c r="G58" i="15"/>
  <c r="G56" i="15"/>
  <c r="N24" i="15"/>
  <c r="N23" i="15"/>
  <c r="N22" i="15"/>
  <c r="G44" i="15"/>
  <c r="G43" i="15"/>
  <c r="G37" i="15"/>
  <c r="G36" i="15"/>
  <c r="G35" i="15"/>
  <c r="E57" i="15" l="1"/>
  <c r="G57" i="15" s="1"/>
  <c r="D38" i="15"/>
  <c r="G38" i="15" s="1"/>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L57" i="15"/>
  <c r="N57" i="15" s="1"/>
  <c r="M59" i="15"/>
  <c r="M38" i="15"/>
  <c r="M21" i="15"/>
  <c r="L32" i="15"/>
  <c r="N32" i="15" s="1"/>
  <c r="M67" i="15"/>
  <c r="M44" i="15"/>
  <c r="L27" i="15"/>
  <c r="N27" i="15" s="1"/>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N40" i="15" s="1"/>
  <c r="L28" i="15"/>
  <c r="N28" i="15" s="1"/>
  <c r="L16" i="15"/>
  <c r="L39" i="15"/>
  <c r="N39" i="15" s="1"/>
  <c r="L53" i="15"/>
  <c r="N53" i="15" s="1"/>
  <c r="G55" i="15"/>
  <c r="G29" i="15"/>
  <c r="D30" i="15"/>
  <c r="N30" i="15" s="1"/>
  <c r="G17" i="15"/>
  <c r="G27" i="15"/>
  <c r="G26" i="15"/>
  <c r="G25" i="15"/>
  <c r="N38" i="15" l="1"/>
  <c r="G16" i="15"/>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<sst xmlns="http://schemas.openxmlformats.org/spreadsheetml/2006/main" count="660" uniqueCount="253">
  <si>
    <t>MINISTERIO DE TRANSPORTE</t>
  </si>
  <si>
    <t>INSTITUTO NACIONAL DE VÍAS</t>
  </si>
  <si>
    <t>SUBDIRECCIÓN DE ESTRUCTURACIÓN DE PROYECTOS</t>
  </si>
  <si>
    <t>CONCURSO DE MÉRITOS</t>
  </si>
  <si>
    <t xml:space="preserve">PRESUPUESTO OFICIAL </t>
  </si>
  <si>
    <t xml:space="preserve">
INTERVENTORÍA INTEGRAL PARA EL MANTENIMIENTO DE LAS VÍAS GUACHUCAL - IPIALES – EL ESPINO, RUTAS 1701 y 0801; PASTO - BUESACO – HIGUERONES, RUTA 2501A; CEBADAL - SANDONÁ – PASTO, RUTA 2501B; Y VARIANTE DE DAZA RUTA 25NRB EN EL DEPARTAMENTO DE NARIÑO</t>
  </si>
  <si>
    <t>PLAZO:</t>
  </si>
  <si>
    <t>HASTA 31 DE DICIEMBRE 2026</t>
  </si>
  <si>
    <t>CARGO / OFICIO</t>
  </si>
  <si>
    <t>COSTOS</t>
  </si>
  <si>
    <t>PRIMA</t>
  </si>
  <si>
    <t>PARTICIPACIÓN</t>
  </si>
  <si>
    <t>VALOR</t>
  </si>
  <si>
    <t>DE PERSONAL</t>
  </si>
  <si>
    <t>REGIONAL</t>
  </si>
  <si>
    <t>(h-mes)</t>
  </si>
  <si>
    <t>PARCIAL ($)</t>
  </si>
  <si>
    <t>(1)</t>
  </si>
  <si>
    <t>(2)</t>
  </si>
  <si>
    <t>(3)</t>
  </si>
  <si>
    <t>((1)+(2))*(3)) = (4)</t>
  </si>
  <si>
    <t xml:space="preserve">GRUPO 1 - COSTOS DIRECTOS DE PERSONAL </t>
  </si>
  <si>
    <t>No. ÍTEM</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</si>
  <si>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</si>
  <si>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</si>
  <si>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</si>
  <si>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</si>
  <si>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</si>
  <si>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</si>
  <si>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Especialista en Pavimentos y/o Vías</t>
  </si>
  <si>
    <t>Especialista en Diseño Geometrico</t>
  </si>
  <si>
    <t xml:space="preserve">Especialista en Geología y/o Geotecnia </t>
  </si>
  <si>
    <t>Especialista en Estructuras</t>
  </si>
  <si>
    <t xml:space="preserve">Especialista en Hidráulica y/o Hidrología </t>
  </si>
  <si>
    <t>Especialista en Sostenibilidad</t>
  </si>
  <si>
    <t>Especialista Técnico Predial</t>
  </si>
  <si>
    <t>Especialista Jurídico Predial</t>
  </si>
  <si>
    <t>Especialista Valuatorio</t>
  </si>
  <si>
    <t xml:space="preserve">Profesional Social </t>
  </si>
  <si>
    <t xml:space="preserve">Profesional Ambiental </t>
  </si>
  <si>
    <t>Profesional SST</t>
  </si>
  <si>
    <t xml:space="preserve">Profesional del Derecho </t>
  </si>
  <si>
    <t>Profesional de Aseguramiento o Gestión de Calidad</t>
  </si>
  <si>
    <t>Auditor Interno de Calidad</t>
  </si>
  <si>
    <t>PERSONAL TÉCNICO</t>
  </si>
  <si>
    <t>Inspector SST</t>
  </si>
  <si>
    <t>Inspector de Interventoria</t>
  </si>
  <si>
    <t>Laboratorista Inspector</t>
  </si>
  <si>
    <t>PERSONAL AUXILIAR TÉCNICO</t>
  </si>
  <si>
    <t>Topografo Inspector</t>
  </si>
  <si>
    <t>Cadenero</t>
  </si>
  <si>
    <t>PERSONAL ADMINISTRATIVO</t>
  </si>
  <si>
    <t>Secretaria y/o Técnico administrativo</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</si>
  <si>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</si>
  <si>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</si>
  <si>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</si>
  <si>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</si>
  <si>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</si>
  <si>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</si>
  <si>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</si>
  <si>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</si>
  <si>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</si>
  <si>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</si>
  <si>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</si>
  <si>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 xml:space="preserve"> </t>
  </si>
  <si>
    <t>($)</t>
  </si>
  <si>
    <t>(7)</t>
  </si>
  <si>
    <t>(8)</t>
  </si>
  <si>
    <t>(7)*(8)) = (9)</t>
  </si>
  <si>
    <t>VIÁTICOS</t>
  </si>
  <si>
    <t>Viáticos Director y/o Especialistas</t>
  </si>
  <si>
    <t>Día</t>
  </si>
  <si>
    <t>COSTOS DE ALQUILER DE EQUIPOS Y OFICINA</t>
  </si>
  <si>
    <t>Vehículo tipo campero o camioneta  (incluye peajes, conductor y combustible) y cuyo modelo sea hasta diez (10) años anteriores al año de suscripción del contrato.</t>
  </si>
  <si>
    <t>Según comprobante por mes</t>
  </si>
  <si>
    <t>Equipo completo de topografía</t>
  </si>
  <si>
    <t>Equipo completo de Laboratorio de Suelos, Materiales, Pavimentos y Concretos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</si>
  <si>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</si>
  <si>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</si>
  <si>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</si>
  <si>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</si>
  <si>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</si>
  <si>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</si>
  <si>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</si>
  <si>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AJUSTES Y/O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</si>
  <si>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</si>
  <si>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</si>
  <si>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</si>
  <si>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</si>
  <si>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</si>
  <si>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</si>
  <si>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</si>
  <si>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</si>
  <si>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</si>
  <si>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</si>
  <si>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</si>
  <si>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</si>
  <si>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</si>
  <si>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</si>
  <si>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</si>
  <si>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</si>
  <si>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</si>
  <si>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
</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</si>
  <si>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</si>
  <si>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</si>
  <si>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El Instituto actualizará cada doce (12) meses de ejecución del contrato y posterior a la orden de inicio, los sueldos y tarifas de los contratos que contemplen cambio de vigencia, con base en la variación del IPC (Índice de Precios al Consumidor Total Nacional) publicado por el DANE. 
Para determinar el factor de ajuste se tomará el IPC vigente del mes doce (12) de ejecución del contrato, dividido entre el IPC del mes anterior a la fecha de adjudicación del contrato,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t>
  </si>
  <si>
    <t xml:space="preserve">3. En aras de implementar la generación de primer empleo, un (1)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</si>
  <si>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</si>
  <si>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</si>
  <si>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PRESUPUESTO OFICIAL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</si>
  <si>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</si>
  <si>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</si>
  <si>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</si>
  <si>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</si>
  <si>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</si>
  <si>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</si>
  <si>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</si>
  <si>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</si>
  <si>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 xml:space="preserve">COSTOS DIRECTOS DE PERSONAL </t>
  </si>
  <si>
    <t>FACTOR DE AJUSTE</t>
  </si>
  <si>
    <t xml:space="preserve">Especialista en Pavimentos y/o Vías </t>
  </si>
  <si>
    <t>Especialista Ambiental</t>
  </si>
  <si>
    <t>Especialista en Hidráulica e Hidrología</t>
  </si>
  <si>
    <t>Especialsita en Estructuras</t>
  </si>
  <si>
    <t>Especialista en Gerencia de Proyectos</t>
  </si>
  <si>
    <t>Profesional Ambiental</t>
  </si>
  <si>
    <t>Profesional Social</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</si>
  <si>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</si>
  <si>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</si>
  <si>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</si>
  <si>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</si>
  <si>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</si>
  <si>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</si>
  <si>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</si>
  <si>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</si>
  <si>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Inspector</t>
  </si>
  <si>
    <t>Auxiliar de Laboratorio</t>
  </si>
  <si>
    <t>Conductor</t>
  </si>
  <si>
    <t>SEGURIDAD MENSUAL</t>
  </si>
  <si>
    <t>Vehículo tipo campero ó camioneta  (incluye peajes y combustible) y cuyo modelo sea hasta diez (10) años anteriores al año de suscripción del contrato.</t>
  </si>
  <si>
    <r>
      <t>PROVISIÓN PARA FRENTE ADICIONAL = (D</t>
    </r>
    <r>
      <rPr>
        <b/>
        <sz val="11"/>
        <color indexed="12"/>
        <rFont val="Arial Narrow"/>
        <family val="2"/>
      </rPr>
      <t>)</t>
    </r>
  </si>
  <si>
    <t>2. Para el reconocimiento de los gastos deberá tenerse en cuenta la forma de pago establecida en los estudios previos, pliego de condiciones y contrato y las indicaciones pertinentes del Manual de Interventoría vigente, o el que lo modifique o sustituya.</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</si>
  <si>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</si>
  <si>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</si>
  <si>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</si>
  <si>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</si>
  <si>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</si>
  <si>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</si>
  <si>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</si>
  <si>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</si>
  <si>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</si>
  <si>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</si>
  <si>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</si>
  <si>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RESPONSABLE</t>
  </si>
  <si>
    <t>MES</t>
  </si>
  <si>
    <t>Ingeniero Residente de Interventoria</t>
  </si>
  <si>
    <t>Profesional del Derecho</t>
  </si>
  <si>
    <t xml:space="preserve">Especialista Diseño Geometrio </t>
  </si>
  <si>
    <t>Especialista Valuatoria</t>
  </si>
  <si>
    <r>
      <t xml:space="preserve">1.  ETAPA DE PRECONSTRUCCIÓN.
</t>
    </r>
    <r>
      <rPr>
        <sz val="11"/>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</si>
  <si>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Ingeniero Auxiliar de Interventoría. Especialistas: En Pavimentos y/o Vías; Diseño Geométrico; Geología y/o Geotecnia; en Estructuras; Hidráulica e Hidrología. Profesional Social, Profesional Ambiental, Profesional SST, Profesional de Aseguramiento o Gestión de la Calidad, Auditor Interno de Calidad; Profesional del Derecho.</t>
  </si>
  <si>
    <t>X</t>
  </si>
  <si>
    <t>2. ETAPA DE CONSTRUCCIÓN:</t>
  </si>
  <si>
    <t>2.1.  CONTROL TECNICO, FINANCIERO, ADMINISTRATIVO , LEGAL Y AMBIENTAL, PREDIAL Y SOCIAL.</t>
  </si>
  <si>
    <t>2.2.  INFORMES SEMANALES DE SEGUIMIENTO.</t>
  </si>
  <si>
    <t>2.3.  INFORMES MENSUALES</t>
  </si>
  <si>
    <r>
      <t xml:space="preserve">2.4. INFORMES EJECUTIVOS.
</t>
    </r>
    <r>
      <rPr>
        <sz val="11"/>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</si>
  <si>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</si>
  <si>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</si>
  <si>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</si>
  <si>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</si>
  <si>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</si>
  <si>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NOTA:</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</si>
  <si>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</si>
  <si>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</si>
  <si>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</si>
  <si>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</si>
  <si>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 xml:space="preserve">UTILIZACION MES-HOMBRE </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</si>
  <si>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</si>
  <si>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</si>
  <si>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</si>
  <si>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</si>
  <si>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</si>
  <si>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</si>
  <si>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</si>
  <si>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</si>
  <si>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</si>
  <si>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</si>
  <si>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</si>
  <si>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</si>
  <si>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</si>
  <si>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</si>
  <si>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</si>
  <si>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</si>
  <si>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</si>
  <si>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</si>
  <si>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</si>
  <si>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</si>
  <si>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</si>
  <si>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</si>
  <si>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</si>
  <si>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</si>
  <si>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</si>
  <si>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</si>
  <si>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</si>
  <si>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</si>
  <si>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</si>
  <si>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</si>
  <si>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</si>
  <si>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</si>
  <si>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</si>
  <si>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</si>
  <si>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</si>
  <si>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</si>
  <si>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</si>
  <si>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</si>
  <si>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</si>
  <si>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</si>
  <si>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</si>
  <si>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</si>
  <si>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</si>
  <si>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</si>
  <si>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</si>
  <si>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</si>
  <si>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</si>
  <si>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</si>
  <si>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</si>
  <si>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</si>
  <si>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</si>
  <si>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</si>
  <si>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Profesional HSE</t>
  </si>
  <si>
    <t>Profesional SISO</t>
  </si>
  <si>
    <t>Profesional SIG</t>
  </si>
  <si>
    <t xml:space="preserve">Profesional BIM </t>
  </si>
  <si>
    <t xml:space="preserve">Auditor de calidad </t>
  </si>
  <si>
    <t xml:space="preserve">Abogado </t>
  </si>
  <si>
    <t>Inspector HSE</t>
  </si>
  <si>
    <t>Inspéctor SISO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</si>
  <si>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</si>
  <si>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</si>
  <si>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</si>
  <si>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</si>
  <si>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</si>
  <si>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</si>
  <si>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Trabajo de topografia (Incluye personal, equipo y trnasporte)</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</si>
  <si>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</si>
  <si>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</si>
  <si>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</si>
  <si>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</si>
  <si>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</si>
  <si>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FORMULARIO No1</t>
  </si>
  <si>
    <t>VBJ-4/6/26</t>
  </si>
  <si>
    <t>CMA-DEO-SGI-028-2026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</si>
</sst>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quot;$&quot;* #,##0.00_-;\-&quot;$&quot;* #,##0.00_-;_-&quot;$&quot;* &quot;-&quot;??_-;_-@_-"/>
    <numFmt numFmtId="167" formatCode="_-[$$-240A]\ * #,##0.00_ ;_-[$$-240A]\ * \-#,##0.00\ ;_-[$$-240A]\ * &quot;-&quot;??_ ;_-@_ "/>
    <numFmt numFmtId="168" formatCode="_(&quot;$&quot;\ * #,##0.00_);_(&quot;$&quot;\ * \(#,##0.00\);_(&quot;$&quot;\ * &quot;-&quot;??_);_(@_)"/>
    <numFmt numFmtId="169" formatCode="&quot;Mes&quot;\ General"/>
    <numFmt numFmtId="170" formatCode="0.00000"/>
    <numFmt numFmtId="171" formatCode="_ * #,##0.00_ ;_ * \-#,##0.00_ ;_ * &quot;-&quot;??_ ;_ @_ "/>
    <numFmt numFmtId="172" formatCode="#,##0.00_ ;\-#,##0.00\ "/>
    <numFmt numFmtId="173" formatCode="_-&quot;$&quot;\ * #,##0.00_-;\-&quot;$&quot;\ * #,##0.00_-;_-&quot;$&quot;\ * &quot;-&quot;_-;_-@_-"/>
    <numFmt numFmtId="174" formatCode="0.000%"/>
    <numFmt numFmtId="175" formatCode="#,##0.0000"/>
    <numFmt numFmtId="176" formatCode="&quot;$&quot;\ #,##0.0000;[Red]\-&quot;$&quot;\ #,##0.0000"/>
    <numFmt numFmtId="177" formatCode="_-[$$-240A]\ * #,##0.00_-;\-[$$-240A]\ * #,##0.00_-;_-[$$-240A]\ * &quot;-&quot;??_-;_-@_-"/>
    <numFmt numFmtId="178" formatCode="0.000"/>
  </numFmts>
  <fonts count="36"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b/>
      <u val="singleAccounting"/>
      <sz val="11"/>
      <name val="Arial Narrow"/>
      <family val="2"/>
    </font>
    <font>
      <sz val="11"/>
      <color theme="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97">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style="medium">
        <color indexed="64"/>
      </left>
      <right/>
      <top style="double">
        <color indexed="64"/>
      </top>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double">
        <color indexed="64"/>
      </left>
      <right/>
      <top style="medium">
        <color indexed="64"/>
      </top>
      <bottom style="medium">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double">
        <color indexed="64"/>
      </left>
      <right style="medium">
        <color indexed="64"/>
      </right>
      <top/>
      <bottom style="double">
        <color indexed="64"/>
      </bottom>
      <diagonal/>
    </border>
    <border>
      <left/>
      <right/>
      <top/>
      <bottom style="double">
        <color indexed="64"/>
      </bottom>
      <diagonal/>
    </border>
    <border>
      <left style="medium">
        <color indexed="64"/>
      </left>
      <right/>
      <top style="medium">
        <color indexed="64"/>
      </top>
      <bottom style="thin">
        <color indexed="64"/>
      </bottom>
      <diagonal/>
    </border>
    <border>
      <left style="medium">
        <color indexed="64"/>
      </left>
      <right/>
      <top/>
      <bottom style="double">
        <color indexed="64"/>
      </bottom>
      <diagonal/>
    </border>
    <border>
      <left style="double">
        <color indexed="64"/>
      </left>
      <right style="thin">
        <color indexed="64"/>
      </right>
      <top style="medium">
        <color indexed="64"/>
      </top>
      <bottom/>
      <diagonal/>
    </border>
    <border>
      <left style="double">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bottom style="double">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s>
  <cellStyleXfs count="172">
    <xf numFmtId="0" fontId="0" fillId="0" borderId="0"/>
    <xf numFmtId="0" fontId="1" fillId="0" borderId="0"/>
    <xf numFmtId="0" fontId="3" fillId="0" borderId="0" applyNumberFormat="0" applyFill="0" applyBorder="0" applyProtection="0">
      <alignment vertical="top"/>
    </xf>
    <xf numFmtId="0" fontId="7" fillId="0" borderId="0"/>
    <xf numFmtId="165" fontId="10" fillId="0" borderId="0" applyFont="0" applyFill="0" applyBorder="0" applyAlignment="0" applyProtection="0"/>
    <xf numFmtId="9" fontId="7" fillId="0" borderId="0" applyFont="0" applyFill="0" applyBorder="0" applyAlignment="0" applyProtection="0"/>
    <xf numFmtId="168"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1"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8" fontId="11" fillId="0" borderId="0" applyFont="0" applyFill="0" applyBorder="0" applyAlignment="0" applyProtection="0"/>
    <xf numFmtId="0" fontId="3" fillId="0" borderId="0" applyNumberFormat="0" applyFill="0" applyBorder="0" applyProtection="0">
      <alignment vertical="top"/>
    </xf>
    <xf numFmtId="0" fontId="10" fillId="0" borderId="0"/>
    <xf numFmtId="175"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8" fontId="1" fillId="0" borderId="0" applyFont="0" applyFill="0" applyBorder="0" applyAlignment="0" applyProtection="0"/>
    <xf numFmtId="171"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 fillId="0" borderId="0"/>
  </cellStyleXfs>
  <cellXfs count="422">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70"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6"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6"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6" fontId="13" fillId="4" borderId="26" xfId="13" applyNumberFormat="1" applyFont="1" applyFill="1" applyBorder="1" applyAlignment="1">
      <alignment vertical="center" wrapText="1"/>
    </xf>
    <xf numFmtId="166"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166" fontId="12" fillId="4" borderId="8" xfId="13" applyNumberFormat="1" applyFont="1" applyFill="1" applyBorder="1" applyAlignment="1">
      <alignment horizontal="center" vertical="center" wrapText="1"/>
    </xf>
    <xf numFmtId="0" fontId="28" fillId="0" borderId="9" xfId="13" quotePrefix="1" applyFont="1" applyBorder="1" applyAlignment="1">
      <alignment horizontal="center" vertical="center" wrapText="1"/>
    </xf>
    <xf numFmtId="166" fontId="28" fillId="0" borderId="9" xfId="13" quotePrefix="1" applyNumberFormat="1" applyFont="1" applyBorder="1" applyAlignment="1">
      <alignment horizontal="center" vertical="center" wrapText="1"/>
    </xf>
    <xf numFmtId="166" fontId="28"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7" fontId="7" fillId="0" borderId="1" xfId="2" applyNumberFormat="1" applyFont="1" applyFill="1" applyBorder="1" applyAlignment="1">
      <alignment horizontal="center" vertical="center" wrapText="1"/>
    </xf>
    <xf numFmtId="166"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7" fontId="7" fillId="2" borderId="1" xfId="2" applyNumberFormat="1" applyFont="1" applyFill="1" applyBorder="1" applyAlignment="1">
      <alignment horizontal="center" vertical="center" wrapText="1"/>
    </xf>
    <xf numFmtId="166"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6" fontId="2" fillId="0" borderId="1" xfId="13" applyNumberFormat="1" applyFont="1" applyFill="1" applyBorder="1" applyAlignment="1">
      <alignment horizontal="right" vertical="center" wrapText="1"/>
    </xf>
    <xf numFmtId="166"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2" fontId="12" fillId="2" borderId="14" xfId="18" applyNumberFormat="1" applyFont="1" applyFill="1" applyBorder="1" applyAlignment="1">
      <alignment vertical="center" wrapText="1"/>
    </xf>
    <xf numFmtId="42" fontId="30"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6"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3" fontId="2" fillId="4" borderId="0" xfId="11" applyNumberFormat="1" applyFont="1" applyFill="1" applyAlignment="1">
      <alignment vertical="center" wrapText="1"/>
    </xf>
    <xf numFmtId="166" fontId="12" fillId="4" borderId="16" xfId="13" applyNumberFormat="1" applyFont="1" applyFill="1" applyBorder="1" applyAlignment="1">
      <alignment horizontal="center" vertical="center" wrapText="1"/>
    </xf>
    <xf numFmtId="166" fontId="12" fillId="4" borderId="17" xfId="13" applyNumberFormat="1" applyFont="1" applyFill="1" applyBorder="1" applyAlignment="1">
      <alignment horizontal="center" vertical="center" wrapText="1"/>
    </xf>
    <xf numFmtId="166" fontId="12" fillId="4" borderId="1" xfId="13" applyNumberFormat="1" applyFont="1" applyFill="1" applyBorder="1" applyAlignment="1">
      <alignment horizontal="center" vertical="center" wrapText="1"/>
    </xf>
    <xf numFmtId="166"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1"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6"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6"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32" fillId="0" borderId="23" xfId="0" applyFont="1" applyBorder="1" applyAlignment="1">
      <alignment horizontal="justify" vertical="center" wrapText="1"/>
    </xf>
    <xf numFmtId="0" fontId="2" fillId="0" borderId="23" xfId="19" applyFont="1" applyBorder="1" applyAlignment="1">
      <alignment horizontal="center" vertical="center" wrapText="1"/>
    </xf>
    <xf numFmtId="166"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6"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32" fillId="0" borderId="1" xfId="0" applyFont="1" applyBorder="1" applyAlignment="1">
      <alignment horizontal="justify" vertical="center" wrapText="1"/>
    </xf>
    <xf numFmtId="0" fontId="32" fillId="0" borderId="1" xfId="0" applyFont="1" applyBorder="1" applyAlignment="1">
      <alignment horizontal="center" vertical="center" wrapText="1"/>
    </xf>
    <xf numFmtId="166"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6" fontId="2" fillId="2" borderId="20" xfId="17" applyNumberFormat="1" applyFont="1" applyFill="1" applyBorder="1" applyAlignment="1">
      <alignment vertical="center" wrapText="1"/>
    </xf>
    <xf numFmtId="0" fontId="30"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6"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6"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6"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6"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6"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4" fontId="2" fillId="4" borderId="0" xfId="12" applyNumberFormat="1" applyFont="1" applyFill="1" applyAlignment="1">
      <alignment vertical="center" wrapText="1"/>
    </xf>
    <xf numFmtId="176" fontId="2" fillId="4" borderId="0" xfId="13" applyNumberFormat="1" applyFont="1" applyFill="1" applyAlignment="1">
      <alignment vertical="center" wrapText="1"/>
    </xf>
    <xf numFmtId="166" fontId="2" fillId="4" borderId="0" xfId="13" applyNumberFormat="1" applyFont="1" applyFill="1" applyAlignment="1">
      <alignment vertical="center" wrapText="1"/>
    </xf>
    <xf numFmtId="166" fontId="2" fillId="4" borderId="0" xfId="13" applyNumberFormat="1" applyFont="1" applyFill="1" applyAlignment="1">
      <alignment horizontal="justify" vertical="center" wrapText="1"/>
    </xf>
    <xf numFmtId="166"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6" fontId="12" fillId="6" borderId="16" xfId="13" applyNumberFormat="1" applyFont="1" applyFill="1" applyBorder="1" applyAlignment="1">
      <alignment vertical="center" wrapText="1"/>
    </xf>
    <xf numFmtId="166"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6" fontId="7" fillId="2" borderId="14" xfId="17" applyNumberFormat="1" applyFont="1" applyFill="1" applyBorder="1" applyAlignment="1">
      <alignment horizontal="right" vertical="center" wrapText="1"/>
    </xf>
    <xf numFmtId="166" fontId="7" fillId="0" borderId="14" xfId="17" applyNumberFormat="1" applyFont="1" applyFill="1" applyBorder="1" applyAlignment="1">
      <alignment horizontal="right" vertical="center" wrapText="1"/>
    </xf>
    <xf numFmtId="0" fontId="29" fillId="6" borderId="13" xfId="13" applyFont="1" applyFill="1" applyBorder="1" applyAlignment="1">
      <alignment horizontal="center" vertical="center" wrapText="1"/>
    </xf>
    <xf numFmtId="166" fontId="12" fillId="6" borderId="14" xfId="17" applyNumberFormat="1" applyFont="1" applyFill="1" applyBorder="1" applyAlignment="1">
      <alignment horizontal="right" vertical="center" wrapText="1"/>
    </xf>
    <xf numFmtId="8" fontId="32" fillId="0" borderId="7" xfId="0" applyNumberFormat="1" applyFont="1" applyBorder="1" applyAlignment="1">
      <alignment horizontal="justify" vertical="center" wrapText="1"/>
    </xf>
    <xf numFmtId="177"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6"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32" fillId="0" borderId="16" xfId="0" applyFont="1" applyBorder="1" applyAlignment="1">
      <alignment horizontal="justify" vertical="center" wrapText="1"/>
    </xf>
    <xf numFmtId="0" fontId="2" fillId="0" borderId="16" xfId="19" applyFont="1" applyBorder="1" applyAlignment="1">
      <alignment horizontal="center" vertical="center" wrapText="1"/>
    </xf>
    <xf numFmtId="166"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6"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3"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33" fillId="4" borderId="0" xfId="10" applyFont="1" applyFill="1" applyAlignment="1">
      <alignment vertical="center" wrapText="1"/>
    </xf>
    <xf numFmtId="44" fontId="33"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0" fontId="2" fillId="0" borderId="29" xfId="2" applyFont="1" applyFill="1" applyBorder="1" applyAlignment="1">
      <alignment vertical="center" wrapText="1"/>
    </xf>
    <xf numFmtId="0" fontId="2" fillId="0" borderId="29" xfId="13" applyFont="1" applyFill="1" applyBorder="1" applyAlignment="1">
      <alignment horizontal="left" vertical="center" wrapText="1"/>
    </xf>
    <xf numFmtId="0" fontId="2" fillId="0" borderId="0" xfId="13" applyFont="1" applyFill="1" applyAlignment="1">
      <alignment horizontal="left" vertical="center" wrapText="1"/>
    </xf>
    <xf numFmtId="164" fontId="2" fillId="4" borderId="0" xfId="13" applyNumberFormat="1" applyFont="1" applyFill="1" applyAlignment="1">
      <alignment horizontal="right" vertical="center" wrapText="1"/>
    </xf>
    <xf numFmtId="0" fontId="12" fillId="4" borderId="1" xfId="13" applyFont="1" applyFill="1" applyBorder="1" applyAlignment="1">
      <alignment horizontal="left" vertical="center" wrapText="1"/>
    </xf>
    <xf numFmtId="0" fontId="2" fillId="4" borderId="0" xfId="13" applyFont="1" applyFill="1" applyAlignment="1">
      <alignment horizontal="left" vertical="center" wrapText="1"/>
    </xf>
    <xf numFmtId="166" fontId="7" fillId="0" borderId="1" xfId="13" applyNumberFormat="1" applyFont="1" applyBorder="1" applyAlignment="1">
      <alignment horizontal="center" vertical="center" wrapText="1"/>
    </xf>
    <xf numFmtId="0" fontId="2" fillId="4" borderId="1" xfId="13" applyFont="1" applyFill="1" applyBorder="1" applyAlignment="1">
      <alignment horizontal="left" vertical="center" wrapText="1"/>
    </xf>
    <xf numFmtId="44" fontId="12" fillId="4" borderId="0" xfId="10" applyFont="1" applyFill="1" applyAlignment="1">
      <alignment vertical="center" wrapText="1"/>
    </xf>
    <xf numFmtId="0" fontId="2" fillId="0" borderId="0" xfId="13" applyFont="1" applyFill="1" applyBorder="1" applyAlignment="1">
      <alignment vertical="center" wrapText="1"/>
    </xf>
    <xf numFmtId="44" fontId="12" fillId="6" borderId="14" xfId="10" applyFont="1" applyFill="1" applyBorder="1" applyAlignment="1">
      <alignment horizontal="right" vertical="center" wrapText="1"/>
    </xf>
    <xf numFmtId="44" fontId="2" fillId="4" borderId="0" xfId="12" applyNumberFormat="1" applyFont="1" applyFill="1" applyAlignment="1">
      <alignment horizontal="center" vertical="center" wrapText="1"/>
    </xf>
    <xf numFmtId="2" fontId="2" fillId="0" borderId="1" xfId="13" applyNumberFormat="1" applyFont="1" applyFill="1" applyBorder="1" applyAlignment="1">
      <alignment horizontal="center" vertical="center" wrapText="1"/>
    </xf>
    <xf numFmtId="44" fontId="12" fillId="4" borderId="0" xfId="12" applyNumberFormat="1" applyFont="1" applyFill="1" applyAlignment="1">
      <alignment horizontal="center" vertical="center" wrapText="1"/>
    </xf>
    <xf numFmtId="177" fontId="2" fillId="4" borderId="0" xfId="13" applyNumberFormat="1" applyFont="1" applyFill="1" applyAlignment="1">
      <alignment vertical="center" wrapText="1"/>
    </xf>
    <xf numFmtId="0" fontId="2" fillId="0" borderId="1" xfId="19" applyFont="1" applyBorder="1" applyAlignment="1">
      <alignment horizontal="center" vertical="center" wrapText="1"/>
    </xf>
    <xf numFmtId="8" fontId="32" fillId="0" borderId="1" xfId="0" applyNumberFormat="1" applyFont="1" applyBorder="1" applyAlignment="1">
      <alignment horizontal="justify" vertical="center" wrapText="1"/>
    </xf>
    <xf numFmtId="0" fontId="2" fillId="0" borderId="40" xfId="13" applyFont="1" applyFill="1" applyBorder="1" applyAlignment="1">
      <alignment horizontal="center" vertical="center" wrapText="1"/>
    </xf>
    <xf numFmtId="0" fontId="32" fillId="0" borderId="45" xfId="0" applyFont="1" applyBorder="1" applyAlignment="1">
      <alignment horizontal="justify" vertical="center" wrapText="1"/>
    </xf>
    <xf numFmtId="0" fontId="7" fillId="0" borderId="45" xfId="19" applyFont="1" applyBorder="1" applyAlignment="1">
      <alignment horizontal="center" vertical="center" wrapText="1"/>
    </xf>
    <xf numFmtId="166" fontId="2" fillId="0" borderId="45" xfId="13" applyNumberFormat="1" applyFont="1" applyFill="1" applyBorder="1" applyAlignment="1">
      <alignment vertical="center" wrapText="1"/>
    </xf>
    <xf numFmtId="2" fontId="2" fillId="0" borderId="45" xfId="13" applyNumberFormat="1" applyFont="1" applyFill="1" applyBorder="1" applyAlignment="1">
      <alignment horizontal="center" vertical="center" wrapText="1"/>
    </xf>
    <xf numFmtId="0" fontId="2" fillId="2" borderId="48" xfId="2" applyFont="1" applyFill="1" applyBorder="1" applyAlignment="1">
      <alignment horizontal="center" vertical="center" wrapText="1"/>
    </xf>
    <xf numFmtId="0" fontId="2" fillId="2" borderId="49" xfId="0" applyFont="1" applyFill="1" applyBorder="1" applyAlignment="1">
      <alignment horizontal="justify" vertical="center" wrapText="1"/>
    </xf>
    <xf numFmtId="0" fontId="2" fillId="2" borderId="49" xfId="0" applyFont="1" applyFill="1" applyBorder="1" applyAlignment="1">
      <alignment horizontal="center" vertical="center" wrapText="1"/>
    </xf>
    <xf numFmtId="173" fontId="7" fillId="2" borderId="49" xfId="28" applyNumberFormat="1" applyFont="1" applyFill="1" applyBorder="1" applyAlignment="1">
      <alignment vertical="center"/>
    </xf>
    <xf numFmtId="2" fontId="2" fillId="2" borderId="49" xfId="23" applyNumberFormat="1" applyFont="1" applyFill="1" applyBorder="1" applyAlignment="1">
      <alignment horizontal="center" vertical="center" wrapText="1"/>
    </xf>
    <xf numFmtId="166" fontId="2" fillId="2" borderId="50" xfId="17" applyNumberFormat="1" applyFont="1" applyFill="1" applyBorder="1" applyAlignment="1">
      <alignment vertical="center" wrapText="1"/>
    </xf>
    <xf numFmtId="0" fontId="2" fillId="0" borderId="45" xfId="19" applyFont="1" applyBorder="1" applyAlignment="1">
      <alignment horizontal="center" vertical="center" wrapText="1"/>
    </xf>
    <xf numFmtId="166" fontId="7" fillId="0" borderId="33" xfId="17" applyNumberFormat="1" applyFont="1" applyBorder="1" applyAlignment="1">
      <alignment horizontal="right" vertical="center" wrapText="1"/>
    </xf>
    <xf numFmtId="0" fontId="2" fillId="0" borderId="0" xfId="7" applyFont="1" applyAlignment="1">
      <alignment vertical="center"/>
    </xf>
    <xf numFmtId="0" fontId="12" fillId="0" borderId="8" xfId="7" applyFont="1" applyBorder="1" applyAlignment="1">
      <alignment horizontal="center" vertical="center"/>
    </xf>
    <xf numFmtId="0" fontId="2" fillId="0" borderId="18" xfId="7" applyFont="1" applyBorder="1" applyAlignment="1">
      <alignment horizontal="center" vertical="center"/>
    </xf>
    <xf numFmtId="0" fontId="2" fillId="0" borderId="19" xfId="7" applyFont="1" applyBorder="1" applyAlignment="1">
      <alignment horizontal="center" vertical="center"/>
    </xf>
    <xf numFmtId="0" fontId="2" fillId="0" borderId="20" xfId="7" applyFont="1" applyBorder="1" applyAlignment="1">
      <alignment horizontal="center" vertical="center"/>
    </xf>
    <xf numFmtId="0" fontId="12" fillId="0" borderId="71" xfId="8" applyFont="1" applyBorder="1" applyAlignment="1">
      <alignment horizontal="justify" vertical="center" wrapText="1"/>
    </xf>
    <xf numFmtId="0" fontId="2" fillId="0" borderId="58" xfId="7" applyFont="1" applyBorder="1" applyAlignment="1">
      <alignment vertical="center"/>
    </xf>
    <xf numFmtId="0" fontId="2" fillId="0" borderId="3" xfId="7" applyFont="1" applyBorder="1" applyAlignment="1">
      <alignment vertical="center"/>
    </xf>
    <xf numFmtId="0" fontId="2" fillId="0" borderId="4" xfId="7" applyFont="1" applyBorder="1" applyAlignment="1">
      <alignment vertical="center"/>
    </xf>
    <xf numFmtId="0" fontId="2" fillId="0" borderId="59" xfId="7" applyFont="1" applyBorder="1" applyAlignment="1">
      <alignment vertical="center"/>
    </xf>
    <xf numFmtId="2" fontId="2" fillId="4" borderId="1" xfId="12" applyNumberFormat="1" applyFont="1" applyFill="1" applyBorder="1" applyAlignment="1">
      <alignment horizontal="center" vertical="center"/>
    </xf>
    <xf numFmtId="2" fontId="2" fillId="0" borderId="1" xfId="12" applyNumberFormat="1" applyFont="1" applyFill="1" applyBorder="1" applyAlignment="1">
      <alignment horizontal="center" vertical="center"/>
    </xf>
    <xf numFmtId="0" fontId="12" fillId="0" borderId="21" xfId="8" applyFont="1" applyBorder="1" applyAlignment="1">
      <alignment horizontal="justify" vertical="center" wrapText="1"/>
    </xf>
    <xf numFmtId="0" fontId="2" fillId="0" borderId="26" xfId="7" applyFont="1" applyBorder="1" applyAlignment="1">
      <alignment vertical="center"/>
    </xf>
    <xf numFmtId="0" fontId="2" fillId="0" borderId="11" xfId="7" applyFont="1" applyBorder="1" applyAlignment="1">
      <alignment vertical="center"/>
    </xf>
    <xf numFmtId="0" fontId="12" fillId="0" borderId="31" xfId="8" applyFont="1" applyBorder="1" applyAlignment="1">
      <alignment horizontal="left" vertical="center" wrapText="1"/>
    </xf>
    <xf numFmtId="0" fontId="2" fillId="0" borderId="48" xfId="7" applyFont="1" applyBorder="1" applyAlignment="1">
      <alignment vertical="center"/>
    </xf>
    <xf numFmtId="0" fontId="2" fillId="0" borderId="49" xfId="7" applyFont="1" applyBorder="1" applyAlignment="1">
      <alignment vertical="center"/>
    </xf>
    <xf numFmtId="0" fontId="2" fillId="0" borderId="73" xfId="7" applyFont="1" applyBorder="1" applyAlignment="1">
      <alignment vertical="center"/>
    </xf>
    <xf numFmtId="0" fontId="2" fillId="0" borderId="60" xfId="7" applyFont="1" applyBorder="1" applyAlignment="1">
      <alignment vertical="center"/>
    </xf>
    <xf numFmtId="0" fontId="2" fillId="0" borderId="50" xfId="7" applyFont="1" applyBorder="1" applyAlignment="1">
      <alignment vertical="center"/>
    </xf>
    <xf numFmtId="2" fontId="2" fillId="0" borderId="7" xfId="12" applyNumberFormat="1" applyFont="1" applyFill="1" applyBorder="1" applyAlignment="1">
      <alignment horizontal="center" vertical="center"/>
    </xf>
    <xf numFmtId="0" fontId="12" fillId="0" borderId="61" xfId="8" applyFont="1" applyBorder="1" applyAlignment="1">
      <alignment horizontal="left" vertical="center" wrapText="1"/>
    </xf>
    <xf numFmtId="0" fontId="2" fillId="0" borderId="72" xfId="7" applyFont="1" applyBorder="1" applyAlignment="1">
      <alignment vertical="center"/>
    </xf>
    <xf numFmtId="0" fontId="2" fillId="0" borderId="9" xfId="7" applyFont="1" applyBorder="1" applyAlignment="1">
      <alignment vertical="center"/>
    </xf>
    <xf numFmtId="0" fontId="2" fillId="0" borderId="42" xfId="7" applyFont="1" applyBorder="1" applyAlignment="1">
      <alignment vertical="center"/>
    </xf>
    <xf numFmtId="0" fontId="2" fillId="0" borderId="74" xfId="7" applyFont="1" applyBorder="1" applyAlignment="1">
      <alignment vertical="center"/>
    </xf>
    <xf numFmtId="0" fontId="12" fillId="0" borderId="62" xfId="8" applyFont="1" applyBorder="1" applyAlignment="1">
      <alignment horizontal="left" vertical="center" wrapText="1"/>
    </xf>
    <xf numFmtId="0" fontId="12" fillId="0" borderId="57" xfId="8" applyFont="1" applyBorder="1" applyAlignment="1">
      <alignment horizontal="left" vertical="center" wrapText="1"/>
    </xf>
    <xf numFmtId="0" fontId="2" fillId="0" borderId="75" xfId="7" applyFont="1" applyBorder="1" applyAlignment="1">
      <alignment vertical="center"/>
    </xf>
    <xf numFmtId="2" fontId="12" fillId="10" borderId="63" xfId="8" applyNumberFormat="1" applyFont="1" applyFill="1" applyBorder="1" applyAlignment="1">
      <alignment horizontal="center" vertical="center"/>
    </xf>
    <xf numFmtId="0" fontId="2" fillId="0" borderId="51" xfId="7" applyFont="1" applyBorder="1" applyAlignment="1">
      <alignment vertical="center"/>
    </xf>
    <xf numFmtId="2" fontId="2" fillId="0" borderId="0" xfId="7" applyNumberFormat="1" applyFont="1" applyAlignment="1">
      <alignment vertical="center"/>
    </xf>
    <xf numFmtId="0" fontId="12" fillId="0" borderId="0" xfId="8" applyFont="1" applyAlignment="1">
      <alignment vertical="center"/>
    </xf>
    <xf numFmtId="0" fontId="2" fillId="0" borderId="0" xfId="8" applyFont="1" applyAlignment="1">
      <alignment vertical="center"/>
    </xf>
    <xf numFmtId="0" fontId="2" fillId="0" borderId="0" xfId="7" applyFont="1" applyAlignment="1">
      <alignment horizontal="center" vertical="center"/>
    </xf>
    <xf numFmtId="2" fontId="2" fillId="0" borderId="0" xfId="7" applyNumberFormat="1" applyFont="1" applyAlignment="1">
      <alignment horizontal="center" vertical="center"/>
    </xf>
    <xf numFmtId="0" fontId="12" fillId="0" borderId="0" xfId="7" applyFont="1" applyAlignment="1">
      <alignment vertical="center"/>
    </xf>
    <xf numFmtId="0" fontId="2" fillId="4" borderId="0" xfId="2" applyFont="1" applyFill="1" applyBorder="1" applyAlignment="1">
      <alignment horizontal="left" vertical="center" wrapText="1"/>
    </xf>
    <xf numFmtId="0" fontId="2" fillId="4" borderId="0" xfId="2" applyNumberFormat="1" applyFont="1" applyFill="1" applyBorder="1" applyAlignment="1">
      <alignment vertical="center" wrapText="1"/>
    </xf>
    <xf numFmtId="0" fontId="2" fillId="4" borderId="0" xfId="2" applyNumberFormat="1" applyFont="1" applyFill="1" applyBorder="1" applyAlignment="1">
      <alignment horizontal="center" vertical="center" wrapText="1"/>
    </xf>
    <xf numFmtId="0" fontId="2" fillId="4" borderId="0" xfId="2" applyNumberFormat="1" applyFont="1" applyFill="1" applyBorder="1" applyAlignment="1">
      <alignment horizontal="justify" vertical="center" wrapText="1"/>
    </xf>
    <xf numFmtId="0" fontId="2" fillId="0" borderId="28" xfId="7" applyFont="1" applyBorder="1" applyAlignment="1">
      <alignment horizontal="left" vertical="center"/>
    </xf>
    <xf numFmtId="0" fontId="2" fillId="0" borderId="32" xfId="7" applyFont="1" applyBorder="1" applyAlignment="1">
      <alignment vertical="center"/>
    </xf>
    <xf numFmtId="178" fontId="2" fillId="4" borderId="1" xfId="12" applyNumberFormat="1" applyFont="1" applyFill="1" applyBorder="1" applyAlignment="1">
      <alignment horizontal="center" vertical="center"/>
    </xf>
    <xf numFmtId="178" fontId="2" fillId="4" borderId="30" xfId="12" applyNumberFormat="1" applyFont="1" applyFill="1" applyBorder="1" applyAlignment="1">
      <alignment horizontal="center" vertical="center"/>
    </xf>
    <xf numFmtId="178" fontId="2" fillId="0" borderId="11" xfId="7" applyNumberFormat="1" applyFont="1" applyBorder="1" applyAlignment="1">
      <alignment vertical="center"/>
    </xf>
    <xf numFmtId="178" fontId="2" fillId="0" borderId="30" xfId="12" applyNumberFormat="1" applyFont="1" applyFill="1" applyBorder="1" applyAlignment="1">
      <alignment horizontal="center" vertical="center"/>
    </xf>
    <xf numFmtId="178" fontId="2" fillId="0" borderId="1" xfId="12" applyNumberFormat="1" applyFont="1" applyFill="1" applyBorder="1" applyAlignment="1">
      <alignment horizontal="center" vertical="center"/>
    </xf>
    <xf numFmtId="0" fontId="12" fillId="0" borderId="25" xfId="7" applyFont="1" applyBorder="1" applyAlignment="1">
      <alignment horizontal="center" vertical="center"/>
    </xf>
    <xf numFmtId="0" fontId="2" fillId="0" borderId="77" xfId="8" applyFont="1" applyBorder="1" applyAlignment="1">
      <alignment horizontal="justify" vertical="center" wrapText="1"/>
    </xf>
    <xf numFmtId="0" fontId="2" fillId="0" borderId="10" xfId="7" applyFont="1" applyBorder="1" applyAlignment="1">
      <alignment vertical="center"/>
    </xf>
    <xf numFmtId="0" fontId="2" fillId="0" borderId="11" xfId="8" applyFont="1" applyBorder="1" applyAlignment="1">
      <alignment horizontal="justify" vertical="center" wrapText="1"/>
    </xf>
    <xf numFmtId="0" fontId="2" fillId="0" borderId="28" xfId="8" applyFont="1" applyBorder="1" applyAlignment="1">
      <alignment horizontal="justify" vertical="center" wrapText="1"/>
    </xf>
    <xf numFmtId="0" fontId="2" fillId="0" borderId="43" xfId="8" applyFont="1" applyBorder="1" applyAlignment="1">
      <alignment horizontal="justify" vertical="center" wrapText="1"/>
    </xf>
    <xf numFmtId="0" fontId="12" fillId="0" borderId="78" xfId="7" applyFont="1" applyBorder="1" applyAlignment="1">
      <alignment horizontal="center" vertical="center"/>
    </xf>
    <xf numFmtId="0" fontId="2" fillId="0" borderId="21" xfId="2" applyFont="1" applyFill="1" applyBorder="1" applyAlignment="1">
      <alignment horizontal="center" vertical="center" wrapText="1"/>
    </xf>
    <xf numFmtId="0" fontId="2" fillId="0" borderId="57" xfId="2" applyFont="1" applyFill="1" applyBorder="1" applyAlignment="1">
      <alignment horizontal="center" vertical="center" wrapText="1"/>
    </xf>
    <xf numFmtId="0" fontId="2" fillId="0" borderId="79" xfId="2" applyFont="1" applyFill="1" applyBorder="1" applyAlignment="1">
      <alignment horizontal="center" vertical="center" wrapText="1"/>
    </xf>
    <xf numFmtId="0" fontId="2" fillId="0" borderId="80" xfId="2" applyFont="1" applyFill="1" applyBorder="1" applyAlignment="1">
      <alignment horizontal="center" vertical="center" wrapText="1"/>
    </xf>
    <xf numFmtId="178" fontId="2" fillId="4" borderId="83" xfId="12" applyNumberFormat="1" applyFont="1" applyFill="1" applyBorder="1" applyAlignment="1">
      <alignment horizontal="center" vertical="center"/>
    </xf>
    <xf numFmtId="2" fontId="2" fillId="4" borderId="84" xfId="12" applyNumberFormat="1" applyFont="1" applyFill="1" applyBorder="1" applyAlignment="1">
      <alignment horizontal="center" vertical="center"/>
    </xf>
    <xf numFmtId="178" fontId="2" fillId="0" borderId="85" xfId="7" applyNumberFormat="1" applyFont="1" applyBorder="1" applyAlignment="1">
      <alignment vertical="center"/>
    </xf>
    <xf numFmtId="0" fontId="2" fillId="0" borderId="86" xfId="7" applyFont="1" applyBorder="1" applyAlignment="1">
      <alignment vertical="center"/>
    </xf>
    <xf numFmtId="178" fontId="2" fillId="0" borderId="83" xfId="12" applyNumberFormat="1" applyFont="1" applyFill="1" applyBorder="1" applyAlignment="1">
      <alignment horizontal="center" vertical="center"/>
    </xf>
    <xf numFmtId="2" fontId="2" fillId="0" borderId="84" xfId="12" applyNumberFormat="1" applyFont="1" applyFill="1" applyBorder="1" applyAlignment="1">
      <alignment horizontal="center" vertical="center"/>
    </xf>
    <xf numFmtId="0" fontId="2" fillId="0" borderId="88" xfId="2" applyFont="1" applyFill="1" applyBorder="1" applyAlignment="1">
      <alignment horizontal="center" vertical="center" wrapText="1"/>
    </xf>
    <xf numFmtId="0" fontId="2" fillId="0" borderId="89" xfId="2" applyFont="1" applyFill="1" applyBorder="1" applyAlignment="1">
      <alignment horizontal="center" vertical="center" wrapText="1"/>
    </xf>
    <xf numFmtId="0" fontId="2" fillId="0" borderId="90" xfId="2" applyFont="1" applyFill="1" applyBorder="1" applyAlignment="1">
      <alignment horizontal="center" vertical="center" wrapText="1"/>
    </xf>
    <xf numFmtId="178" fontId="2" fillId="4" borderId="91" xfId="12" applyNumberFormat="1" applyFont="1" applyFill="1" applyBorder="1" applyAlignment="1">
      <alignment horizontal="center" vertical="center"/>
    </xf>
    <xf numFmtId="178" fontId="2" fillId="4" borderId="92" xfId="12" applyNumberFormat="1" applyFont="1" applyFill="1" applyBorder="1" applyAlignment="1">
      <alignment horizontal="center" vertical="center"/>
    </xf>
    <xf numFmtId="178" fontId="2" fillId="4" borderId="81" xfId="12" applyNumberFormat="1" applyFont="1" applyFill="1" applyBorder="1" applyAlignment="1">
      <alignment horizontal="center" vertical="center"/>
    </xf>
    <xf numFmtId="2" fontId="2" fillId="0" borderId="81" xfId="12" applyNumberFormat="1" applyFont="1" applyFill="1" applyBorder="1" applyAlignment="1">
      <alignment horizontal="center" vertical="center"/>
    </xf>
    <xf numFmtId="2" fontId="2" fillId="4" borderId="81" xfId="12" applyNumberFormat="1" applyFont="1" applyFill="1" applyBorder="1" applyAlignment="1">
      <alignment horizontal="center" vertical="center"/>
    </xf>
    <xf numFmtId="2" fontId="2" fillId="4" borderId="82" xfId="12" applyNumberFormat="1" applyFont="1" applyFill="1" applyBorder="1" applyAlignment="1">
      <alignment horizontal="center" vertical="center"/>
    </xf>
    <xf numFmtId="178" fontId="2" fillId="4" borderId="93" xfId="12" applyNumberFormat="1" applyFont="1" applyFill="1" applyBorder="1" applyAlignment="1">
      <alignment horizontal="center" vertical="center"/>
    </xf>
    <xf numFmtId="178" fontId="2" fillId="4" borderId="94" xfId="12" applyNumberFormat="1" applyFont="1" applyFill="1" applyBorder="1" applyAlignment="1">
      <alignment horizontal="center" vertical="center"/>
    </xf>
    <xf numFmtId="178" fontId="2" fillId="4" borderId="95" xfId="12" applyNumberFormat="1" applyFont="1" applyFill="1" applyBorder="1" applyAlignment="1">
      <alignment horizontal="center" vertical="center"/>
    </xf>
    <xf numFmtId="2" fontId="2" fillId="0" borderId="95" xfId="12" applyNumberFormat="1" applyFont="1" applyFill="1" applyBorder="1" applyAlignment="1">
      <alignment horizontal="center" vertical="center"/>
    </xf>
    <xf numFmtId="2" fontId="2" fillId="4" borderId="95" xfId="12" applyNumberFormat="1" applyFont="1" applyFill="1" applyBorder="1" applyAlignment="1">
      <alignment horizontal="center" vertical="center"/>
    </xf>
    <xf numFmtId="2" fontId="2" fillId="4" borderId="96" xfId="12" applyNumberFormat="1" applyFont="1" applyFill="1" applyBorder="1" applyAlignment="1">
      <alignment horizontal="center" vertical="center"/>
    </xf>
    <xf numFmtId="177" fontId="12" fillId="0" borderId="0" xfId="13" applyNumberFormat="1" applyFont="1" applyFill="1" applyAlignment="1">
      <alignment horizontal="right" vertical="center" wrapText="1"/>
    </xf>
    <xf numFmtId="177" fontId="34" fillId="0" borderId="0" xfId="13" applyNumberFormat="1" applyFont="1" applyFill="1" applyAlignment="1">
      <alignment vertical="center" wrapText="1"/>
    </xf>
    <xf numFmtId="0" fontId="35" fillId="4" borderId="0" xfId="13" applyFont="1" applyFill="1" applyAlignment="1">
      <alignment vertical="center" wrapText="1"/>
    </xf>
    <xf numFmtId="0" fontId="2" fillId="4" borderId="10" xfId="2" applyFont="1" applyFill="1" applyBorder="1" applyAlignment="1">
      <alignment horizontal="justify" vertical="center" wrapText="1"/>
    </xf>
    <xf numFmtId="0" fontId="2" fillId="4" borderId="11" xfId="2" applyFont="1" applyFill="1" applyBorder="1" applyAlignment="1">
      <alignment horizontal="justify" vertical="center" wrapText="1"/>
    </xf>
    <xf numFmtId="0" fontId="2" fillId="4" borderId="12" xfId="2" applyFont="1" applyFill="1" applyBorder="1" applyAlignment="1">
      <alignment horizontal="justify" vertical="center" wrapText="1"/>
    </xf>
    <xf numFmtId="0" fontId="2" fillId="4" borderId="64" xfId="2" applyFont="1" applyFill="1" applyBorder="1" applyAlignment="1">
      <alignment horizontal="justify" vertical="center" wrapText="1"/>
    </xf>
    <xf numFmtId="0" fontId="2" fillId="4" borderId="65" xfId="2" applyFont="1" applyFill="1" applyBorder="1" applyAlignment="1">
      <alignment horizontal="justify" vertical="center" wrapText="1"/>
    </xf>
    <xf numFmtId="0" fontId="2" fillId="4" borderId="66" xfId="2" applyFont="1" applyFill="1" applyBorder="1" applyAlignment="1">
      <alignment horizontal="justify" vertical="center" wrapText="1"/>
    </xf>
    <xf numFmtId="0" fontId="2" fillId="0" borderId="10" xfId="2" applyFont="1" applyFill="1" applyBorder="1" applyAlignment="1">
      <alignment horizontal="justify" vertical="center" wrapText="1"/>
    </xf>
    <xf numFmtId="0" fontId="2" fillId="0" borderId="11" xfId="2" applyFont="1" applyFill="1" applyBorder="1" applyAlignment="1">
      <alignment horizontal="justify" vertical="center" wrapText="1"/>
    </xf>
    <xf numFmtId="0" fontId="2" fillId="0" borderId="12" xfId="2" applyFont="1" applyFill="1" applyBorder="1" applyAlignment="1">
      <alignment horizontal="justify" vertical="center" wrapText="1"/>
    </xf>
    <xf numFmtId="0" fontId="2" fillId="4" borderId="10" xfId="2" applyFont="1" applyFill="1" applyBorder="1" applyAlignment="1">
      <alignment horizontal="left" vertical="center" wrapText="1"/>
    </xf>
    <xf numFmtId="0" fontId="2" fillId="4" borderId="11" xfId="2" applyFont="1" applyFill="1" applyBorder="1" applyAlignment="1">
      <alignment horizontal="left" vertical="center" wrapText="1"/>
    </xf>
    <xf numFmtId="0" fontId="2" fillId="4" borderId="12" xfId="2" applyFont="1" applyFill="1" applyBorder="1" applyAlignment="1">
      <alignment horizontal="left" vertical="center" wrapText="1"/>
    </xf>
    <xf numFmtId="0" fontId="2" fillId="0" borderId="10" xfId="2" applyFont="1" applyFill="1" applyBorder="1" applyAlignment="1">
      <alignment horizontal="left" vertical="center" wrapText="1"/>
    </xf>
    <xf numFmtId="0" fontId="2" fillId="0" borderId="11" xfId="2" applyFont="1" applyFill="1" applyBorder="1" applyAlignment="1">
      <alignment horizontal="left" vertical="center" wrapText="1"/>
    </xf>
    <xf numFmtId="0" fontId="2" fillId="0" borderId="12" xfId="2" applyFont="1" applyFill="1" applyBorder="1" applyAlignment="1">
      <alignment horizontal="left" vertical="center" wrapText="1"/>
    </xf>
    <xf numFmtId="0" fontId="12" fillId="6" borderId="45" xfId="13"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55" xfId="13" applyFont="1" applyFill="1" applyBorder="1" applyAlignment="1">
      <alignment horizontal="left" vertical="center" wrapText="1"/>
    </xf>
    <xf numFmtId="0" fontId="12" fillId="7" borderId="56"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5" fontId="12" fillId="4" borderId="4" xfId="13" applyNumberFormat="1" applyFont="1" applyFill="1" applyBorder="1" applyAlignment="1">
      <alignment horizontal="center" vertical="center" wrapText="1"/>
    </xf>
    <xf numFmtId="165"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2" fillId="4" borderId="0" xfId="13" applyFont="1" applyFill="1" applyBorder="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5" fillId="0" borderId="22" xfId="15" applyFont="1" applyBorder="1" applyAlignment="1">
      <alignment horizontal="center" vertical="top" wrapText="1"/>
    </xf>
    <xf numFmtId="0" fontId="5" fillId="0" borderId="0" xfId="15" applyFont="1" applyAlignment="1">
      <alignment horizontal="center" vertical="top" wrapText="1"/>
    </xf>
    <xf numFmtId="0" fontId="5" fillId="0" borderId="27" xfId="15" applyFont="1" applyBorder="1" applyAlignment="1">
      <alignment horizontal="center" vertical="top"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64" xfId="2" applyFont="1" applyFill="1" applyBorder="1" applyAlignment="1">
      <alignment horizontal="justify" vertical="center"/>
    </xf>
    <xf numFmtId="0" fontId="9" fillId="4" borderId="65" xfId="2" applyFont="1" applyFill="1" applyBorder="1" applyAlignment="1">
      <alignment horizontal="justify" vertical="center"/>
    </xf>
    <xf numFmtId="0" fontId="9" fillId="4" borderId="66" xfId="2" applyFont="1" applyFill="1" applyBorder="1" applyAlignment="1">
      <alignment horizontal="justify" vertical="center"/>
    </xf>
    <xf numFmtId="44" fontId="33"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44" fontId="33" fillId="4" borderId="22" xfId="10" applyFont="1" applyFill="1" applyBorder="1" applyAlignment="1">
      <alignment horizontal="center" vertical="center" wrapText="1"/>
    </xf>
    <xf numFmtId="44" fontId="33" fillId="4" borderId="0" xfId="10" applyFont="1" applyFill="1" applyAlignment="1">
      <alignment horizontal="center" vertical="center" wrapText="1"/>
    </xf>
    <xf numFmtId="0" fontId="27" fillId="0" borderId="22" xfId="15" applyFont="1" applyBorder="1" applyAlignment="1">
      <alignment horizontal="center" vertical="center" wrapText="1"/>
    </xf>
    <xf numFmtId="0" fontId="27" fillId="0" borderId="0" xfId="15" applyFont="1" applyAlignment="1">
      <alignment horizontal="center" vertical="center" wrapText="1"/>
    </xf>
    <xf numFmtId="0" fontId="27" fillId="0" borderId="27" xfId="15" applyFont="1" applyBorder="1" applyAlignment="1">
      <alignment horizontal="center" vertical="center" wrapText="1"/>
    </xf>
    <xf numFmtId="0" fontId="12" fillId="0" borderId="52" xfId="8" applyFont="1" applyBorder="1" applyAlignment="1">
      <alignment horizontal="center" vertical="center" wrapText="1"/>
    </xf>
    <xf numFmtId="0" fontId="12" fillId="0" borderId="0" xfId="8" applyFont="1" applyAlignment="1">
      <alignment horizontal="center" vertical="center" wrapText="1"/>
    </xf>
    <xf numFmtId="2" fontId="12" fillId="2" borderId="53" xfId="8" applyNumberFormat="1" applyFont="1" applyFill="1" applyBorder="1" applyAlignment="1">
      <alignment horizontal="center" vertical="center"/>
    </xf>
    <xf numFmtId="2" fontId="12" fillId="2" borderId="76" xfId="8" applyNumberFormat="1" applyFont="1" applyFill="1" applyBorder="1" applyAlignment="1">
      <alignment horizontal="center" vertical="center"/>
    </xf>
    <xf numFmtId="2" fontId="12" fillId="2" borderId="87" xfId="8" applyNumberFormat="1" applyFont="1" applyFill="1" applyBorder="1" applyAlignment="1">
      <alignment horizontal="center" vertical="center"/>
    </xf>
    <xf numFmtId="0" fontId="12" fillId="4" borderId="0" xfId="7" applyFont="1" applyFill="1" applyAlignment="1">
      <alignment horizontal="center" vertical="center" wrapText="1"/>
    </xf>
    <xf numFmtId="0" fontId="12" fillId="0" borderId="52" xfId="7" applyFont="1" applyBorder="1" applyAlignment="1">
      <alignment horizontal="center" vertical="center" wrapText="1"/>
    </xf>
    <xf numFmtId="0" fontId="12" fillId="0" borderId="0" xfId="7" applyFont="1" applyAlignment="1">
      <alignment horizontal="center" vertical="center" wrapText="1"/>
    </xf>
    <xf numFmtId="0" fontId="12" fillId="4" borderId="52" xfId="8" applyFont="1" applyFill="1" applyBorder="1" applyAlignment="1">
      <alignment horizontal="center" vertical="center" wrapText="1"/>
    </xf>
    <xf numFmtId="0" fontId="12" fillId="4" borderId="0" xfId="8" applyFont="1" applyFill="1" applyAlignment="1">
      <alignment horizontal="center" vertical="center" wrapText="1"/>
    </xf>
    <xf numFmtId="0" fontId="12" fillId="0" borderId="67" xfId="7" applyFont="1" applyBorder="1" applyAlignment="1">
      <alignment horizontal="center" vertical="center"/>
    </xf>
    <xf numFmtId="0" fontId="2" fillId="0" borderId="25" xfId="7" applyFont="1" applyBorder="1" applyAlignment="1">
      <alignment vertical="center"/>
    </xf>
    <xf numFmtId="0" fontId="12" fillId="0" borderId="68" xfId="7" applyFont="1" applyBorder="1" applyAlignment="1">
      <alignment horizontal="center" vertical="center"/>
    </xf>
    <xf numFmtId="0" fontId="12" fillId="0" borderId="69" xfId="7" applyFont="1" applyBorder="1" applyAlignment="1">
      <alignment horizontal="center" vertical="center"/>
    </xf>
    <xf numFmtId="0" fontId="12" fillId="0" borderId="70" xfId="7" applyFont="1" applyBorder="1" applyAlignment="1">
      <alignment horizontal="center" vertical="center"/>
    </xf>
    <xf numFmtId="0" fontId="12" fillId="4" borderId="54" xfId="7" applyFont="1" applyFill="1" applyBorder="1" applyAlignment="1">
      <alignment horizontal="center" vertical="center" wrapText="1"/>
    </xf>
    <xf numFmtId="0" fontId="12" fillId="4" borderId="22" xfId="7" applyFont="1" applyFill="1" applyBorder="1" applyAlignment="1">
      <alignment horizontal="center" vertical="center" wrapText="1"/>
    </xf>
    <xf numFmtId="0" fontId="2" fillId="0" borderId="76" xfId="7" applyFont="1" applyBorder="1" applyAlignment="1">
      <alignment horizontal="center" vertical="center"/>
    </xf>
    <xf numFmtId="0" fontId="30" fillId="0" borderId="31" xfId="7" applyFont="1" applyBorder="1" applyAlignment="1">
      <alignment horizontal="center" vertical="center"/>
    </xf>
    <xf numFmtId="0" fontId="30" fillId="0" borderId="43" xfId="7" applyFont="1" applyBorder="1" applyAlignment="1">
      <alignment horizontal="center" vertical="center"/>
    </xf>
    <xf numFmtId="0" fontId="30" fillId="0" borderId="32" xfId="7" applyFont="1" applyBorder="1" applyAlignment="1">
      <alignment horizontal="center" vertical="center"/>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9" fontId="15" fillId="0" borderId="29" xfId="7" applyNumberFormat="1" applyFont="1" applyBorder="1" applyAlignment="1">
      <alignment horizontal="center" vertical="center"/>
    </xf>
    <xf numFmtId="169" fontId="15" fillId="0" borderId="11" xfId="7" applyNumberFormat="1" applyFont="1" applyBorder="1" applyAlignment="1">
      <alignment horizontal="center" vertical="center"/>
    </xf>
    <xf numFmtId="169"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2">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0 5 2 2" xfId="171" xr:uid="{607A8D14-94F3-4D85-998E-0E31BA210F56}"/>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533278</xdr:colOff>
      <xdr:row>0</xdr:row>
      <xdr:rowOff>108417</xdr:rowOff>
    </xdr:from>
    <xdr:to>
      <xdr:col>1</xdr:col>
      <xdr:colOff>1255145</xdr:colOff>
      <xdr:row>4</xdr:row>
      <xdr:rowOff>95648</xdr:rowOff>
    </xdr:to>
    <xdr:pic>
      <xdr:nvPicPr>
        <xdr:cNvPr id="2" name="Imagen 1">
          <a:extLst>
            <a:ext uri="{FF2B5EF4-FFF2-40B4-BE49-F238E27FC236}">
              <a16:creationId xmlns:a16="http://schemas.microsoft.com/office/drawing/2014/main" id="{855CC8ED-46B4-4C00-A3EA-A2A66C6A23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278" y="108417"/>
          <a:ext cx="1521967" cy="758756"/>
        </a:xfrm>
        <a:prstGeom prst="rect">
          <a:avLst/>
        </a:prstGeom>
        <a:noFill/>
        <a:ln>
          <a:noFill/>
        </a:ln>
      </xdr:spPr>
    </xdr:pic>
    <xdr:clientData/>
  </xdr:twoCellAnchor>
  <xdr:twoCellAnchor editAs="oneCell">
    <xdr:from>
      <xdr:col>5</xdr:col>
      <xdr:colOff>312834</xdr:colOff>
      <xdr:row>0</xdr:row>
      <xdr:rowOff>46841</xdr:rowOff>
    </xdr:from>
    <xdr:to>
      <xdr:col>5</xdr:col>
      <xdr:colOff>1495057</xdr:colOff>
      <xdr:row>4</xdr:row>
      <xdr:rowOff>95649</xdr:rowOff>
    </xdr:to>
    <xdr:pic>
      <xdr:nvPicPr>
        <xdr:cNvPr id="3" name="Imagen 2" descr="Logotipo&#10;&#10;Descripción generada automáticamente">
          <a:extLst>
            <a:ext uri="{FF2B5EF4-FFF2-40B4-BE49-F238E27FC236}">
              <a16:creationId xmlns:a16="http://schemas.microsoft.com/office/drawing/2014/main" id="{92171A96-3106-4D1E-9968-9FAD6C32ECF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71034" y="46841"/>
          <a:ext cx="1182223" cy="82033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533278</xdr:colOff>
      <xdr:row>0</xdr:row>
      <xdr:rowOff>108417</xdr:rowOff>
    </xdr:from>
    <xdr:to>
      <xdr:col>1</xdr:col>
      <xdr:colOff>1255145</xdr:colOff>
      <xdr:row>4</xdr:row>
      <xdr:rowOff>95648</xdr:rowOff>
    </xdr:to>
    <xdr:pic>
      <xdr:nvPicPr>
        <xdr:cNvPr id="2" name="Imagen 1">
          <a:extLst>
            <a:ext uri="{FF2B5EF4-FFF2-40B4-BE49-F238E27FC236}">
              <a16:creationId xmlns:a16="http://schemas.microsoft.com/office/drawing/2014/main" id="{EBA90C49-BDD9-487A-A38D-A856FEE566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08417"/>
          <a:ext cx="1544827" cy="650171"/>
        </a:xfrm>
        <a:prstGeom prst="rect">
          <a:avLst/>
        </a:prstGeom>
        <a:noFill/>
        <a:ln>
          <a:noFill/>
        </a:ln>
      </xdr:spPr>
    </xdr:pic>
    <xdr:clientData/>
  </xdr:twoCellAnchor>
  <xdr:twoCellAnchor editAs="oneCell">
    <xdr:from>
      <xdr:col>5</xdr:col>
      <xdr:colOff>312834</xdr:colOff>
      <xdr:row>0</xdr:row>
      <xdr:rowOff>46841</xdr:rowOff>
    </xdr:from>
    <xdr:to>
      <xdr:col>5</xdr:col>
      <xdr:colOff>1495057</xdr:colOff>
      <xdr:row>4</xdr:row>
      <xdr:rowOff>95649</xdr:rowOff>
    </xdr:to>
    <xdr:pic>
      <xdr:nvPicPr>
        <xdr:cNvPr id="3" name="Imagen 2" descr="Logotipo&#10;&#10;Descripción generada automáticamente">
          <a:extLst>
            <a:ext uri="{FF2B5EF4-FFF2-40B4-BE49-F238E27FC236}">
              <a16:creationId xmlns:a16="http://schemas.microsoft.com/office/drawing/2014/main" id="{D287F2D9-834A-4350-8E89-D5BC74A8DA9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43474" y="46841"/>
          <a:ext cx="1188573" cy="71174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153A1-BD15-4B16-B751-279EBFFB17DB}">
  <sheetPr>
    <tabColor theme="9" tint="0.39997558519241921"/>
  </sheetPr>
  <dimension ref="A1:BN91"/>
  <sheetViews>
    <sheetView topLeftCell="A12" zoomScale="130" zoomScaleNormal="130" workbookViewId="0">
      <selection activeCell="A6" sqref="A6:F6"/>
    </sheetView>
  </sheetViews>
  <sheetFormatPr baseColWidth="10" defaultColWidth="14.33203125" defaultRowHeight="13.8" x14ac:dyDescent="0.3"/>
  <cols>
    <col min="1" max="1" width="12" style="88" customWidth="1"/>
    <col min="2" max="2" width="58.6640625" style="88" customWidth="1"/>
    <col min="3" max="3" width="20.33203125" style="88" customWidth="1"/>
    <col min="4" max="4" width="18.109375" style="140" customWidth="1"/>
    <col min="5" max="5" width="17.6640625" style="52" customWidth="1"/>
    <col min="6" max="6" width="23.109375" style="139" customWidth="1"/>
    <col min="7" max="7" width="19.44140625" style="52" customWidth="1"/>
    <col min="8" max="8" width="19.6640625" style="188" customWidth="1"/>
    <col min="9" max="66" width="13.109375" style="52" customWidth="1"/>
    <col min="67" max="16384" width="14.33203125" style="52"/>
  </cols>
  <sheetData>
    <row r="1" spans="1:66" ht="11.25" customHeight="1" x14ac:dyDescent="0.3">
      <c r="A1" s="47"/>
      <c r="B1" s="48"/>
      <c r="C1" s="48"/>
      <c r="D1" s="49"/>
      <c r="E1" s="50"/>
      <c r="F1" s="51"/>
    </row>
    <row r="2" spans="1:66" x14ac:dyDescent="0.3">
      <c r="A2" s="346" t="s">
        <v>0</v>
      </c>
      <c r="B2" s="347"/>
      <c r="C2" s="347"/>
      <c r="D2" s="347"/>
      <c r="E2" s="347"/>
      <c r="F2" s="348"/>
    </row>
    <row r="3" spans="1:66" x14ac:dyDescent="0.3">
      <c r="A3" s="346" t="s">
        <v>1</v>
      </c>
      <c r="B3" s="347"/>
      <c r="C3" s="347"/>
      <c r="D3" s="347"/>
      <c r="E3" s="347"/>
      <c r="F3" s="348"/>
      <c r="G3" s="53"/>
    </row>
    <row r="4" spans="1:66" x14ac:dyDescent="0.3">
      <c r="A4" s="346" t="s">
        <v>2</v>
      </c>
      <c r="B4" s="347"/>
      <c r="C4" s="347"/>
      <c r="D4" s="347"/>
      <c r="E4" s="347"/>
      <c r="F4" s="348"/>
      <c r="G4" s="53"/>
    </row>
    <row r="5" spans="1:66" x14ac:dyDescent="0.3">
      <c r="A5" s="349" t="s">
        <v>3</v>
      </c>
      <c r="B5" s="350"/>
      <c r="C5" s="350"/>
      <c r="D5" s="350"/>
      <c r="E5" s="350"/>
      <c r="F5" s="351"/>
    </row>
    <row r="6" spans="1:66" x14ac:dyDescent="0.3">
      <c r="A6" s="352" t="s">
        <v>252</v>
      </c>
      <c r="B6" s="353"/>
      <c r="C6" s="353"/>
      <c r="D6" s="353"/>
      <c r="E6" s="353"/>
      <c r="F6" s="354"/>
    </row>
    <row r="7" spans="1:66" ht="15" customHeight="1" x14ac:dyDescent="0.3">
      <c r="A7" s="352" t="s">
        <v>4</v>
      </c>
      <c r="B7" s="353"/>
      <c r="C7" s="353"/>
      <c r="D7" s="353"/>
      <c r="E7" s="353"/>
      <c r="F7" s="354"/>
    </row>
    <row r="8" spans="1:66" ht="57" customHeight="1" thickBot="1" x14ac:dyDescent="0.35">
      <c r="A8" s="355" t="s">
        <v>5</v>
      </c>
      <c r="B8" s="356"/>
      <c r="C8" s="356"/>
      <c r="D8" s="356"/>
      <c r="E8" s="356"/>
      <c r="F8" s="357"/>
    </row>
    <row r="9" spans="1:66" ht="22.5" customHeight="1" thickBot="1" x14ac:dyDescent="0.35">
      <c r="A9" s="326" t="s">
        <v>250</v>
      </c>
      <c r="B9" s="327"/>
      <c r="C9" s="328"/>
      <c r="D9" s="55" t="s">
        <v>6</v>
      </c>
      <c r="E9" s="329" t="s">
        <v>7</v>
      </c>
      <c r="F9" s="330"/>
    </row>
    <row r="10" spans="1:66" s="60" customFormat="1" ht="14.25" customHeight="1" thickBot="1" x14ac:dyDescent="0.35">
      <c r="A10" s="56"/>
      <c r="B10" s="57"/>
      <c r="C10" s="57"/>
      <c r="D10" s="58"/>
      <c r="E10" s="57"/>
      <c r="F10" s="59"/>
      <c r="G10" s="52"/>
      <c r="H10" s="188"/>
      <c r="I10" s="52"/>
      <c r="J10" s="52"/>
      <c r="K10" s="52"/>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row>
    <row r="11" spans="1:66" s="60" customFormat="1" ht="13.35" customHeight="1" x14ac:dyDescent="0.3">
      <c r="A11" s="331" t="s">
        <v>8</v>
      </c>
      <c r="B11" s="332"/>
      <c r="C11" s="61" t="s">
        <v>9</v>
      </c>
      <c r="D11" s="62" t="s">
        <v>10</v>
      </c>
      <c r="E11" s="61" t="s">
        <v>11</v>
      </c>
      <c r="F11" s="63" t="s">
        <v>12</v>
      </c>
      <c r="G11" s="52"/>
      <c r="H11" s="188"/>
      <c r="I11" s="52"/>
      <c r="J11" s="52"/>
      <c r="K11" s="52"/>
      <c r="L11" s="52"/>
      <c r="M11" s="52"/>
      <c r="N11" s="52"/>
      <c r="O11" s="52"/>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row>
    <row r="12" spans="1:66" s="60" customFormat="1" ht="14.85" customHeight="1" x14ac:dyDescent="0.3">
      <c r="A12" s="333"/>
      <c r="B12" s="334"/>
      <c r="C12" s="64" t="s">
        <v>13</v>
      </c>
      <c r="D12" s="65" t="s">
        <v>14</v>
      </c>
      <c r="E12" s="64" t="s">
        <v>15</v>
      </c>
      <c r="F12" s="66" t="s">
        <v>16</v>
      </c>
      <c r="G12" s="52"/>
      <c r="H12" s="188"/>
      <c r="I12" s="52"/>
      <c r="J12" s="52"/>
      <c r="K12" s="52"/>
      <c r="L12" s="52"/>
      <c r="M12" s="52"/>
      <c r="N12" s="52"/>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row>
    <row r="13" spans="1:66" s="60" customFormat="1" ht="15" customHeight="1" thickBot="1" x14ac:dyDescent="0.35">
      <c r="A13" s="335"/>
      <c r="B13" s="336"/>
      <c r="C13" s="67" t="s">
        <v>17</v>
      </c>
      <c r="D13" s="68" t="s">
        <v>18</v>
      </c>
      <c r="E13" s="67" t="s">
        <v>19</v>
      </c>
      <c r="F13" s="69" t="s">
        <v>20</v>
      </c>
      <c r="G13" s="52"/>
      <c r="H13" s="188"/>
      <c r="I13" s="52"/>
      <c r="J13" s="52"/>
      <c r="K13" s="52"/>
      <c r="L13" s="52"/>
      <c r="M13" s="52"/>
      <c r="N13" s="52"/>
      <c r="O13" s="52"/>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row>
    <row r="14" spans="1:66" s="60" customFormat="1" ht="14.85" customHeight="1" thickBot="1" x14ac:dyDescent="0.35">
      <c r="A14" s="337" t="s">
        <v>21</v>
      </c>
      <c r="B14" s="338"/>
      <c r="C14" s="338"/>
      <c r="D14" s="338"/>
      <c r="E14" s="338"/>
      <c r="F14" s="339"/>
      <c r="G14" s="52"/>
      <c r="H14" s="188"/>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row>
    <row r="15" spans="1:66" s="60" customFormat="1" ht="27" customHeight="1" x14ac:dyDescent="0.3">
      <c r="A15" s="142" t="s">
        <v>22</v>
      </c>
      <c r="B15" s="143" t="s">
        <v>23</v>
      </c>
      <c r="C15" s="143"/>
      <c r="D15" s="144"/>
      <c r="E15" s="143"/>
      <c r="F15" s="145"/>
      <c r="G15" s="52"/>
      <c r="H15" s="188"/>
      <c r="I15" s="52"/>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row>
    <row r="16" spans="1:66" s="60" customFormat="1" ht="18" customHeight="1" x14ac:dyDescent="0.3">
      <c r="A16" s="78">
        <v>1</v>
      </c>
      <c r="B16" s="70" t="s">
        <v>24</v>
      </c>
      <c r="C16" s="71"/>
      <c r="D16" s="72"/>
      <c r="E16" s="73">
        <v>4.5</v>
      </c>
      <c r="F16" s="80"/>
      <c r="G16" s="345"/>
      <c r="H16" s="188"/>
      <c r="I16" s="52"/>
      <c r="J16" s="52"/>
      <c r="K16" s="52"/>
      <c r="L16" s="52"/>
      <c r="M16" s="52"/>
      <c r="N16" s="52"/>
      <c r="O16" s="52"/>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row>
    <row r="17" spans="1:66" s="60" customFormat="1" ht="18" customHeight="1" x14ac:dyDescent="0.3">
      <c r="A17" s="78">
        <v>2</v>
      </c>
      <c r="B17" s="70" t="s">
        <v>25</v>
      </c>
      <c r="C17" s="71"/>
      <c r="D17" s="72"/>
      <c r="E17" s="73">
        <v>13.5</v>
      </c>
      <c r="F17" s="80"/>
      <c r="G17" s="345"/>
      <c r="H17" s="188"/>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row>
    <row r="18" spans="1:66" s="60" customFormat="1" ht="18" customHeight="1" x14ac:dyDescent="0.3">
      <c r="A18" s="78">
        <v>3</v>
      </c>
      <c r="B18" s="70" t="s">
        <v>26</v>
      </c>
      <c r="C18" s="71"/>
      <c r="D18" s="72"/>
      <c r="E18" s="73">
        <v>4.5</v>
      </c>
      <c r="F18" s="80"/>
      <c r="G18" s="53"/>
      <c r="H18" s="188"/>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row>
    <row r="19" spans="1:66" s="60" customFormat="1" ht="45.75" customHeight="1" x14ac:dyDescent="0.3">
      <c r="A19" s="146"/>
      <c r="B19" s="165" t="s">
        <v>27</v>
      </c>
      <c r="C19" s="74"/>
      <c r="D19" s="75"/>
      <c r="E19" s="76"/>
      <c r="F19" s="147">
        <v>30000000</v>
      </c>
      <c r="G19" s="117" t="s">
        <v>28</v>
      </c>
      <c r="H19" s="188"/>
      <c r="I19" s="52"/>
      <c r="J19" s="52"/>
      <c r="K19" s="52"/>
      <c r="L19" s="52"/>
      <c r="M19" s="52"/>
      <c r="N19" s="52"/>
      <c r="O19" s="52"/>
      <c r="P19" s="52"/>
      <c r="Q19" s="52"/>
      <c r="R19" s="52"/>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row>
    <row r="20" spans="1:66" s="60" customFormat="1" ht="18.600000000000001" customHeight="1" x14ac:dyDescent="0.3">
      <c r="A20" s="146">
        <v>4</v>
      </c>
      <c r="B20" s="166" t="s">
        <v>29</v>
      </c>
      <c r="C20" s="71"/>
      <c r="D20" s="141"/>
      <c r="E20" s="73"/>
      <c r="F20" s="148"/>
      <c r="G20" s="152"/>
      <c r="H20" s="188"/>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row>
    <row r="21" spans="1:66" s="60" customFormat="1" ht="18.600000000000001" customHeight="1" x14ac:dyDescent="0.3">
      <c r="A21" s="146">
        <v>5</v>
      </c>
      <c r="B21" s="166" t="s">
        <v>30</v>
      </c>
      <c r="C21" s="71"/>
      <c r="D21" s="141"/>
      <c r="E21" s="73"/>
      <c r="F21" s="148"/>
      <c r="G21" s="152"/>
      <c r="H21" s="188"/>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row>
    <row r="22" spans="1:66" s="60" customFormat="1" ht="18.600000000000001" customHeight="1" x14ac:dyDescent="0.3">
      <c r="A22" s="146">
        <v>6</v>
      </c>
      <c r="B22" s="166" t="s">
        <v>31</v>
      </c>
      <c r="C22" s="71"/>
      <c r="D22" s="141"/>
      <c r="E22" s="73"/>
      <c r="F22" s="148"/>
      <c r="G22" s="188"/>
      <c r="H22" s="188"/>
      <c r="I22" s="52"/>
      <c r="J22" s="52"/>
      <c r="K22" s="52"/>
      <c r="L22" s="52"/>
      <c r="M22" s="52"/>
      <c r="N22" s="52"/>
      <c r="O22" s="52"/>
      <c r="P22" s="52"/>
      <c r="Q22" s="52"/>
      <c r="R22" s="52"/>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row>
    <row r="23" spans="1:66" s="60" customFormat="1" ht="18.600000000000001" customHeight="1" x14ac:dyDescent="0.3">
      <c r="A23" s="146">
        <v>7</v>
      </c>
      <c r="B23" s="166" t="s">
        <v>32</v>
      </c>
      <c r="C23" s="71"/>
      <c r="D23" s="141"/>
      <c r="E23" s="73"/>
      <c r="F23" s="148"/>
      <c r="G23" s="188"/>
      <c r="H23" s="188"/>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row>
    <row r="24" spans="1:66" s="131" customFormat="1" ht="18.600000000000001" customHeight="1" x14ac:dyDescent="0.3">
      <c r="A24" s="146">
        <v>8</v>
      </c>
      <c r="B24" s="166" t="s">
        <v>33</v>
      </c>
      <c r="C24" s="71"/>
      <c r="D24" s="141"/>
      <c r="E24" s="73"/>
      <c r="F24" s="148"/>
      <c r="G24" s="188"/>
      <c r="H24" s="188"/>
      <c r="I24" s="52"/>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row>
    <row r="25" spans="1:66" s="131" customFormat="1" ht="18.600000000000001" customHeight="1" x14ac:dyDescent="0.3">
      <c r="A25" s="146">
        <v>9</v>
      </c>
      <c r="B25" s="166" t="s">
        <v>34</v>
      </c>
      <c r="C25" s="71"/>
      <c r="D25" s="141"/>
      <c r="E25" s="73"/>
      <c r="F25" s="148"/>
      <c r="G25" s="188"/>
      <c r="H25" s="188"/>
      <c r="I25" s="52"/>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row>
    <row r="26" spans="1:66" s="131" customFormat="1" ht="18.600000000000001" customHeight="1" x14ac:dyDescent="0.3">
      <c r="A26" s="146">
        <v>10</v>
      </c>
      <c r="B26" s="166" t="s">
        <v>35</v>
      </c>
      <c r="C26" s="71"/>
      <c r="D26" s="141"/>
      <c r="E26" s="73"/>
      <c r="F26" s="148"/>
      <c r="G26" s="188"/>
      <c r="H26" s="188"/>
      <c r="I26" s="52"/>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row>
    <row r="27" spans="1:66" s="131" customFormat="1" ht="18.600000000000001" customHeight="1" x14ac:dyDescent="0.3">
      <c r="A27" s="146">
        <v>11</v>
      </c>
      <c r="B27" s="166" t="s">
        <v>36</v>
      </c>
      <c r="C27" s="71"/>
      <c r="D27" s="141"/>
      <c r="E27" s="73"/>
      <c r="F27" s="148"/>
      <c r="G27" s="188"/>
      <c r="H27" s="188"/>
      <c r="I27" s="52"/>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row>
    <row r="28" spans="1:66" s="131" customFormat="1" ht="18.600000000000001" customHeight="1" x14ac:dyDescent="0.3">
      <c r="A28" s="146">
        <v>12</v>
      </c>
      <c r="B28" s="166" t="s">
        <v>37</v>
      </c>
      <c r="C28" s="71"/>
      <c r="D28" s="141"/>
      <c r="E28" s="73"/>
      <c r="F28" s="148"/>
      <c r="G28" s="188"/>
      <c r="H28" s="188"/>
      <c r="I28" s="52"/>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row>
    <row r="29" spans="1:66" s="60" customFormat="1" ht="18" customHeight="1" x14ac:dyDescent="0.3">
      <c r="A29" s="78">
        <v>13</v>
      </c>
      <c r="B29" s="174" t="s">
        <v>38</v>
      </c>
      <c r="C29" s="71"/>
      <c r="D29" s="180"/>
      <c r="E29" s="73">
        <v>4.5</v>
      </c>
      <c r="F29" s="80"/>
      <c r="G29" s="188"/>
      <c r="H29" s="188"/>
      <c r="I29" s="52"/>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row>
    <row r="30" spans="1:66" s="60" customFormat="1" ht="18" customHeight="1" x14ac:dyDescent="0.3">
      <c r="A30" s="78">
        <v>14</v>
      </c>
      <c r="B30" s="174" t="s">
        <v>39</v>
      </c>
      <c r="C30" s="71"/>
      <c r="D30" s="180"/>
      <c r="E30" s="73">
        <v>4.5</v>
      </c>
      <c r="F30" s="80"/>
      <c r="G30" s="188"/>
      <c r="H30" s="188"/>
      <c r="I30" s="52"/>
      <c r="J30" s="52"/>
      <c r="K30" s="52"/>
      <c r="L30" s="52"/>
      <c r="M30" s="52"/>
      <c r="N30" s="52"/>
      <c r="O30" s="52"/>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row>
    <row r="31" spans="1:66" s="60" customFormat="1" ht="18" customHeight="1" x14ac:dyDescent="0.3">
      <c r="A31" s="78">
        <v>15</v>
      </c>
      <c r="B31" s="174" t="s">
        <v>40</v>
      </c>
      <c r="C31" s="71"/>
      <c r="D31" s="180"/>
      <c r="E31" s="73">
        <v>4.5</v>
      </c>
      <c r="F31" s="80"/>
      <c r="G31" s="188"/>
      <c r="H31" s="188"/>
      <c r="I31" s="52"/>
      <c r="J31" s="52"/>
      <c r="K31" s="52"/>
      <c r="L31" s="52"/>
      <c r="M31" s="52"/>
      <c r="N31" s="52"/>
      <c r="O31" s="52"/>
      <c r="P31" s="52"/>
      <c r="Q31" s="52"/>
      <c r="R31" s="52"/>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c r="BK31" s="52"/>
      <c r="BL31" s="52"/>
      <c r="BM31" s="52"/>
      <c r="BN31" s="52"/>
    </row>
    <row r="32" spans="1:66" s="60" customFormat="1" ht="18" customHeight="1" x14ac:dyDescent="0.3">
      <c r="A32" s="78">
        <v>16</v>
      </c>
      <c r="B32" s="174" t="s">
        <v>41</v>
      </c>
      <c r="C32" s="71"/>
      <c r="D32" s="180"/>
      <c r="E32" s="73">
        <v>0.9</v>
      </c>
      <c r="F32" s="80"/>
      <c r="G32" s="53"/>
      <c r="H32" s="188"/>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row>
    <row r="33" spans="1:66" s="60" customFormat="1" ht="18" customHeight="1" x14ac:dyDescent="0.3">
      <c r="A33" s="78">
        <v>17</v>
      </c>
      <c r="B33" s="175" t="s">
        <v>42</v>
      </c>
      <c r="C33" s="71"/>
      <c r="D33" s="180"/>
      <c r="E33" s="73">
        <v>0.9</v>
      </c>
      <c r="F33" s="80"/>
      <c r="G33" s="53"/>
      <c r="H33" s="188"/>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52"/>
      <c r="BK33" s="52"/>
      <c r="BL33" s="52"/>
      <c r="BM33" s="52"/>
      <c r="BN33" s="52"/>
    </row>
    <row r="34" spans="1:66" s="60" customFormat="1" ht="18" customHeight="1" x14ac:dyDescent="0.3">
      <c r="A34" s="78">
        <v>18</v>
      </c>
      <c r="B34" s="176" t="s">
        <v>43</v>
      </c>
      <c r="C34" s="71"/>
      <c r="D34" s="180"/>
      <c r="E34" s="73">
        <v>0.9</v>
      </c>
      <c r="F34" s="80"/>
      <c r="G34" s="53"/>
      <c r="H34" s="188"/>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row>
    <row r="35" spans="1:66" s="60" customFormat="1" ht="18" customHeight="1" x14ac:dyDescent="0.3">
      <c r="A35" s="149"/>
      <c r="B35" s="325" t="s">
        <v>44</v>
      </c>
      <c r="C35" s="325"/>
      <c r="D35" s="325"/>
      <c r="E35" s="325"/>
      <c r="F35" s="340"/>
      <c r="G35" s="53"/>
      <c r="H35" s="188"/>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2"/>
      <c r="BJ35" s="52"/>
      <c r="BK35" s="52"/>
      <c r="BL35" s="52"/>
      <c r="BM35" s="52"/>
      <c r="BN35" s="52"/>
    </row>
    <row r="36" spans="1:66" s="60" customFormat="1" ht="18" customHeight="1" x14ac:dyDescent="0.3">
      <c r="A36" s="82">
        <v>19</v>
      </c>
      <c r="B36" s="167" t="s">
        <v>45</v>
      </c>
      <c r="C36" s="71"/>
      <c r="D36" s="72"/>
      <c r="E36" s="73">
        <v>13.5</v>
      </c>
      <c r="F36" s="80"/>
      <c r="G36" s="53"/>
      <c r="H36" s="188"/>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row>
    <row r="37" spans="1:66" s="60" customFormat="1" ht="18" customHeight="1" x14ac:dyDescent="0.3">
      <c r="A37" s="82">
        <v>20</v>
      </c>
      <c r="B37" s="181" t="s">
        <v>46</v>
      </c>
      <c r="C37" s="71"/>
      <c r="D37" s="178"/>
      <c r="E37" s="73">
        <v>13.5</v>
      </c>
      <c r="F37" s="80"/>
      <c r="G37" s="53"/>
      <c r="H37" s="188"/>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c r="AZ37" s="52"/>
      <c r="BA37" s="52"/>
      <c r="BB37" s="52"/>
      <c r="BC37" s="52"/>
      <c r="BD37" s="52"/>
      <c r="BE37" s="52"/>
      <c r="BF37" s="52"/>
      <c r="BG37" s="52"/>
      <c r="BH37" s="52"/>
      <c r="BI37" s="52"/>
      <c r="BJ37" s="52"/>
      <c r="BK37" s="52"/>
      <c r="BL37" s="52"/>
      <c r="BM37" s="52"/>
      <c r="BN37" s="52"/>
    </row>
    <row r="38" spans="1:66" s="60" customFormat="1" ht="18" customHeight="1" x14ac:dyDescent="0.3">
      <c r="A38" s="78">
        <v>21</v>
      </c>
      <c r="B38" s="179" t="s">
        <v>47</v>
      </c>
      <c r="C38" s="71"/>
      <c r="E38" s="73">
        <v>4.5</v>
      </c>
      <c r="F38" s="80"/>
      <c r="G38" s="53"/>
      <c r="H38" s="188"/>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row>
    <row r="39" spans="1:66" s="60" customFormat="1" ht="18" customHeight="1" x14ac:dyDescent="0.3">
      <c r="A39" s="149"/>
      <c r="B39" s="325" t="s">
        <v>48</v>
      </c>
      <c r="C39" s="325"/>
      <c r="D39" s="325"/>
      <c r="E39" s="325"/>
      <c r="F39" s="340"/>
      <c r="G39" s="53"/>
      <c r="H39" s="188"/>
      <c r="I39" s="52"/>
      <c r="J39" s="52"/>
      <c r="K39" s="52"/>
      <c r="L39" s="52"/>
      <c r="M39" s="52"/>
      <c r="N39" s="52"/>
      <c r="O39" s="52"/>
      <c r="P39" s="52"/>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row>
    <row r="40" spans="1:66" s="60" customFormat="1" ht="18" customHeight="1" x14ac:dyDescent="0.3">
      <c r="A40" s="78">
        <v>22</v>
      </c>
      <c r="B40" s="167" t="s">
        <v>49</v>
      </c>
      <c r="C40" s="71"/>
      <c r="D40" s="72"/>
      <c r="E40" s="73">
        <v>13.5</v>
      </c>
      <c r="F40" s="80"/>
      <c r="G40" s="53"/>
      <c r="H40" s="188"/>
      <c r="I40" s="52"/>
      <c r="J40" s="52"/>
      <c r="K40" s="52"/>
      <c r="L40" s="52"/>
      <c r="M40" s="52"/>
      <c r="N40" s="52"/>
      <c r="O40" s="52"/>
      <c r="P40" s="52"/>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row>
    <row r="41" spans="1:66" s="60" customFormat="1" ht="18" customHeight="1" x14ac:dyDescent="0.3">
      <c r="A41" s="78">
        <v>23</v>
      </c>
      <c r="B41" s="167" t="s">
        <v>50</v>
      </c>
      <c r="C41" s="71"/>
      <c r="D41" s="72"/>
      <c r="E41" s="73">
        <v>13.5</v>
      </c>
      <c r="F41" s="80"/>
      <c r="G41" s="53"/>
      <c r="H41" s="188"/>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row>
    <row r="42" spans="1:66" s="60" customFormat="1" ht="18" customHeight="1" x14ac:dyDescent="0.3">
      <c r="A42" s="149"/>
      <c r="B42" s="325" t="s">
        <v>51</v>
      </c>
      <c r="C42" s="325"/>
      <c r="D42" s="325"/>
      <c r="E42" s="325"/>
      <c r="F42" s="340"/>
      <c r="G42" s="52"/>
      <c r="H42" s="188"/>
      <c r="I42" s="52"/>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row>
    <row r="43" spans="1:66" s="60" customFormat="1" x14ac:dyDescent="0.3">
      <c r="A43" s="78">
        <v>24</v>
      </c>
      <c r="B43" s="70" t="s">
        <v>52</v>
      </c>
      <c r="C43" s="71"/>
      <c r="D43" s="79"/>
      <c r="E43" s="73">
        <v>4.5</v>
      </c>
      <c r="F43" s="80"/>
      <c r="G43" s="52"/>
      <c r="H43" s="188"/>
      <c r="I43" s="52"/>
      <c r="J43" s="52"/>
      <c r="K43" s="52"/>
      <c r="L43" s="52"/>
      <c r="M43" s="52"/>
      <c r="N43" s="52"/>
      <c r="O43" s="52"/>
      <c r="P43" s="52"/>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row>
    <row r="44" spans="1:66" s="60" customFormat="1" x14ac:dyDescent="0.3">
      <c r="A44" s="78"/>
      <c r="B44" s="321" t="s">
        <v>53</v>
      </c>
      <c r="C44" s="322"/>
      <c r="D44" s="322"/>
      <c r="E44" s="322"/>
      <c r="F44" s="341"/>
      <c r="G44" s="52"/>
      <c r="H44" s="188"/>
      <c r="I44" s="52"/>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c r="AZ44" s="52"/>
      <c r="BA44" s="52"/>
      <c r="BB44" s="52"/>
      <c r="BC44" s="52"/>
      <c r="BD44" s="52"/>
      <c r="BE44" s="52"/>
      <c r="BF44" s="52"/>
      <c r="BG44" s="52"/>
      <c r="BH44" s="52"/>
      <c r="BI44" s="52"/>
      <c r="BJ44" s="52"/>
    </row>
    <row r="45" spans="1:66" s="60" customFormat="1" x14ac:dyDescent="0.3">
      <c r="A45" s="78"/>
      <c r="B45" s="342" t="s">
        <v>54</v>
      </c>
      <c r="C45" s="343"/>
      <c r="D45" s="343"/>
      <c r="E45" s="344"/>
      <c r="F45" s="147">
        <v>5000000</v>
      </c>
      <c r="G45" s="117" t="s">
        <v>28</v>
      </c>
      <c r="H45" s="188"/>
      <c r="I45" s="52"/>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row>
    <row r="46" spans="1:66" s="60" customFormat="1" ht="14.85" customHeight="1" thickBot="1" x14ac:dyDescent="0.35">
      <c r="A46" s="81"/>
      <c r="B46" s="325" t="s">
        <v>55</v>
      </c>
      <c r="C46" s="325"/>
      <c r="D46" s="325"/>
      <c r="E46" s="325"/>
      <c r="F46" s="184"/>
      <c r="G46" s="52"/>
      <c r="H46" s="188"/>
      <c r="I46" s="52"/>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52"/>
      <c r="BM46" s="52"/>
      <c r="BN46" s="52"/>
    </row>
    <row r="47" spans="1:66" s="60" customFormat="1" ht="18" customHeight="1" thickBot="1" x14ac:dyDescent="0.35">
      <c r="A47" s="82"/>
      <c r="B47" s="307" t="s">
        <v>56</v>
      </c>
      <c r="C47" s="307"/>
      <c r="D47" s="307"/>
      <c r="E47" s="307"/>
      <c r="F47" s="83">
        <v>2.36</v>
      </c>
      <c r="G47" s="84" t="s">
        <v>57</v>
      </c>
      <c r="H47" s="188"/>
      <c r="I47" s="52"/>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row>
    <row r="48" spans="1:66" s="60" customFormat="1" ht="18" customHeight="1" thickBot="1" x14ac:dyDescent="0.35">
      <c r="A48" s="86"/>
      <c r="B48" s="308" t="s">
        <v>58</v>
      </c>
      <c r="C48" s="308"/>
      <c r="D48" s="308"/>
      <c r="E48" s="308"/>
      <c r="F48" s="87"/>
      <c r="G48" s="88"/>
      <c r="H48" s="188"/>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row>
    <row r="49" spans="1:66" s="60" customFormat="1" ht="18" customHeight="1" thickBot="1" x14ac:dyDescent="0.35">
      <c r="A49" s="309" t="s">
        <v>59</v>
      </c>
      <c r="B49" s="310"/>
      <c r="C49" s="310"/>
      <c r="D49" s="310"/>
      <c r="E49" s="310"/>
      <c r="F49" s="311"/>
      <c r="G49" s="89"/>
      <c r="H49" s="188"/>
      <c r="I49" s="52"/>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row>
    <row r="50" spans="1:66" s="60" customFormat="1" ht="14.85" customHeight="1" x14ac:dyDescent="0.3">
      <c r="A50" s="312" t="s">
        <v>22</v>
      </c>
      <c r="B50" s="314" t="s">
        <v>60</v>
      </c>
      <c r="C50" s="314" t="s">
        <v>61</v>
      </c>
      <c r="D50" s="90" t="s">
        <v>62</v>
      </c>
      <c r="E50" s="316" t="s">
        <v>63</v>
      </c>
      <c r="F50" s="91" t="s">
        <v>12</v>
      </c>
      <c r="G50" s="77" t="s">
        <v>64</v>
      </c>
      <c r="H50" s="188"/>
      <c r="I50" s="52"/>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row>
    <row r="51" spans="1:66" s="60" customFormat="1" ht="14.85" customHeight="1" x14ac:dyDescent="0.3">
      <c r="A51" s="313"/>
      <c r="B51" s="315"/>
      <c r="C51" s="315"/>
      <c r="D51" s="92" t="s">
        <v>65</v>
      </c>
      <c r="E51" s="317"/>
      <c r="F51" s="93" t="s">
        <v>16</v>
      </c>
      <c r="G51" s="52"/>
      <c r="H51" s="188"/>
      <c r="I51" s="52"/>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row>
    <row r="52" spans="1:66" s="60" customFormat="1" ht="15" customHeight="1" thickBot="1" x14ac:dyDescent="0.35">
      <c r="A52" s="313"/>
      <c r="B52" s="315"/>
      <c r="C52" s="315"/>
      <c r="D52" s="67" t="s">
        <v>66</v>
      </c>
      <c r="E52" s="67" t="s">
        <v>67</v>
      </c>
      <c r="F52" s="69" t="s">
        <v>68</v>
      </c>
      <c r="G52" s="52"/>
      <c r="H52" s="188"/>
      <c r="I52" s="52"/>
      <c r="J52" s="52"/>
      <c r="K52" s="52"/>
      <c r="L52" s="52"/>
      <c r="M52" s="52"/>
      <c r="N52" s="52"/>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row>
    <row r="53" spans="1:66" s="60" customFormat="1" ht="14.4" thickBot="1" x14ac:dyDescent="0.35">
      <c r="A53" s="94"/>
      <c r="B53" s="95" t="s">
        <v>69</v>
      </c>
      <c r="C53" s="96"/>
      <c r="D53" s="97"/>
      <c r="E53" s="98"/>
      <c r="F53" s="99"/>
      <c r="G53" s="52"/>
      <c r="H53" s="188"/>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row>
    <row r="54" spans="1:66" s="60" customFormat="1" ht="14.4" thickBot="1" x14ac:dyDescent="0.35">
      <c r="A54" s="100">
        <v>25</v>
      </c>
      <c r="B54" s="101" t="s">
        <v>70</v>
      </c>
      <c r="C54" s="102" t="s">
        <v>71</v>
      </c>
      <c r="D54" s="103"/>
      <c r="E54" s="104">
        <v>10.799999999999999</v>
      </c>
      <c r="F54" s="80"/>
      <c r="G54" s="52"/>
      <c r="H54" s="188"/>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row>
    <row r="55" spans="1:66" s="60" customFormat="1" ht="14.4" thickBot="1" x14ac:dyDescent="0.35">
      <c r="A55" s="94"/>
      <c r="B55" s="95" t="s">
        <v>72</v>
      </c>
      <c r="C55" s="96"/>
      <c r="D55" s="97"/>
      <c r="E55" s="98"/>
      <c r="F55" s="99"/>
      <c r="G55" s="52"/>
      <c r="H55" s="188"/>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row>
    <row r="56" spans="1:66" s="60" customFormat="1" ht="50.1" customHeight="1" x14ac:dyDescent="0.3">
      <c r="A56" s="105">
        <v>26</v>
      </c>
      <c r="B56" s="151" t="s">
        <v>73</v>
      </c>
      <c r="C56" s="106" t="s">
        <v>74</v>
      </c>
      <c r="D56" s="107"/>
      <c r="E56" s="108">
        <v>9</v>
      </c>
      <c r="F56" s="203"/>
      <c r="G56" s="52"/>
      <c r="H56" s="188"/>
      <c r="I56" s="52"/>
      <c r="J56" s="52"/>
      <c r="K56" s="52"/>
      <c r="L56" s="52"/>
      <c r="M56" s="52"/>
      <c r="N56" s="52"/>
      <c r="O56" s="52"/>
      <c r="P56" s="52"/>
      <c r="Q56" s="52"/>
      <c r="R56" s="52"/>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c r="AZ56" s="52"/>
      <c r="BA56" s="52"/>
      <c r="BB56" s="52"/>
      <c r="BC56" s="52"/>
      <c r="BD56" s="52"/>
      <c r="BE56" s="52"/>
      <c r="BF56" s="52"/>
      <c r="BG56" s="52"/>
      <c r="BH56" s="52"/>
      <c r="BI56" s="52"/>
      <c r="BJ56" s="52"/>
      <c r="BK56" s="52"/>
      <c r="BL56" s="52"/>
      <c r="BM56" s="52"/>
      <c r="BN56" s="52"/>
    </row>
    <row r="57" spans="1:66" s="60" customFormat="1" ht="27" customHeight="1" x14ac:dyDescent="0.3">
      <c r="A57" s="109">
        <v>27</v>
      </c>
      <c r="B57" s="190" t="s">
        <v>75</v>
      </c>
      <c r="C57" s="189" t="s">
        <v>74</v>
      </c>
      <c r="D57" s="112"/>
      <c r="E57" s="186">
        <v>13.5</v>
      </c>
      <c r="F57" s="80"/>
      <c r="G57" s="52"/>
      <c r="H57" s="188"/>
      <c r="I57" s="52"/>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52"/>
      <c r="BD57" s="52"/>
      <c r="BE57" s="52"/>
      <c r="BF57" s="52"/>
      <c r="BG57" s="52"/>
      <c r="BH57" s="52"/>
      <c r="BI57" s="52"/>
      <c r="BJ57" s="52"/>
      <c r="BK57" s="52"/>
      <c r="BL57" s="52"/>
      <c r="BM57" s="52"/>
      <c r="BN57" s="52"/>
    </row>
    <row r="58" spans="1:66" s="60" customFormat="1" ht="29.4" customHeight="1" x14ac:dyDescent="0.3">
      <c r="A58" s="109">
        <v>28</v>
      </c>
      <c r="B58" s="190" t="s">
        <v>76</v>
      </c>
      <c r="C58" s="189" t="s">
        <v>74</v>
      </c>
      <c r="D58" s="112"/>
      <c r="E58" s="186">
        <v>4.5</v>
      </c>
      <c r="F58" s="80"/>
      <c r="G58" s="52"/>
      <c r="H58" s="188"/>
      <c r="I58" s="52"/>
      <c r="J58" s="52"/>
      <c r="K58" s="52"/>
      <c r="L58" s="52"/>
      <c r="M58" s="52"/>
      <c r="N58" s="52"/>
      <c r="O58" s="52"/>
      <c r="P58" s="52"/>
      <c r="Q58" s="52"/>
      <c r="R58" s="52"/>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c r="AZ58" s="52"/>
      <c r="BA58" s="52"/>
      <c r="BB58" s="52"/>
      <c r="BC58" s="52"/>
      <c r="BD58" s="52"/>
      <c r="BE58" s="52"/>
      <c r="BF58" s="52"/>
      <c r="BG58" s="52"/>
      <c r="BH58" s="52"/>
      <c r="BI58" s="52"/>
      <c r="BJ58" s="52"/>
      <c r="BK58" s="52"/>
      <c r="BL58" s="52"/>
      <c r="BM58" s="52"/>
      <c r="BN58" s="52"/>
    </row>
    <row r="59" spans="1:66" s="60" customFormat="1" ht="30" customHeight="1" thickBot="1" x14ac:dyDescent="0.35">
      <c r="A59" s="191">
        <v>29</v>
      </c>
      <c r="B59" s="192" t="s">
        <v>77</v>
      </c>
      <c r="C59" s="202" t="s">
        <v>74</v>
      </c>
      <c r="D59" s="194"/>
      <c r="E59" s="195">
        <v>4.5</v>
      </c>
      <c r="F59" s="154"/>
      <c r="G59" s="52"/>
      <c r="H59" s="188"/>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c r="AZ59" s="52"/>
      <c r="BA59" s="52"/>
      <c r="BB59" s="52"/>
      <c r="BC59" s="52"/>
      <c r="BD59" s="52"/>
      <c r="BE59" s="52"/>
      <c r="BF59" s="52"/>
      <c r="BG59" s="52"/>
      <c r="BH59" s="52"/>
      <c r="BI59" s="52"/>
      <c r="BJ59" s="52"/>
      <c r="BK59" s="52"/>
      <c r="BL59" s="52"/>
      <c r="BM59" s="52"/>
      <c r="BN59" s="52"/>
    </row>
    <row r="60" spans="1:66" s="60" customFormat="1" ht="14.4" thickBot="1" x14ac:dyDescent="0.35">
      <c r="A60" s="94"/>
      <c r="B60" s="95" t="s">
        <v>59</v>
      </c>
      <c r="C60" s="96"/>
      <c r="D60" s="97"/>
      <c r="E60" s="98"/>
      <c r="F60" s="99"/>
      <c r="G60" s="52"/>
      <c r="H60" s="188"/>
      <c r="I60" s="52"/>
      <c r="J60" s="52"/>
      <c r="K60" s="52"/>
      <c r="L60" s="52"/>
      <c r="M60" s="52"/>
      <c r="N60" s="52"/>
      <c r="O60" s="52"/>
      <c r="P60" s="52"/>
      <c r="Q60" s="52"/>
      <c r="R60" s="52"/>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c r="AZ60" s="52"/>
      <c r="BA60" s="52"/>
      <c r="BB60" s="52"/>
      <c r="BC60" s="52"/>
      <c r="BD60" s="52"/>
      <c r="BE60" s="52"/>
      <c r="BF60" s="52"/>
      <c r="BG60" s="52"/>
      <c r="BH60" s="52"/>
      <c r="BI60" s="52"/>
      <c r="BJ60" s="52"/>
      <c r="BK60" s="52"/>
      <c r="BL60" s="52"/>
      <c r="BM60" s="52"/>
      <c r="BN60" s="52"/>
    </row>
    <row r="61" spans="1:66" s="60" customFormat="1" ht="27.6" customHeight="1" x14ac:dyDescent="0.3">
      <c r="A61" s="105">
        <v>30</v>
      </c>
      <c r="B61" s="110" t="s">
        <v>78</v>
      </c>
      <c r="C61" s="106" t="s">
        <v>74</v>
      </c>
      <c r="D61" s="107"/>
      <c r="E61" s="108">
        <v>4.5</v>
      </c>
      <c r="F61" s="203"/>
      <c r="G61" s="52"/>
      <c r="H61" s="188"/>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52"/>
      <c r="BK61" s="52"/>
      <c r="BL61" s="52"/>
      <c r="BM61" s="52"/>
      <c r="BN61" s="52"/>
    </row>
    <row r="62" spans="1:66" s="60" customFormat="1" ht="36.9" customHeight="1" x14ac:dyDescent="0.3">
      <c r="A62" s="109">
        <v>31</v>
      </c>
      <c r="B62" s="110" t="s">
        <v>79</v>
      </c>
      <c r="C62" s="189" t="s">
        <v>74</v>
      </c>
      <c r="D62" s="112"/>
      <c r="E62" s="186">
        <v>4.5</v>
      </c>
      <c r="F62" s="80"/>
      <c r="G62" s="52"/>
      <c r="H62" s="188"/>
      <c r="I62" s="52"/>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row>
    <row r="63" spans="1:66" s="60" customFormat="1" ht="27" customHeight="1" thickBot="1" x14ac:dyDescent="0.35">
      <c r="A63" s="191">
        <v>32</v>
      </c>
      <c r="B63" s="192" t="s">
        <v>80</v>
      </c>
      <c r="C63" s="193" t="s">
        <v>74</v>
      </c>
      <c r="D63" s="194"/>
      <c r="E63" s="195">
        <v>4.5</v>
      </c>
      <c r="F63" s="154"/>
      <c r="G63" s="52"/>
      <c r="H63" s="188"/>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52"/>
      <c r="BD63" s="52"/>
      <c r="BE63" s="52"/>
      <c r="BF63" s="52"/>
      <c r="BG63" s="52"/>
      <c r="BH63" s="52"/>
      <c r="BI63" s="52"/>
      <c r="BJ63" s="52"/>
      <c r="BK63" s="52"/>
      <c r="BL63" s="52"/>
      <c r="BM63" s="52"/>
      <c r="BN63" s="52"/>
    </row>
    <row r="64" spans="1:66" s="60" customFormat="1" ht="29.4" customHeight="1" thickBot="1" x14ac:dyDescent="0.35">
      <c r="A64" s="196">
        <v>33</v>
      </c>
      <c r="B64" s="197" t="s">
        <v>81</v>
      </c>
      <c r="C64" s="198" t="s">
        <v>74</v>
      </c>
      <c r="D64" s="199">
        <v>300000</v>
      </c>
      <c r="E64" s="200">
        <v>4.5</v>
      </c>
      <c r="F64" s="201"/>
      <c r="G64" s="117" t="s">
        <v>28</v>
      </c>
      <c r="H64" s="188"/>
      <c r="I64" s="52"/>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row>
    <row r="65" spans="1:66" s="60" customFormat="1" ht="16.5" customHeight="1" x14ac:dyDescent="0.3">
      <c r="A65" s="118"/>
      <c r="B65" s="318" t="s">
        <v>82</v>
      </c>
      <c r="C65" s="319"/>
      <c r="D65" s="319"/>
      <c r="E65" s="320"/>
      <c r="F65" s="119"/>
      <c r="G65" s="120"/>
      <c r="H65" s="188"/>
      <c r="I65" s="52"/>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2"/>
      <c r="BD65" s="52"/>
      <c r="BE65" s="52"/>
      <c r="BF65" s="52"/>
      <c r="BG65" s="52"/>
      <c r="BH65" s="52"/>
      <c r="BI65" s="52"/>
      <c r="BJ65" s="52"/>
      <c r="BK65" s="52"/>
      <c r="BL65" s="52"/>
      <c r="BM65" s="52"/>
      <c r="BN65" s="52"/>
    </row>
    <row r="66" spans="1:66" s="60" customFormat="1" ht="18" customHeight="1" x14ac:dyDescent="0.3">
      <c r="A66" s="123"/>
      <c r="B66" s="321" t="s">
        <v>83</v>
      </c>
      <c r="C66" s="322"/>
      <c r="D66" s="322"/>
      <c r="E66" s="323"/>
      <c r="F66" s="124"/>
      <c r="G66" s="125"/>
      <c r="H66" s="188"/>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c r="AZ66" s="52"/>
      <c r="BA66" s="52"/>
      <c r="BB66" s="52"/>
      <c r="BC66" s="52"/>
      <c r="BD66" s="52"/>
      <c r="BE66" s="52"/>
      <c r="BF66" s="52"/>
      <c r="BG66" s="52"/>
      <c r="BH66" s="52"/>
      <c r="BI66" s="52"/>
      <c r="BJ66" s="52"/>
      <c r="BK66" s="52"/>
      <c r="BL66" s="52"/>
      <c r="BM66" s="52"/>
      <c r="BN66" s="52"/>
    </row>
    <row r="67" spans="1:66" s="60" customFormat="1" ht="18" customHeight="1" x14ac:dyDescent="0.3">
      <c r="A67" s="123"/>
      <c r="B67" s="324" t="s">
        <v>84</v>
      </c>
      <c r="C67" s="324"/>
      <c r="D67" s="324"/>
      <c r="E67" s="324"/>
      <c r="F67" s="128">
        <v>225211855.99999982</v>
      </c>
      <c r="G67" s="117" t="s">
        <v>28</v>
      </c>
      <c r="H67" s="188"/>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row>
    <row r="68" spans="1:66" s="60" customFormat="1" ht="18" customHeight="1" x14ac:dyDescent="0.3">
      <c r="A68" s="123"/>
      <c r="B68" s="325" t="s">
        <v>85</v>
      </c>
      <c r="C68" s="325"/>
      <c r="D68" s="325"/>
      <c r="E68" s="325"/>
      <c r="F68" s="124"/>
      <c r="G68" s="77"/>
      <c r="H68" s="188"/>
      <c r="I68" s="52"/>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row>
    <row r="69" spans="1:66" s="60" customFormat="1" ht="18" customHeight="1" x14ac:dyDescent="0.3">
      <c r="A69" s="123"/>
      <c r="B69" s="325" t="s">
        <v>86</v>
      </c>
      <c r="C69" s="325"/>
      <c r="D69" s="325"/>
      <c r="E69" s="325"/>
      <c r="F69" s="130"/>
      <c r="G69" s="177"/>
      <c r="H69" s="188"/>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row>
    <row r="70" spans="1:66" s="60" customFormat="1" ht="18" customHeight="1" thickBot="1" x14ac:dyDescent="0.35">
      <c r="A70" s="132"/>
      <c r="B70" s="303" t="s">
        <v>87</v>
      </c>
      <c r="C70" s="303"/>
      <c r="D70" s="303"/>
      <c r="E70" s="303"/>
      <c r="F70" s="133"/>
      <c r="G70" s="77"/>
      <c r="H70" s="139"/>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2"/>
      <c r="AJ70" s="52"/>
      <c r="AK70" s="52"/>
      <c r="AL70" s="52"/>
      <c r="AM70" s="52"/>
      <c r="AN70" s="52"/>
      <c r="AO70" s="52"/>
      <c r="AP70" s="52"/>
      <c r="AQ70" s="52"/>
      <c r="AR70" s="52"/>
      <c r="AS70" s="52"/>
      <c r="AT70" s="52"/>
      <c r="AU70" s="52"/>
      <c r="AV70" s="52"/>
      <c r="AW70" s="52"/>
      <c r="AX70" s="52"/>
      <c r="AY70" s="52"/>
      <c r="AZ70" s="52"/>
      <c r="BA70" s="52"/>
      <c r="BB70" s="52"/>
      <c r="BC70" s="52"/>
      <c r="BD70" s="52"/>
      <c r="BE70" s="52"/>
      <c r="BF70" s="52"/>
      <c r="BG70" s="52"/>
      <c r="BH70" s="52"/>
      <c r="BI70" s="52"/>
      <c r="BJ70" s="52"/>
      <c r="BK70" s="52"/>
      <c r="BL70" s="52"/>
      <c r="BM70" s="52"/>
      <c r="BN70" s="52"/>
    </row>
    <row r="71" spans="1:66" ht="20.100000000000001" customHeight="1" x14ac:dyDescent="0.3">
      <c r="A71" s="304" t="s">
        <v>88</v>
      </c>
      <c r="B71" s="305"/>
      <c r="C71" s="305"/>
      <c r="D71" s="305"/>
      <c r="E71" s="305"/>
      <c r="F71" s="306"/>
      <c r="G71" s="182"/>
    </row>
    <row r="72" spans="1:66" ht="36.75" customHeight="1" x14ac:dyDescent="0.3">
      <c r="A72" s="288" t="s">
        <v>89</v>
      </c>
      <c r="B72" s="289"/>
      <c r="C72" s="289"/>
      <c r="D72" s="289"/>
      <c r="E72" s="289"/>
      <c r="F72" s="290"/>
      <c r="G72" s="185"/>
    </row>
    <row r="73" spans="1:66" ht="30" customHeight="1" x14ac:dyDescent="0.3">
      <c r="A73" s="288" t="s">
        <v>90</v>
      </c>
      <c r="B73" s="289"/>
      <c r="C73" s="289"/>
      <c r="D73" s="289"/>
      <c r="E73" s="289"/>
      <c r="F73" s="290"/>
      <c r="G73" s="187"/>
    </row>
    <row r="74" spans="1:66" ht="20.100000000000001" customHeight="1" x14ac:dyDescent="0.3">
      <c r="A74" s="288" t="s">
        <v>91</v>
      </c>
      <c r="B74" s="289"/>
      <c r="C74" s="289"/>
      <c r="D74" s="289"/>
      <c r="E74" s="289"/>
      <c r="F74" s="290"/>
      <c r="G74" s="85"/>
    </row>
    <row r="75" spans="1:66" ht="44.4" customHeight="1" x14ac:dyDescent="0.3">
      <c r="A75" s="288" t="s">
        <v>92</v>
      </c>
      <c r="B75" s="289"/>
      <c r="C75" s="289"/>
      <c r="D75" s="289"/>
      <c r="E75" s="289"/>
      <c r="F75" s="290"/>
      <c r="G75" s="126"/>
    </row>
    <row r="76" spans="1:66" ht="26.25" customHeight="1" x14ac:dyDescent="0.3">
      <c r="A76" s="288" t="s">
        <v>93</v>
      </c>
      <c r="B76" s="289"/>
      <c r="C76" s="289"/>
      <c r="D76" s="289"/>
      <c r="E76" s="289"/>
      <c r="F76" s="290"/>
    </row>
    <row r="77" spans="1:66" ht="24.75" customHeight="1" x14ac:dyDescent="0.3">
      <c r="A77" s="288" t="s">
        <v>94</v>
      </c>
      <c r="B77" s="289"/>
      <c r="C77" s="289"/>
      <c r="D77" s="289"/>
      <c r="E77" s="289"/>
      <c r="F77" s="290"/>
    </row>
    <row r="78" spans="1:66" ht="31.5" customHeight="1" x14ac:dyDescent="0.3">
      <c r="A78" s="288" t="s">
        <v>95</v>
      </c>
      <c r="B78" s="289"/>
      <c r="C78" s="289"/>
      <c r="D78" s="289"/>
      <c r="E78" s="289"/>
      <c r="F78" s="290"/>
    </row>
    <row r="79" spans="1:66" ht="25.65" customHeight="1" x14ac:dyDescent="0.3">
      <c r="A79" s="288" t="s">
        <v>96</v>
      </c>
      <c r="B79" s="289"/>
      <c r="C79" s="289"/>
      <c r="D79" s="289"/>
      <c r="E79" s="289"/>
      <c r="F79" s="290"/>
    </row>
    <row r="80" spans="1:66" ht="30.75" customHeight="1" x14ac:dyDescent="0.3">
      <c r="A80" s="288" t="s">
        <v>97</v>
      </c>
      <c r="B80" s="289"/>
      <c r="C80" s="289"/>
      <c r="D80" s="289"/>
      <c r="E80" s="289"/>
      <c r="F80" s="290"/>
    </row>
    <row r="81" spans="1:8" ht="30" customHeight="1" x14ac:dyDescent="0.3">
      <c r="A81" s="294" t="s">
        <v>98</v>
      </c>
      <c r="B81" s="295"/>
      <c r="C81" s="295"/>
      <c r="D81" s="295"/>
      <c r="E81" s="295"/>
      <c r="F81" s="296"/>
    </row>
    <row r="82" spans="1:8" ht="21.75" customHeight="1" x14ac:dyDescent="0.3">
      <c r="A82" s="294" t="s">
        <v>99</v>
      </c>
      <c r="B82" s="295"/>
      <c r="C82" s="295"/>
      <c r="D82" s="295"/>
      <c r="E82" s="295"/>
      <c r="F82" s="296"/>
      <c r="G82" s="183"/>
    </row>
    <row r="83" spans="1:8" ht="39" customHeight="1" x14ac:dyDescent="0.3">
      <c r="A83" s="288" t="s">
        <v>100</v>
      </c>
      <c r="B83" s="289"/>
      <c r="C83" s="289"/>
      <c r="D83" s="289"/>
      <c r="E83" s="289"/>
      <c r="F83" s="290"/>
      <c r="G83" s="183"/>
    </row>
    <row r="84" spans="1:8" ht="41.25" customHeight="1" x14ac:dyDescent="0.3">
      <c r="A84" s="288" t="s">
        <v>101</v>
      </c>
      <c r="B84" s="289"/>
      <c r="C84" s="289"/>
      <c r="D84" s="289"/>
      <c r="E84" s="289"/>
      <c r="F84" s="290"/>
      <c r="G84" s="183"/>
    </row>
    <row r="85" spans="1:8" ht="42" customHeight="1" x14ac:dyDescent="0.3">
      <c r="A85" s="300" t="s">
        <v>102</v>
      </c>
      <c r="B85" s="301"/>
      <c r="C85" s="301"/>
      <c r="D85" s="301"/>
      <c r="E85" s="301"/>
      <c r="F85" s="302"/>
      <c r="G85" s="183"/>
      <c r="H85" s="285"/>
    </row>
    <row r="86" spans="1:8" ht="27.6" customHeight="1" x14ac:dyDescent="0.3">
      <c r="A86" s="297" t="s">
        <v>103</v>
      </c>
      <c r="B86" s="298"/>
      <c r="C86" s="298"/>
      <c r="D86" s="298"/>
      <c r="E86" s="298"/>
      <c r="F86" s="299"/>
      <c r="G86" s="183"/>
    </row>
    <row r="87" spans="1:8" ht="28.5" customHeight="1" x14ac:dyDescent="0.3">
      <c r="A87" s="297" t="s">
        <v>104</v>
      </c>
      <c r="B87" s="298"/>
      <c r="C87" s="298"/>
      <c r="D87" s="298"/>
      <c r="E87" s="298"/>
      <c r="F87" s="299"/>
      <c r="H87" s="286"/>
    </row>
    <row r="88" spans="1:8" ht="69" customHeight="1" x14ac:dyDescent="0.3">
      <c r="A88" s="297" t="s">
        <v>105</v>
      </c>
      <c r="B88" s="298"/>
      <c r="C88" s="298"/>
      <c r="D88" s="298"/>
      <c r="E88" s="298"/>
      <c r="F88" s="299"/>
    </row>
    <row r="89" spans="1:8" ht="54.75" customHeight="1" x14ac:dyDescent="0.3">
      <c r="A89" s="297" t="s">
        <v>106</v>
      </c>
      <c r="B89" s="298"/>
      <c r="C89" s="298"/>
      <c r="D89" s="298"/>
      <c r="E89" s="298"/>
      <c r="F89" s="299"/>
    </row>
    <row r="90" spans="1:8" ht="45.75" customHeight="1" x14ac:dyDescent="0.3">
      <c r="A90" s="288" t="s">
        <v>107</v>
      </c>
      <c r="B90" s="289"/>
      <c r="C90" s="289"/>
      <c r="D90" s="289"/>
      <c r="E90" s="289"/>
      <c r="F90" s="290"/>
    </row>
    <row r="91" spans="1:8" ht="46.5" customHeight="1" thickBot="1" x14ac:dyDescent="0.35">
      <c r="A91" s="291" t="s">
        <v>108</v>
      </c>
      <c r="B91" s="292"/>
      <c r="C91" s="292"/>
      <c r="D91" s="292"/>
      <c r="E91" s="292"/>
      <c r="F91" s="293"/>
    </row>
  </sheetData>
  <mergeCells count="52">
    <mergeCell ref="G16:G17"/>
    <mergeCell ref="A2:F2"/>
    <mergeCell ref="A3:F3"/>
    <mergeCell ref="A4:F4"/>
    <mergeCell ref="A5:F5"/>
    <mergeCell ref="A6:F6"/>
    <mergeCell ref="A7:F7"/>
    <mergeCell ref="B46:E46"/>
    <mergeCell ref="A8:F8"/>
    <mergeCell ref="A9:C9"/>
    <mergeCell ref="E9:F9"/>
    <mergeCell ref="A11:B13"/>
    <mergeCell ref="A14:F14"/>
    <mergeCell ref="B35:F35"/>
    <mergeCell ref="B39:F39"/>
    <mergeCell ref="B42:F42"/>
    <mergeCell ref="B44:F44"/>
    <mergeCell ref="B45:E45"/>
    <mergeCell ref="B70:E70"/>
    <mergeCell ref="B47:E47"/>
    <mergeCell ref="B48:E48"/>
    <mergeCell ref="A49:F49"/>
    <mergeCell ref="A50:A52"/>
    <mergeCell ref="B50:B52"/>
    <mergeCell ref="C50:C52"/>
    <mergeCell ref="E50:E51"/>
    <mergeCell ref="B65:E65"/>
    <mergeCell ref="B66:E66"/>
    <mergeCell ref="B67:E67"/>
    <mergeCell ref="B68:E68"/>
    <mergeCell ref="B69:E69"/>
    <mergeCell ref="A82:F82"/>
    <mergeCell ref="A71:F71"/>
    <mergeCell ref="A72:F72"/>
    <mergeCell ref="A73:F73"/>
    <mergeCell ref="A74:F74"/>
    <mergeCell ref="A75:F75"/>
    <mergeCell ref="A76:F76"/>
    <mergeCell ref="A77:F77"/>
    <mergeCell ref="A78:F78"/>
    <mergeCell ref="A79:F79"/>
    <mergeCell ref="A80:F80"/>
    <mergeCell ref="A81:F81"/>
    <mergeCell ref="A89:F89"/>
    <mergeCell ref="A90:F90"/>
    <mergeCell ref="A91:F91"/>
    <mergeCell ref="A83:F83"/>
    <mergeCell ref="A84:F84"/>
    <mergeCell ref="A85:F85"/>
    <mergeCell ref="A86:F86"/>
    <mergeCell ref="A87:F87"/>
    <mergeCell ref="A88:F88"/>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7EA4C-0E92-4C17-9518-1C6E8955531F}">
  <sheetPr>
    <tabColor theme="9" tint="0.39997558519241921"/>
  </sheetPr>
  <dimension ref="A1:BN91"/>
  <sheetViews>
    <sheetView topLeftCell="A7" zoomScale="130" zoomScaleNormal="130" workbookViewId="0">
      <selection activeCell="A8" sqref="A8:F8"/>
    </sheetView>
  </sheetViews>
  <sheetFormatPr baseColWidth="10" defaultColWidth="14.33203125" defaultRowHeight="13.8" x14ac:dyDescent="0.3"/>
  <cols>
    <col min="1" max="1" width="12" style="88" customWidth="1"/>
    <col min="2" max="2" width="58.6640625" style="88" customWidth="1"/>
    <col min="3" max="3" width="20.33203125" style="88" customWidth="1"/>
    <col min="4" max="4" width="18.109375" style="140" customWidth="1"/>
    <col min="5" max="5" width="17.6640625" style="52" customWidth="1"/>
    <col min="6" max="6" width="23.109375" style="139" customWidth="1"/>
    <col min="7" max="7" width="19.44140625" style="52" customWidth="1"/>
    <col min="8" max="8" width="19.6640625" style="188" customWidth="1"/>
    <col min="9" max="66" width="13.109375" style="52" customWidth="1"/>
    <col min="67" max="16384" width="14.33203125" style="52"/>
  </cols>
  <sheetData>
    <row r="1" spans="1:66" ht="11.25" customHeight="1" x14ac:dyDescent="0.3">
      <c r="A1" s="47"/>
      <c r="B1" s="48"/>
      <c r="C1" s="48"/>
      <c r="D1" s="49"/>
      <c r="E1" s="50"/>
      <c r="F1" s="51"/>
      <c r="G1" s="287" t="s">
        <v>251</v>
      </c>
    </row>
    <row r="2" spans="1:66" x14ac:dyDescent="0.3">
      <c r="A2" s="346" t="s">
        <v>0</v>
      </c>
      <c r="B2" s="347"/>
      <c r="C2" s="347"/>
      <c r="D2" s="347"/>
      <c r="E2" s="347"/>
      <c r="F2" s="348"/>
    </row>
    <row r="3" spans="1:66" x14ac:dyDescent="0.3">
      <c r="A3" s="346" t="s">
        <v>1</v>
      </c>
      <c r="B3" s="347"/>
      <c r="C3" s="347"/>
      <c r="D3" s="347"/>
      <c r="E3" s="347"/>
      <c r="F3" s="348"/>
      <c r="G3" s="53"/>
    </row>
    <row r="4" spans="1:66" x14ac:dyDescent="0.3">
      <c r="A4" s="346" t="s">
        <v>2</v>
      </c>
      <c r="B4" s="347"/>
      <c r="C4" s="347"/>
      <c r="D4" s="347"/>
      <c r="E4" s="347"/>
      <c r="F4" s="348"/>
      <c r="G4" s="53"/>
    </row>
    <row r="5" spans="1:66" x14ac:dyDescent="0.3">
      <c r="A5" s="349" t="s">
        <v>3</v>
      </c>
      <c r="B5" s="350"/>
      <c r="C5" s="350"/>
      <c r="D5" s="350"/>
      <c r="E5" s="350"/>
      <c r="F5" s="351"/>
    </row>
    <row r="6" spans="1:66" x14ac:dyDescent="0.3">
      <c r="A6" s="352" t="s">
        <v>252</v>
      </c>
      <c r="B6" s="353"/>
      <c r="C6" s="353"/>
      <c r="D6" s="353"/>
      <c r="E6" s="353"/>
      <c r="F6" s="354"/>
    </row>
    <row r="7" spans="1:66" ht="15" customHeight="1" x14ac:dyDescent="0.3">
      <c r="A7" s="352" t="s">
        <v>4</v>
      </c>
      <c r="B7" s="353"/>
      <c r="C7" s="353"/>
      <c r="D7" s="353"/>
      <c r="E7" s="353"/>
      <c r="F7" s="354"/>
    </row>
    <row r="8" spans="1:66" ht="57" customHeight="1" thickBot="1" x14ac:dyDescent="0.35">
      <c r="A8" s="355" t="s">
        <v>5</v>
      </c>
      <c r="B8" s="356"/>
      <c r="C8" s="356"/>
      <c r="D8" s="356"/>
      <c r="E8" s="356"/>
      <c r="F8" s="357"/>
    </row>
    <row r="9" spans="1:66" ht="22.5" customHeight="1" thickBot="1" x14ac:dyDescent="0.35">
      <c r="A9" s="326" t="s">
        <v>109</v>
      </c>
      <c r="B9" s="327"/>
      <c r="C9" s="328"/>
      <c r="D9" s="55" t="s">
        <v>6</v>
      </c>
      <c r="E9" s="329" t="s">
        <v>7</v>
      </c>
      <c r="F9" s="330"/>
    </row>
    <row r="10" spans="1:66" s="60" customFormat="1" ht="14.25" customHeight="1" thickBot="1" x14ac:dyDescent="0.35">
      <c r="A10" s="56"/>
      <c r="B10" s="57"/>
      <c r="C10" s="57"/>
      <c r="D10" s="58"/>
      <c r="E10" s="57"/>
      <c r="F10" s="59"/>
      <c r="G10" s="52"/>
      <c r="H10" s="188"/>
      <c r="I10" s="52"/>
      <c r="J10" s="52"/>
      <c r="K10" s="52"/>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row>
    <row r="11" spans="1:66" s="60" customFormat="1" ht="13.35" customHeight="1" x14ac:dyDescent="0.3">
      <c r="A11" s="331" t="s">
        <v>8</v>
      </c>
      <c r="B11" s="332"/>
      <c r="C11" s="61" t="s">
        <v>9</v>
      </c>
      <c r="D11" s="62" t="s">
        <v>10</v>
      </c>
      <c r="E11" s="61" t="s">
        <v>11</v>
      </c>
      <c r="F11" s="63" t="s">
        <v>12</v>
      </c>
      <c r="G11" s="52"/>
      <c r="H11" s="188"/>
      <c r="I11" s="52"/>
      <c r="J11" s="52"/>
      <c r="K11" s="52"/>
      <c r="L11" s="52"/>
      <c r="M11" s="52"/>
      <c r="N11" s="52"/>
      <c r="O11" s="52"/>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row>
    <row r="12" spans="1:66" s="60" customFormat="1" ht="14.85" customHeight="1" x14ac:dyDescent="0.3">
      <c r="A12" s="333"/>
      <c r="B12" s="334"/>
      <c r="C12" s="64" t="s">
        <v>13</v>
      </c>
      <c r="D12" s="65" t="s">
        <v>14</v>
      </c>
      <c r="E12" s="64" t="s">
        <v>15</v>
      </c>
      <c r="F12" s="66" t="s">
        <v>16</v>
      </c>
      <c r="G12" s="52"/>
      <c r="H12" s="188"/>
      <c r="I12" s="52"/>
      <c r="J12" s="52"/>
      <c r="K12" s="52"/>
      <c r="L12" s="52"/>
      <c r="M12" s="52"/>
      <c r="N12" s="52"/>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row>
    <row r="13" spans="1:66" s="60" customFormat="1" ht="15" customHeight="1" thickBot="1" x14ac:dyDescent="0.35">
      <c r="A13" s="335"/>
      <c r="B13" s="336"/>
      <c r="C13" s="67" t="s">
        <v>17</v>
      </c>
      <c r="D13" s="68" t="s">
        <v>18</v>
      </c>
      <c r="E13" s="67" t="s">
        <v>19</v>
      </c>
      <c r="F13" s="69" t="s">
        <v>20</v>
      </c>
      <c r="G13" s="52"/>
      <c r="H13" s="188"/>
      <c r="I13" s="52"/>
      <c r="J13" s="52"/>
      <c r="K13" s="52"/>
      <c r="L13" s="52"/>
      <c r="M13" s="52"/>
      <c r="N13" s="52"/>
      <c r="O13" s="52"/>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row>
    <row r="14" spans="1:66" s="60" customFormat="1" ht="14.85" customHeight="1" thickBot="1" x14ac:dyDescent="0.35">
      <c r="A14" s="337" t="s">
        <v>21</v>
      </c>
      <c r="B14" s="338"/>
      <c r="C14" s="338"/>
      <c r="D14" s="338"/>
      <c r="E14" s="338"/>
      <c r="F14" s="339"/>
      <c r="G14" s="52"/>
      <c r="H14" s="188"/>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row>
    <row r="15" spans="1:66" s="60" customFormat="1" ht="27" customHeight="1" x14ac:dyDescent="0.3">
      <c r="A15" s="142" t="s">
        <v>22</v>
      </c>
      <c r="B15" s="143" t="s">
        <v>23</v>
      </c>
      <c r="C15" s="143"/>
      <c r="D15" s="144"/>
      <c r="E15" s="143"/>
      <c r="F15" s="145"/>
      <c r="G15" s="52"/>
      <c r="H15" s="188"/>
      <c r="I15" s="52"/>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row>
    <row r="16" spans="1:66" s="60" customFormat="1" ht="18" customHeight="1" x14ac:dyDescent="0.3">
      <c r="A16" s="78">
        <v>1</v>
      </c>
      <c r="B16" s="70" t="s">
        <v>24</v>
      </c>
      <c r="C16" s="71">
        <v>8469000</v>
      </c>
      <c r="D16" s="72"/>
      <c r="E16" s="73">
        <v>4.5</v>
      </c>
      <c r="F16" s="80">
        <v>38110500</v>
      </c>
      <c r="G16" s="345"/>
      <c r="H16" s="188"/>
      <c r="I16" s="52"/>
      <c r="J16" s="52"/>
      <c r="K16" s="52"/>
      <c r="L16" s="52"/>
      <c r="M16" s="52"/>
      <c r="N16" s="52"/>
      <c r="O16" s="52"/>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row>
    <row r="17" spans="1:66" s="60" customFormat="1" ht="18" customHeight="1" x14ac:dyDescent="0.3">
      <c r="A17" s="78">
        <v>2</v>
      </c>
      <c r="B17" s="70" t="s">
        <v>25</v>
      </c>
      <c r="C17" s="71">
        <v>6612000</v>
      </c>
      <c r="D17" s="72"/>
      <c r="E17" s="73">
        <v>13.5</v>
      </c>
      <c r="F17" s="80">
        <v>89262000</v>
      </c>
      <c r="G17" s="345"/>
      <c r="H17" s="188"/>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row>
    <row r="18" spans="1:66" s="60" customFormat="1" ht="18" customHeight="1" x14ac:dyDescent="0.3">
      <c r="A18" s="78">
        <v>3</v>
      </c>
      <c r="B18" s="70" t="s">
        <v>26</v>
      </c>
      <c r="C18" s="71">
        <v>4374000</v>
      </c>
      <c r="D18" s="72"/>
      <c r="E18" s="73">
        <v>4.5</v>
      </c>
      <c r="F18" s="80">
        <v>19683000</v>
      </c>
      <c r="G18" s="53"/>
      <c r="H18" s="188"/>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row>
    <row r="19" spans="1:66" s="60" customFormat="1" ht="45.75" customHeight="1" x14ac:dyDescent="0.3">
      <c r="A19" s="146"/>
      <c r="B19" s="165" t="s">
        <v>27</v>
      </c>
      <c r="C19" s="74"/>
      <c r="D19" s="75"/>
      <c r="E19" s="76"/>
      <c r="F19" s="147">
        <v>30000000</v>
      </c>
      <c r="G19" s="117" t="s">
        <v>28</v>
      </c>
      <c r="H19" s="188"/>
      <c r="I19" s="52"/>
      <c r="J19" s="52"/>
      <c r="K19" s="52"/>
      <c r="L19" s="52"/>
      <c r="M19" s="52"/>
      <c r="N19" s="52"/>
      <c r="O19" s="52"/>
      <c r="P19" s="52"/>
      <c r="Q19" s="52"/>
      <c r="R19" s="52"/>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row>
    <row r="20" spans="1:66" s="60" customFormat="1" ht="18.600000000000001" customHeight="1" x14ac:dyDescent="0.3">
      <c r="A20" s="146">
        <v>4</v>
      </c>
      <c r="B20" s="166" t="s">
        <v>29</v>
      </c>
      <c r="C20" s="71">
        <v>7855000</v>
      </c>
      <c r="D20" s="141"/>
      <c r="E20" s="73"/>
      <c r="F20" s="148"/>
      <c r="G20" s="152"/>
      <c r="H20" s="188"/>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row>
    <row r="21" spans="1:66" s="60" customFormat="1" ht="18.600000000000001" customHeight="1" x14ac:dyDescent="0.3">
      <c r="A21" s="146">
        <v>5</v>
      </c>
      <c r="B21" s="166" t="s">
        <v>30</v>
      </c>
      <c r="C21" s="71">
        <v>7855000</v>
      </c>
      <c r="D21" s="141"/>
      <c r="E21" s="73"/>
      <c r="F21" s="148"/>
      <c r="G21" s="152"/>
      <c r="H21" s="188"/>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row>
    <row r="22" spans="1:66" s="60" customFormat="1" ht="18.600000000000001" customHeight="1" x14ac:dyDescent="0.3">
      <c r="A22" s="146">
        <v>6</v>
      </c>
      <c r="B22" s="166" t="s">
        <v>31</v>
      </c>
      <c r="C22" s="71">
        <v>7855000</v>
      </c>
      <c r="D22" s="141"/>
      <c r="E22" s="73"/>
      <c r="F22" s="148"/>
      <c r="G22" s="188"/>
      <c r="H22" s="188"/>
      <c r="I22" s="52"/>
      <c r="J22" s="52"/>
      <c r="K22" s="52"/>
      <c r="L22" s="52"/>
      <c r="M22" s="52"/>
      <c r="N22" s="52"/>
      <c r="O22" s="52"/>
      <c r="P22" s="52"/>
      <c r="Q22" s="52"/>
      <c r="R22" s="52"/>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row>
    <row r="23" spans="1:66" s="60" customFormat="1" ht="18.600000000000001" customHeight="1" x14ac:dyDescent="0.3">
      <c r="A23" s="146">
        <v>7</v>
      </c>
      <c r="B23" s="166" t="s">
        <v>32</v>
      </c>
      <c r="C23" s="71">
        <v>7855000</v>
      </c>
      <c r="D23" s="141"/>
      <c r="E23" s="73"/>
      <c r="F23" s="148"/>
      <c r="G23" s="188"/>
      <c r="H23" s="188"/>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row>
    <row r="24" spans="1:66" s="131" customFormat="1" ht="18.600000000000001" customHeight="1" x14ac:dyDescent="0.3">
      <c r="A24" s="146">
        <v>8</v>
      </c>
      <c r="B24" s="166" t="s">
        <v>33</v>
      </c>
      <c r="C24" s="71">
        <v>7855000</v>
      </c>
      <c r="D24" s="141"/>
      <c r="E24" s="73"/>
      <c r="F24" s="148"/>
      <c r="G24" s="188"/>
      <c r="H24" s="188"/>
      <c r="I24" s="52"/>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row>
    <row r="25" spans="1:66" s="131" customFormat="1" ht="18.600000000000001" customHeight="1" x14ac:dyDescent="0.3">
      <c r="A25" s="146">
        <v>9</v>
      </c>
      <c r="B25" s="166" t="s">
        <v>34</v>
      </c>
      <c r="C25" s="71">
        <v>7855000</v>
      </c>
      <c r="D25" s="141"/>
      <c r="E25" s="73"/>
      <c r="F25" s="148"/>
      <c r="G25" s="188"/>
      <c r="H25" s="188"/>
      <c r="I25" s="52"/>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row>
    <row r="26" spans="1:66" s="131" customFormat="1" ht="18.600000000000001" customHeight="1" x14ac:dyDescent="0.3">
      <c r="A26" s="146">
        <v>10</v>
      </c>
      <c r="B26" s="166" t="s">
        <v>35</v>
      </c>
      <c r="C26" s="71">
        <v>7855000</v>
      </c>
      <c r="D26" s="141"/>
      <c r="E26" s="73"/>
      <c r="F26" s="148"/>
      <c r="G26" s="188"/>
      <c r="H26" s="188"/>
      <c r="I26" s="52"/>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row>
    <row r="27" spans="1:66" s="131" customFormat="1" ht="18.600000000000001" customHeight="1" x14ac:dyDescent="0.3">
      <c r="A27" s="146">
        <v>11</v>
      </c>
      <c r="B27" s="166" t="s">
        <v>36</v>
      </c>
      <c r="C27" s="71">
        <v>7855000</v>
      </c>
      <c r="D27" s="141"/>
      <c r="E27" s="73"/>
      <c r="F27" s="148"/>
      <c r="G27" s="188"/>
      <c r="H27" s="188"/>
      <c r="I27" s="52"/>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row>
    <row r="28" spans="1:66" s="131" customFormat="1" ht="18.600000000000001" customHeight="1" x14ac:dyDescent="0.3">
      <c r="A28" s="146">
        <v>12</v>
      </c>
      <c r="B28" s="166" t="s">
        <v>37</v>
      </c>
      <c r="C28" s="71">
        <v>7855000</v>
      </c>
      <c r="D28" s="141"/>
      <c r="E28" s="73"/>
      <c r="F28" s="148"/>
      <c r="G28" s="188"/>
      <c r="H28" s="188"/>
      <c r="I28" s="52"/>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row>
    <row r="29" spans="1:66" s="60" customFormat="1" ht="18" customHeight="1" x14ac:dyDescent="0.3">
      <c r="A29" s="78">
        <v>13</v>
      </c>
      <c r="B29" s="174" t="s">
        <v>38</v>
      </c>
      <c r="C29" s="71">
        <v>4908000</v>
      </c>
      <c r="D29" s="180"/>
      <c r="E29" s="73">
        <v>4.5</v>
      </c>
      <c r="F29" s="80">
        <v>22086000</v>
      </c>
      <c r="G29" s="188"/>
      <c r="H29" s="188"/>
      <c r="I29" s="52"/>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row>
    <row r="30" spans="1:66" s="60" customFormat="1" ht="18" customHeight="1" x14ac:dyDescent="0.3">
      <c r="A30" s="78">
        <v>14</v>
      </c>
      <c r="B30" s="174" t="s">
        <v>39</v>
      </c>
      <c r="C30" s="71">
        <v>4908000</v>
      </c>
      <c r="D30" s="180"/>
      <c r="E30" s="73">
        <v>4.5</v>
      </c>
      <c r="F30" s="80">
        <v>22086000</v>
      </c>
      <c r="G30" s="188"/>
      <c r="H30" s="188"/>
      <c r="I30" s="52"/>
      <c r="J30" s="52"/>
      <c r="K30" s="52"/>
      <c r="L30" s="52"/>
      <c r="M30" s="52"/>
      <c r="N30" s="52"/>
      <c r="O30" s="52"/>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row>
    <row r="31" spans="1:66" s="60" customFormat="1" ht="18" customHeight="1" x14ac:dyDescent="0.3">
      <c r="A31" s="78">
        <v>15</v>
      </c>
      <c r="B31" s="174" t="s">
        <v>40</v>
      </c>
      <c r="C31" s="71">
        <v>4908000</v>
      </c>
      <c r="D31" s="180"/>
      <c r="E31" s="73">
        <v>4.5</v>
      </c>
      <c r="F31" s="80">
        <v>22086000</v>
      </c>
      <c r="G31" s="188"/>
      <c r="H31" s="188"/>
      <c r="I31" s="52"/>
      <c r="J31" s="52"/>
      <c r="K31" s="52"/>
      <c r="L31" s="52"/>
      <c r="M31" s="52"/>
      <c r="N31" s="52"/>
      <c r="O31" s="52"/>
      <c r="P31" s="52"/>
      <c r="Q31" s="52"/>
      <c r="R31" s="52"/>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c r="BK31" s="52"/>
      <c r="BL31" s="52"/>
      <c r="BM31" s="52"/>
      <c r="BN31" s="52"/>
    </row>
    <row r="32" spans="1:66" s="60" customFormat="1" ht="18" customHeight="1" x14ac:dyDescent="0.3">
      <c r="A32" s="78">
        <v>16</v>
      </c>
      <c r="B32" s="174" t="s">
        <v>41</v>
      </c>
      <c r="C32" s="71">
        <v>6612000</v>
      </c>
      <c r="D32" s="180"/>
      <c r="E32" s="73">
        <v>0.9</v>
      </c>
      <c r="F32" s="80">
        <v>5950800</v>
      </c>
      <c r="G32" s="53"/>
      <c r="H32" s="188"/>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row>
    <row r="33" spans="1:66" s="60" customFormat="1" ht="18" customHeight="1" x14ac:dyDescent="0.3">
      <c r="A33" s="78">
        <v>17</v>
      </c>
      <c r="B33" s="175" t="s">
        <v>42</v>
      </c>
      <c r="C33" s="71">
        <v>4908000</v>
      </c>
      <c r="D33" s="180"/>
      <c r="E33" s="73">
        <v>0.9</v>
      </c>
      <c r="F33" s="80">
        <v>4417200</v>
      </c>
      <c r="G33" s="53"/>
      <c r="H33" s="188"/>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52"/>
      <c r="BK33" s="52"/>
      <c r="BL33" s="52"/>
      <c r="BM33" s="52"/>
      <c r="BN33" s="52"/>
    </row>
    <row r="34" spans="1:66" s="60" customFormat="1" ht="18" customHeight="1" x14ac:dyDescent="0.3">
      <c r="A34" s="78">
        <v>18</v>
      </c>
      <c r="B34" s="176" t="s">
        <v>43</v>
      </c>
      <c r="C34" s="71">
        <v>4908000</v>
      </c>
      <c r="D34" s="180"/>
      <c r="E34" s="73">
        <v>0.9</v>
      </c>
      <c r="F34" s="80">
        <v>4417200</v>
      </c>
      <c r="G34" s="53"/>
      <c r="H34" s="188"/>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row>
    <row r="35" spans="1:66" s="60" customFormat="1" ht="18" customHeight="1" x14ac:dyDescent="0.3">
      <c r="A35" s="149"/>
      <c r="B35" s="325" t="s">
        <v>44</v>
      </c>
      <c r="C35" s="325"/>
      <c r="D35" s="325"/>
      <c r="E35" s="325"/>
      <c r="F35" s="340"/>
      <c r="G35" s="53"/>
      <c r="H35" s="188"/>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2"/>
      <c r="BJ35" s="52"/>
      <c r="BK35" s="52"/>
      <c r="BL35" s="52"/>
      <c r="BM35" s="52"/>
      <c r="BN35" s="52"/>
    </row>
    <row r="36" spans="1:66" s="60" customFormat="1" ht="18" customHeight="1" x14ac:dyDescent="0.3">
      <c r="A36" s="82">
        <v>19</v>
      </c>
      <c r="B36" s="167" t="s">
        <v>45</v>
      </c>
      <c r="C36" s="71">
        <v>2658000</v>
      </c>
      <c r="D36" s="72"/>
      <c r="E36" s="73">
        <v>13.5</v>
      </c>
      <c r="F36" s="80">
        <v>35883000</v>
      </c>
      <c r="G36" s="53"/>
      <c r="H36" s="188"/>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row>
    <row r="37" spans="1:66" s="60" customFormat="1" ht="18" customHeight="1" x14ac:dyDescent="0.3">
      <c r="A37" s="82">
        <v>20</v>
      </c>
      <c r="B37" s="181" t="s">
        <v>46</v>
      </c>
      <c r="C37" s="71">
        <v>2658000</v>
      </c>
      <c r="D37" s="178"/>
      <c r="E37" s="73">
        <v>13.5</v>
      </c>
      <c r="F37" s="80">
        <v>35883000</v>
      </c>
      <c r="G37" s="53"/>
      <c r="H37" s="188"/>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c r="AZ37" s="52"/>
      <c r="BA37" s="52"/>
      <c r="BB37" s="52"/>
      <c r="BC37" s="52"/>
      <c r="BD37" s="52"/>
      <c r="BE37" s="52"/>
      <c r="BF37" s="52"/>
      <c r="BG37" s="52"/>
      <c r="BH37" s="52"/>
      <c r="BI37" s="52"/>
      <c r="BJ37" s="52"/>
      <c r="BK37" s="52"/>
      <c r="BL37" s="52"/>
      <c r="BM37" s="52"/>
      <c r="BN37" s="52"/>
    </row>
    <row r="38" spans="1:66" s="60" customFormat="1" ht="18" customHeight="1" x14ac:dyDescent="0.3">
      <c r="A38" s="78">
        <v>21</v>
      </c>
      <c r="B38" s="179" t="s">
        <v>47</v>
      </c>
      <c r="C38" s="71">
        <v>2790000</v>
      </c>
      <c r="E38" s="73">
        <v>4.5</v>
      </c>
      <c r="F38" s="80">
        <v>12555000</v>
      </c>
      <c r="G38" s="53"/>
      <c r="H38" s="188"/>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row>
    <row r="39" spans="1:66" s="60" customFormat="1" ht="18" customHeight="1" x14ac:dyDescent="0.3">
      <c r="A39" s="149"/>
      <c r="B39" s="325" t="s">
        <v>48</v>
      </c>
      <c r="C39" s="325"/>
      <c r="D39" s="325"/>
      <c r="E39" s="325"/>
      <c r="F39" s="340"/>
      <c r="G39" s="53"/>
      <c r="H39" s="188"/>
      <c r="I39" s="52"/>
      <c r="J39" s="52"/>
      <c r="K39" s="52"/>
      <c r="L39" s="52"/>
      <c r="M39" s="52"/>
      <c r="N39" s="52"/>
      <c r="O39" s="52"/>
      <c r="P39" s="52"/>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row>
    <row r="40" spans="1:66" s="60" customFormat="1" ht="18" customHeight="1" x14ac:dyDescent="0.3">
      <c r="A40" s="78">
        <v>22</v>
      </c>
      <c r="B40" s="167" t="s">
        <v>49</v>
      </c>
      <c r="C40" s="71">
        <v>2790000</v>
      </c>
      <c r="D40" s="72"/>
      <c r="E40" s="73">
        <v>13.5</v>
      </c>
      <c r="F40" s="80">
        <v>37665000</v>
      </c>
      <c r="G40" s="53"/>
      <c r="H40" s="188"/>
      <c r="I40" s="52"/>
      <c r="J40" s="52"/>
      <c r="K40" s="52"/>
      <c r="L40" s="52"/>
      <c r="M40" s="52"/>
      <c r="N40" s="52"/>
      <c r="O40" s="52"/>
      <c r="P40" s="52"/>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row>
    <row r="41" spans="1:66" s="60" customFormat="1" ht="18" customHeight="1" x14ac:dyDescent="0.3">
      <c r="A41" s="78">
        <v>23</v>
      </c>
      <c r="B41" s="167" t="s">
        <v>50</v>
      </c>
      <c r="C41" s="71">
        <v>1826000</v>
      </c>
      <c r="D41" s="72"/>
      <c r="E41" s="73">
        <v>13.5</v>
      </c>
      <c r="F41" s="80">
        <v>24651000</v>
      </c>
      <c r="G41" s="53"/>
      <c r="H41" s="188"/>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row>
    <row r="42" spans="1:66" s="60" customFormat="1" ht="18" customHeight="1" x14ac:dyDescent="0.3">
      <c r="A42" s="149"/>
      <c r="B42" s="325" t="s">
        <v>51</v>
      </c>
      <c r="C42" s="325"/>
      <c r="D42" s="325"/>
      <c r="E42" s="325"/>
      <c r="F42" s="340"/>
      <c r="G42" s="52"/>
      <c r="H42" s="188"/>
      <c r="I42" s="52"/>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row>
    <row r="43" spans="1:66" s="60" customFormat="1" x14ac:dyDescent="0.3">
      <c r="A43" s="78">
        <v>24</v>
      </c>
      <c r="B43" s="70" t="s">
        <v>52</v>
      </c>
      <c r="C43" s="71">
        <v>1875000</v>
      </c>
      <c r="D43" s="79"/>
      <c r="E43" s="73">
        <v>4.5</v>
      </c>
      <c r="F43" s="80">
        <v>8437500</v>
      </c>
      <c r="G43" s="52"/>
      <c r="H43" s="188"/>
      <c r="I43" s="52"/>
      <c r="J43" s="52"/>
      <c r="K43" s="52"/>
      <c r="L43" s="52"/>
      <c r="M43" s="52"/>
      <c r="N43" s="52"/>
      <c r="O43" s="52"/>
      <c r="P43" s="52"/>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row>
    <row r="44" spans="1:66" s="60" customFormat="1" x14ac:dyDescent="0.3">
      <c r="A44" s="78"/>
      <c r="B44" s="321" t="s">
        <v>53</v>
      </c>
      <c r="C44" s="322"/>
      <c r="D44" s="322"/>
      <c r="E44" s="322"/>
      <c r="F44" s="341"/>
      <c r="G44" s="52"/>
      <c r="H44" s="188"/>
      <c r="I44" s="52"/>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c r="AZ44" s="52"/>
      <c r="BA44" s="52"/>
      <c r="BB44" s="52"/>
      <c r="BC44" s="52"/>
      <c r="BD44" s="52"/>
      <c r="BE44" s="52"/>
      <c r="BF44" s="52"/>
      <c r="BG44" s="52"/>
      <c r="BH44" s="52"/>
      <c r="BI44" s="52"/>
      <c r="BJ44" s="52"/>
    </row>
    <row r="45" spans="1:66" s="60" customFormat="1" x14ac:dyDescent="0.3">
      <c r="A45" s="78"/>
      <c r="B45" s="342" t="s">
        <v>54</v>
      </c>
      <c r="C45" s="343"/>
      <c r="D45" s="343"/>
      <c r="E45" s="344"/>
      <c r="F45" s="147">
        <v>5000000</v>
      </c>
      <c r="G45" s="117" t="s">
        <v>28</v>
      </c>
      <c r="H45" s="188"/>
      <c r="I45" s="52"/>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row>
    <row r="46" spans="1:66" s="60" customFormat="1" ht="14.85" customHeight="1" thickBot="1" x14ac:dyDescent="0.35">
      <c r="A46" s="81"/>
      <c r="B46" s="325" t="s">
        <v>55</v>
      </c>
      <c r="C46" s="325"/>
      <c r="D46" s="325"/>
      <c r="E46" s="325"/>
      <c r="F46" s="184">
        <v>418173200</v>
      </c>
      <c r="G46" s="52"/>
      <c r="H46" s="188"/>
      <c r="I46" s="52"/>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52"/>
      <c r="BM46" s="52"/>
      <c r="BN46" s="52"/>
    </row>
    <row r="47" spans="1:66" s="60" customFormat="1" ht="18" customHeight="1" thickBot="1" x14ac:dyDescent="0.35">
      <c r="A47" s="82"/>
      <c r="B47" s="307" t="s">
        <v>56</v>
      </c>
      <c r="C47" s="307"/>
      <c r="D47" s="307"/>
      <c r="E47" s="307"/>
      <c r="F47" s="83">
        <v>2.36</v>
      </c>
      <c r="G47" s="84" t="s">
        <v>57</v>
      </c>
      <c r="H47" s="188"/>
      <c r="I47" s="52"/>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row>
    <row r="48" spans="1:66" s="60" customFormat="1" ht="18" customHeight="1" thickBot="1" x14ac:dyDescent="0.35">
      <c r="A48" s="86"/>
      <c r="B48" s="308" t="s">
        <v>58</v>
      </c>
      <c r="C48" s="308"/>
      <c r="D48" s="308"/>
      <c r="E48" s="308"/>
      <c r="F48" s="87">
        <v>986888752</v>
      </c>
      <c r="G48" s="88"/>
      <c r="H48" s="188"/>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row>
    <row r="49" spans="1:66" s="60" customFormat="1" ht="18" customHeight="1" thickBot="1" x14ac:dyDescent="0.35">
      <c r="A49" s="309" t="s">
        <v>59</v>
      </c>
      <c r="B49" s="310"/>
      <c r="C49" s="310"/>
      <c r="D49" s="310"/>
      <c r="E49" s="310"/>
      <c r="F49" s="311"/>
      <c r="G49" s="89"/>
      <c r="H49" s="188"/>
      <c r="I49" s="52"/>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row>
    <row r="50" spans="1:66" s="60" customFormat="1" ht="14.85" customHeight="1" x14ac:dyDescent="0.3">
      <c r="A50" s="312" t="s">
        <v>22</v>
      </c>
      <c r="B50" s="314" t="s">
        <v>60</v>
      </c>
      <c r="C50" s="314" t="s">
        <v>61</v>
      </c>
      <c r="D50" s="90" t="s">
        <v>62</v>
      </c>
      <c r="E50" s="316" t="s">
        <v>63</v>
      </c>
      <c r="F50" s="91" t="s">
        <v>12</v>
      </c>
      <c r="G50" s="77" t="s">
        <v>64</v>
      </c>
      <c r="H50" s="188"/>
      <c r="I50" s="52"/>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row>
    <row r="51" spans="1:66" s="60" customFormat="1" ht="14.85" customHeight="1" x14ac:dyDescent="0.3">
      <c r="A51" s="313"/>
      <c r="B51" s="315"/>
      <c r="C51" s="315"/>
      <c r="D51" s="92" t="s">
        <v>65</v>
      </c>
      <c r="E51" s="317"/>
      <c r="F51" s="93" t="s">
        <v>16</v>
      </c>
      <c r="G51" s="52"/>
      <c r="H51" s="188"/>
      <c r="I51" s="52"/>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row>
    <row r="52" spans="1:66" s="60" customFormat="1" ht="15" customHeight="1" thickBot="1" x14ac:dyDescent="0.35">
      <c r="A52" s="313"/>
      <c r="B52" s="315"/>
      <c r="C52" s="315"/>
      <c r="D52" s="67" t="s">
        <v>66</v>
      </c>
      <c r="E52" s="67" t="s">
        <v>67</v>
      </c>
      <c r="F52" s="69" t="s">
        <v>68</v>
      </c>
      <c r="G52" s="52"/>
      <c r="H52" s="188"/>
      <c r="I52" s="52"/>
      <c r="J52" s="52"/>
      <c r="K52" s="52"/>
      <c r="L52" s="52"/>
      <c r="M52" s="52"/>
      <c r="N52" s="52"/>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row>
    <row r="53" spans="1:66" s="60" customFormat="1" ht="14.4" thickBot="1" x14ac:dyDescent="0.35">
      <c r="A53" s="94"/>
      <c r="B53" s="95" t="s">
        <v>69</v>
      </c>
      <c r="C53" s="96"/>
      <c r="D53" s="97"/>
      <c r="E53" s="98"/>
      <c r="F53" s="99"/>
      <c r="G53" s="52"/>
      <c r="H53" s="188"/>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row>
    <row r="54" spans="1:66" s="60" customFormat="1" ht="14.4" thickBot="1" x14ac:dyDescent="0.35">
      <c r="A54" s="100">
        <v>25</v>
      </c>
      <c r="B54" s="101" t="s">
        <v>70</v>
      </c>
      <c r="C54" s="102" t="s">
        <v>71</v>
      </c>
      <c r="D54" s="103">
        <v>248000</v>
      </c>
      <c r="E54" s="104">
        <v>10.799999999999999</v>
      </c>
      <c r="F54" s="80">
        <v>2678399.9999999995</v>
      </c>
      <c r="G54" s="52"/>
      <c r="H54" s="188"/>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row>
    <row r="55" spans="1:66" s="60" customFormat="1" ht="14.4" thickBot="1" x14ac:dyDescent="0.35">
      <c r="A55" s="94"/>
      <c r="B55" s="95" t="s">
        <v>72</v>
      </c>
      <c r="C55" s="96"/>
      <c r="D55" s="97"/>
      <c r="E55" s="98"/>
      <c r="F55" s="99"/>
      <c r="G55" s="52"/>
      <c r="H55" s="188"/>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row>
    <row r="56" spans="1:66" s="60" customFormat="1" ht="50.1" customHeight="1" x14ac:dyDescent="0.3">
      <c r="A56" s="105">
        <v>26</v>
      </c>
      <c r="B56" s="151" t="s">
        <v>73</v>
      </c>
      <c r="C56" s="106" t="s">
        <v>74</v>
      </c>
      <c r="D56" s="107">
        <v>6362000</v>
      </c>
      <c r="E56" s="108">
        <v>9</v>
      </c>
      <c r="F56" s="203">
        <v>57258000</v>
      </c>
      <c r="G56" s="52"/>
      <c r="H56" s="188"/>
      <c r="I56" s="52"/>
      <c r="J56" s="52"/>
      <c r="K56" s="52"/>
      <c r="L56" s="52"/>
      <c r="M56" s="52"/>
      <c r="N56" s="52"/>
      <c r="O56" s="52"/>
      <c r="P56" s="52"/>
      <c r="Q56" s="52"/>
      <c r="R56" s="52"/>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c r="AZ56" s="52"/>
      <c r="BA56" s="52"/>
      <c r="BB56" s="52"/>
      <c r="BC56" s="52"/>
      <c r="BD56" s="52"/>
      <c r="BE56" s="52"/>
      <c r="BF56" s="52"/>
      <c r="BG56" s="52"/>
      <c r="BH56" s="52"/>
      <c r="BI56" s="52"/>
      <c r="BJ56" s="52"/>
      <c r="BK56" s="52"/>
      <c r="BL56" s="52"/>
      <c r="BM56" s="52"/>
      <c r="BN56" s="52"/>
    </row>
    <row r="57" spans="1:66" s="60" customFormat="1" ht="27" customHeight="1" x14ac:dyDescent="0.3">
      <c r="A57" s="109">
        <v>27</v>
      </c>
      <c r="B57" s="190" t="s">
        <v>75</v>
      </c>
      <c r="C57" s="189" t="s">
        <v>74</v>
      </c>
      <c r="D57" s="112">
        <v>2682000</v>
      </c>
      <c r="E57" s="186">
        <v>13.5</v>
      </c>
      <c r="F57" s="80">
        <v>36207000</v>
      </c>
      <c r="G57" s="52"/>
      <c r="H57" s="188"/>
      <c r="I57" s="52"/>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52"/>
      <c r="BD57" s="52"/>
      <c r="BE57" s="52"/>
      <c r="BF57" s="52"/>
      <c r="BG57" s="52"/>
      <c r="BH57" s="52"/>
      <c r="BI57" s="52"/>
      <c r="BJ57" s="52"/>
      <c r="BK57" s="52"/>
      <c r="BL57" s="52"/>
      <c r="BM57" s="52"/>
      <c r="BN57" s="52"/>
    </row>
    <row r="58" spans="1:66" s="60" customFormat="1" ht="29.4" customHeight="1" x14ac:dyDescent="0.3">
      <c r="A58" s="109">
        <v>28</v>
      </c>
      <c r="B58" s="190" t="s">
        <v>76</v>
      </c>
      <c r="C58" s="189" t="s">
        <v>74</v>
      </c>
      <c r="D58" s="112">
        <v>2682000</v>
      </c>
      <c r="E58" s="186">
        <v>4.5</v>
      </c>
      <c r="F58" s="80">
        <v>12069000</v>
      </c>
      <c r="G58" s="52"/>
      <c r="H58" s="188"/>
      <c r="I58" s="52"/>
      <c r="J58" s="52"/>
      <c r="K58" s="52"/>
      <c r="L58" s="52"/>
      <c r="M58" s="52"/>
      <c r="N58" s="52"/>
      <c r="O58" s="52"/>
      <c r="P58" s="52"/>
      <c r="Q58" s="52"/>
      <c r="R58" s="52"/>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c r="AZ58" s="52"/>
      <c r="BA58" s="52"/>
      <c r="BB58" s="52"/>
      <c r="BC58" s="52"/>
      <c r="BD58" s="52"/>
      <c r="BE58" s="52"/>
      <c r="BF58" s="52"/>
      <c r="BG58" s="52"/>
      <c r="BH58" s="52"/>
      <c r="BI58" s="52"/>
      <c r="BJ58" s="52"/>
      <c r="BK58" s="52"/>
      <c r="BL58" s="52"/>
      <c r="BM58" s="52"/>
      <c r="BN58" s="52"/>
    </row>
    <row r="59" spans="1:66" s="60" customFormat="1" ht="30" customHeight="1" thickBot="1" x14ac:dyDescent="0.35">
      <c r="A59" s="191">
        <v>29</v>
      </c>
      <c r="B59" s="192" t="s">
        <v>77</v>
      </c>
      <c r="C59" s="202" t="s">
        <v>74</v>
      </c>
      <c r="D59" s="194">
        <v>1812000</v>
      </c>
      <c r="E59" s="195">
        <v>4.5</v>
      </c>
      <c r="F59" s="154">
        <v>8154000</v>
      </c>
      <c r="G59" s="52"/>
      <c r="H59" s="188"/>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c r="AZ59" s="52"/>
      <c r="BA59" s="52"/>
      <c r="BB59" s="52"/>
      <c r="BC59" s="52"/>
      <c r="BD59" s="52"/>
      <c r="BE59" s="52"/>
      <c r="BF59" s="52"/>
      <c r="BG59" s="52"/>
      <c r="BH59" s="52"/>
      <c r="BI59" s="52"/>
      <c r="BJ59" s="52"/>
      <c r="BK59" s="52"/>
      <c r="BL59" s="52"/>
      <c r="BM59" s="52"/>
      <c r="BN59" s="52"/>
    </row>
    <row r="60" spans="1:66" s="60" customFormat="1" ht="14.4" thickBot="1" x14ac:dyDescent="0.35">
      <c r="A60" s="94"/>
      <c r="B60" s="95" t="s">
        <v>59</v>
      </c>
      <c r="C60" s="96"/>
      <c r="D60" s="97"/>
      <c r="E60" s="98"/>
      <c r="F60" s="99"/>
      <c r="G60" s="52"/>
      <c r="H60" s="188"/>
      <c r="I60" s="52"/>
      <c r="J60" s="52"/>
      <c r="K60" s="52"/>
      <c r="L60" s="52"/>
      <c r="M60" s="52"/>
      <c r="N60" s="52"/>
      <c r="O60" s="52"/>
      <c r="P60" s="52"/>
      <c r="Q60" s="52"/>
      <c r="R60" s="52"/>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c r="AZ60" s="52"/>
      <c r="BA60" s="52"/>
      <c r="BB60" s="52"/>
      <c r="BC60" s="52"/>
      <c r="BD60" s="52"/>
      <c r="BE60" s="52"/>
      <c r="BF60" s="52"/>
      <c r="BG60" s="52"/>
      <c r="BH60" s="52"/>
      <c r="BI60" s="52"/>
      <c r="BJ60" s="52"/>
      <c r="BK60" s="52"/>
      <c r="BL60" s="52"/>
      <c r="BM60" s="52"/>
      <c r="BN60" s="52"/>
    </row>
    <row r="61" spans="1:66" s="60" customFormat="1" ht="27.6" customHeight="1" x14ac:dyDescent="0.3">
      <c r="A61" s="105">
        <v>30</v>
      </c>
      <c r="B61" s="110" t="s">
        <v>78</v>
      </c>
      <c r="C61" s="106" t="s">
        <v>74</v>
      </c>
      <c r="D61" s="107">
        <v>2459000</v>
      </c>
      <c r="E61" s="108">
        <v>4.5</v>
      </c>
      <c r="F61" s="203">
        <v>11065500</v>
      </c>
      <c r="G61" s="52"/>
      <c r="H61" s="188"/>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52"/>
      <c r="BK61" s="52"/>
      <c r="BL61" s="52"/>
      <c r="BM61" s="52"/>
      <c r="BN61" s="52"/>
    </row>
    <row r="62" spans="1:66" s="60" customFormat="1" ht="36.9" customHeight="1" x14ac:dyDescent="0.3">
      <c r="A62" s="109">
        <v>31</v>
      </c>
      <c r="B62" s="110" t="s">
        <v>79</v>
      </c>
      <c r="C62" s="189" t="s">
        <v>74</v>
      </c>
      <c r="D62" s="112">
        <v>912000</v>
      </c>
      <c r="E62" s="186">
        <v>4.5</v>
      </c>
      <c r="F62" s="80">
        <v>4104000</v>
      </c>
      <c r="G62" s="52"/>
      <c r="H62" s="188"/>
      <c r="I62" s="52"/>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row>
    <row r="63" spans="1:66" s="60" customFormat="1" ht="27" customHeight="1" thickBot="1" x14ac:dyDescent="0.35">
      <c r="A63" s="191">
        <v>32</v>
      </c>
      <c r="B63" s="192" t="s">
        <v>80</v>
      </c>
      <c r="C63" s="193" t="s">
        <v>74</v>
      </c>
      <c r="D63" s="194">
        <v>912000</v>
      </c>
      <c r="E63" s="195">
        <v>4.5</v>
      </c>
      <c r="F63" s="154">
        <v>4104000</v>
      </c>
      <c r="G63" s="52"/>
      <c r="H63" s="188"/>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52"/>
      <c r="BD63" s="52"/>
      <c r="BE63" s="52"/>
      <c r="BF63" s="52"/>
      <c r="BG63" s="52"/>
      <c r="BH63" s="52"/>
      <c r="BI63" s="52"/>
      <c r="BJ63" s="52"/>
      <c r="BK63" s="52"/>
      <c r="BL63" s="52"/>
      <c r="BM63" s="52"/>
      <c r="BN63" s="52"/>
    </row>
    <row r="64" spans="1:66" s="60" customFormat="1" ht="29.4" customHeight="1" thickBot="1" x14ac:dyDescent="0.35">
      <c r="A64" s="196">
        <v>33</v>
      </c>
      <c r="B64" s="197" t="s">
        <v>81</v>
      </c>
      <c r="C64" s="198" t="s">
        <v>74</v>
      </c>
      <c r="D64" s="199">
        <v>300000</v>
      </c>
      <c r="E64" s="200">
        <v>4.5</v>
      </c>
      <c r="F64" s="201">
        <v>1350000</v>
      </c>
      <c r="G64" s="117" t="s">
        <v>28</v>
      </c>
      <c r="H64" s="188"/>
      <c r="I64" s="52"/>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row>
    <row r="65" spans="1:66" s="60" customFormat="1" ht="16.5" customHeight="1" x14ac:dyDescent="0.3">
      <c r="A65" s="118"/>
      <c r="B65" s="318" t="s">
        <v>82</v>
      </c>
      <c r="C65" s="319"/>
      <c r="D65" s="319"/>
      <c r="E65" s="320"/>
      <c r="F65" s="119">
        <v>136989900</v>
      </c>
      <c r="G65" s="120"/>
      <c r="H65" s="188"/>
      <c r="I65" s="52"/>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2"/>
      <c r="BD65" s="52"/>
      <c r="BE65" s="52"/>
      <c r="BF65" s="52"/>
      <c r="BG65" s="52"/>
      <c r="BH65" s="52"/>
      <c r="BI65" s="52"/>
      <c r="BJ65" s="52"/>
      <c r="BK65" s="52"/>
      <c r="BL65" s="52"/>
      <c r="BM65" s="52"/>
      <c r="BN65" s="52"/>
    </row>
    <row r="66" spans="1:66" s="60" customFormat="1" ht="18" customHeight="1" x14ac:dyDescent="0.3">
      <c r="A66" s="123"/>
      <c r="B66" s="321" t="s">
        <v>83</v>
      </c>
      <c r="C66" s="322"/>
      <c r="D66" s="322"/>
      <c r="E66" s="323"/>
      <c r="F66" s="124">
        <v>1123878652</v>
      </c>
      <c r="G66" s="125"/>
      <c r="H66" s="188"/>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c r="AZ66" s="52"/>
      <c r="BA66" s="52"/>
      <c r="BB66" s="52"/>
      <c r="BC66" s="52"/>
      <c r="BD66" s="52"/>
      <c r="BE66" s="52"/>
      <c r="BF66" s="52"/>
      <c r="BG66" s="52"/>
      <c r="BH66" s="52"/>
      <c r="BI66" s="52"/>
      <c r="BJ66" s="52"/>
      <c r="BK66" s="52"/>
      <c r="BL66" s="52"/>
      <c r="BM66" s="52"/>
      <c r="BN66" s="52"/>
    </row>
    <row r="67" spans="1:66" s="60" customFormat="1" ht="18" customHeight="1" x14ac:dyDescent="0.3">
      <c r="A67" s="123"/>
      <c r="B67" s="324" t="s">
        <v>84</v>
      </c>
      <c r="C67" s="324"/>
      <c r="D67" s="324"/>
      <c r="E67" s="324"/>
      <c r="F67" s="128">
        <v>225211855.99999982</v>
      </c>
      <c r="G67" s="117" t="s">
        <v>28</v>
      </c>
      <c r="H67" s="188"/>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row>
    <row r="68" spans="1:66" s="60" customFormat="1" ht="18" customHeight="1" x14ac:dyDescent="0.3">
      <c r="A68" s="123"/>
      <c r="B68" s="325" t="s">
        <v>85</v>
      </c>
      <c r="C68" s="325"/>
      <c r="D68" s="325"/>
      <c r="E68" s="325"/>
      <c r="F68" s="124">
        <v>1349090507.9999998</v>
      </c>
      <c r="G68" s="77"/>
      <c r="H68" s="188"/>
      <c r="I68" s="52"/>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row>
    <row r="69" spans="1:66" s="60" customFormat="1" ht="18" customHeight="1" x14ac:dyDescent="0.3">
      <c r="A69" s="123"/>
      <c r="B69" s="325" t="s">
        <v>86</v>
      </c>
      <c r="C69" s="325"/>
      <c r="D69" s="325"/>
      <c r="E69" s="325"/>
      <c r="F69" s="130">
        <v>256327197</v>
      </c>
      <c r="G69" s="177"/>
      <c r="H69" s="188"/>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row>
    <row r="70" spans="1:66" s="60" customFormat="1" ht="18" customHeight="1" thickBot="1" x14ac:dyDescent="0.35">
      <c r="A70" s="132"/>
      <c r="B70" s="303" t="s">
        <v>87</v>
      </c>
      <c r="C70" s="303"/>
      <c r="D70" s="303"/>
      <c r="E70" s="303"/>
      <c r="F70" s="133">
        <v>1605417704.9999998</v>
      </c>
      <c r="G70" s="77"/>
      <c r="H70" s="139"/>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2"/>
      <c r="AJ70" s="52"/>
      <c r="AK70" s="52"/>
      <c r="AL70" s="52"/>
      <c r="AM70" s="52"/>
      <c r="AN70" s="52"/>
      <c r="AO70" s="52"/>
      <c r="AP70" s="52"/>
      <c r="AQ70" s="52"/>
      <c r="AR70" s="52"/>
      <c r="AS70" s="52"/>
      <c r="AT70" s="52"/>
      <c r="AU70" s="52"/>
      <c r="AV70" s="52"/>
      <c r="AW70" s="52"/>
      <c r="AX70" s="52"/>
      <c r="AY70" s="52"/>
      <c r="AZ70" s="52"/>
      <c r="BA70" s="52"/>
      <c r="BB70" s="52"/>
      <c r="BC70" s="52"/>
      <c r="BD70" s="52"/>
      <c r="BE70" s="52"/>
      <c r="BF70" s="52"/>
      <c r="BG70" s="52"/>
      <c r="BH70" s="52"/>
      <c r="BI70" s="52"/>
      <c r="BJ70" s="52"/>
      <c r="BK70" s="52"/>
      <c r="BL70" s="52"/>
      <c r="BM70" s="52"/>
      <c r="BN70" s="52"/>
    </row>
    <row r="71" spans="1:66" ht="20.100000000000001" customHeight="1" x14ac:dyDescent="0.3">
      <c r="A71" s="304" t="s">
        <v>88</v>
      </c>
      <c r="B71" s="305"/>
      <c r="C71" s="305"/>
      <c r="D71" s="305"/>
      <c r="E71" s="305"/>
      <c r="F71" s="306"/>
      <c r="G71" s="182"/>
    </row>
    <row r="72" spans="1:66" ht="36.75" customHeight="1" x14ac:dyDescent="0.3">
      <c r="A72" s="288" t="s">
        <v>89</v>
      </c>
      <c r="B72" s="289"/>
      <c r="C72" s="289"/>
      <c r="D72" s="289"/>
      <c r="E72" s="289"/>
      <c r="F72" s="290"/>
      <c r="G72" s="185"/>
    </row>
    <row r="73" spans="1:66" ht="30" customHeight="1" x14ac:dyDescent="0.3">
      <c r="A73" s="288" t="s">
        <v>90</v>
      </c>
      <c r="B73" s="289"/>
      <c r="C73" s="289"/>
      <c r="D73" s="289"/>
      <c r="E73" s="289"/>
      <c r="F73" s="290"/>
      <c r="G73" s="187"/>
    </row>
    <row r="74" spans="1:66" ht="20.100000000000001" customHeight="1" x14ac:dyDescent="0.3">
      <c r="A74" s="288" t="s">
        <v>91</v>
      </c>
      <c r="B74" s="289"/>
      <c r="C74" s="289"/>
      <c r="D74" s="289"/>
      <c r="E74" s="289"/>
      <c r="F74" s="290"/>
      <c r="G74" s="85"/>
    </row>
    <row r="75" spans="1:66" ht="44.4" customHeight="1" x14ac:dyDescent="0.3">
      <c r="A75" s="288" t="s">
        <v>92</v>
      </c>
      <c r="B75" s="289"/>
      <c r="C75" s="289"/>
      <c r="D75" s="289"/>
      <c r="E75" s="289"/>
      <c r="F75" s="290"/>
      <c r="G75" s="126"/>
    </row>
    <row r="76" spans="1:66" ht="26.25" customHeight="1" x14ac:dyDescent="0.3">
      <c r="A76" s="288" t="s">
        <v>93</v>
      </c>
      <c r="B76" s="289"/>
      <c r="C76" s="289"/>
      <c r="D76" s="289"/>
      <c r="E76" s="289"/>
      <c r="F76" s="290"/>
    </row>
    <row r="77" spans="1:66" ht="24.75" customHeight="1" x14ac:dyDescent="0.3">
      <c r="A77" s="288" t="s">
        <v>94</v>
      </c>
      <c r="B77" s="289"/>
      <c r="C77" s="289"/>
      <c r="D77" s="289"/>
      <c r="E77" s="289"/>
      <c r="F77" s="290"/>
    </row>
    <row r="78" spans="1:66" ht="31.5" customHeight="1" x14ac:dyDescent="0.3">
      <c r="A78" s="288" t="s">
        <v>95</v>
      </c>
      <c r="B78" s="289"/>
      <c r="C78" s="289"/>
      <c r="D78" s="289"/>
      <c r="E78" s="289"/>
      <c r="F78" s="290"/>
    </row>
    <row r="79" spans="1:66" ht="25.65" customHeight="1" x14ac:dyDescent="0.3">
      <c r="A79" s="288" t="s">
        <v>96</v>
      </c>
      <c r="B79" s="289"/>
      <c r="C79" s="289"/>
      <c r="D79" s="289"/>
      <c r="E79" s="289"/>
      <c r="F79" s="290"/>
    </row>
    <row r="80" spans="1:66" ht="30.75" customHeight="1" x14ac:dyDescent="0.3">
      <c r="A80" s="288" t="s">
        <v>97</v>
      </c>
      <c r="B80" s="289"/>
      <c r="C80" s="289"/>
      <c r="D80" s="289"/>
      <c r="E80" s="289"/>
      <c r="F80" s="290"/>
    </row>
    <row r="81" spans="1:8" ht="30" customHeight="1" x14ac:dyDescent="0.3">
      <c r="A81" s="294" t="s">
        <v>98</v>
      </c>
      <c r="B81" s="295"/>
      <c r="C81" s="295"/>
      <c r="D81" s="295"/>
      <c r="E81" s="295"/>
      <c r="F81" s="296"/>
    </row>
    <row r="82" spans="1:8" ht="21.75" customHeight="1" x14ac:dyDescent="0.3">
      <c r="A82" s="294" t="s">
        <v>99</v>
      </c>
      <c r="B82" s="295"/>
      <c r="C82" s="295"/>
      <c r="D82" s="295"/>
      <c r="E82" s="295"/>
      <c r="F82" s="296"/>
      <c r="G82" s="183"/>
    </row>
    <row r="83" spans="1:8" ht="39" customHeight="1" x14ac:dyDescent="0.3">
      <c r="A83" s="288" t="s">
        <v>100</v>
      </c>
      <c r="B83" s="289"/>
      <c r="C83" s="289"/>
      <c r="D83" s="289"/>
      <c r="E83" s="289"/>
      <c r="F83" s="290"/>
      <c r="G83" s="183"/>
    </row>
    <row r="84" spans="1:8" ht="41.25" customHeight="1" x14ac:dyDescent="0.3">
      <c r="A84" s="288" t="s">
        <v>101</v>
      </c>
      <c r="B84" s="289"/>
      <c r="C84" s="289"/>
      <c r="D84" s="289"/>
      <c r="E84" s="289"/>
      <c r="F84" s="290"/>
      <c r="G84" s="183"/>
    </row>
    <row r="85" spans="1:8" ht="42" customHeight="1" x14ac:dyDescent="0.3">
      <c r="A85" s="300" t="s">
        <v>102</v>
      </c>
      <c r="B85" s="301"/>
      <c r="C85" s="301"/>
      <c r="D85" s="301"/>
      <c r="E85" s="301"/>
      <c r="F85" s="302"/>
      <c r="G85" s="183"/>
      <c r="H85" s="285"/>
    </row>
    <row r="86" spans="1:8" ht="27.6" customHeight="1" x14ac:dyDescent="0.3">
      <c r="A86" s="297" t="s">
        <v>103</v>
      </c>
      <c r="B86" s="298"/>
      <c r="C86" s="298"/>
      <c r="D86" s="298"/>
      <c r="E86" s="298"/>
      <c r="F86" s="299"/>
      <c r="G86" s="183"/>
    </row>
    <row r="87" spans="1:8" ht="28.5" customHeight="1" x14ac:dyDescent="0.3">
      <c r="A87" s="297" t="s">
        <v>104</v>
      </c>
      <c r="B87" s="298"/>
      <c r="C87" s="298"/>
      <c r="D87" s="298"/>
      <c r="E87" s="298"/>
      <c r="F87" s="299"/>
      <c r="H87" s="286"/>
    </row>
    <row r="88" spans="1:8" ht="69" customHeight="1" x14ac:dyDescent="0.3">
      <c r="A88" s="297" t="s">
        <v>105</v>
      </c>
      <c r="B88" s="298"/>
      <c r="C88" s="298"/>
      <c r="D88" s="298"/>
      <c r="E88" s="298"/>
      <c r="F88" s="299"/>
    </row>
    <row r="89" spans="1:8" ht="54.75" customHeight="1" x14ac:dyDescent="0.3">
      <c r="A89" s="297" t="s">
        <v>106</v>
      </c>
      <c r="B89" s="298"/>
      <c r="C89" s="298"/>
      <c r="D89" s="298"/>
      <c r="E89" s="298"/>
      <c r="F89" s="299"/>
    </row>
    <row r="90" spans="1:8" ht="45.75" customHeight="1" x14ac:dyDescent="0.3">
      <c r="A90" s="288" t="s">
        <v>107</v>
      </c>
      <c r="B90" s="289"/>
      <c r="C90" s="289"/>
      <c r="D90" s="289"/>
      <c r="E90" s="289"/>
      <c r="F90" s="290"/>
    </row>
    <row r="91" spans="1:8" ht="46.5" customHeight="1" thickBot="1" x14ac:dyDescent="0.35">
      <c r="A91" s="291" t="s">
        <v>108</v>
      </c>
      <c r="B91" s="292"/>
      <c r="C91" s="292"/>
      <c r="D91" s="292"/>
      <c r="E91" s="292"/>
      <c r="F91" s="293"/>
    </row>
  </sheetData>
  <mergeCells count="52">
    <mergeCell ref="G16:G17"/>
    <mergeCell ref="A2:F2"/>
    <mergeCell ref="A3:F3"/>
    <mergeCell ref="A4:F4"/>
    <mergeCell ref="A5:F5"/>
    <mergeCell ref="A6:F6"/>
    <mergeCell ref="A8:F8"/>
    <mergeCell ref="A7:F7"/>
    <mergeCell ref="B46:E46"/>
    <mergeCell ref="A9:C9"/>
    <mergeCell ref="E9:F9"/>
    <mergeCell ref="A11:B13"/>
    <mergeCell ref="A14:F14"/>
    <mergeCell ref="B35:F35"/>
    <mergeCell ref="B39:F39"/>
    <mergeCell ref="B42:F42"/>
    <mergeCell ref="B44:F44"/>
    <mergeCell ref="B45:E45"/>
    <mergeCell ref="B70:E70"/>
    <mergeCell ref="A71:F71"/>
    <mergeCell ref="B47:E47"/>
    <mergeCell ref="B48:E48"/>
    <mergeCell ref="A49:F49"/>
    <mergeCell ref="A50:A52"/>
    <mergeCell ref="B50:B52"/>
    <mergeCell ref="C50:C52"/>
    <mergeCell ref="E50:E51"/>
    <mergeCell ref="B65:E65"/>
    <mergeCell ref="B66:E66"/>
    <mergeCell ref="B67:E67"/>
    <mergeCell ref="B68:E68"/>
    <mergeCell ref="B69:E69"/>
    <mergeCell ref="A72:F72"/>
    <mergeCell ref="A73:F73"/>
    <mergeCell ref="A74:F74"/>
    <mergeCell ref="A88:F88"/>
    <mergeCell ref="A89:F89"/>
    <mergeCell ref="A82:F82"/>
    <mergeCell ref="A77:F77"/>
    <mergeCell ref="A78:F78"/>
    <mergeCell ref="A79:F79"/>
    <mergeCell ref="A85:F85"/>
    <mergeCell ref="A86:F86"/>
    <mergeCell ref="A87:F87"/>
    <mergeCell ref="A83:F83"/>
    <mergeCell ref="A84:F84"/>
    <mergeCell ref="A90:F90"/>
    <mergeCell ref="A91:F91"/>
    <mergeCell ref="A75:F75"/>
    <mergeCell ref="A80:F80"/>
    <mergeCell ref="A81:F81"/>
    <mergeCell ref="A76:F76"/>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52" customWidth="1"/>
    <col min="2" max="2" width="12" style="88" customWidth="1"/>
    <col min="3" max="3" width="58.6640625" style="88" customWidth="1"/>
    <col min="4" max="4" width="21.6640625" style="88" customWidth="1"/>
    <col min="5" max="5" width="18.109375" style="140" customWidth="1"/>
    <col min="6" max="6" width="17.6640625" style="52" customWidth="1"/>
    <col min="7" max="7" width="28.44140625" style="139" customWidth="1"/>
    <col min="8" max="8" width="24.44140625" style="52" customWidth="1"/>
    <col min="9" max="9" width="15.44140625" style="52" customWidth="1"/>
    <col min="10" max="10" width="18.6640625" style="52" customWidth="1"/>
    <col min="11" max="11" width="16.44140625" style="52" bestFit="1" customWidth="1"/>
    <col min="12" max="12" width="25.109375" style="52" customWidth="1"/>
    <col min="13" max="16" width="27.109375" style="52" customWidth="1"/>
    <col min="17" max="17" width="18" style="52" customWidth="1"/>
    <col min="18" max="18" width="17" style="52" customWidth="1"/>
    <col min="19" max="198" width="13.109375" style="52" customWidth="1"/>
    <col min="199" max="16384" width="14.33203125" style="52"/>
  </cols>
  <sheetData>
    <row r="1" spans="2:198" ht="11.25" customHeight="1" x14ac:dyDescent="0.3">
      <c r="B1" s="47"/>
      <c r="C1" s="48"/>
      <c r="D1" s="48"/>
      <c r="E1" s="49"/>
      <c r="F1" s="50"/>
      <c r="G1" s="51"/>
    </row>
    <row r="2" spans="2:198" x14ac:dyDescent="0.3">
      <c r="B2" s="346" t="s">
        <v>0</v>
      </c>
      <c r="C2" s="347"/>
      <c r="D2" s="347"/>
      <c r="E2" s="347"/>
      <c r="F2" s="347"/>
      <c r="G2" s="348"/>
    </row>
    <row r="3" spans="2:198" x14ac:dyDescent="0.3">
      <c r="B3" s="346" t="s">
        <v>1</v>
      </c>
      <c r="C3" s="347"/>
      <c r="D3" s="347"/>
      <c r="E3" s="347"/>
      <c r="F3" s="347"/>
      <c r="G3" s="348"/>
      <c r="H3" s="53"/>
    </row>
    <row r="4" spans="2:198" x14ac:dyDescent="0.3">
      <c r="B4" s="346" t="s">
        <v>2</v>
      </c>
      <c r="C4" s="347"/>
      <c r="D4" s="347"/>
      <c r="E4" s="347"/>
      <c r="F4" s="347"/>
      <c r="G4" s="348"/>
      <c r="H4" s="53"/>
    </row>
    <row r="5" spans="2:198" x14ac:dyDescent="0.3">
      <c r="B5" s="349" t="s">
        <v>3</v>
      </c>
      <c r="C5" s="350"/>
      <c r="D5" s="350"/>
      <c r="E5" s="350"/>
      <c r="F5" s="350"/>
      <c r="G5" s="351"/>
    </row>
    <row r="6" spans="2:198" x14ac:dyDescent="0.3">
      <c r="B6" s="352" t="s">
        <v>110</v>
      </c>
      <c r="C6" s="353"/>
      <c r="D6" s="353"/>
      <c r="E6" s="353"/>
      <c r="F6" s="353"/>
      <c r="G6" s="354"/>
    </row>
    <row r="7" spans="2:198" ht="33.75" customHeight="1" thickBot="1" x14ac:dyDescent="0.35">
      <c r="B7" s="379" t="s">
        <v>111</v>
      </c>
      <c r="C7" s="380"/>
      <c r="D7" s="380"/>
      <c r="E7" s="380"/>
      <c r="F7" s="380"/>
      <c r="G7" s="381"/>
      <c r="J7" s="54" t="s">
        <v>112</v>
      </c>
      <c r="K7" s="54"/>
    </row>
    <row r="8" spans="2:198" ht="25.35" customHeight="1" thickBot="1" x14ac:dyDescent="0.35">
      <c r="B8" s="326" t="s">
        <v>109</v>
      </c>
      <c r="C8" s="327"/>
      <c r="D8" s="328"/>
      <c r="E8" s="55" t="s">
        <v>6</v>
      </c>
      <c r="F8" s="329" t="s">
        <v>113</v>
      </c>
      <c r="G8" s="330"/>
      <c r="J8" s="54" t="s">
        <v>114</v>
      </c>
      <c r="K8" s="54"/>
    </row>
    <row r="9" spans="2:198" s="60" customFormat="1" ht="14.25" customHeight="1" thickBot="1" x14ac:dyDescent="0.35">
      <c r="B9" s="56"/>
      <c r="C9" s="57"/>
      <c r="D9" s="57"/>
      <c r="E9" s="58"/>
      <c r="F9" s="57"/>
      <c r="G9" s="59"/>
      <c r="H9" s="52"/>
      <c r="I9" s="52"/>
      <c r="J9" s="52" t="s">
        <v>115</v>
      </c>
      <c r="K9" s="52"/>
      <c r="L9" s="52" t="s">
        <v>116</v>
      </c>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row>
    <row r="10" spans="2:198" s="60" customFormat="1" ht="13.35" customHeight="1" x14ac:dyDescent="0.3">
      <c r="B10" s="331" t="s">
        <v>8</v>
      </c>
      <c r="C10" s="332"/>
      <c r="D10" s="61" t="s">
        <v>9</v>
      </c>
      <c r="E10" s="62" t="s">
        <v>10</v>
      </c>
      <c r="F10" s="61" t="s">
        <v>11</v>
      </c>
      <c r="G10" s="63" t="s">
        <v>12</v>
      </c>
      <c r="H10" s="52"/>
      <c r="I10" s="52"/>
      <c r="J10" s="52"/>
      <c r="K10" s="52"/>
      <c r="L10" s="171"/>
      <c r="M10" s="171"/>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row>
    <row r="11" spans="2:198" s="60" customFormat="1" ht="14.85" customHeight="1" x14ac:dyDescent="0.3">
      <c r="B11" s="333"/>
      <c r="C11" s="334"/>
      <c r="D11" s="64" t="s">
        <v>13</v>
      </c>
      <c r="E11" s="65" t="s">
        <v>14</v>
      </c>
      <c r="F11" s="64" t="s">
        <v>15</v>
      </c>
      <c r="G11" s="66" t="s">
        <v>16</v>
      </c>
      <c r="H11" s="52"/>
      <c r="I11" s="52"/>
      <c r="J11" s="52">
        <v>116.26</v>
      </c>
      <c r="K11" s="52"/>
      <c r="L11" s="171">
        <v>148.68</v>
      </c>
      <c r="M11" s="171"/>
      <c r="N11" s="52"/>
      <c r="O11" s="52"/>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row>
    <row r="12" spans="2:198" s="60" customFormat="1" ht="15" customHeight="1" thickBot="1" x14ac:dyDescent="0.35">
      <c r="B12" s="335"/>
      <c r="C12" s="336"/>
      <c r="D12" s="67" t="s">
        <v>17</v>
      </c>
      <c r="E12" s="68" t="s">
        <v>18</v>
      </c>
      <c r="F12" s="67" t="s">
        <v>19</v>
      </c>
      <c r="G12" s="69" t="s">
        <v>20</v>
      </c>
      <c r="H12" s="52"/>
      <c r="I12" s="52"/>
      <c r="J12" s="52"/>
      <c r="K12" s="52"/>
      <c r="L12" s="171"/>
      <c r="M12" s="171"/>
      <c r="N12" s="52" t="s">
        <v>117</v>
      </c>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c r="FZ12" s="52"/>
      <c r="GA12" s="52"/>
      <c r="GB12" s="52"/>
      <c r="GC12" s="52"/>
      <c r="GD12" s="52"/>
      <c r="GE12" s="52"/>
      <c r="GF12" s="52"/>
      <c r="GG12" s="52"/>
      <c r="GH12" s="52"/>
      <c r="GI12" s="52"/>
      <c r="GJ12" s="52"/>
      <c r="GK12" s="52"/>
      <c r="GL12" s="52"/>
      <c r="GM12" s="52"/>
      <c r="GN12" s="52"/>
      <c r="GO12" s="52"/>
      <c r="GP12" s="52"/>
    </row>
    <row r="13" spans="2:198" s="60" customFormat="1" ht="14.85" customHeight="1" thickBot="1" x14ac:dyDescent="0.35">
      <c r="B13" s="337" t="s">
        <v>118</v>
      </c>
      <c r="C13" s="338"/>
      <c r="D13" s="338"/>
      <c r="E13" s="338"/>
      <c r="F13" s="338"/>
      <c r="G13" s="339"/>
      <c r="H13" s="52"/>
      <c r="I13" s="52"/>
      <c r="J13" s="52" t="s">
        <v>119</v>
      </c>
      <c r="K13" s="52">
        <f>+ROUND(L11/J11,2)</f>
        <v>1.28</v>
      </c>
      <c r="L13" s="171"/>
      <c r="M13" s="171"/>
      <c r="N13" s="52"/>
      <c r="O13" s="52"/>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c r="FZ13" s="52"/>
      <c r="GA13" s="52"/>
      <c r="GB13" s="52"/>
      <c r="GC13" s="52"/>
      <c r="GD13" s="52"/>
      <c r="GE13" s="52"/>
      <c r="GF13" s="52"/>
      <c r="GG13" s="52"/>
      <c r="GH13" s="52"/>
      <c r="GI13" s="52"/>
      <c r="GJ13" s="52"/>
      <c r="GK13" s="52"/>
      <c r="GL13" s="52"/>
      <c r="GM13" s="52"/>
      <c r="GN13" s="52"/>
      <c r="GO13" s="52"/>
      <c r="GP13" s="52"/>
    </row>
    <row r="14" spans="2:198" s="60" customFormat="1" ht="27" customHeight="1" x14ac:dyDescent="0.3">
      <c r="B14" s="142"/>
      <c r="C14" s="143" t="s">
        <v>23</v>
      </c>
      <c r="D14" s="143"/>
      <c r="E14" s="144"/>
      <c r="F14" s="143"/>
      <c r="G14" s="145"/>
      <c r="H14" s="52"/>
      <c r="I14" s="52"/>
      <c r="J14" s="85"/>
      <c r="K14" s="85"/>
      <c r="L14" s="172"/>
      <c r="M14" s="171"/>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c r="FR14" s="52"/>
      <c r="FS14" s="52"/>
      <c r="FT14" s="52"/>
      <c r="FU14" s="52"/>
      <c r="FV14" s="52"/>
      <c r="FW14" s="52"/>
      <c r="FX14" s="52"/>
      <c r="FY14" s="52"/>
      <c r="FZ14" s="52"/>
      <c r="GA14" s="52"/>
      <c r="GB14" s="52"/>
      <c r="GC14" s="52"/>
      <c r="GD14" s="52"/>
      <c r="GE14" s="52"/>
      <c r="GF14" s="52"/>
      <c r="GG14" s="52"/>
      <c r="GH14" s="52"/>
      <c r="GI14" s="52"/>
      <c r="GJ14" s="52"/>
      <c r="GK14" s="52"/>
      <c r="GL14" s="52"/>
      <c r="GM14" s="52"/>
      <c r="GN14" s="52"/>
      <c r="GO14" s="52"/>
      <c r="GP14" s="52"/>
    </row>
    <row r="15" spans="2:198" s="60" customFormat="1" ht="18" customHeight="1" x14ac:dyDescent="0.3">
      <c r="B15" s="78"/>
      <c r="C15" s="70" t="s">
        <v>24</v>
      </c>
      <c r="D15" s="71">
        <v>8532000</v>
      </c>
      <c r="E15" s="72">
        <v>650000</v>
      </c>
      <c r="F15" s="73">
        <v>6.5</v>
      </c>
      <c r="G15" s="80">
        <f>+ROUND((D15+E15)*F15,0)</f>
        <v>59683000</v>
      </c>
      <c r="H15" s="345"/>
      <c r="I15" s="85"/>
      <c r="J15" s="85">
        <v>7300000</v>
      </c>
      <c r="K15" s="85">
        <v>550000</v>
      </c>
      <c r="L15" s="172">
        <f>+ROUND(J15*$K$13,0)</f>
        <v>9344000</v>
      </c>
      <c r="M15" s="172">
        <f>+ROUND(K15*$K$13,0)</f>
        <v>704000</v>
      </c>
      <c r="N15" s="85">
        <f>+AVERAGE(L15,D15)</f>
        <v>8938000</v>
      </c>
      <c r="O15" s="85"/>
      <c r="P15" s="85"/>
      <c r="Q15" s="44"/>
      <c r="R15" s="44"/>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c r="FR15" s="52"/>
      <c r="FS15" s="52"/>
      <c r="FT15" s="52"/>
      <c r="FU15" s="52"/>
      <c r="FV15" s="52"/>
      <c r="FW15" s="52"/>
      <c r="FX15" s="52"/>
      <c r="FY15" s="52"/>
      <c r="FZ15" s="52"/>
      <c r="GA15" s="52"/>
      <c r="GB15" s="52"/>
      <c r="GC15" s="52"/>
      <c r="GD15" s="52"/>
      <c r="GE15" s="52"/>
      <c r="GF15" s="52"/>
      <c r="GG15" s="52"/>
      <c r="GH15" s="52"/>
      <c r="GI15" s="52"/>
      <c r="GJ15" s="52"/>
      <c r="GK15" s="52"/>
      <c r="GL15" s="52"/>
      <c r="GM15" s="52"/>
      <c r="GN15" s="52"/>
      <c r="GO15" s="52"/>
      <c r="GP15" s="52"/>
    </row>
    <row r="16" spans="2:198" s="60" customFormat="1" ht="18" customHeight="1" x14ac:dyDescent="0.3">
      <c r="B16" s="78"/>
      <c r="C16" s="70" t="s">
        <v>25</v>
      </c>
      <c r="D16" s="71">
        <v>6764000</v>
      </c>
      <c r="E16" s="72">
        <v>600000</v>
      </c>
      <c r="F16" s="73">
        <v>13</v>
      </c>
      <c r="G16" s="80">
        <f>+ROUND((D16+E16)*F16,0)</f>
        <v>95732000</v>
      </c>
      <c r="H16" s="345"/>
      <c r="I16" s="85"/>
      <c r="J16" s="85">
        <v>5300000</v>
      </c>
      <c r="K16" s="85">
        <v>550000</v>
      </c>
      <c r="L16" s="172">
        <f t="shared" ref="L16:L17" si="0">+ROUND(J16*$K$13,0)</f>
        <v>6784000</v>
      </c>
      <c r="M16" s="172">
        <f t="shared" ref="M16:M77" si="1">+ROUND(K16*$K$13,0)</f>
        <v>704000</v>
      </c>
      <c r="N16" s="85">
        <f t="shared" ref="N16:N66" si="2">+AVERAGE(L16,D16)</f>
        <v>6774000</v>
      </c>
      <c r="O16" s="85"/>
      <c r="P16" s="85"/>
      <c r="Q16" s="44"/>
      <c r="R16" s="44"/>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c r="FZ16" s="52"/>
      <c r="GA16" s="52"/>
      <c r="GB16" s="52"/>
      <c r="GC16" s="52"/>
      <c r="GD16" s="52"/>
      <c r="GE16" s="52"/>
      <c r="GF16" s="52"/>
      <c r="GG16" s="52"/>
      <c r="GH16" s="52"/>
      <c r="GI16" s="52"/>
      <c r="GJ16" s="52"/>
      <c r="GK16" s="52"/>
      <c r="GL16" s="52"/>
      <c r="GM16" s="52"/>
      <c r="GN16" s="52"/>
      <c r="GO16" s="52"/>
      <c r="GP16" s="52"/>
    </row>
    <row r="17" spans="2:198" s="60" customFormat="1" ht="18" customHeight="1" x14ac:dyDescent="0.3">
      <c r="B17" s="78"/>
      <c r="C17" s="70" t="s">
        <v>26</v>
      </c>
      <c r="D17" s="71">
        <v>4507000</v>
      </c>
      <c r="E17" s="72">
        <v>500000</v>
      </c>
      <c r="F17" s="73">
        <v>13</v>
      </c>
      <c r="G17" s="80">
        <f>+ROUND((D17+E17)*F17,0)</f>
        <v>65091000</v>
      </c>
      <c r="H17" s="53"/>
      <c r="I17" s="85"/>
      <c r="J17" s="85">
        <v>3100000</v>
      </c>
      <c r="K17" s="85">
        <v>550000</v>
      </c>
      <c r="L17" s="172">
        <f t="shared" si="0"/>
        <v>3968000</v>
      </c>
      <c r="M17" s="172">
        <f t="shared" si="1"/>
        <v>704000</v>
      </c>
      <c r="N17" s="85">
        <f t="shared" si="2"/>
        <v>4237500</v>
      </c>
      <c r="O17" s="85"/>
      <c r="P17" s="85"/>
      <c r="Q17" s="46"/>
      <c r="R17" s="46"/>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c r="FZ17" s="52"/>
      <c r="GA17" s="52"/>
      <c r="GB17" s="52"/>
      <c r="GC17" s="52"/>
      <c r="GD17" s="52"/>
      <c r="GE17" s="52"/>
      <c r="GF17" s="52"/>
      <c r="GG17" s="52"/>
      <c r="GH17" s="52"/>
      <c r="GI17" s="52"/>
      <c r="GJ17" s="52"/>
      <c r="GK17" s="52"/>
      <c r="GL17" s="52"/>
      <c r="GM17" s="52"/>
      <c r="GN17" s="52"/>
      <c r="GO17" s="52"/>
      <c r="GP17" s="52"/>
    </row>
    <row r="18" spans="2:198" s="60" customFormat="1" ht="45.75" customHeight="1" x14ac:dyDescent="0.3">
      <c r="B18" s="146"/>
      <c r="C18" s="165" t="s">
        <v>27</v>
      </c>
      <c r="D18" s="74"/>
      <c r="E18" s="75"/>
      <c r="F18" s="76"/>
      <c r="G18" s="147">
        <f>+((4*D19)+(2*0.5*D20))*6</f>
        <v>234150000</v>
      </c>
      <c r="H18" s="117" t="s">
        <v>28</v>
      </c>
      <c r="I18" s="85"/>
      <c r="J18" s="85"/>
      <c r="K18" s="85"/>
      <c r="L18" s="173"/>
      <c r="M18" s="172">
        <f t="shared" si="1"/>
        <v>0</v>
      </c>
      <c r="N18" s="85" t="e">
        <f t="shared" si="2"/>
        <v>#DIV/0!</v>
      </c>
      <c r="O18" s="85"/>
      <c r="P18" s="85"/>
      <c r="Q18" s="46"/>
      <c r="R18" s="46"/>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c r="FO18" s="52"/>
      <c r="FP18" s="52"/>
      <c r="FQ18" s="52"/>
      <c r="FR18" s="52"/>
      <c r="FS18" s="52"/>
      <c r="FT18" s="52"/>
      <c r="FU18" s="52"/>
      <c r="FV18" s="52"/>
      <c r="FW18" s="52"/>
      <c r="FX18" s="52"/>
      <c r="FY18" s="52"/>
      <c r="FZ18" s="52"/>
      <c r="GA18" s="52"/>
      <c r="GB18" s="52"/>
      <c r="GC18" s="52"/>
      <c r="GD18" s="52"/>
      <c r="GE18" s="52"/>
      <c r="GF18" s="52"/>
      <c r="GG18" s="52"/>
      <c r="GH18" s="52"/>
      <c r="GI18" s="52"/>
      <c r="GJ18" s="52"/>
      <c r="GK18" s="52"/>
      <c r="GL18" s="52"/>
      <c r="GM18" s="52"/>
      <c r="GN18" s="52"/>
      <c r="GO18" s="52"/>
      <c r="GP18" s="52"/>
    </row>
    <row r="19" spans="2:198" s="60" customFormat="1" ht="18.600000000000001" customHeight="1" x14ac:dyDescent="0.3">
      <c r="B19" s="146"/>
      <c r="C19" s="166" t="s">
        <v>120</v>
      </c>
      <c r="D19" s="71">
        <v>7805000</v>
      </c>
      <c r="E19" s="141"/>
      <c r="F19" s="73"/>
      <c r="G19" s="148"/>
      <c r="H19" s="152"/>
      <c r="I19" s="85"/>
      <c r="J19" s="85">
        <v>6800000</v>
      </c>
      <c r="K19" s="85"/>
      <c r="L19" s="172">
        <f>+ROUND(J19*$K$13,0)</f>
        <v>8704000</v>
      </c>
      <c r="M19" s="172">
        <f t="shared" si="1"/>
        <v>0</v>
      </c>
      <c r="N19" s="85">
        <f t="shared" si="2"/>
        <v>8254500</v>
      </c>
      <c r="O19" s="85"/>
      <c r="P19" s="85"/>
      <c r="Q19" s="46"/>
      <c r="R19" s="46"/>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2"/>
      <c r="CG19" s="52"/>
      <c r="CH19" s="52"/>
      <c r="CI19" s="52"/>
      <c r="CJ19" s="52"/>
      <c r="CK19" s="52"/>
      <c r="CL19" s="52"/>
      <c r="CM19" s="52"/>
      <c r="CN19" s="52"/>
      <c r="CO19" s="52"/>
      <c r="CP19" s="52"/>
      <c r="CQ19" s="52"/>
      <c r="CR19" s="52"/>
      <c r="CS19" s="52"/>
      <c r="CT19" s="52"/>
      <c r="CU19" s="52"/>
      <c r="CV19" s="52"/>
      <c r="CW19" s="52"/>
      <c r="CX19" s="52"/>
      <c r="CY19" s="52"/>
      <c r="CZ19" s="52"/>
      <c r="DA19" s="52"/>
      <c r="DB19" s="52"/>
      <c r="DC19" s="52"/>
      <c r="DD19" s="52"/>
      <c r="DE19" s="52"/>
      <c r="DF19" s="52"/>
      <c r="DG19" s="52"/>
      <c r="DH19" s="52"/>
      <c r="DI19" s="52"/>
      <c r="DJ19" s="52"/>
      <c r="DK19" s="52"/>
      <c r="DL19" s="52"/>
      <c r="DM19" s="52"/>
      <c r="DN19" s="52"/>
      <c r="DO19" s="52"/>
      <c r="DP19" s="52"/>
      <c r="DQ19" s="52"/>
      <c r="DR19" s="52"/>
      <c r="DS19" s="52"/>
      <c r="DT19" s="52"/>
      <c r="DU19" s="52"/>
      <c r="DV19" s="52"/>
      <c r="DW19" s="52"/>
      <c r="DX19" s="52"/>
      <c r="DY19" s="52"/>
      <c r="DZ19" s="52"/>
      <c r="EA19" s="52"/>
      <c r="EB19" s="52"/>
      <c r="EC19" s="52"/>
      <c r="ED19" s="52"/>
      <c r="EE19" s="52"/>
      <c r="EF19" s="52"/>
      <c r="EG19" s="52"/>
      <c r="EH19" s="52"/>
      <c r="EI19" s="52"/>
      <c r="EJ19" s="52"/>
      <c r="EK19" s="52"/>
      <c r="EL19" s="52"/>
      <c r="EM19" s="52"/>
      <c r="EN19" s="52"/>
      <c r="EO19" s="52"/>
      <c r="EP19" s="52"/>
      <c r="EQ19" s="52"/>
      <c r="ER19" s="52"/>
      <c r="ES19" s="52"/>
      <c r="ET19" s="52"/>
      <c r="EU19" s="52"/>
      <c r="EV19" s="52"/>
      <c r="EW19" s="52"/>
      <c r="EX19" s="52"/>
      <c r="EY19" s="52"/>
      <c r="EZ19" s="52"/>
      <c r="FA19" s="52"/>
      <c r="FB19" s="52"/>
      <c r="FC19" s="52"/>
      <c r="FD19" s="52"/>
      <c r="FE19" s="52"/>
      <c r="FF19" s="52"/>
      <c r="FG19" s="52"/>
      <c r="FH19" s="52"/>
      <c r="FI19" s="52"/>
      <c r="FJ19" s="52"/>
      <c r="FK19" s="52"/>
      <c r="FL19" s="52"/>
      <c r="FM19" s="52"/>
      <c r="FN19" s="52"/>
      <c r="FO19" s="52"/>
      <c r="FP19" s="52"/>
      <c r="FQ19" s="52"/>
      <c r="FR19" s="52"/>
      <c r="FS19" s="52"/>
      <c r="FT19" s="52"/>
      <c r="FU19" s="52"/>
      <c r="FV19" s="52"/>
      <c r="FW19" s="52"/>
      <c r="FX19" s="52"/>
      <c r="FY19" s="52"/>
      <c r="FZ19" s="52"/>
      <c r="GA19" s="52"/>
      <c r="GB19" s="52"/>
      <c r="GC19" s="52"/>
      <c r="GD19" s="52"/>
      <c r="GE19" s="52"/>
      <c r="GF19" s="52"/>
      <c r="GG19" s="52"/>
      <c r="GH19" s="52"/>
      <c r="GI19" s="52"/>
      <c r="GJ19" s="52"/>
      <c r="GK19" s="52"/>
      <c r="GL19" s="52"/>
      <c r="GM19" s="52"/>
      <c r="GN19" s="52"/>
      <c r="GO19" s="52"/>
      <c r="GP19" s="52"/>
    </row>
    <row r="20" spans="2:198" s="60" customFormat="1" ht="18.600000000000001" customHeight="1" x14ac:dyDescent="0.3">
      <c r="B20" s="146"/>
      <c r="C20" s="166" t="s">
        <v>121</v>
      </c>
      <c r="D20" s="71">
        <v>7805000</v>
      </c>
      <c r="E20" s="141"/>
      <c r="F20" s="73"/>
      <c r="G20" s="148"/>
      <c r="H20" s="53"/>
      <c r="I20" s="85"/>
      <c r="J20" s="85"/>
      <c r="K20" s="85"/>
      <c r="L20" s="172">
        <f t="shared" ref="L20:L21" si="3">+ROUND(J20*$K$13,0)</f>
        <v>0</v>
      </c>
      <c r="M20" s="172">
        <f t="shared" si="1"/>
        <v>0</v>
      </c>
      <c r="N20" s="85">
        <f t="shared" si="2"/>
        <v>3902500</v>
      </c>
      <c r="O20" s="85"/>
      <c r="P20" s="85"/>
      <c r="Q20" s="46"/>
      <c r="R20" s="46"/>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row>
    <row r="21" spans="2:198" s="60" customFormat="1" ht="18.600000000000001" customHeight="1" x14ac:dyDescent="0.3">
      <c r="B21" s="146"/>
      <c r="C21" s="166" t="s">
        <v>31</v>
      </c>
      <c r="D21" s="71">
        <v>7805000</v>
      </c>
      <c r="E21" s="141"/>
      <c r="F21" s="73"/>
      <c r="G21" s="148"/>
      <c r="H21" s="53"/>
      <c r="I21" s="85"/>
      <c r="J21" s="85"/>
      <c r="K21" s="85"/>
      <c r="L21" s="172">
        <f t="shared" si="3"/>
        <v>0</v>
      </c>
      <c r="M21" s="172">
        <f t="shared" si="1"/>
        <v>0</v>
      </c>
      <c r="N21" s="85">
        <f t="shared" si="2"/>
        <v>3902500</v>
      </c>
      <c r="O21" s="85"/>
      <c r="P21" s="85"/>
      <c r="Q21" s="46"/>
      <c r="R21" s="46"/>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c r="FZ21" s="52"/>
      <c r="GA21" s="52"/>
      <c r="GB21" s="52"/>
      <c r="GC21" s="52"/>
      <c r="GD21" s="52"/>
      <c r="GE21" s="52"/>
      <c r="GF21" s="52"/>
      <c r="GG21" s="52"/>
      <c r="GH21" s="52"/>
      <c r="GI21" s="52"/>
      <c r="GJ21" s="52"/>
      <c r="GK21" s="52"/>
      <c r="GL21" s="52"/>
      <c r="GM21" s="52"/>
      <c r="GN21" s="52"/>
      <c r="GO21" s="52"/>
      <c r="GP21" s="52"/>
    </row>
    <row r="22" spans="2:198" s="60" customFormat="1" ht="18.600000000000001" customHeight="1" x14ac:dyDescent="0.3">
      <c r="B22" s="146"/>
      <c r="C22" s="166" t="s">
        <v>122</v>
      </c>
      <c r="D22" s="71">
        <v>7805000</v>
      </c>
      <c r="E22" s="141"/>
      <c r="F22" s="73"/>
      <c r="G22" s="148"/>
      <c r="H22" s="53"/>
      <c r="I22" s="85"/>
      <c r="J22" s="85"/>
      <c r="K22" s="85"/>
      <c r="L22" s="173"/>
      <c r="M22" s="172">
        <f t="shared" si="1"/>
        <v>0</v>
      </c>
      <c r="N22" s="85">
        <f t="shared" si="2"/>
        <v>7805000</v>
      </c>
      <c r="O22" s="85"/>
      <c r="P22" s="85"/>
      <c r="Q22" s="46"/>
      <c r="R22" s="46"/>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c r="BO22" s="52"/>
      <c r="BP22" s="52"/>
      <c r="BQ22" s="52"/>
      <c r="BR22" s="52"/>
      <c r="BS22" s="52"/>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c r="FZ22" s="52"/>
      <c r="GA22" s="52"/>
      <c r="GB22" s="52"/>
      <c r="GC22" s="52"/>
      <c r="GD22" s="52"/>
      <c r="GE22" s="52"/>
      <c r="GF22" s="52"/>
      <c r="GG22" s="52"/>
      <c r="GH22" s="52"/>
      <c r="GI22" s="52"/>
      <c r="GJ22" s="52"/>
      <c r="GK22" s="52"/>
      <c r="GL22" s="52"/>
      <c r="GM22" s="52"/>
      <c r="GN22" s="52"/>
      <c r="GO22" s="52"/>
      <c r="GP22" s="52"/>
    </row>
    <row r="23" spans="2:198" s="60" customFormat="1" ht="18.600000000000001" customHeight="1" x14ac:dyDescent="0.3">
      <c r="B23" s="146"/>
      <c r="C23" s="166" t="s">
        <v>123</v>
      </c>
      <c r="D23" s="71">
        <v>7805000</v>
      </c>
      <c r="E23" s="141"/>
      <c r="F23" s="73"/>
      <c r="G23" s="148"/>
      <c r="H23" s="53"/>
      <c r="I23" s="85"/>
      <c r="J23" s="85"/>
      <c r="K23" s="85"/>
      <c r="L23" s="173"/>
      <c r="M23" s="172">
        <f t="shared" si="1"/>
        <v>0</v>
      </c>
      <c r="N23" s="85">
        <f t="shared" si="2"/>
        <v>7805000</v>
      </c>
      <c r="O23" s="85"/>
      <c r="P23" s="85"/>
      <c r="Q23" s="46"/>
      <c r="R23" s="46"/>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52"/>
      <c r="CR23" s="52"/>
      <c r="CS23" s="52"/>
      <c r="CT23" s="52"/>
      <c r="CU23" s="52"/>
      <c r="CV23" s="52"/>
      <c r="CW23" s="52"/>
      <c r="CX23" s="52"/>
      <c r="CY23" s="52"/>
      <c r="CZ23" s="52"/>
      <c r="DA23" s="52"/>
      <c r="DB23" s="52"/>
      <c r="DC23" s="52"/>
      <c r="DD23" s="52"/>
      <c r="DE23" s="52"/>
      <c r="DF23" s="52"/>
      <c r="DG23" s="52"/>
      <c r="DH23" s="52"/>
      <c r="DI23" s="52"/>
      <c r="DJ23" s="52"/>
      <c r="DK23" s="52"/>
      <c r="DL23" s="52"/>
      <c r="DM23" s="52"/>
      <c r="DN23" s="52"/>
      <c r="DO23" s="52"/>
      <c r="DP23" s="52"/>
      <c r="DQ23" s="52"/>
      <c r="DR23" s="52"/>
      <c r="DS23" s="52"/>
      <c r="DT23" s="52"/>
      <c r="DU23" s="52"/>
      <c r="DV23" s="52"/>
      <c r="DW23" s="52"/>
      <c r="DX23" s="52"/>
      <c r="DY23" s="52"/>
      <c r="DZ23" s="52"/>
      <c r="EA23" s="52"/>
      <c r="EB23" s="52"/>
      <c r="EC23" s="52"/>
      <c r="ED23" s="52"/>
      <c r="EE23" s="52"/>
      <c r="EF23" s="52"/>
      <c r="EG23" s="52"/>
      <c r="EH23" s="52"/>
      <c r="EI23" s="52"/>
      <c r="EJ23" s="52"/>
      <c r="EK23" s="52"/>
      <c r="EL23" s="52"/>
      <c r="EM23" s="52"/>
      <c r="EN23" s="52"/>
      <c r="EO23" s="52"/>
      <c r="EP23" s="52"/>
      <c r="EQ23" s="52"/>
      <c r="ER23" s="52"/>
      <c r="ES23" s="52"/>
      <c r="ET23" s="52"/>
      <c r="EU23" s="52"/>
      <c r="EV23" s="52"/>
      <c r="EW23" s="52"/>
      <c r="EX23" s="52"/>
      <c r="EY23" s="52"/>
      <c r="EZ23" s="52"/>
      <c r="FA23" s="52"/>
      <c r="FB23" s="52"/>
      <c r="FC23" s="52"/>
      <c r="FD23" s="52"/>
      <c r="FE23" s="52"/>
      <c r="FF23" s="52"/>
      <c r="FG23" s="52"/>
      <c r="FH23" s="52"/>
      <c r="FI23" s="52"/>
      <c r="FJ23" s="52"/>
      <c r="FK23" s="52"/>
      <c r="FL23" s="52"/>
      <c r="FM23" s="52"/>
      <c r="FN23" s="52"/>
      <c r="FO23" s="52"/>
      <c r="FP23" s="52"/>
      <c r="FQ23" s="52"/>
      <c r="FR23" s="52"/>
      <c r="FS23" s="52"/>
      <c r="FT23" s="52"/>
      <c r="FU23" s="52"/>
      <c r="FV23" s="52"/>
      <c r="FW23" s="52"/>
      <c r="FX23" s="52"/>
      <c r="FY23" s="52"/>
      <c r="FZ23" s="52"/>
      <c r="GA23" s="52"/>
      <c r="GB23" s="52"/>
      <c r="GC23" s="52"/>
      <c r="GD23" s="52"/>
      <c r="GE23" s="52"/>
      <c r="GF23" s="52"/>
      <c r="GG23" s="52"/>
      <c r="GH23" s="52"/>
      <c r="GI23" s="52"/>
      <c r="GJ23" s="52"/>
      <c r="GK23" s="52"/>
      <c r="GL23" s="52"/>
      <c r="GM23" s="52"/>
      <c r="GN23" s="52"/>
      <c r="GO23" s="52"/>
      <c r="GP23" s="52"/>
    </row>
    <row r="24" spans="2:198" s="60" customFormat="1" ht="18.600000000000001" customHeight="1" x14ac:dyDescent="0.3">
      <c r="B24" s="146"/>
      <c r="C24" s="166" t="s">
        <v>124</v>
      </c>
      <c r="D24" s="71">
        <v>7805000</v>
      </c>
      <c r="E24" s="141"/>
      <c r="F24" s="73"/>
      <c r="G24" s="148"/>
      <c r="H24" s="53"/>
      <c r="I24" s="85"/>
      <c r="J24" s="85"/>
      <c r="K24" s="85"/>
      <c r="L24" s="173"/>
      <c r="M24" s="172">
        <f t="shared" si="1"/>
        <v>0</v>
      </c>
      <c r="N24" s="85">
        <f t="shared" si="2"/>
        <v>7805000</v>
      </c>
      <c r="O24" s="85"/>
      <c r="P24" s="85"/>
      <c r="Q24" s="46"/>
      <c r="R24" s="46"/>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52"/>
      <c r="BD24" s="52"/>
      <c r="BE24" s="52"/>
      <c r="BF24" s="52"/>
      <c r="BG24" s="52"/>
      <c r="BH24" s="52"/>
      <c r="BI24" s="52"/>
      <c r="BJ24" s="52"/>
      <c r="BK24" s="52"/>
      <c r="BL24" s="52"/>
      <c r="BM24" s="52"/>
      <c r="BN24" s="52"/>
      <c r="BO24" s="52"/>
      <c r="BP24" s="52"/>
      <c r="BQ24" s="52"/>
      <c r="BR24" s="52"/>
      <c r="BS24" s="52"/>
      <c r="BT24" s="52"/>
      <c r="BU24" s="52"/>
      <c r="BV24" s="52"/>
      <c r="BW24" s="52"/>
      <c r="BX24" s="52"/>
      <c r="BY24" s="52"/>
      <c r="BZ24" s="52"/>
      <c r="CA24" s="52"/>
      <c r="CB24" s="52"/>
      <c r="CC24" s="52"/>
      <c r="CD24" s="52"/>
      <c r="CE24" s="52"/>
      <c r="CF24" s="52"/>
      <c r="CG24" s="52"/>
      <c r="CH24" s="52"/>
      <c r="CI24" s="52"/>
      <c r="CJ24" s="52"/>
      <c r="CK24" s="52"/>
      <c r="CL24" s="52"/>
      <c r="CM24" s="52"/>
      <c r="CN24" s="52"/>
      <c r="CO24" s="52"/>
      <c r="CP24" s="52"/>
      <c r="CQ24" s="52"/>
      <c r="CR24" s="52"/>
      <c r="CS24" s="52"/>
      <c r="CT24" s="52"/>
      <c r="CU24" s="52"/>
      <c r="CV24" s="52"/>
      <c r="CW24" s="52"/>
      <c r="CX24" s="52"/>
      <c r="CY24" s="52"/>
      <c r="CZ24" s="52"/>
      <c r="DA24" s="52"/>
      <c r="DB24" s="52"/>
      <c r="DC24" s="52"/>
      <c r="DD24" s="52"/>
      <c r="DE24" s="52"/>
      <c r="DF24" s="52"/>
      <c r="DG24" s="52"/>
      <c r="DH24" s="52"/>
      <c r="DI24" s="52"/>
      <c r="DJ24" s="52"/>
      <c r="DK24" s="52"/>
      <c r="DL24" s="52"/>
      <c r="DM24" s="52"/>
      <c r="DN24" s="52"/>
      <c r="DO24" s="52"/>
      <c r="DP24" s="52"/>
      <c r="DQ24" s="52"/>
      <c r="DR24" s="52"/>
      <c r="DS24" s="52"/>
      <c r="DT24" s="52"/>
      <c r="DU24" s="52"/>
      <c r="DV24" s="52"/>
      <c r="DW24" s="52"/>
      <c r="DX24" s="52"/>
      <c r="DY24" s="52"/>
      <c r="DZ24" s="52"/>
      <c r="EA24" s="52"/>
      <c r="EB24" s="52"/>
      <c r="EC24" s="52"/>
      <c r="ED24" s="52"/>
      <c r="EE24" s="52"/>
      <c r="EF24" s="52"/>
      <c r="EG24" s="52"/>
      <c r="EH24" s="52"/>
      <c r="EI24" s="52"/>
      <c r="EJ24" s="52"/>
      <c r="EK24" s="52"/>
      <c r="EL24" s="52"/>
      <c r="EM24" s="52"/>
      <c r="EN24" s="52"/>
      <c r="EO24" s="52"/>
      <c r="EP24" s="52"/>
      <c r="EQ24" s="52"/>
      <c r="ER24" s="52"/>
      <c r="ES24" s="52"/>
      <c r="ET24" s="52"/>
      <c r="EU24" s="52"/>
      <c r="EV24" s="52"/>
      <c r="EW24" s="52"/>
      <c r="EX24" s="52"/>
      <c r="EY24" s="52"/>
      <c r="EZ24" s="52"/>
      <c r="FA24" s="52"/>
      <c r="FB24" s="52"/>
      <c r="FC24" s="52"/>
      <c r="FD24" s="52"/>
      <c r="FE24" s="52"/>
      <c r="FF24" s="52"/>
      <c r="FG24" s="52"/>
      <c r="FH24" s="52"/>
      <c r="FI24" s="52"/>
      <c r="FJ24" s="52"/>
      <c r="FK24" s="52"/>
      <c r="FL24" s="52"/>
      <c r="FM24" s="52"/>
      <c r="FN24" s="52"/>
      <c r="FO24" s="52"/>
      <c r="FP24" s="52"/>
      <c r="FQ24" s="52"/>
      <c r="FR24" s="52"/>
      <c r="FS24" s="52"/>
      <c r="FT24" s="52"/>
      <c r="FU24" s="52"/>
      <c r="FV24" s="52"/>
      <c r="FW24" s="52"/>
      <c r="FX24" s="52"/>
      <c r="FY24" s="52"/>
      <c r="FZ24" s="52"/>
      <c r="GA24" s="52"/>
      <c r="GB24" s="52"/>
      <c r="GC24" s="52"/>
      <c r="GD24" s="52"/>
      <c r="GE24" s="52"/>
      <c r="GF24" s="52"/>
      <c r="GG24" s="52"/>
      <c r="GH24" s="52"/>
      <c r="GI24" s="52"/>
      <c r="GJ24" s="52"/>
      <c r="GK24" s="52"/>
      <c r="GL24" s="52"/>
      <c r="GM24" s="52"/>
      <c r="GN24" s="52"/>
      <c r="GO24" s="52"/>
      <c r="GP24" s="52"/>
    </row>
    <row r="25" spans="2:198" s="60" customFormat="1" ht="18" customHeight="1" x14ac:dyDescent="0.3">
      <c r="B25" s="78"/>
      <c r="C25" s="70" t="s">
        <v>125</v>
      </c>
      <c r="D25" s="71">
        <v>5176000</v>
      </c>
      <c r="E25" s="72">
        <v>500000</v>
      </c>
      <c r="F25" s="73">
        <v>13</v>
      </c>
      <c r="G25" s="80">
        <f t="shared" ref="G25:G44" si="4">+ROUND((D25+E25)*F25,0)</f>
        <v>73788000</v>
      </c>
      <c r="H25" s="53"/>
      <c r="I25" s="85"/>
      <c r="J25" s="85">
        <v>4000000</v>
      </c>
      <c r="K25" s="85"/>
      <c r="L25" s="172">
        <f>+ROUND(J25*$K$13,0)</f>
        <v>5120000</v>
      </c>
      <c r="M25" s="172">
        <f t="shared" si="1"/>
        <v>0</v>
      </c>
      <c r="N25" s="85">
        <f t="shared" si="2"/>
        <v>5148000</v>
      </c>
      <c r="O25" s="85"/>
      <c r="P25" s="85"/>
      <c r="Q25" s="46"/>
      <c r="R25" s="46"/>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c r="BZ25" s="52"/>
      <c r="CA25" s="52"/>
      <c r="CB25" s="52"/>
      <c r="CC25" s="52"/>
      <c r="CD25" s="52"/>
      <c r="CE25" s="52"/>
      <c r="CF25" s="52"/>
      <c r="CG25" s="52"/>
      <c r="CH25" s="52"/>
      <c r="CI25" s="52"/>
      <c r="CJ25" s="52"/>
      <c r="CK25" s="52"/>
      <c r="CL25" s="52"/>
      <c r="CM25" s="52"/>
      <c r="CN25" s="52"/>
      <c r="CO25" s="52"/>
      <c r="CP25" s="52"/>
      <c r="CQ25" s="52"/>
      <c r="CR25" s="52"/>
      <c r="CS25" s="52"/>
      <c r="CT25" s="52"/>
      <c r="CU25" s="52"/>
      <c r="CV25" s="52"/>
      <c r="CW25" s="52"/>
      <c r="CX25" s="52"/>
      <c r="CY25" s="52"/>
      <c r="CZ25" s="52"/>
      <c r="DA25" s="52"/>
      <c r="DB25" s="52"/>
      <c r="DC25" s="52"/>
      <c r="DD25" s="52"/>
      <c r="DE25" s="52"/>
      <c r="DF25" s="52"/>
      <c r="DG25" s="52"/>
      <c r="DH25" s="52"/>
      <c r="DI25" s="52"/>
      <c r="DJ25" s="52"/>
      <c r="DK25" s="52"/>
      <c r="DL25" s="52"/>
      <c r="DM25" s="52"/>
      <c r="DN25" s="52"/>
      <c r="DO25" s="52"/>
      <c r="DP25" s="52"/>
      <c r="DQ25" s="52"/>
      <c r="DR25" s="52"/>
      <c r="DS25" s="52"/>
      <c r="DT25" s="52"/>
      <c r="DU25" s="52"/>
      <c r="DV25" s="52"/>
      <c r="DW25" s="52"/>
      <c r="DX25" s="52"/>
      <c r="DY25" s="52"/>
      <c r="DZ25" s="52"/>
      <c r="EA25" s="52"/>
      <c r="EB25" s="52"/>
      <c r="EC25" s="52"/>
      <c r="ED25" s="52"/>
      <c r="EE25" s="52"/>
      <c r="EF25" s="52"/>
      <c r="EG25" s="52"/>
      <c r="EH25" s="52"/>
      <c r="EI25" s="52"/>
      <c r="EJ25" s="52"/>
      <c r="EK25" s="52"/>
      <c r="EL25" s="52"/>
      <c r="EM25" s="52"/>
      <c r="EN25" s="52"/>
      <c r="EO25" s="52"/>
      <c r="EP25" s="52"/>
      <c r="EQ25" s="52"/>
      <c r="ER25" s="52"/>
      <c r="ES25" s="52"/>
      <c r="ET25" s="52"/>
      <c r="EU25" s="52"/>
      <c r="EV25" s="52"/>
      <c r="EW25" s="52"/>
      <c r="EX25" s="52"/>
      <c r="EY25" s="52"/>
      <c r="EZ25" s="52"/>
      <c r="FA25" s="52"/>
      <c r="FB25" s="52"/>
      <c r="FC25" s="52"/>
      <c r="FD25" s="52"/>
      <c r="FE25" s="52"/>
      <c r="FF25" s="52"/>
      <c r="FG25" s="52"/>
      <c r="FH25" s="52"/>
      <c r="FI25" s="52"/>
      <c r="FJ25" s="52"/>
      <c r="FK25" s="52"/>
      <c r="FL25" s="52"/>
      <c r="FM25" s="52"/>
      <c r="FN25" s="52"/>
      <c r="FO25" s="52"/>
      <c r="FP25" s="52"/>
      <c r="FQ25" s="52"/>
      <c r="FR25" s="52"/>
      <c r="FS25" s="52"/>
      <c r="FT25" s="52"/>
      <c r="FU25" s="52"/>
      <c r="FV25" s="52"/>
      <c r="FW25" s="52"/>
      <c r="FX25" s="52"/>
      <c r="FY25" s="52"/>
      <c r="FZ25" s="52"/>
      <c r="GA25" s="52"/>
      <c r="GB25" s="52"/>
      <c r="GC25" s="52"/>
      <c r="GD25" s="52"/>
      <c r="GE25" s="52"/>
      <c r="GF25" s="52"/>
      <c r="GG25" s="52"/>
      <c r="GH25" s="52"/>
      <c r="GI25" s="52"/>
      <c r="GJ25" s="52"/>
      <c r="GK25" s="52"/>
      <c r="GL25" s="52"/>
      <c r="GM25" s="52"/>
      <c r="GN25" s="52"/>
      <c r="GO25" s="52"/>
      <c r="GP25" s="52"/>
    </row>
    <row r="26" spans="2:198" s="60" customFormat="1" ht="18" customHeight="1" x14ac:dyDescent="0.3">
      <c r="B26" s="78"/>
      <c r="C26" s="70" t="s">
        <v>126</v>
      </c>
      <c r="D26" s="71">
        <f>+D25</f>
        <v>5176000</v>
      </c>
      <c r="E26" s="72">
        <v>500000</v>
      </c>
      <c r="F26" s="73">
        <v>13</v>
      </c>
      <c r="G26" s="80">
        <f t="shared" si="4"/>
        <v>73788000</v>
      </c>
      <c r="H26" s="53"/>
      <c r="I26" s="85"/>
      <c r="J26" s="85">
        <v>4000000</v>
      </c>
      <c r="K26" s="85"/>
      <c r="L26" s="172">
        <f t="shared" ref="L26:L44" si="5">+ROUND(J26*$K$13,0)</f>
        <v>5120000</v>
      </c>
      <c r="M26" s="172">
        <f t="shared" si="1"/>
        <v>0</v>
      </c>
      <c r="N26" s="85">
        <f t="shared" si="2"/>
        <v>5148000</v>
      </c>
      <c r="O26" s="85"/>
      <c r="P26" s="85"/>
      <c r="Q26" s="46"/>
      <c r="R26" s="46"/>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2"/>
      <c r="BK26" s="52"/>
      <c r="BL26" s="52"/>
      <c r="BM26" s="52"/>
      <c r="BN26" s="52"/>
      <c r="BO26" s="52"/>
      <c r="BP26" s="52"/>
      <c r="BQ26" s="52"/>
      <c r="BR26" s="52"/>
      <c r="BS26" s="52"/>
      <c r="BT26" s="52"/>
      <c r="BU26" s="52"/>
      <c r="BV26" s="52"/>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52"/>
      <c r="DK26" s="52"/>
      <c r="DL26" s="52"/>
      <c r="DM26" s="52"/>
      <c r="DN26" s="52"/>
      <c r="DO26" s="52"/>
      <c r="DP26" s="52"/>
      <c r="DQ26" s="52"/>
      <c r="DR26" s="52"/>
      <c r="DS26" s="52"/>
      <c r="DT26" s="52"/>
      <c r="DU26" s="52"/>
      <c r="DV26" s="52"/>
      <c r="DW26" s="52"/>
      <c r="DX26" s="52"/>
      <c r="DY26" s="52"/>
      <c r="DZ26" s="52"/>
      <c r="EA26" s="52"/>
      <c r="EB26" s="52"/>
      <c r="EC26" s="52"/>
      <c r="ED26" s="52"/>
      <c r="EE26" s="52"/>
      <c r="EF26" s="52"/>
      <c r="EG26" s="52"/>
      <c r="EH26" s="52"/>
      <c r="EI26" s="52"/>
      <c r="EJ26" s="52"/>
      <c r="EK26" s="52"/>
      <c r="EL26" s="52"/>
      <c r="EM26" s="52"/>
      <c r="EN26" s="52"/>
      <c r="EO26" s="52"/>
      <c r="EP26" s="52"/>
      <c r="EQ26" s="52"/>
      <c r="ER26" s="52"/>
      <c r="ES26" s="52"/>
      <c r="ET26" s="52"/>
      <c r="EU26" s="52"/>
      <c r="EV26" s="52"/>
      <c r="EW26" s="52"/>
      <c r="EX26" s="52"/>
      <c r="EY26" s="52"/>
      <c r="EZ26" s="52"/>
      <c r="FA26" s="52"/>
      <c r="FB26" s="52"/>
      <c r="FC26" s="52"/>
      <c r="FD26" s="52"/>
      <c r="FE26" s="52"/>
      <c r="FF26" s="52"/>
      <c r="FG26" s="52"/>
      <c r="FH26" s="52"/>
      <c r="FI26" s="52"/>
      <c r="FJ26" s="52"/>
      <c r="FK26" s="52"/>
      <c r="FL26" s="52"/>
      <c r="FM26" s="52"/>
      <c r="FN26" s="52"/>
      <c r="FO26" s="52"/>
      <c r="FP26" s="52"/>
      <c r="FQ26" s="52"/>
      <c r="FR26" s="52"/>
      <c r="FS26" s="52"/>
      <c r="FT26" s="52"/>
      <c r="FU26" s="52"/>
      <c r="FV26" s="52"/>
      <c r="FW26" s="52"/>
      <c r="FX26" s="52"/>
      <c r="FY26" s="52"/>
      <c r="FZ26" s="52"/>
      <c r="GA26" s="52"/>
      <c r="GB26" s="52"/>
      <c r="GC26" s="52"/>
      <c r="GD26" s="52"/>
      <c r="GE26" s="52"/>
      <c r="GF26" s="52"/>
      <c r="GG26" s="52"/>
      <c r="GH26" s="52"/>
      <c r="GI26" s="52"/>
      <c r="GJ26" s="52"/>
      <c r="GK26" s="52"/>
      <c r="GL26" s="52"/>
      <c r="GM26" s="52"/>
      <c r="GN26" s="52"/>
      <c r="GO26" s="52"/>
      <c r="GP26" s="52"/>
    </row>
    <row r="27" spans="2:198" s="60" customFormat="1" ht="18" customHeight="1" x14ac:dyDescent="0.3">
      <c r="B27" s="78"/>
      <c r="C27" s="70" t="s">
        <v>40</v>
      </c>
      <c r="D27" s="71">
        <f>+D26</f>
        <v>5176000</v>
      </c>
      <c r="E27" s="72">
        <v>500000</v>
      </c>
      <c r="F27" s="73">
        <v>13</v>
      </c>
      <c r="G27" s="80">
        <f t="shared" si="4"/>
        <v>73788000</v>
      </c>
      <c r="H27" s="53"/>
      <c r="I27" s="85"/>
      <c r="J27" s="85">
        <v>4000000</v>
      </c>
      <c r="K27" s="85"/>
      <c r="L27" s="172">
        <f t="shared" si="5"/>
        <v>5120000</v>
      </c>
      <c r="M27" s="172">
        <f t="shared" si="1"/>
        <v>0</v>
      </c>
      <c r="N27" s="85">
        <f t="shared" si="2"/>
        <v>5148000</v>
      </c>
      <c r="O27" s="85"/>
      <c r="P27" s="85"/>
      <c r="Q27" s="46"/>
      <c r="R27" s="46"/>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c r="AQ27" s="52"/>
      <c r="AR27" s="52"/>
      <c r="AS27" s="52"/>
      <c r="AT27" s="52"/>
      <c r="AU27" s="52"/>
      <c r="AV27" s="52"/>
      <c r="AW27" s="52"/>
      <c r="AX27" s="52"/>
      <c r="AY27" s="52"/>
      <c r="AZ27" s="52"/>
      <c r="BA27" s="52"/>
      <c r="BB27" s="52"/>
      <c r="BC27" s="52"/>
      <c r="BD27" s="52"/>
      <c r="BE27" s="52"/>
      <c r="BF27" s="52"/>
      <c r="BG27" s="52"/>
      <c r="BH27" s="52"/>
      <c r="BI27" s="52"/>
      <c r="BJ27" s="52"/>
      <c r="BK27" s="52"/>
      <c r="BL27" s="52"/>
      <c r="BM27" s="52"/>
      <c r="BN27" s="52"/>
      <c r="BO27" s="52"/>
      <c r="BP27" s="52"/>
      <c r="BQ27" s="52"/>
      <c r="BR27" s="52"/>
      <c r="BS27" s="52"/>
      <c r="BT27" s="52"/>
      <c r="BU27" s="52"/>
      <c r="BV27" s="52"/>
      <c r="BW27" s="52"/>
      <c r="BX27" s="52"/>
      <c r="BY27" s="52"/>
      <c r="BZ27" s="52"/>
      <c r="CA27" s="52"/>
      <c r="CB27" s="52"/>
      <c r="CC27" s="52"/>
      <c r="CD27" s="52"/>
      <c r="CE27" s="52"/>
      <c r="CF27" s="52"/>
      <c r="CG27" s="52"/>
      <c r="CH27" s="52"/>
      <c r="CI27" s="52"/>
      <c r="CJ27" s="52"/>
      <c r="CK27" s="52"/>
      <c r="CL27" s="52"/>
      <c r="CM27" s="52"/>
      <c r="CN27" s="52"/>
      <c r="CO27" s="52"/>
      <c r="CP27" s="52"/>
      <c r="CQ27" s="52"/>
      <c r="CR27" s="52"/>
      <c r="CS27" s="52"/>
      <c r="CT27" s="52"/>
      <c r="CU27" s="52"/>
      <c r="CV27" s="52"/>
      <c r="CW27" s="52"/>
      <c r="CX27" s="52"/>
      <c r="CY27" s="52"/>
      <c r="CZ27" s="52"/>
      <c r="DA27" s="52"/>
      <c r="DB27" s="52"/>
      <c r="DC27" s="52"/>
      <c r="DD27" s="52"/>
      <c r="DE27" s="52"/>
      <c r="DF27" s="52"/>
      <c r="DG27" s="52"/>
      <c r="DH27" s="52"/>
      <c r="DI27" s="52"/>
      <c r="DJ27" s="52"/>
      <c r="DK27" s="52"/>
      <c r="DL27" s="52"/>
      <c r="DM27" s="52"/>
      <c r="DN27" s="52"/>
      <c r="DO27" s="52"/>
      <c r="DP27" s="52"/>
      <c r="DQ27" s="52"/>
      <c r="DR27" s="52"/>
      <c r="DS27" s="52"/>
      <c r="DT27" s="52"/>
      <c r="DU27" s="52"/>
      <c r="DV27" s="52"/>
      <c r="DW27" s="52"/>
      <c r="DX27" s="52"/>
      <c r="DY27" s="52"/>
      <c r="DZ27" s="52"/>
      <c r="EA27" s="52"/>
      <c r="EB27" s="52"/>
      <c r="EC27" s="52"/>
      <c r="ED27" s="52"/>
      <c r="EE27" s="52"/>
      <c r="EF27" s="52"/>
      <c r="EG27" s="52"/>
      <c r="EH27" s="52"/>
      <c r="EI27" s="52"/>
      <c r="EJ27" s="52"/>
      <c r="EK27" s="52"/>
      <c r="EL27" s="52"/>
      <c r="EM27" s="52"/>
      <c r="EN27" s="52"/>
      <c r="EO27" s="52"/>
      <c r="EP27" s="52"/>
      <c r="EQ27" s="52"/>
      <c r="ER27" s="52"/>
      <c r="ES27" s="52"/>
      <c r="ET27" s="52"/>
      <c r="EU27" s="52"/>
      <c r="EV27" s="52"/>
      <c r="EW27" s="52"/>
      <c r="EX27" s="52"/>
      <c r="EY27" s="52"/>
      <c r="EZ27" s="52"/>
      <c r="FA27" s="52"/>
      <c r="FB27" s="52"/>
      <c r="FC27" s="52"/>
      <c r="FD27" s="52"/>
      <c r="FE27" s="52"/>
      <c r="FF27" s="52"/>
      <c r="FG27" s="52"/>
      <c r="FH27" s="52"/>
      <c r="FI27" s="52"/>
      <c r="FJ27" s="52"/>
      <c r="FK27" s="52"/>
      <c r="FL27" s="52"/>
      <c r="FM27" s="52"/>
      <c r="FN27" s="52"/>
      <c r="FO27" s="52"/>
      <c r="FP27" s="52"/>
      <c r="FQ27" s="52"/>
      <c r="FR27" s="52"/>
      <c r="FS27" s="52"/>
      <c r="FT27" s="52"/>
      <c r="FU27" s="52"/>
      <c r="FV27" s="52"/>
      <c r="FW27" s="52"/>
      <c r="FX27" s="52"/>
      <c r="FY27" s="52"/>
      <c r="FZ27" s="52"/>
      <c r="GA27" s="52"/>
      <c r="GB27" s="52"/>
      <c r="GC27" s="52"/>
      <c r="GD27" s="52"/>
      <c r="GE27" s="52"/>
      <c r="GF27" s="52"/>
      <c r="GG27" s="52"/>
      <c r="GH27" s="52"/>
      <c r="GI27" s="52"/>
      <c r="GJ27" s="52"/>
      <c r="GK27" s="52"/>
      <c r="GL27" s="52"/>
      <c r="GM27" s="52"/>
      <c r="GN27" s="52"/>
      <c r="GO27" s="52"/>
      <c r="GP27" s="52"/>
    </row>
    <row r="28" spans="2:198" s="60" customFormat="1" ht="18" customHeight="1" x14ac:dyDescent="0.3">
      <c r="B28" s="78"/>
      <c r="C28" s="70" t="s">
        <v>127</v>
      </c>
      <c r="D28" s="71">
        <v>6604000</v>
      </c>
      <c r="E28" s="72">
        <v>500000</v>
      </c>
      <c r="F28" s="73">
        <v>4</v>
      </c>
      <c r="G28" s="80">
        <f t="shared" si="4"/>
        <v>28416000</v>
      </c>
      <c r="H28" s="53">
        <f>4/6.5</f>
        <v>0.61538461538461542</v>
      </c>
      <c r="I28" s="85"/>
      <c r="J28" s="85">
        <v>5500000</v>
      </c>
      <c r="K28" s="85">
        <v>400000</v>
      </c>
      <c r="L28" s="172">
        <f t="shared" si="5"/>
        <v>7040000</v>
      </c>
      <c r="M28" s="172">
        <f t="shared" si="1"/>
        <v>512000</v>
      </c>
      <c r="N28" s="85">
        <f t="shared" si="2"/>
        <v>6822000</v>
      </c>
      <c r="O28" s="85"/>
      <c r="P28" s="85"/>
      <c r="Q28" s="46"/>
      <c r="R28" s="46"/>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52"/>
      <c r="BD28" s="52"/>
      <c r="BE28" s="52"/>
      <c r="BF28" s="52"/>
      <c r="BG28" s="52"/>
      <c r="BH28" s="52"/>
      <c r="BI28" s="52"/>
      <c r="BJ28" s="52"/>
      <c r="BK28" s="52"/>
      <c r="BL28" s="52"/>
      <c r="BM28" s="52"/>
      <c r="BN28" s="52"/>
      <c r="BO28" s="52"/>
      <c r="BP28" s="52"/>
      <c r="BQ28" s="52"/>
      <c r="BR28" s="52"/>
      <c r="BS28" s="52"/>
      <c r="BT28" s="52"/>
      <c r="BU28" s="52"/>
      <c r="BV28" s="52"/>
      <c r="BW28" s="52"/>
      <c r="BX28" s="52"/>
      <c r="BY28" s="52"/>
      <c r="BZ28" s="52"/>
      <c r="CA28" s="52"/>
      <c r="CB28" s="52"/>
      <c r="CC28" s="52"/>
      <c r="CD28" s="52"/>
      <c r="CE28" s="52"/>
      <c r="CF28" s="52"/>
      <c r="CG28" s="52"/>
      <c r="CH28" s="52"/>
      <c r="CI28" s="52"/>
      <c r="CJ28" s="52"/>
      <c r="CK28" s="52"/>
      <c r="CL28" s="52"/>
      <c r="CM28" s="52"/>
      <c r="CN28" s="52"/>
      <c r="CO28" s="52"/>
      <c r="CP28" s="52"/>
      <c r="CQ28" s="52"/>
      <c r="CR28" s="52"/>
      <c r="CS28" s="52"/>
      <c r="CT28" s="52"/>
      <c r="CU28" s="52"/>
      <c r="CV28" s="52"/>
      <c r="CW28" s="52"/>
      <c r="CX28" s="52"/>
      <c r="CY28" s="52"/>
      <c r="CZ28" s="52"/>
      <c r="DA28" s="52"/>
      <c r="DB28" s="52"/>
      <c r="DC28" s="52"/>
      <c r="DD28" s="52"/>
      <c r="DE28" s="52"/>
      <c r="DF28" s="52"/>
      <c r="DG28" s="52"/>
      <c r="DH28" s="52"/>
      <c r="DI28" s="52"/>
      <c r="DJ28" s="52"/>
      <c r="DK28" s="52"/>
      <c r="DL28" s="52"/>
      <c r="DM28" s="52"/>
      <c r="DN28" s="52"/>
      <c r="DO28" s="52"/>
      <c r="DP28" s="52"/>
      <c r="DQ28" s="52"/>
      <c r="DR28" s="52"/>
      <c r="DS28" s="52"/>
      <c r="DT28" s="52"/>
      <c r="DU28" s="52"/>
      <c r="DV28" s="52"/>
      <c r="DW28" s="52"/>
      <c r="DX28" s="52"/>
      <c r="DY28" s="52"/>
      <c r="DZ28" s="52"/>
      <c r="EA28" s="52"/>
      <c r="EB28" s="52"/>
      <c r="EC28" s="52"/>
      <c r="ED28" s="52"/>
      <c r="EE28" s="52"/>
      <c r="EF28" s="52"/>
      <c r="EG28" s="52"/>
      <c r="EH28" s="52"/>
      <c r="EI28" s="52"/>
      <c r="EJ28" s="52"/>
      <c r="EK28" s="52"/>
      <c r="EL28" s="52"/>
      <c r="EM28" s="52"/>
      <c r="EN28" s="52"/>
      <c r="EO28" s="52"/>
      <c r="EP28" s="52"/>
      <c r="EQ28" s="52"/>
      <c r="ER28" s="52"/>
      <c r="ES28" s="52"/>
      <c r="ET28" s="52"/>
      <c r="EU28" s="52"/>
      <c r="EV28" s="52"/>
      <c r="EW28" s="52"/>
      <c r="EX28" s="52"/>
      <c r="EY28" s="52"/>
      <c r="EZ28" s="52"/>
      <c r="FA28" s="52"/>
      <c r="FB28" s="52"/>
      <c r="FC28" s="52"/>
      <c r="FD28" s="52"/>
      <c r="FE28" s="52"/>
      <c r="FF28" s="52"/>
      <c r="FG28" s="52"/>
      <c r="FH28" s="52"/>
      <c r="FI28" s="52"/>
      <c r="FJ28" s="52"/>
      <c r="FK28" s="52"/>
      <c r="FL28" s="52"/>
      <c r="FM28" s="52"/>
      <c r="FN28" s="52"/>
      <c r="FO28" s="52"/>
      <c r="FP28" s="52"/>
      <c r="FQ28" s="52"/>
      <c r="FR28" s="52"/>
      <c r="FS28" s="52"/>
      <c r="FT28" s="52"/>
      <c r="FU28" s="52"/>
      <c r="FV28" s="52"/>
      <c r="FW28" s="52"/>
      <c r="FX28" s="52"/>
      <c r="FY28" s="52"/>
      <c r="FZ28" s="52"/>
      <c r="GA28" s="52"/>
      <c r="GB28" s="52"/>
      <c r="GC28" s="52"/>
      <c r="GD28" s="52"/>
      <c r="GE28" s="52"/>
      <c r="GF28" s="52"/>
      <c r="GG28" s="52"/>
      <c r="GH28" s="52"/>
      <c r="GI28" s="52"/>
      <c r="GJ28" s="52"/>
      <c r="GK28" s="52"/>
      <c r="GL28" s="52"/>
      <c r="GM28" s="52"/>
      <c r="GN28" s="52"/>
      <c r="GO28" s="52"/>
      <c r="GP28" s="52"/>
    </row>
    <row r="29" spans="2:198" s="60" customFormat="1" ht="18" customHeight="1" x14ac:dyDescent="0.3">
      <c r="B29" s="78"/>
      <c r="C29" s="70" t="s">
        <v>128</v>
      </c>
      <c r="D29" s="71">
        <f>+D27</f>
        <v>5176000</v>
      </c>
      <c r="E29" s="72">
        <v>500000</v>
      </c>
      <c r="F29" s="73">
        <v>6.5</v>
      </c>
      <c r="G29" s="80">
        <f t="shared" si="4"/>
        <v>36894000</v>
      </c>
      <c r="H29" s="53"/>
      <c r="I29" s="85"/>
      <c r="J29" s="85">
        <v>3800000</v>
      </c>
      <c r="K29" s="85"/>
      <c r="L29" s="172">
        <f t="shared" si="5"/>
        <v>4864000</v>
      </c>
      <c r="M29" s="172">
        <f t="shared" si="1"/>
        <v>0</v>
      </c>
      <c r="N29" s="85">
        <f t="shared" si="2"/>
        <v>5020000</v>
      </c>
      <c r="O29" s="85"/>
      <c r="P29" s="85"/>
      <c r="Q29" s="46"/>
      <c r="R29" s="46"/>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c r="BM29" s="52"/>
      <c r="BN29" s="52"/>
      <c r="BO29" s="52"/>
      <c r="BP29" s="52"/>
      <c r="BQ29" s="52"/>
      <c r="BR29" s="52"/>
      <c r="BS29" s="52"/>
      <c r="BT29" s="52"/>
      <c r="BU29" s="52"/>
      <c r="BV29" s="52"/>
      <c r="BW29" s="52"/>
      <c r="BX29" s="52"/>
      <c r="BY29" s="52"/>
      <c r="BZ29" s="52"/>
      <c r="CA29" s="52"/>
      <c r="CB29" s="52"/>
      <c r="CC29" s="52"/>
      <c r="CD29" s="52"/>
      <c r="CE29" s="52"/>
      <c r="CF29" s="52"/>
      <c r="CG29" s="52"/>
      <c r="CH29" s="52"/>
      <c r="CI29" s="52"/>
      <c r="CJ29" s="52"/>
      <c r="CK29" s="52"/>
      <c r="CL29" s="52"/>
      <c r="CM29" s="52"/>
      <c r="CN29" s="52"/>
      <c r="CO29" s="52"/>
      <c r="CP29" s="52"/>
      <c r="CQ29" s="52"/>
      <c r="CR29" s="52"/>
      <c r="CS29" s="52"/>
      <c r="CT29" s="52"/>
      <c r="CU29" s="52"/>
      <c r="CV29" s="52"/>
      <c r="CW29" s="52"/>
      <c r="CX29" s="52"/>
      <c r="CY29" s="52"/>
      <c r="CZ29" s="52"/>
      <c r="DA29" s="52"/>
      <c r="DB29" s="52"/>
      <c r="DC29" s="52"/>
      <c r="DD29" s="52"/>
      <c r="DE29" s="52"/>
      <c r="DF29" s="52"/>
      <c r="DG29" s="52"/>
      <c r="DH29" s="52"/>
      <c r="DI29" s="52"/>
      <c r="DJ29" s="52"/>
      <c r="DK29" s="52"/>
      <c r="DL29" s="52"/>
      <c r="DM29" s="52"/>
      <c r="DN29" s="52"/>
      <c r="DO29" s="52"/>
      <c r="DP29" s="52"/>
      <c r="DQ29" s="52"/>
      <c r="DR29" s="52"/>
      <c r="DS29" s="52"/>
      <c r="DT29" s="52"/>
      <c r="DU29" s="52"/>
      <c r="DV29" s="52"/>
      <c r="DW29" s="52"/>
      <c r="DX29" s="52"/>
      <c r="DY29" s="52"/>
      <c r="DZ29" s="52"/>
      <c r="EA29" s="52"/>
      <c r="EB29" s="52"/>
      <c r="EC29" s="52"/>
      <c r="ED29" s="52"/>
      <c r="EE29" s="52"/>
      <c r="EF29" s="52"/>
      <c r="EG29" s="52"/>
      <c r="EH29" s="52"/>
      <c r="EI29" s="52"/>
      <c r="EJ29" s="52"/>
      <c r="EK29" s="52"/>
      <c r="EL29" s="52"/>
      <c r="EM29" s="52"/>
      <c r="EN29" s="52"/>
      <c r="EO29" s="52"/>
      <c r="EP29" s="52"/>
      <c r="EQ29" s="52"/>
      <c r="ER29" s="52"/>
      <c r="ES29" s="52"/>
      <c r="ET29" s="52"/>
      <c r="EU29" s="52"/>
      <c r="EV29" s="52"/>
      <c r="EW29" s="52"/>
      <c r="EX29" s="52"/>
      <c r="EY29" s="52"/>
      <c r="EZ29" s="52"/>
      <c r="FA29" s="52"/>
      <c r="FB29" s="52"/>
      <c r="FC29" s="52"/>
      <c r="FD29" s="52"/>
      <c r="FE29" s="52"/>
      <c r="FF29" s="52"/>
      <c r="FG29" s="52"/>
      <c r="FH29" s="52"/>
      <c r="FI29" s="52"/>
      <c r="FJ29" s="52"/>
      <c r="FK29" s="52"/>
      <c r="FL29" s="52"/>
      <c r="FM29" s="52"/>
      <c r="FN29" s="52"/>
      <c r="FO29" s="52"/>
      <c r="FP29" s="52"/>
      <c r="FQ29" s="52"/>
      <c r="FR29" s="52"/>
      <c r="FS29" s="52"/>
      <c r="FT29" s="52"/>
      <c r="FU29" s="52"/>
      <c r="FV29" s="52"/>
      <c r="FW29" s="52"/>
      <c r="FX29" s="52"/>
      <c r="FY29" s="52"/>
      <c r="FZ29" s="52"/>
      <c r="GA29" s="52"/>
      <c r="GB29" s="52"/>
      <c r="GC29" s="52"/>
      <c r="GD29" s="52"/>
      <c r="GE29" s="52"/>
      <c r="GF29" s="52"/>
      <c r="GG29" s="52"/>
      <c r="GH29" s="52"/>
      <c r="GI29" s="52"/>
      <c r="GJ29" s="52"/>
      <c r="GK29" s="52"/>
      <c r="GL29" s="52"/>
      <c r="GM29" s="52"/>
      <c r="GN29" s="52"/>
      <c r="GO29" s="52"/>
      <c r="GP29" s="52"/>
    </row>
    <row r="30" spans="2:198" s="60" customFormat="1" ht="18" customHeight="1" x14ac:dyDescent="0.3">
      <c r="B30" s="78"/>
      <c r="C30" s="70" t="s">
        <v>129</v>
      </c>
      <c r="D30" s="71">
        <f>+D29</f>
        <v>5176000</v>
      </c>
      <c r="E30" s="72">
        <v>500000</v>
      </c>
      <c r="F30" s="73">
        <v>6.5</v>
      </c>
      <c r="G30" s="80">
        <f t="shared" si="4"/>
        <v>36894000</v>
      </c>
      <c r="H30" s="53"/>
      <c r="I30" s="85"/>
      <c r="J30" s="85">
        <v>3800000</v>
      </c>
      <c r="K30" s="85"/>
      <c r="L30" s="172">
        <f t="shared" si="5"/>
        <v>4864000</v>
      </c>
      <c r="M30" s="172">
        <f t="shared" si="1"/>
        <v>0</v>
      </c>
      <c r="N30" s="85">
        <f t="shared" si="2"/>
        <v>5020000</v>
      </c>
      <c r="O30" s="85"/>
      <c r="P30" s="85"/>
      <c r="Q30" s="46"/>
      <c r="R30" s="46"/>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c r="BO30" s="52"/>
      <c r="BP30" s="52"/>
      <c r="BQ30" s="52"/>
      <c r="BR30" s="52"/>
      <c r="BS30" s="52"/>
      <c r="BT30" s="52"/>
      <c r="BU30" s="52"/>
      <c r="BV30" s="52"/>
      <c r="BW30" s="52"/>
      <c r="BX30" s="52"/>
      <c r="BY30" s="52"/>
      <c r="BZ30" s="52"/>
      <c r="CA30" s="52"/>
      <c r="CB30" s="52"/>
      <c r="CC30" s="52"/>
      <c r="CD30" s="52"/>
      <c r="CE30" s="52"/>
      <c r="CF30" s="52"/>
      <c r="CG30" s="52"/>
      <c r="CH30" s="52"/>
      <c r="CI30" s="52"/>
      <c r="CJ30" s="52"/>
      <c r="CK30" s="52"/>
      <c r="CL30" s="52"/>
      <c r="CM30" s="52"/>
      <c r="CN30" s="52"/>
      <c r="CO30" s="52"/>
      <c r="CP30" s="52"/>
      <c r="CQ30" s="52"/>
      <c r="CR30" s="52"/>
      <c r="CS30" s="52"/>
      <c r="CT30" s="52"/>
      <c r="CU30" s="52"/>
      <c r="CV30" s="52"/>
      <c r="CW30" s="52"/>
      <c r="CX30" s="52"/>
      <c r="CY30" s="52"/>
      <c r="CZ30" s="52"/>
      <c r="DA30" s="52"/>
      <c r="DB30" s="52"/>
      <c r="DC30" s="52"/>
      <c r="DD30" s="52"/>
      <c r="DE30" s="52"/>
      <c r="DF30" s="52"/>
      <c r="DG30" s="52"/>
      <c r="DH30" s="52"/>
      <c r="DI30" s="52"/>
      <c r="DJ30" s="52"/>
      <c r="DK30" s="52"/>
      <c r="DL30" s="52"/>
      <c r="DM30" s="52"/>
      <c r="DN30" s="52"/>
      <c r="DO30" s="52"/>
      <c r="DP30" s="52"/>
      <c r="DQ30" s="52"/>
      <c r="DR30" s="52"/>
      <c r="DS30" s="52"/>
      <c r="DT30" s="52"/>
      <c r="DU30" s="52"/>
      <c r="DV30" s="52"/>
      <c r="DW30" s="52"/>
      <c r="DX30" s="52"/>
      <c r="DY30" s="52"/>
      <c r="DZ30" s="52"/>
      <c r="EA30" s="52"/>
      <c r="EB30" s="52"/>
      <c r="EC30" s="52"/>
      <c r="ED30" s="52"/>
      <c r="EE30" s="52"/>
      <c r="EF30" s="52"/>
      <c r="EG30" s="52"/>
      <c r="EH30" s="52"/>
      <c r="EI30" s="52"/>
      <c r="EJ30" s="52"/>
      <c r="EK30" s="52"/>
      <c r="EL30" s="52"/>
      <c r="EM30" s="52"/>
      <c r="EN30" s="52"/>
      <c r="EO30" s="52"/>
      <c r="EP30" s="52"/>
      <c r="EQ30" s="52"/>
      <c r="ER30" s="52"/>
      <c r="ES30" s="52"/>
      <c r="ET30" s="52"/>
      <c r="EU30" s="52"/>
      <c r="EV30" s="52"/>
      <c r="EW30" s="52"/>
      <c r="EX30" s="52"/>
      <c r="EY30" s="52"/>
      <c r="EZ30" s="52"/>
      <c r="FA30" s="52"/>
      <c r="FB30" s="52"/>
      <c r="FC30" s="52"/>
      <c r="FD30" s="52"/>
      <c r="FE30" s="52"/>
      <c r="FF30" s="52"/>
      <c r="FG30" s="52"/>
      <c r="FH30" s="52"/>
      <c r="FI30" s="52"/>
      <c r="FJ30" s="52"/>
      <c r="FK30" s="52"/>
      <c r="FL30" s="52"/>
      <c r="FM30" s="52"/>
      <c r="FN30" s="52"/>
      <c r="FO30" s="52"/>
      <c r="FP30" s="52"/>
      <c r="FQ30" s="52"/>
      <c r="FR30" s="52"/>
      <c r="FS30" s="52"/>
      <c r="FT30" s="52"/>
      <c r="FU30" s="52"/>
      <c r="FV30" s="52"/>
      <c r="FW30" s="52"/>
      <c r="FX30" s="52"/>
      <c r="FY30" s="52"/>
      <c r="FZ30" s="52"/>
      <c r="GA30" s="52"/>
      <c r="GB30" s="52"/>
      <c r="GC30" s="52"/>
      <c r="GD30" s="52"/>
      <c r="GE30" s="52"/>
      <c r="GF30" s="52"/>
      <c r="GG30" s="52"/>
      <c r="GH30" s="52"/>
      <c r="GI30" s="52"/>
      <c r="GJ30" s="52"/>
      <c r="GK30" s="52"/>
      <c r="GL30" s="52"/>
      <c r="GM30" s="52"/>
      <c r="GN30" s="52"/>
      <c r="GO30" s="52"/>
      <c r="GP30" s="52"/>
    </row>
    <row r="31" spans="2:198" s="60" customFormat="1" ht="18" customHeight="1" x14ac:dyDescent="0.3">
      <c r="B31" s="78"/>
      <c r="C31" s="70" t="s">
        <v>130</v>
      </c>
      <c r="D31" s="71">
        <f>+D30</f>
        <v>5176000</v>
      </c>
      <c r="E31" s="72">
        <v>500000</v>
      </c>
      <c r="F31" s="73">
        <v>6.5</v>
      </c>
      <c r="G31" s="80">
        <f t="shared" si="4"/>
        <v>36894000</v>
      </c>
      <c r="H31" s="53"/>
      <c r="I31" s="85"/>
      <c r="J31" s="85">
        <v>3800000</v>
      </c>
      <c r="K31" s="85"/>
      <c r="L31" s="172">
        <f t="shared" si="5"/>
        <v>4864000</v>
      </c>
      <c r="M31" s="172">
        <f t="shared" si="1"/>
        <v>0</v>
      </c>
      <c r="N31" s="85">
        <f t="shared" si="2"/>
        <v>5020000</v>
      </c>
      <c r="O31" s="85"/>
      <c r="P31" s="85"/>
      <c r="Q31" s="46"/>
      <c r="R31" s="46"/>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52"/>
      <c r="BK31" s="52"/>
      <c r="BL31" s="52"/>
      <c r="BM31" s="52"/>
      <c r="BN31" s="52"/>
      <c r="BO31" s="52"/>
      <c r="BP31" s="52"/>
      <c r="BQ31" s="52"/>
      <c r="BR31" s="52"/>
      <c r="BS31" s="52"/>
      <c r="BT31" s="52"/>
      <c r="BU31" s="52"/>
      <c r="BV31" s="52"/>
      <c r="BW31" s="52"/>
      <c r="BX31" s="52"/>
      <c r="BY31" s="52"/>
      <c r="BZ31" s="52"/>
      <c r="CA31" s="52"/>
      <c r="CB31" s="52"/>
      <c r="CC31" s="52"/>
      <c r="CD31" s="52"/>
      <c r="CE31" s="52"/>
      <c r="CF31" s="52"/>
      <c r="CG31" s="52"/>
      <c r="CH31" s="52"/>
      <c r="CI31" s="52"/>
      <c r="CJ31" s="52"/>
      <c r="CK31" s="52"/>
      <c r="CL31" s="52"/>
      <c r="CM31" s="52"/>
      <c r="CN31" s="52"/>
      <c r="CO31" s="52"/>
      <c r="CP31" s="52"/>
      <c r="CQ31" s="52"/>
      <c r="CR31" s="52"/>
      <c r="CS31" s="52"/>
      <c r="CT31" s="52"/>
      <c r="CU31" s="52"/>
      <c r="CV31" s="52"/>
      <c r="CW31" s="52"/>
      <c r="CX31" s="52"/>
      <c r="CY31" s="52"/>
      <c r="CZ31" s="52"/>
      <c r="DA31" s="52"/>
      <c r="DB31" s="52"/>
      <c r="DC31" s="52"/>
      <c r="DD31" s="52"/>
      <c r="DE31" s="52"/>
      <c r="DF31" s="52"/>
      <c r="DG31" s="52"/>
      <c r="DH31" s="52"/>
      <c r="DI31" s="52"/>
      <c r="DJ31" s="52"/>
      <c r="DK31" s="52"/>
      <c r="DL31" s="52"/>
      <c r="DM31" s="52"/>
      <c r="DN31" s="52"/>
      <c r="DO31" s="52"/>
      <c r="DP31" s="52"/>
      <c r="DQ31" s="52"/>
      <c r="DR31" s="52"/>
      <c r="DS31" s="52"/>
      <c r="DT31" s="52"/>
      <c r="DU31" s="52"/>
      <c r="DV31" s="52"/>
      <c r="DW31" s="52"/>
      <c r="DX31" s="52"/>
      <c r="DY31" s="52"/>
      <c r="DZ31" s="52"/>
      <c r="EA31" s="52"/>
      <c r="EB31" s="52"/>
      <c r="EC31" s="52"/>
      <c r="ED31" s="52"/>
      <c r="EE31" s="52"/>
      <c r="EF31" s="52"/>
      <c r="EG31" s="52"/>
      <c r="EH31" s="52"/>
      <c r="EI31" s="52"/>
      <c r="EJ31" s="52"/>
      <c r="EK31" s="52"/>
      <c r="EL31" s="52"/>
      <c r="EM31" s="52"/>
      <c r="EN31" s="52"/>
      <c r="EO31" s="52"/>
      <c r="EP31" s="52"/>
      <c r="EQ31" s="52"/>
      <c r="ER31" s="52"/>
      <c r="ES31" s="52"/>
      <c r="ET31" s="52"/>
      <c r="EU31" s="52"/>
      <c r="EV31" s="52"/>
      <c r="EW31" s="52"/>
      <c r="EX31" s="52"/>
      <c r="EY31" s="52"/>
      <c r="EZ31" s="52"/>
      <c r="FA31" s="52"/>
      <c r="FB31" s="52"/>
      <c r="FC31" s="52"/>
      <c r="FD31" s="52"/>
      <c r="FE31" s="52"/>
      <c r="FF31" s="52"/>
      <c r="FG31" s="52"/>
      <c r="FH31" s="52"/>
      <c r="FI31" s="52"/>
      <c r="FJ31" s="52"/>
      <c r="FK31" s="52"/>
      <c r="FL31" s="52"/>
      <c r="FM31" s="52"/>
      <c r="FN31" s="52"/>
      <c r="FO31" s="52"/>
      <c r="FP31" s="52"/>
      <c r="FQ31" s="52"/>
      <c r="FR31" s="52"/>
      <c r="FS31" s="52"/>
      <c r="FT31" s="52"/>
      <c r="FU31" s="52"/>
      <c r="FV31" s="52"/>
      <c r="FW31" s="52"/>
      <c r="FX31" s="52"/>
      <c r="FY31" s="52"/>
      <c r="FZ31" s="52"/>
      <c r="GA31" s="52"/>
      <c r="GB31" s="52"/>
      <c r="GC31" s="52"/>
      <c r="GD31" s="52"/>
      <c r="GE31" s="52"/>
      <c r="GF31" s="52"/>
      <c r="GG31" s="52"/>
      <c r="GH31" s="52"/>
      <c r="GI31" s="52"/>
      <c r="GJ31" s="52"/>
      <c r="GK31" s="52"/>
      <c r="GL31" s="52"/>
      <c r="GM31" s="52"/>
      <c r="GN31" s="52"/>
      <c r="GO31" s="52"/>
      <c r="GP31" s="52"/>
    </row>
    <row r="32" spans="2:198" s="60" customFormat="1" ht="18" customHeight="1" x14ac:dyDescent="0.3">
      <c r="B32" s="78"/>
      <c r="C32" s="70" t="s">
        <v>131</v>
      </c>
      <c r="D32" s="71">
        <v>5176000</v>
      </c>
      <c r="E32" s="72"/>
      <c r="F32" s="73">
        <v>4</v>
      </c>
      <c r="G32" s="80">
        <f t="shared" si="4"/>
        <v>20704000</v>
      </c>
      <c r="H32" s="53"/>
      <c r="I32" s="85"/>
      <c r="J32" s="85">
        <v>3800000</v>
      </c>
      <c r="K32" s="85"/>
      <c r="L32" s="172">
        <f t="shared" si="5"/>
        <v>4864000</v>
      </c>
      <c r="M32" s="172">
        <f t="shared" si="1"/>
        <v>0</v>
      </c>
      <c r="N32" s="85">
        <f t="shared" si="2"/>
        <v>5020000</v>
      </c>
      <c r="O32" s="85"/>
      <c r="P32" s="85"/>
      <c r="Q32" s="46"/>
      <c r="R32" s="46"/>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c r="CA32" s="52"/>
      <c r="CB32" s="52"/>
      <c r="CC32" s="52"/>
      <c r="CD32" s="52"/>
      <c r="CE32" s="52"/>
      <c r="CF32" s="52"/>
      <c r="CG32" s="52"/>
      <c r="CH32" s="52"/>
      <c r="CI32" s="52"/>
      <c r="CJ32" s="52"/>
      <c r="CK32" s="52"/>
      <c r="CL32" s="52"/>
      <c r="CM32" s="52"/>
      <c r="CN32" s="52"/>
      <c r="CO32" s="52"/>
      <c r="CP32" s="52"/>
      <c r="CQ32" s="52"/>
      <c r="CR32" s="52"/>
      <c r="CS32" s="52"/>
      <c r="CT32" s="52"/>
      <c r="CU32" s="52"/>
      <c r="CV32" s="52"/>
      <c r="CW32" s="52"/>
      <c r="CX32" s="52"/>
      <c r="CY32" s="52"/>
      <c r="CZ32" s="52"/>
      <c r="DA32" s="52"/>
      <c r="DB32" s="52"/>
      <c r="DC32" s="52"/>
      <c r="DD32" s="52"/>
      <c r="DE32" s="52"/>
      <c r="DF32" s="52"/>
      <c r="DG32" s="52"/>
      <c r="DH32" s="52"/>
      <c r="DI32" s="52"/>
      <c r="DJ32" s="52"/>
      <c r="DK32" s="52"/>
      <c r="DL32" s="52"/>
      <c r="DM32" s="52"/>
      <c r="DN32" s="52"/>
      <c r="DO32" s="52"/>
      <c r="DP32" s="52"/>
      <c r="DQ32" s="52"/>
      <c r="DR32" s="52"/>
      <c r="DS32" s="52"/>
      <c r="DT32" s="52"/>
      <c r="DU32" s="52"/>
      <c r="DV32" s="52"/>
      <c r="DW32" s="52"/>
      <c r="DX32" s="52"/>
      <c r="DY32" s="52"/>
      <c r="DZ32" s="52"/>
      <c r="EA32" s="52"/>
      <c r="EB32" s="52"/>
      <c r="EC32" s="52"/>
      <c r="ED32" s="52"/>
      <c r="EE32" s="52"/>
      <c r="EF32" s="52"/>
      <c r="EG32" s="52"/>
      <c r="EH32" s="52"/>
      <c r="EI32" s="52"/>
      <c r="EJ32" s="52"/>
      <c r="EK32" s="52"/>
      <c r="EL32" s="52"/>
      <c r="EM32" s="52"/>
      <c r="EN32" s="52"/>
      <c r="EO32" s="52"/>
      <c r="EP32" s="52"/>
      <c r="EQ32" s="52"/>
      <c r="ER32" s="52"/>
      <c r="ES32" s="52"/>
      <c r="ET32" s="52"/>
      <c r="EU32" s="52"/>
      <c r="EV32" s="52"/>
      <c r="EW32" s="52"/>
      <c r="EX32" s="52"/>
      <c r="EY32" s="52"/>
      <c r="EZ32" s="52"/>
      <c r="FA32" s="52"/>
      <c r="FB32" s="52"/>
      <c r="FC32" s="52"/>
      <c r="FD32" s="52"/>
      <c r="FE32" s="52"/>
      <c r="FF32" s="52"/>
      <c r="FG32" s="52"/>
      <c r="FH32" s="52"/>
      <c r="FI32" s="52"/>
      <c r="FJ32" s="52"/>
      <c r="FK32" s="52"/>
      <c r="FL32" s="52"/>
      <c r="FM32" s="52"/>
      <c r="FN32" s="52"/>
      <c r="FO32" s="52"/>
      <c r="FP32" s="52"/>
      <c r="FQ32" s="52"/>
      <c r="FR32" s="52"/>
      <c r="FS32" s="52"/>
      <c r="FT32" s="52"/>
      <c r="FU32" s="52"/>
      <c r="FV32" s="52"/>
      <c r="FW32" s="52"/>
      <c r="FX32" s="52"/>
      <c r="FY32" s="52"/>
      <c r="FZ32" s="52"/>
      <c r="GA32" s="52"/>
      <c r="GB32" s="52"/>
      <c r="GC32" s="52"/>
      <c r="GD32" s="52"/>
      <c r="GE32" s="52"/>
      <c r="GF32" s="52"/>
      <c r="GG32" s="52"/>
      <c r="GH32" s="52"/>
      <c r="GI32" s="52"/>
      <c r="GJ32" s="52"/>
      <c r="GK32" s="52"/>
      <c r="GL32" s="52"/>
      <c r="GM32" s="52"/>
      <c r="GN32" s="52"/>
      <c r="GO32" s="52"/>
      <c r="GP32" s="52"/>
    </row>
    <row r="33" spans="2:198" s="60" customFormat="1" ht="18" customHeight="1" x14ac:dyDescent="0.3">
      <c r="B33" s="78"/>
      <c r="C33" s="70" t="s">
        <v>132</v>
      </c>
      <c r="D33" s="71">
        <v>5176000</v>
      </c>
      <c r="E33" s="72"/>
      <c r="F33" s="73">
        <v>4</v>
      </c>
      <c r="G33" s="80">
        <f t="shared" si="4"/>
        <v>20704000</v>
      </c>
      <c r="H33" s="53"/>
      <c r="I33" s="85"/>
      <c r="J33" s="85">
        <v>3800000</v>
      </c>
      <c r="K33" s="85"/>
      <c r="L33" s="172">
        <f t="shared" si="5"/>
        <v>4864000</v>
      </c>
      <c r="M33" s="172">
        <f t="shared" si="1"/>
        <v>0</v>
      </c>
      <c r="N33" s="85">
        <f t="shared" si="2"/>
        <v>5020000</v>
      </c>
      <c r="O33" s="85"/>
      <c r="P33" s="85"/>
      <c r="Q33" s="46"/>
      <c r="R33" s="46"/>
      <c r="S33" s="52"/>
      <c r="T33" s="52"/>
      <c r="U33" s="52"/>
      <c r="V33" s="52"/>
      <c r="W33" s="52"/>
      <c r="X33" s="52"/>
      <c r="Y33" s="52"/>
      <c r="Z33" s="52"/>
      <c r="AA33" s="52"/>
      <c r="AB33" s="52"/>
      <c r="AC33" s="52"/>
      <c r="AD33" s="52"/>
      <c r="AE33" s="52"/>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52"/>
      <c r="BK33" s="52"/>
      <c r="BL33" s="52"/>
      <c r="BM33" s="52"/>
      <c r="BN33" s="52"/>
      <c r="BO33" s="52"/>
      <c r="BP33" s="52"/>
      <c r="BQ33" s="52"/>
      <c r="BR33" s="52"/>
      <c r="BS33" s="52"/>
      <c r="BT33" s="52"/>
      <c r="BU33" s="52"/>
      <c r="BV33" s="52"/>
      <c r="BW33" s="52"/>
      <c r="BX33" s="52"/>
      <c r="BY33" s="52"/>
      <c r="BZ33" s="52"/>
      <c r="CA33" s="52"/>
      <c r="CB33" s="52"/>
      <c r="CC33" s="52"/>
      <c r="CD33" s="52"/>
      <c r="CE33" s="52"/>
      <c r="CF33" s="52"/>
      <c r="CG33" s="52"/>
      <c r="CH33" s="52"/>
      <c r="CI33" s="52"/>
      <c r="CJ33" s="52"/>
      <c r="CK33" s="52"/>
      <c r="CL33" s="52"/>
      <c r="CM33" s="52"/>
      <c r="CN33" s="52"/>
      <c r="CO33" s="52"/>
      <c r="CP33" s="52"/>
      <c r="CQ33" s="52"/>
      <c r="CR33" s="52"/>
      <c r="CS33" s="52"/>
      <c r="CT33" s="52"/>
      <c r="CU33" s="52"/>
      <c r="CV33" s="52"/>
      <c r="CW33" s="52"/>
      <c r="CX33" s="52"/>
      <c r="CY33" s="52"/>
      <c r="CZ33" s="52"/>
      <c r="DA33" s="52"/>
      <c r="DB33" s="52"/>
      <c r="DC33" s="52"/>
      <c r="DD33" s="52"/>
      <c r="DE33" s="52"/>
      <c r="DF33" s="52"/>
      <c r="DG33" s="52"/>
      <c r="DH33" s="52"/>
      <c r="DI33" s="52"/>
      <c r="DJ33" s="52"/>
      <c r="DK33" s="52"/>
      <c r="DL33" s="52"/>
      <c r="DM33" s="52"/>
      <c r="DN33" s="52"/>
      <c r="DO33" s="52"/>
      <c r="DP33" s="52"/>
      <c r="DQ33" s="52"/>
      <c r="DR33" s="52"/>
      <c r="DS33" s="52"/>
      <c r="DT33" s="52"/>
      <c r="DU33" s="52"/>
      <c r="DV33" s="52"/>
      <c r="DW33" s="52"/>
      <c r="DX33" s="52"/>
      <c r="DY33" s="52"/>
      <c r="DZ33" s="52"/>
      <c r="EA33" s="52"/>
      <c r="EB33" s="52"/>
      <c r="EC33" s="52"/>
      <c r="ED33" s="52"/>
      <c r="EE33" s="52"/>
      <c r="EF33" s="52"/>
      <c r="EG33" s="52"/>
      <c r="EH33" s="52"/>
      <c r="EI33" s="52"/>
      <c r="EJ33" s="52"/>
      <c r="EK33" s="52"/>
      <c r="EL33" s="52"/>
      <c r="EM33" s="52"/>
      <c r="EN33" s="52"/>
      <c r="EO33" s="52"/>
      <c r="EP33" s="52"/>
      <c r="EQ33" s="52"/>
      <c r="ER33" s="52"/>
      <c r="ES33" s="52"/>
      <c r="ET33" s="52"/>
      <c r="EU33" s="52"/>
      <c r="EV33" s="52"/>
      <c r="EW33" s="52"/>
      <c r="EX33" s="52"/>
      <c r="EY33" s="52"/>
      <c r="EZ33" s="52"/>
      <c r="FA33" s="52"/>
      <c r="FB33" s="52"/>
      <c r="FC33" s="52"/>
      <c r="FD33" s="52"/>
      <c r="FE33" s="52"/>
      <c r="FF33" s="52"/>
      <c r="FG33" s="52"/>
      <c r="FH33" s="52"/>
      <c r="FI33" s="52"/>
      <c r="FJ33" s="52"/>
      <c r="FK33" s="52"/>
      <c r="FL33" s="52"/>
      <c r="FM33" s="52"/>
      <c r="FN33" s="52"/>
      <c r="FO33" s="52"/>
      <c r="FP33" s="52"/>
      <c r="FQ33" s="52"/>
      <c r="FR33" s="52"/>
      <c r="FS33" s="52"/>
      <c r="FT33" s="52"/>
      <c r="FU33" s="52"/>
      <c r="FV33" s="52"/>
      <c r="FW33" s="52"/>
      <c r="FX33" s="52"/>
      <c r="FY33" s="52"/>
      <c r="FZ33" s="52"/>
      <c r="GA33" s="52"/>
      <c r="GB33" s="52"/>
      <c r="GC33" s="52"/>
      <c r="GD33" s="52"/>
      <c r="GE33" s="52"/>
      <c r="GF33" s="52"/>
      <c r="GG33" s="52"/>
      <c r="GH33" s="52"/>
      <c r="GI33" s="52"/>
      <c r="GJ33" s="52"/>
      <c r="GK33" s="52"/>
      <c r="GL33" s="52"/>
      <c r="GM33" s="52"/>
      <c r="GN33" s="52"/>
      <c r="GO33" s="52"/>
      <c r="GP33" s="52"/>
    </row>
    <row r="34" spans="2:198" s="60" customFormat="1" ht="18" customHeight="1" x14ac:dyDescent="0.3">
      <c r="B34" s="149"/>
      <c r="C34" s="325" t="s">
        <v>44</v>
      </c>
      <c r="D34" s="325"/>
      <c r="E34" s="325"/>
      <c r="F34" s="325"/>
      <c r="G34" s="340"/>
      <c r="H34" s="53"/>
      <c r="I34" s="85"/>
      <c r="J34" s="85"/>
      <c r="K34" s="85"/>
      <c r="L34" s="172">
        <f t="shared" si="5"/>
        <v>0</v>
      </c>
      <c r="M34" s="172">
        <f t="shared" si="1"/>
        <v>0</v>
      </c>
      <c r="N34" s="85">
        <f t="shared" si="2"/>
        <v>0</v>
      </c>
      <c r="O34" s="85"/>
      <c r="P34" s="85"/>
      <c r="Q34" s="46"/>
      <c r="R34" s="46"/>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52"/>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52"/>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52"/>
      <c r="FF34" s="52"/>
      <c r="FG34" s="52"/>
      <c r="FH34" s="52"/>
      <c r="FI34" s="52"/>
      <c r="FJ34" s="52"/>
      <c r="FK34" s="52"/>
      <c r="FL34" s="52"/>
      <c r="FM34" s="52"/>
      <c r="FN34" s="52"/>
      <c r="FO34" s="52"/>
      <c r="FP34" s="52"/>
      <c r="FQ34" s="52"/>
      <c r="FR34" s="52"/>
      <c r="FS34" s="52"/>
      <c r="FT34" s="52"/>
      <c r="FU34" s="52"/>
      <c r="FV34" s="52"/>
      <c r="FW34" s="52"/>
      <c r="FX34" s="52"/>
      <c r="FY34" s="52"/>
      <c r="FZ34" s="52"/>
      <c r="GA34" s="52"/>
      <c r="GB34" s="52"/>
      <c r="GC34" s="52"/>
      <c r="GD34" s="52"/>
      <c r="GE34" s="52"/>
      <c r="GF34" s="52"/>
      <c r="GG34" s="52"/>
      <c r="GH34" s="52"/>
      <c r="GI34" s="52"/>
      <c r="GJ34" s="52"/>
      <c r="GK34" s="52"/>
      <c r="GL34" s="52"/>
      <c r="GM34" s="52"/>
      <c r="GN34" s="52"/>
      <c r="GO34" s="52"/>
      <c r="GP34" s="52"/>
    </row>
    <row r="35" spans="2:198" s="60" customFormat="1" ht="18" customHeight="1" x14ac:dyDescent="0.3">
      <c r="B35" s="78"/>
      <c r="C35" s="167" t="s">
        <v>133</v>
      </c>
      <c r="D35" s="71">
        <v>2759000</v>
      </c>
      <c r="E35" s="72">
        <v>350000</v>
      </c>
      <c r="F35" s="73">
        <v>13</v>
      </c>
      <c r="G35" s="80">
        <f t="shared" si="4"/>
        <v>40417000</v>
      </c>
      <c r="H35" s="53"/>
      <c r="I35" s="85"/>
      <c r="J35" s="85">
        <v>2100000</v>
      </c>
      <c r="K35" s="85">
        <v>400000</v>
      </c>
      <c r="L35" s="172">
        <f t="shared" si="5"/>
        <v>2688000</v>
      </c>
      <c r="M35" s="172">
        <f t="shared" si="1"/>
        <v>512000</v>
      </c>
      <c r="N35" s="85">
        <f t="shared" si="2"/>
        <v>2723500</v>
      </c>
      <c r="O35" s="85"/>
      <c r="P35" s="85"/>
      <c r="Q35" s="46"/>
      <c r="R35" s="46"/>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2"/>
      <c r="BJ35" s="52"/>
      <c r="BK35" s="52"/>
      <c r="BL35" s="52"/>
      <c r="BM35" s="52"/>
      <c r="BN35" s="52"/>
      <c r="BO35" s="52"/>
      <c r="BP35" s="52"/>
      <c r="BQ35" s="52"/>
      <c r="BR35" s="52"/>
      <c r="BS35" s="52"/>
      <c r="BT35" s="52"/>
      <c r="BU35" s="52"/>
      <c r="BV35" s="52"/>
      <c r="BW35" s="52"/>
      <c r="BX35" s="52"/>
      <c r="BY35" s="52"/>
      <c r="BZ35" s="52"/>
      <c r="CA35" s="52"/>
      <c r="CB35" s="52"/>
      <c r="CC35" s="52"/>
      <c r="CD35" s="52"/>
      <c r="CE35" s="52"/>
      <c r="CF35" s="52"/>
      <c r="CG35" s="52"/>
      <c r="CH35" s="52"/>
      <c r="CI35" s="52"/>
      <c r="CJ35" s="52"/>
      <c r="CK35" s="52"/>
      <c r="CL35" s="52"/>
      <c r="CM35" s="52"/>
      <c r="CN35" s="52"/>
      <c r="CO35" s="52"/>
      <c r="CP35" s="52"/>
      <c r="CQ35" s="52"/>
      <c r="CR35" s="52"/>
      <c r="CS35" s="52"/>
      <c r="CT35" s="52"/>
      <c r="CU35" s="52"/>
      <c r="CV35" s="52"/>
      <c r="CW35" s="52"/>
      <c r="CX35" s="52"/>
      <c r="CY35" s="52"/>
      <c r="CZ35" s="52"/>
      <c r="DA35" s="52"/>
      <c r="DB35" s="52"/>
      <c r="DC35" s="52"/>
      <c r="DD35" s="52"/>
      <c r="DE35" s="52"/>
      <c r="DF35" s="52"/>
      <c r="DG35" s="52"/>
      <c r="DH35" s="52"/>
      <c r="DI35" s="52"/>
      <c r="DJ35" s="52"/>
      <c r="DK35" s="52"/>
      <c r="DL35" s="52"/>
      <c r="DM35" s="52"/>
      <c r="DN35" s="52"/>
      <c r="DO35" s="52"/>
      <c r="DP35" s="52"/>
      <c r="DQ35" s="52"/>
      <c r="DR35" s="52"/>
      <c r="DS35" s="52"/>
      <c r="DT35" s="52"/>
      <c r="DU35" s="52"/>
      <c r="DV35" s="52"/>
      <c r="DW35" s="52"/>
      <c r="DX35" s="52"/>
      <c r="DY35" s="52"/>
      <c r="DZ35" s="52"/>
      <c r="EA35" s="52"/>
      <c r="EB35" s="52"/>
      <c r="EC35" s="52"/>
      <c r="ED35" s="52"/>
      <c r="EE35" s="52"/>
      <c r="EF35" s="52"/>
      <c r="EG35" s="52"/>
      <c r="EH35" s="52"/>
      <c r="EI35" s="52"/>
      <c r="EJ35" s="52"/>
      <c r="EK35" s="52"/>
      <c r="EL35" s="52"/>
      <c r="EM35" s="52"/>
      <c r="EN35" s="52"/>
      <c r="EO35" s="52"/>
      <c r="EP35" s="52"/>
      <c r="EQ35" s="52"/>
      <c r="ER35" s="52"/>
      <c r="ES35" s="52"/>
      <c r="ET35" s="52"/>
      <c r="EU35" s="52"/>
      <c r="EV35" s="52"/>
      <c r="EW35" s="52"/>
      <c r="EX35" s="52"/>
      <c r="EY35" s="52"/>
      <c r="EZ35" s="52"/>
      <c r="FA35" s="52"/>
      <c r="FB35" s="52"/>
      <c r="FC35" s="52"/>
      <c r="FD35" s="52"/>
      <c r="FE35" s="52"/>
      <c r="FF35" s="52"/>
      <c r="FG35" s="52"/>
      <c r="FH35" s="52"/>
      <c r="FI35" s="52"/>
      <c r="FJ35" s="52"/>
      <c r="FK35" s="52"/>
      <c r="FL35" s="52"/>
      <c r="FM35" s="52"/>
      <c r="FN35" s="52"/>
      <c r="FO35" s="52"/>
      <c r="FP35" s="52"/>
      <c r="FQ35" s="52"/>
      <c r="FR35" s="52"/>
      <c r="FS35" s="52"/>
      <c r="FT35" s="52"/>
      <c r="FU35" s="52"/>
      <c r="FV35" s="52"/>
      <c r="FW35" s="52"/>
      <c r="FX35" s="52"/>
      <c r="FY35" s="52"/>
      <c r="FZ35" s="52"/>
      <c r="GA35" s="52"/>
      <c r="GB35" s="52"/>
      <c r="GC35" s="52"/>
      <c r="GD35" s="52"/>
      <c r="GE35" s="52"/>
      <c r="GF35" s="52"/>
      <c r="GG35" s="52"/>
      <c r="GH35" s="52"/>
      <c r="GI35" s="52"/>
      <c r="GJ35" s="52"/>
      <c r="GK35" s="52"/>
      <c r="GL35" s="52"/>
      <c r="GM35" s="52"/>
      <c r="GN35" s="52"/>
      <c r="GO35" s="52"/>
      <c r="GP35" s="52"/>
    </row>
    <row r="36" spans="2:198" s="60" customFormat="1" ht="18" customHeight="1" x14ac:dyDescent="0.3">
      <c r="B36" s="78"/>
      <c r="C36" s="167" t="s">
        <v>134</v>
      </c>
      <c r="D36" s="71">
        <v>2759000</v>
      </c>
      <c r="E36" s="72">
        <v>350000</v>
      </c>
      <c r="F36" s="73">
        <v>13</v>
      </c>
      <c r="G36" s="80">
        <f t="shared" si="4"/>
        <v>40417000</v>
      </c>
      <c r="H36" s="53"/>
      <c r="I36" s="85"/>
      <c r="J36" s="85">
        <v>2100000</v>
      </c>
      <c r="K36" s="85">
        <v>400000</v>
      </c>
      <c r="L36" s="172">
        <f t="shared" si="5"/>
        <v>2688000</v>
      </c>
      <c r="M36" s="172">
        <f t="shared" si="1"/>
        <v>512000</v>
      </c>
      <c r="N36" s="85">
        <f t="shared" si="2"/>
        <v>2723500</v>
      </c>
      <c r="O36" s="85"/>
      <c r="P36" s="85"/>
      <c r="Q36" s="46"/>
      <c r="R36" s="46"/>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c r="BO36" s="52"/>
      <c r="BP36" s="52"/>
      <c r="BQ36" s="52"/>
      <c r="BR36" s="52"/>
      <c r="BS36" s="52"/>
      <c r="BT36" s="52"/>
      <c r="BU36" s="52"/>
      <c r="BV36" s="52"/>
      <c r="BW36" s="52"/>
      <c r="BX36" s="52"/>
      <c r="BY36" s="52"/>
      <c r="BZ36" s="52"/>
      <c r="CA36" s="52"/>
      <c r="CB36" s="52"/>
      <c r="CC36" s="52"/>
      <c r="CD36" s="52"/>
      <c r="CE36" s="52"/>
      <c r="CF36" s="52"/>
      <c r="CG36" s="52"/>
      <c r="CH36" s="52"/>
      <c r="CI36" s="52"/>
      <c r="CJ36" s="52"/>
      <c r="CK36" s="52"/>
      <c r="CL36" s="52"/>
      <c r="CM36" s="52"/>
      <c r="CN36" s="52"/>
      <c r="CO36" s="52"/>
      <c r="CP36" s="52"/>
      <c r="CQ36" s="52"/>
      <c r="CR36" s="52"/>
      <c r="CS36" s="52"/>
      <c r="CT36" s="52"/>
      <c r="CU36" s="52"/>
      <c r="CV36" s="52"/>
      <c r="CW36" s="52"/>
      <c r="CX36" s="52"/>
      <c r="CY36" s="52"/>
      <c r="CZ36" s="52"/>
      <c r="DA36" s="52"/>
      <c r="DB36" s="52"/>
      <c r="DC36" s="52"/>
      <c r="DD36" s="52"/>
      <c r="DE36" s="52"/>
      <c r="DF36" s="52"/>
      <c r="DG36" s="52"/>
      <c r="DH36" s="52"/>
      <c r="DI36" s="52"/>
      <c r="DJ36" s="52"/>
      <c r="DK36" s="52"/>
      <c r="DL36" s="52"/>
      <c r="DM36" s="52"/>
      <c r="DN36" s="52"/>
      <c r="DO36" s="52"/>
      <c r="DP36" s="52"/>
      <c r="DQ36" s="52"/>
      <c r="DR36" s="52"/>
      <c r="DS36" s="52"/>
      <c r="DT36" s="52"/>
      <c r="DU36" s="52"/>
      <c r="DV36" s="52"/>
      <c r="DW36" s="52"/>
      <c r="DX36" s="52"/>
      <c r="DY36" s="52"/>
      <c r="DZ36" s="52"/>
      <c r="EA36" s="52"/>
      <c r="EB36" s="52"/>
      <c r="EC36" s="52"/>
      <c r="ED36" s="52"/>
      <c r="EE36" s="52"/>
      <c r="EF36" s="52"/>
      <c r="EG36" s="52"/>
      <c r="EH36" s="52"/>
      <c r="EI36" s="52"/>
      <c r="EJ36" s="52"/>
      <c r="EK36" s="52"/>
      <c r="EL36" s="52"/>
      <c r="EM36" s="52"/>
      <c r="EN36" s="52"/>
      <c r="EO36" s="52"/>
      <c r="EP36" s="52"/>
      <c r="EQ36" s="52"/>
      <c r="ER36" s="52"/>
      <c r="ES36" s="52"/>
      <c r="ET36" s="52"/>
      <c r="EU36" s="52"/>
      <c r="EV36" s="52"/>
      <c r="EW36" s="52"/>
      <c r="EX36" s="52"/>
      <c r="EY36" s="52"/>
      <c r="EZ36" s="52"/>
      <c r="FA36" s="52"/>
      <c r="FB36" s="52"/>
      <c r="FC36" s="52"/>
      <c r="FD36" s="52"/>
      <c r="FE36" s="52"/>
      <c r="FF36" s="52"/>
      <c r="FG36" s="52"/>
      <c r="FH36" s="52"/>
      <c r="FI36" s="52"/>
      <c r="FJ36" s="52"/>
      <c r="FK36" s="52"/>
      <c r="FL36" s="52"/>
      <c r="FM36" s="52"/>
      <c r="FN36" s="52"/>
      <c r="FO36" s="52"/>
      <c r="FP36" s="52"/>
      <c r="FQ36" s="52"/>
      <c r="FR36" s="52"/>
      <c r="FS36" s="52"/>
      <c r="FT36" s="52"/>
      <c r="FU36" s="52"/>
      <c r="FV36" s="52"/>
      <c r="FW36" s="52"/>
      <c r="FX36" s="52"/>
      <c r="FY36" s="52"/>
      <c r="FZ36" s="52"/>
      <c r="GA36" s="52"/>
      <c r="GB36" s="52"/>
      <c r="GC36" s="52"/>
      <c r="GD36" s="52"/>
      <c r="GE36" s="52"/>
      <c r="GF36" s="52"/>
      <c r="GG36" s="52"/>
      <c r="GH36" s="52"/>
      <c r="GI36" s="52"/>
      <c r="GJ36" s="52"/>
      <c r="GK36" s="52"/>
      <c r="GL36" s="52"/>
      <c r="GM36" s="52"/>
      <c r="GN36" s="52"/>
      <c r="GO36" s="52"/>
      <c r="GP36" s="52"/>
    </row>
    <row r="37" spans="2:198" s="60" customFormat="1" ht="18" customHeight="1" x14ac:dyDescent="0.3">
      <c r="B37" s="78"/>
      <c r="C37" s="167" t="s">
        <v>135</v>
      </c>
      <c r="D37" s="71">
        <v>2598000</v>
      </c>
      <c r="E37" s="72">
        <v>350000</v>
      </c>
      <c r="F37" s="73">
        <v>13</v>
      </c>
      <c r="G37" s="80">
        <f t="shared" si="4"/>
        <v>38324000</v>
      </c>
      <c r="H37" s="53"/>
      <c r="I37" s="85"/>
      <c r="J37" s="85">
        <v>2000000</v>
      </c>
      <c r="K37" s="85">
        <v>400000</v>
      </c>
      <c r="L37" s="172">
        <f t="shared" si="5"/>
        <v>2560000</v>
      </c>
      <c r="M37" s="172">
        <f t="shared" si="1"/>
        <v>512000</v>
      </c>
      <c r="N37" s="85">
        <f t="shared" si="2"/>
        <v>2579000</v>
      </c>
      <c r="O37" s="85"/>
      <c r="P37" s="85"/>
      <c r="Q37" s="46"/>
      <c r="R37" s="46"/>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c r="AZ37" s="52"/>
      <c r="BA37" s="52"/>
      <c r="BB37" s="52"/>
      <c r="BC37" s="52"/>
      <c r="BD37" s="52"/>
      <c r="BE37" s="52"/>
      <c r="BF37" s="52"/>
      <c r="BG37" s="52"/>
      <c r="BH37" s="52"/>
      <c r="BI37" s="52"/>
      <c r="BJ37" s="52"/>
      <c r="BK37" s="52"/>
      <c r="BL37" s="52"/>
      <c r="BM37" s="52"/>
      <c r="BN37" s="52"/>
      <c r="BO37" s="52"/>
      <c r="BP37" s="52"/>
      <c r="BQ37" s="52"/>
      <c r="BR37" s="52"/>
      <c r="BS37" s="52"/>
      <c r="BT37" s="52"/>
      <c r="BU37" s="52"/>
      <c r="BV37" s="52"/>
      <c r="BW37" s="52"/>
      <c r="BX37" s="52"/>
      <c r="BY37" s="52"/>
      <c r="BZ37" s="52"/>
      <c r="CA37" s="52"/>
      <c r="CB37" s="52"/>
      <c r="CC37" s="52"/>
      <c r="CD37" s="52"/>
      <c r="CE37" s="52"/>
      <c r="CF37" s="52"/>
      <c r="CG37" s="52"/>
      <c r="CH37" s="52"/>
      <c r="CI37" s="52"/>
      <c r="CJ37" s="52"/>
      <c r="CK37" s="52"/>
      <c r="CL37" s="52"/>
      <c r="CM37" s="52"/>
      <c r="CN37" s="52"/>
      <c r="CO37" s="52"/>
      <c r="CP37" s="52"/>
      <c r="CQ37" s="52"/>
      <c r="CR37" s="52"/>
      <c r="CS37" s="52"/>
      <c r="CT37" s="52"/>
      <c r="CU37" s="52"/>
      <c r="CV37" s="52"/>
      <c r="CW37" s="52"/>
      <c r="CX37" s="52"/>
      <c r="CY37" s="52"/>
      <c r="CZ37" s="52"/>
      <c r="DA37" s="52"/>
      <c r="DB37" s="52"/>
      <c r="DC37" s="52"/>
      <c r="DD37" s="52"/>
      <c r="DE37" s="52"/>
      <c r="DF37" s="52"/>
      <c r="DG37" s="52"/>
      <c r="DH37" s="52"/>
      <c r="DI37" s="52"/>
      <c r="DJ37" s="52"/>
      <c r="DK37" s="52"/>
      <c r="DL37" s="52"/>
      <c r="DM37" s="52"/>
      <c r="DN37" s="52"/>
      <c r="DO37" s="52"/>
      <c r="DP37" s="52"/>
      <c r="DQ37" s="52"/>
      <c r="DR37" s="52"/>
      <c r="DS37" s="52"/>
      <c r="DT37" s="52"/>
      <c r="DU37" s="52"/>
      <c r="DV37" s="52"/>
      <c r="DW37" s="52"/>
      <c r="DX37" s="52"/>
      <c r="DY37" s="52"/>
      <c r="DZ37" s="52"/>
      <c r="EA37" s="52"/>
      <c r="EB37" s="52"/>
      <c r="EC37" s="52"/>
      <c r="ED37" s="52"/>
      <c r="EE37" s="52"/>
      <c r="EF37" s="52"/>
      <c r="EG37" s="52"/>
      <c r="EH37" s="52"/>
      <c r="EI37" s="52"/>
      <c r="EJ37" s="52"/>
      <c r="EK37" s="52"/>
      <c r="EL37" s="52"/>
      <c r="EM37" s="52"/>
      <c r="EN37" s="52"/>
      <c r="EO37" s="52"/>
      <c r="EP37" s="52"/>
      <c r="EQ37" s="52"/>
      <c r="ER37" s="52"/>
      <c r="ES37" s="52"/>
      <c r="ET37" s="52"/>
      <c r="EU37" s="52"/>
      <c r="EV37" s="52"/>
      <c r="EW37" s="52"/>
      <c r="EX37" s="52"/>
      <c r="EY37" s="52"/>
      <c r="EZ37" s="52"/>
      <c r="FA37" s="52"/>
      <c r="FB37" s="52"/>
      <c r="FC37" s="52"/>
      <c r="FD37" s="52"/>
      <c r="FE37" s="52"/>
      <c r="FF37" s="52"/>
      <c r="FG37" s="52"/>
      <c r="FH37" s="52"/>
      <c r="FI37" s="52"/>
      <c r="FJ37" s="52"/>
      <c r="FK37" s="52"/>
      <c r="FL37" s="52"/>
      <c r="FM37" s="52"/>
      <c r="FN37" s="52"/>
      <c r="FO37" s="52"/>
      <c r="FP37" s="52"/>
      <c r="FQ37" s="52"/>
      <c r="FR37" s="52"/>
      <c r="FS37" s="52"/>
      <c r="FT37" s="52"/>
      <c r="FU37" s="52"/>
      <c r="FV37" s="52"/>
      <c r="FW37" s="52"/>
      <c r="FX37" s="52"/>
      <c r="FY37" s="52"/>
      <c r="FZ37" s="52"/>
      <c r="GA37" s="52"/>
      <c r="GB37" s="52"/>
      <c r="GC37" s="52"/>
      <c r="GD37" s="52"/>
      <c r="GE37" s="52"/>
      <c r="GF37" s="52"/>
      <c r="GG37" s="52"/>
      <c r="GH37" s="52"/>
      <c r="GI37" s="52"/>
      <c r="GJ37" s="52"/>
      <c r="GK37" s="52"/>
      <c r="GL37" s="52"/>
      <c r="GM37" s="52"/>
      <c r="GN37" s="52"/>
      <c r="GO37" s="52"/>
      <c r="GP37" s="52"/>
    </row>
    <row r="38" spans="2:198" s="60" customFormat="1" ht="18" customHeight="1" x14ac:dyDescent="0.3">
      <c r="B38" s="78"/>
      <c r="C38" s="167" t="s">
        <v>45</v>
      </c>
      <c r="D38" s="71">
        <f>+D37</f>
        <v>2598000</v>
      </c>
      <c r="E38" s="72">
        <v>350000</v>
      </c>
      <c r="F38" s="73">
        <v>6.5</v>
      </c>
      <c r="G38" s="80">
        <f t="shared" si="4"/>
        <v>19162000</v>
      </c>
      <c r="H38" s="53"/>
      <c r="I38" s="85"/>
      <c r="J38" s="85">
        <v>2000000</v>
      </c>
      <c r="K38" s="85">
        <v>400000</v>
      </c>
      <c r="L38" s="172">
        <f t="shared" si="5"/>
        <v>2560000</v>
      </c>
      <c r="M38" s="172">
        <f t="shared" si="1"/>
        <v>512000</v>
      </c>
      <c r="N38" s="85">
        <f t="shared" si="2"/>
        <v>2579000</v>
      </c>
      <c r="O38" s="85"/>
      <c r="P38" s="85"/>
      <c r="Q38" s="46"/>
      <c r="R38" s="46"/>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52"/>
      <c r="BY38" s="52"/>
      <c r="BZ38" s="52"/>
      <c r="CA38" s="52"/>
      <c r="CB38" s="52"/>
      <c r="CC38" s="52"/>
      <c r="CD38" s="52"/>
      <c r="CE38" s="52"/>
      <c r="CF38" s="52"/>
      <c r="CG38" s="52"/>
      <c r="CH38" s="52"/>
      <c r="CI38" s="52"/>
      <c r="CJ38" s="52"/>
      <c r="CK38" s="52"/>
      <c r="CL38" s="52"/>
      <c r="CM38" s="52"/>
      <c r="CN38" s="52"/>
      <c r="CO38" s="52"/>
      <c r="CP38" s="52"/>
      <c r="CQ38" s="52"/>
      <c r="CR38" s="52"/>
      <c r="CS38" s="52"/>
      <c r="CT38" s="52"/>
      <c r="CU38" s="52"/>
      <c r="CV38" s="52"/>
      <c r="CW38" s="52"/>
      <c r="CX38" s="52"/>
      <c r="CY38" s="52"/>
      <c r="CZ38" s="52"/>
      <c r="DA38" s="52"/>
      <c r="DB38" s="52"/>
      <c r="DC38" s="52"/>
      <c r="DD38" s="52"/>
      <c r="DE38" s="52"/>
      <c r="DF38" s="52"/>
      <c r="DG38" s="52"/>
      <c r="DH38" s="52"/>
      <c r="DI38" s="52"/>
      <c r="DJ38" s="52"/>
      <c r="DK38" s="52"/>
      <c r="DL38" s="52"/>
      <c r="DM38" s="52"/>
      <c r="DN38" s="52"/>
      <c r="DO38" s="52"/>
      <c r="DP38" s="52"/>
      <c r="DQ38" s="52"/>
      <c r="DR38" s="52"/>
      <c r="DS38" s="52"/>
      <c r="DT38" s="52"/>
      <c r="DU38" s="52"/>
      <c r="DV38" s="52"/>
      <c r="DW38" s="52"/>
      <c r="DX38" s="52"/>
      <c r="DY38" s="52"/>
      <c r="DZ38" s="52"/>
      <c r="EA38" s="52"/>
      <c r="EB38" s="52"/>
      <c r="EC38" s="52"/>
      <c r="ED38" s="52"/>
      <c r="EE38" s="52"/>
      <c r="EF38" s="52"/>
      <c r="EG38" s="52"/>
      <c r="EH38" s="52"/>
      <c r="EI38" s="52"/>
      <c r="EJ38" s="52"/>
      <c r="EK38" s="52"/>
      <c r="EL38" s="52"/>
      <c r="EM38" s="52"/>
      <c r="EN38" s="52"/>
      <c r="EO38" s="52"/>
      <c r="EP38" s="52"/>
      <c r="EQ38" s="52"/>
      <c r="ER38" s="52"/>
      <c r="ES38" s="52"/>
      <c r="ET38" s="52"/>
      <c r="EU38" s="52"/>
      <c r="EV38" s="52"/>
      <c r="EW38" s="52"/>
      <c r="EX38" s="52"/>
      <c r="EY38" s="52"/>
      <c r="EZ38" s="52"/>
      <c r="FA38" s="52"/>
      <c r="FB38" s="52"/>
      <c r="FC38" s="52"/>
      <c r="FD38" s="52"/>
      <c r="FE38" s="52"/>
      <c r="FF38" s="52"/>
      <c r="FG38" s="52"/>
      <c r="FH38" s="52"/>
      <c r="FI38" s="52"/>
      <c r="FJ38" s="52"/>
      <c r="FK38" s="52"/>
      <c r="FL38" s="52"/>
      <c r="FM38" s="52"/>
      <c r="FN38" s="52"/>
      <c r="FO38" s="52"/>
      <c r="FP38" s="52"/>
      <c r="FQ38" s="52"/>
      <c r="FR38" s="52"/>
      <c r="FS38" s="52"/>
      <c r="FT38" s="52"/>
      <c r="FU38" s="52"/>
      <c r="FV38" s="52"/>
      <c r="FW38" s="52"/>
      <c r="FX38" s="52"/>
      <c r="FY38" s="52"/>
      <c r="FZ38" s="52"/>
      <c r="GA38" s="52"/>
      <c r="GB38" s="52"/>
      <c r="GC38" s="52"/>
      <c r="GD38" s="52"/>
      <c r="GE38" s="52"/>
      <c r="GF38" s="52"/>
      <c r="GG38" s="52"/>
      <c r="GH38" s="52"/>
      <c r="GI38" s="52"/>
      <c r="GJ38" s="52"/>
      <c r="GK38" s="52"/>
      <c r="GL38" s="52"/>
      <c r="GM38" s="52"/>
      <c r="GN38" s="52"/>
      <c r="GO38" s="52"/>
      <c r="GP38" s="52"/>
    </row>
    <row r="39" spans="2:198" s="60" customFormat="1" ht="18" customHeight="1" x14ac:dyDescent="0.3">
      <c r="B39" s="149"/>
      <c r="C39" s="325" t="s">
        <v>48</v>
      </c>
      <c r="D39" s="325"/>
      <c r="E39" s="325"/>
      <c r="F39" s="325"/>
      <c r="G39" s="340"/>
      <c r="H39" s="53"/>
      <c r="I39" s="85"/>
      <c r="J39" s="85"/>
      <c r="K39" s="85"/>
      <c r="L39" s="172">
        <f t="shared" si="5"/>
        <v>0</v>
      </c>
      <c r="M39" s="172">
        <f t="shared" si="1"/>
        <v>0</v>
      </c>
      <c r="N39" s="85">
        <f t="shared" si="2"/>
        <v>0</v>
      </c>
      <c r="O39" s="85"/>
      <c r="P39" s="85"/>
      <c r="Q39" s="46"/>
      <c r="R39" s="46"/>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52"/>
      <c r="BU39" s="52"/>
      <c r="BV39" s="52"/>
      <c r="BW39" s="52"/>
      <c r="BX39" s="52"/>
      <c r="BY39" s="52"/>
      <c r="BZ39" s="52"/>
      <c r="CA39" s="52"/>
      <c r="CB39" s="52"/>
      <c r="CC39" s="52"/>
      <c r="CD39" s="52"/>
      <c r="CE39" s="52"/>
      <c r="CF39" s="52"/>
      <c r="CG39" s="52"/>
      <c r="CH39" s="52"/>
      <c r="CI39" s="52"/>
      <c r="CJ39" s="52"/>
      <c r="CK39" s="52"/>
      <c r="CL39" s="52"/>
      <c r="CM39" s="52"/>
      <c r="CN39" s="52"/>
      <c r="CO39" s="52"/>
      <c r="CP39" s="52"/>
      <c r="CQ39" s="52"/>
      <c r="CR39" s="52"/>
      <c r="CS39" s="52"/>
      <c r="CT39" s="52"/>
      <c r="CU39" s="52"/>
      <c r="CV39" s="52"/>
      <c r="CW39" s="52"/>
      <c r="CX39" s="52"/>
      <c r="CY39" s="52"/>
      <c r="CZ39" s="52"/>
      <c r="DA39" s="52"/>
      <c r="DB39" s="52"/>
      <c r="DC39" s="52"/>
      <c r="DD39" s="52"/>
      <c r="DE39" s="52"/>
      <c r="DF39" s="52"/>
      <c r="DG39" s="52"/>
      <c r="DH39" s="52"/>
      <c r="DI39" s="52"/>
      <c r="DJ39" s="52"/>
      <c r="DK39" s="52"/>
      <c r="DL39" s="52"/>
      <c r="DM39" s="52"/>
      <c r="DN39" s="52"/>
      <c r="DO39" s="52"/>
      <c r="DP39" s="52"/>
      <c r="DQ39" s="52"/>
      <c r="DR39" s="52"/>
      <c r="DS39" s="52"/>
      <c r="DT39" s="52"/>
      <c r="DU39" s="52"/>
      <c r="DV39" s="52"/>
      <c r="DW39" s="52"/>
      <c r="DX39" s="52"/>
      <c r="DY39" s="52"/>
      <c r="DZ39" s="52"/>
      <c r="EA39" s="52"/>
      <c r="EB39" s="52"/>
      <c r="EC39" s="52"/>
      <c r="ED39" s="52"/>
      <c r="EE39" s="52"/>
      <c r="EF39" s="52"/>
      <c r="EG39" s="52"/>
      <c r="EH39" s="52"/>
      <c r="EI39" s="52"/>
      <c r="EJ39" s="52"/>
      <c r="EK39" s="52"/>
      <c r="EL39" s="52"/>
      <c r="EM39" s="52"/>
      <c r="EN39" s="52"/>
      <c r="EO39" s="52"/>
      <c r="EP39" s="52"/>
      <c r="EQ39" s="52"/>
      <c r="ER39" s="52"/>
      <c r="ES39" s="52"/>
      <c r="ET39" s="52"/>
      <c r="EU39" s="52"/>
      <c r="EV39" s="52"/>
      <c r="EW39" s="52"/>
      <c r="EX39" s="52"/>
      <c r="EY39" s="52"/>
      <c r="EZ39" s="52"/>
      <c r="FA39" s="52"/>
      <c r="FB39" s="52"/>
      <c r="FC39" s="52"/>
      <c r="FD39" s="52"/>
      <c r="FE39" s="52"/>
      <c r="FF39" s="52"/>
      <c r="FG39" s="52"/>
      <c r="FH39" s="52"/>
      <c r="FI39" s="52"/>
      <c r="FJ39" s="52"/>
      <c r="FK39" s="52"/>
      <c r="FL39" s="52"/>
      <c r="FM39" s="52"/>
      <c r="FN39" s="52"/>
      <c r="FO39" s="52"/>
      <c r="FP39" s="52"/>
      <c r="FQ39" s="52"/>
      <c r="FR39" s="52"/>
      <c r="FS39" s="52"/>
      <c r="FT39" s="52"/>
      <c r="FU39" s="52"/>
      <c r="FV39" s="52"/>
      <c r="FW39" s="52"/>
      <c r="FX39" s="52"/>
      <c r="FY39" s="52"/>
      <c r="FZ39" s="52"/>
      <c r="GA39" s="52"/>
      <c r="GB39" s="52"/>
      <c r="GC39" s="52"/>
      <c r="GD39" s="52"/>
      <c r="GE39" s="52"/>
      <c r="GF39" s="52"/>
      <c r="GG39" s="52"/>
      <c r="GH39" s="52"/>
      <c r="GI39" s="52"/>
      <c r="GJ39" s="52"/>
      <c r="GK39" s="52"/>
      <c r="GL39" s="52"/>
      <c r="GM39" s="52"/>
      <c r="GN39" s="52"/>
      <c r="GO39" s="52"/>
      <c r="GP39" s="52"/>
    </row>
    <row r="40" spans="2:198" s="60" customFormat="1" ht="18" customHeight="1" x14ac:dyDescent="0.3">
      <c r="B40" s="78"/>
      <c r="C40" s="167" t="s">
        <v>136</v>
      </c>
      <c r="D40" s="71">
        <v>1551000</v>
      </c>
      <c r="E40" s="72"/>
      <c r="F40" s="73">
        <v>13</v>
      </c>
      <c r="G40" s="80">
        <f>+ROUND((D40+E40)*F40,0)</f>
        <v>20163000</v>
      </c>
      <c r="H40" s="53"/>
      <c r="I40" s="85"/>
      <c r="J40" s="85">
        <v>130000</v>
      </c>
      <c r="K40" s="85"/>
      <c r="L40" s="172">
        <f t="shared" si="5"/>
        <v>166400</v>
      </c>
      <c r="M40" s="172">
        <f t="shared" si="1"/>
        <v>0</v>
      </c>
      <c r="N40" s="85">
        <f t="shared" si="2"/>
        <v>858700</v>
      </c>
      <c r="O40" s="85"/>
      <c r="P40" s="85"/>
      <c r="Q40" s="46"/>
      <c r="R40" s="46"/>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52"/>
      <c r="BU40" s="52"/>
      <c r="BV40" s="52"/>
      <c r="BW40" s="52"/>
      <c r="BX40" s="52"/>
      <c r="BY40" s="52"/>
      <c r="BZ40" s="52"/>
      <c r="CA40" s="52"/>
      <c r="CB40" s="52"/>
      <c r="CC40" s="52"/>
      <c r="CD40" s="52"/>
      <c r="CE40" s="52"/>
      <c r="CF40" s="52"/>
      <c r="CG40" s="52"/>
      <c r="CH40" s="52"/>
      <c r="CI40" s="52"/>
      <c r="CJ40" s="52"/>
      <c r="CK40" s="52"/>
      <c r="CL40" s="52"/>
      <c r="CM40" s="52"/>
      <c r="CN40" s="52"/>
      <c r="CO40" s="52"/>
      <c r="CP40" s="52"/>
      <c r="CQ40" s="52"/>
      <c r="CR40" s="52"/>
      <c r="CS40" s="52"/>
      <c r="CT40" s="52"/>
      <c r="CU40" s="52"/>
      <c r="CV40" s="52"/>
      <c r="CW40" s="52"/>
      <c r="CX40" s="52"/>
      <c r="CY40" s="52"/>
      <c r="CZ40" s="52"/>
      <c r="DA40" s="52"/>
      <c r="DB40" s="52"/>
      <c r="DC40" s="52"/>
      <c r="DD40" s="52"/>
      <c r="DE40" s="52"/>
      <c r="DF40" s="52"/>
      <c r="DG40" s="52"/>
      <c r="DH40" s="52"/>
      <c r="DI40" s="52"/>
      <c r="DJ40" s="52"/>
      <c r="DK40" s="52"/>
      <c r="DL40" s="52"/>
      <c r="DM40" s="52"/>
      <c r="DN40" s="52"/>
      <c r="DO40" s="52"/>
      <c r="DP40" s="52"/>
      <c r="DQ40" s="52"/>
      <c r="DR40" s="52"/>
      <c r="DS40" s="52"/>
      <c r="DT40" s="52"/>
      <c r="DU40" s="52"/>
      <c r="DV40" s="52"/>
      <c r="DW40" s="52"/>
      <c r="DX40" s="52"/>
      <c r="DY40" s="52"/>
      <c r="DZ40" s="52"/>
      <c r="EA40" s="52"/>
      <c r="EB40" s="52"/>
      <c r="EC40" s="52"/>
      <c r="ED40" s="52"/>
      <c r="EE40" s="52"/>
      <c r="EF40" s="52"/>
      <c r="EG40" s="52"/>
      <c r="EH40" s="52"/>
      <c r="EI40" s="52"/>
      <c r="EJ40" s="52"/>
      <c r="EK40" s="52"/>
      <c r="EL40" s="52"/>
      <c r="EM40" s="52"/>
      <c r="EN40" s="52"/>
      <c r="EO40" s="52"/>
      <c r="EP40" s="52"/>
      <c r="EQ40" s="52"/>
      <c r="ER40" s="52"/>
      <c r="ES40" s="52"/>
      <c r="ET40" s="52"/>
      <c r="EU40" s="52"/>
      <c r="EV40" s="52"/>
      <c r="EW40" s="52"/>
      <c r="EX40" s="52"/>
      <c r="EY40" s="52"/>
      <c r="EZ40" s="52"/>
      <c r="FA40" s="52"/>
      <c r="FB40" s="52"/>
      <c r="FC40" s="52"/>
      <c r="FD40" s="52"/>
      <c r="FE40" s="52"/>
      <c r="FF40" s="52"/>
      <c r="FG40" s="52"/>
      <c r="FH40" s="52"/>
      <c r="FI40" s="52"/>
      <c r="FJ40" s="52"/>
      <c r="FK40" s="52"/>
      <c r="FL40" s="52"/>
      <c r="FM40" s="52"/>
      <c r="FN40" s="52"/>
      <c r="FO40" s="52"/>
      <c r="FP40" s="52"/>
      <c r="FQ40" s="52"/>
      <c r="FR40" s="52"/>
      <c r="FS40" s="52"/>
      <c r="FT40" s="52"/>
      <c r="FU40" s="52"/>
      <c r="FV40" s="52"/>
      <c r="FW40" s="52"/>
      <c r="FX40" s="52"/>
      <c r="FY40" s="52"/>
      <c r="FZ40" s="52"/>
      <c r="GA40" s="52"/>
      <c r="GB40" s="52"/>
      <c r="GC40" s="52"/>
      <c r="GD40" s="52"/>
      <c r="GE40" s="52"/>
      <c r="GF40" s="52"/>
      <c r="GG40" s="52"/>
      <c r="GH40" s="52"/>
      <c r="GI40" s="52"/>
      <c r="GJ40" s="52"/>
      <c r="GK40" s="52"/>
      <c r="GL40" s="52"/>
      <c r="GM40" s="52"/>
      <c r="GN40" s="52"/>
      <c r="GO40" s="52"/>
      <c r="GP40" s="52"/>
    </row>
    <row r="41" spans="2:198" s="60" customFormat="1" ht="18" customHeight="1" x14ac:dyDescent="0.3">
      <c r="B41" s="78"/>
      <c r="C41" s="167" t="s">
        <v>50</v>
      </c>
      <c r="D41" s="71">
        <v>1555000</v>
      </c>
      <c r="E41" s="72"/>
      <c r="F41" s="73">
        <f>13*2</f>
        <v>26</v>
      </c>
      <c r="G41" s="80">
        <f>+ROUND((D41+E41)*F41,0)</f>
        <v>40430000</v>
      </c>
      <c r="H41" s="53"/>
      <c r="I41" s="85"/>
      <c r="J41" s="85">
        <v>1300000</v>
      </c>
      <c r="K41" s="85"/>
      <c r="L41" s="172">
        <f t="shared" si="5"/>
        <v>1664000</v>
      </c>
      <c r="M41" s="172">
        <f t="shared" si="1"/>
        <v>0</v>
      </c>
      <c r="N41" s="85">
        <f t="shared" si="2"/>
        <v>1609500</v>
      </c>
      <c r="O41" s="85"/>
      <c r="P41" s="85"/>
      <c r="Q41" s="46"/>
      <c r="R41" s="46"/>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52"/>
      <c r="BU41" s="52"/>
      <c r="BV41" s="52"/>
      <c r="BW41" s="52"/>
      <c r="BX41" s="52"/>
      <c r="BY41" s="52"/>
      <c r="BZ41" s="52"/>
      <c r="CA41" s="52"/>
      <c r="CB41" s="52"/>
      <c r="CC41" s="52"/>
      <c r="CD41" s="52"/>
      <c r="CE41" s="52"/>
      <c r="CF41" s="52"/>
      <c r="CG41" s="52"/>
      <c r="CH41" s="52"/>
      <c r="CI41" s="52"/>
      <c r="CJ41" s="52"/>
      <c r="CK41" s="52"/>
      <c r="CL41" s="52"/>
      <c r="CM41" s="52"/>
      <c r="CN41" s="52"/>
      <c r="CO41" s="52"/>
      <c r="CP41" s="52"/>
      <c r="CQ41" s="52"/>
      <c r="CR41" s="52"/>
      <c r="CS41" s="52"/>
      <c r="CT41" s="52"/>
      <c r="CU41" s="52"/>
      <c r="CV41" s="52"/>
      <c r="CW41" s="52"/>
      <c r="CX41" s="52"/>
      <c r="CY41" s="52"/>
      <c r="CZ41" s="52"/>
      <c r="DA41" s="52"/>
      <c r="DB41" s="52"/>
      <c r="DC41" s="52"/>
      <c r="DD41" s="52"/>
      <c r="DE41" s="52"/>
      <c r="DF41" s="52"/>
      <c r="DG41" s="52"/>
      <c r="DH41" s="52"/>
      <c r="DI41" s="52"/>
      <c r="DJ41" s="52"/>
      <c r="DK41" s="52"/>
      <c r="DL41" s="52"/>
      <c r="DM41" s="52"/>
      <c r="DN41" s="52"/>
      <c r="DO41" s="52"/>
      <c r="DP41" s="52"/>
      <c r="DQ41" s="52"/>
      <c r="DR41" s="52"/>
      <c r="DS41" s="52"/>
      <c r="DT41" s="52"/>
      <c r="DU41" s="52"/>
      <c r="DV41" s="52"/>
      <c r="DW41" s="52"/>
      <c r="DX41" s="52"/>
      <c r="DY41" s="52"/>
      <c r="DZ41" s="52"/>
      <c r="EA41" s="52"/>
      <c r="EB41" s="52"/>
      <c r="EC41" s="52"/>
      <c r="ED41" s="52"/>
      <c r="EE41" s="52"/>
      <c r="EF41" s="52"/>
      <c r="EG41" s="52"/>
      <c r="EH41" s="52"/>
      <c r="EI41" s="52"/>
      <c r="EJ41" s="52"/>
      <c r="EK41" s="52"/>
      <c r="EL41" s="52"/>
      <c r="EM41" s="52"/>
      <c r="EN41" s="52"/>
      <c r="EO41" s="52"/>
      <c r="EP41" s="52"/>
      <c r="EQ41" s="52"/>
      <c r="ER41" s="52"/>
      <c r="ES41" s="52"/>
      <c r="ET41" s="52"/>
      <c r="EU41" s="52"/>
      <c r="EV41" s="52"/>
      <c r="EW41" s="52"/>
      <c r="EX41" s="52"/>
      <c r="EY41" s="52"/>
      <c r="EZ41" s="52"/>
      <c r="FA41" s="52"/>
      <c r="FB41" s="52"/>
      <c r="FC41" s="52"/>
      <c r="FD41" s="52"/>
      <c r="FE41" s="52"/>
      <c r="FF41" s="52"/>
      <c r="FG41" s="52"/>
      <c r="FH41" s="52"/>
      <c r="FI41" s="52"/>
      <c r="FJ41" s="52"/>
      <c r="FK41" s="52"/>
      <c r="FL41" s="52"/>
      <c r="FM41" s="52"/>
      <c r="FN41" s="52"/>
      <c r="FO41" s="52"/>
      <c r="FP41" s="52"/>
      <c r="FQ41" s="52"/>
      <c r="FR41" s="52"/>
      <c r="FS41" s="52"/>
      <c r="FT41" s="52"/>
      <c r="FU41" s="52"/>
      <c r="FV41" s="52"/>
      <c r="FW41" s="52"/>
      <c r="FX41" s="52"/>
      <c r="FY41" s="52"/>
      <c r="FZ41" s="52"/>
      <c r="GA41" s="52"/>
      <c r="GB41" s="52"/>
      <c r="GC41" s="52"/>
      <c r="GD41" s="52"/>
      <c r="GE41" s="52"/>
      <c r="GF41" s="52"/>
      <c r="GG41" s="52"/>
      <c r="GH41" s="52"/>
      <c r="GI41" s="52"/>
      <c r="GJ41" s="52"/>
      <c r="GK41" s="52"/>
      <c r="GL41" s="52"/>
      <c r="GM41" s="52"/>
      <c r="GN41" s="52"/>
      <c r="GO41" s="52"/>
      <c r="GP41" s="52"/>
    </row>
    <row r="42" spans="2:198" s="60" customFormat="1" ht="18" customHeight="1" x14ac:dyDescent="0.3">
      <c r="B42" s="149"/>
      <c r="C42" s="325" t="s">
        <v>51</v>
      </c>
      <c r="D42" s="325"/>
      <c r="E42" s="325"/>
      <c r="F42" s="325"/>
      <c r="G42" s="340"/>
      <c r="H42" s="52"/>
      <c r="I42" s="85"/>
      <c r="J42" s="85"/>
      <c r="K42" s="85"/>
      <c r="L42" s="172">
        <f t="shared" si="5"/>
        <v>0</v>
      </c>
      <c r="M42" s="172">
        <f t="shared" si="1"/>
        <v>0</v>
      </c>
      <c r="N42" s="85">
        <f t="shared" si="2"/>
        <v>0</v>
      </c>
      <c r="O42" s="85"/>
      <c r="P42" s="85"/>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52"/>
      <c r="BU42" s="52"/>
      <c r="BV42" s="52"/>
      <c r="BW42" s="52"/>
      <c r="BX42" s="52"/>
      <c r="BY42" s="52"/>
      <c r="BZ42" s="52"/>
      <c r="CA42" s="52"/>
      <c r="CB42" s="52"/>
      <c r="CC42" s="52"/>
      <c r="CD42" s="52"/>
      <c r="CE42" s="52"/>
      <c r="CF42" s="52"/>
      <c r="CG42" s="52"/>
      <c r="CH42" s="52"/>
      <c r="CI42" s="52"/>
      <c r="CJ42" s="52"/>
      <c r="CK42" s="52"/>
      <c r="CL42" s="52"/>
      <c r="CM42" s="52"/>
      <c r="CN42" s="52"/>
      <c r="CO42" s="52"/>
      <c r="CP42" s="52"/>
      <c r="CQ42" s="52"/>
      <c r="CR42" s="52"/>
      <c r="CS42" s="52"/>
      <c r="CT42" s="52"/>
      <c r="CU42" s="52"/>
      <c r="CV42" s="52"/>
      <c r="CW42" s="52"/>
      <c r="CX42" s="52"/>
      <c r="CY42" s="52"/>
      <c r="CZ42" s="52"/>
      <c r="DA42" s="52"/>
      <c r="DB42" s="52"/>
      <c r="DC42" s="52"/>
      <c r="DD42" s="52"/>
      <c r="DE42" s="52"/>
      <c r="DF42" s="52"/>
      <c r="DG42" s="52"/>
      <c r="DH42" s="52"/>
      <c r="DI42" s="52"/>
      <c r="DJ42" s="52"/>
      <c r="DK42" s="52"/>
      <c r="DL42" s="52"/>
      <c r="DM42" s="52"/>
      <c r="DN42" s="52"/>
      <c r="DO42" s="52"/>
      <c r="DP42" s="52"/>
      <c r="DQ42" s="52"/>
      <c r="DR42" s="52"/>
      <c r="DS42" s="52"/>
      <c r="DT42" s="52"/>
      <c r="DU42" s="52"/>
      <c r="DV42" s="52"/>
      <c r="DW42" s="52"/>
      <c r="DX42" s="52"/>
      <c r="DY42" s="52"/>
      <c r="DZ42" s="52"/>
      <c r="EA42" s="52"/>
      <c r="EB42" s="52"/>
      <c r="EC42" s="52"/>
      <c r="ED42" s="52"/>
      <c r="EE42" s="52"/>
      <c r="EF42" s="52"/>
      <c r="EG42" s="52"/>
      <c r="EH42" s="52"/>
      <c r="EI42" s="52"/>
      <c r="EJ42" s="52"/>
      <c r="EK42" s="52"/>
      <c r="EL42" s="52"/>
      <c r="EM42" s="52"/>
      <c r="EN42" s="52"/>
      <c r="EO42" s="52"/>
      <c r="EP42" s="52"/>
      <c r="EQ42" s="52"/>
      <c r="ER42" s="52"/>
      <c r="ES42" s="52"/>
      <c r="ET42" s="52"/>
      <c r="EU42" s="52"/>
      <c r="EV42" s="52"/>
      <c r="EW42" s="52"/>
      <c r="EX42" s="52"/>
      <c r="EY42" s="52"/>
      <c r="EZ42" s="52"/>
      <c r="FA42" s="52"/>
      <c r="FB42" s="52"/>
      <c r="FC42" s="52"/>
      <c r="FD42" s="52"/>
      <c r="FE42" s="52"/>
      <c r="FF42" s="52"/>
      <c r="FG42" s="52"/>
      <c r="FH42" s="52"/>
      <c r="FI42" s="52"/>
      <c r="FJ42" s="52"/>
      <c r="FK42" s="52"/>
      <c r="FL42" s="52"/>
      <c r="FM42" s="52"/>
      <c r="FN42" s="52"/>
      <c r="FO42" s="52"/>
      <c r="FP42" s="52"/>
      <c r="FQ42" s="52"/>
      <c r="FR42" s="52"/>
      <c r="FS42" s="52"/>
      <c r="FT42" s="52"/>
      <c r="FU42" s="52"/>
      <c r="FV42" s="52"/>
      <c r="FW42" s="52"/>
      <c r="FX42" s="52"/>
      <c r="FY42" s="52"/>
      <c r="FZ42" s="52"/>
      <c r="GA42" s="52"/>
      <c r="GB42" s="52"/>
      <c r="GC42" s="52"/>
      <c r="GD42" s="52"/>
      <c r="GE42" s="52"/>
      <c r="GF42" s="52"/>
      <c r="GG42" s="52"/>
      <c r="GH42" s="52"/>
      <c r="GI42" s="52"/>
      <c r="GJ42" s="52"/>
      <c r="GK42" s="52"/>
      <c r="GL42" s="52"/>
    </row>
    <row r="43" spans="2:198" s="60" customFormat="1" ht="14.4" x14ac:dyDescent="0.3">
      <c r="B43" s="78"/>
      <c r="C43" s="70" t="s">
        <v>52</v>
      </c>
      <c r="D43" s="71">
        <v>1502000</v>
      </c>
      <c r="E43" s="79"/>
      <c r="F43" s="73">
        <v>6.5</v>
      </c>
      <c r="G43" s="80">
        <f t="shared" si="4"/>
        <v>9763000</v>
      </c>
      <c r="H43" s="52"/>
      <c r="I43" s="85"/>
      <c r="J43" s="85">
        <v>1000000</v>
      </c>
      <c r="K43" s="85"/>
      <c r="L43" s="172">
        <f t="shared" si="5"/>
        <v>1280000</v>
      </c>
      <c r="M43" s="172">
        <f t="shared" si="1"/>
        <v>0</v>
      </c>
      <c r="N43" s="85">
        <f t="shared" si="2"/>
        <v>1391000</v>
      </c>
      <c r="O43" s="85"/>
      <c r="P43" s="85"/>
      <c r="Q43" s="44"/>
      <c r="R43" s="44"/>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52"/>
      <c r="BU43" s="52"/>
      <c r="BV43" s="52"/>
      <c r="BW43" s="52"/>
      <c r="BX43" s="52"/>
      <c r="BY43" s="52"/>
      <c r="BZ43" s="52"/>
      <c r="CA43" s="52"/>
      <c r="CB43" s="52"/>
      <c r="CC43" s="52"/>
      <c r="CD43" s="52"/>
      <c r="CE43" s="52"/>
      <c r="CF43" s="52"/>
      <c r="CG43" s="52"/>
      <c r="CH43" s="52"/>
      <c r="CI43" s="52"/>
      <c r="CJ43" s="52"/>
      <c r="CK43" s="52"/>
      <c r="CL43" s="52"/>
      <c r="CM43" s="52"/>
      <c r="CN43" s="52"/>
      <c r="CO43" s="52"/>
      <c r="CP43" s="52"/>
      <c r="CQ43" s="52"/>
      <c r="CR43" s="52"/>
      <c r="CS43" s="52"/>
      <c r="CT43" s="52"/>
      <c r="CU43" s="52"/>
      <c r="CV43" s="52"/>
      <c r="CW43" s="52"/>
      <c r="CX43" s="52"/>
      <c r="CY43" s="52"/>
      <c r="CZ43" s="52"/>
      <c r="DA43" s="52"/>
      <c r="DB43" s="52"/>
      <c r="DC43" s="52"/>
      <c r="DD43" s="52"/>
      <c r="DE43" s="52"/>
      <c r="DF43" s="52"/>
      <c r="DG43" s="52"/>
      <c r="DH43" s="52"/>
      <c r="DI43" s="52"/>
      <c r="DJ43" s="52"/>
      <c r="DK43" s="52"/>
      <c r="DL43" s="52"/>
      <c r="DM43" s="52"/>
      <c r="DN43" s="52"/>
      <c r="DO43" s="52"/>
      <c r="DP43" s="52"/>
      <c r="DQ43" s="52"/>
      <c r="DR43" s="52"/>
      <c r="DS43" s="52"/>
      <c r="DT43" s="52"/>
      <c r="DU43" s="52"/>
      <c r="DV43" s="52"/>
      <c r="DW43" s="52"/>
      <c r="DX43" s="52"/>
      <c r="DY43" s="52"/>
      <c r="DZ43" s="52"/>
      <c r="EA43" s="52"/>
      <c r="EB43" s="52"/>
      <c r="EC43" s="52"/>
      <c r="ED43" s="52"/>
      <c r="EE43" s="52"/>
      <c r="EF43" s="52"/>
      <c r="EG43" s="52"/>
      <c r="EH43" s="52"/>
      <c r="EI43" s="52"/>
      <c r="EJ43" s="52"/>
      <c r="EK43" s="52"/>
      <c r="EL43" s="52"/>
      <c r="EM43" s="52"/>
      <c r="EN43" s="52"/>
      <c r="EO43" s="52"/>
      <c r="EP43" s="52"/>
      <c r="EQ43" s="52"/>
      <c r="ER43" s="52"/>
      <c r="ES43" s="52"/>
      <c r="ET43" s="52"/>
      <c r="EU43" s="52"/>
      <c r="EV43" s="52"/>
      <c r="EW43" s="52"/>
      <c r="EX43" s="52"/>
      <c r="EY43" s="52"/>
      <c r="EZ43" s="52"/>
      <c r="FA43" s="52"/>
      <c r="FB43" s="52"/>
      <c r="FC43" s="52"/>
      <c r="FD43" s="52"/>
      <c r="FE43" s="52"/>
      <c r="FF43" s="52"/>
      <c r="FG43" s="52"/>
      <c r="FH43" s="52"/>
      <c r="FI43" s="52"/>
      <c r="FJ43" s="52"/>
      <c r="FK43" s="52"/>
      <c r="FL43" s="52"/>
      <c r="FM43" s="52"/>
      <c r="FN43" s="52"/>
      <c r="FO43" s="52"/>
      <c r="FP43" s="52"/>
      <c r="FQ43" s="52"/>
      <c r="FR43" s="52"/>
      <c r="FS43" s="52"/>
      <c r="FT43" s="52"/>
      <c r="FU43" s="52"/>
      <c r="FV43" s="52"/>
      <c r="FW43" s="52"/>
      <c r="FX43" s="52"/>
      <c r="FY43" s="52"/>
      <c r="FZ43" s="52"/>
      <c r="GA43" s="52"/>
      <c r="GB43" s="52"/>
      <c r="GC43" s="52"/>
      <c r="GD43" s="52"/>
      <c r="GE43" s="52"/>
      <c r="GF43" s="52"/>
      <c r="GG43" s="52"/>
      <c r="GH43" s="52"/>
      <c r="GI43" s="52"/>
      <c r="GJ43" s="52"/>
      <c r="GK43" s="52"/>
      <c r="GL43" s="52"/>
    </row>
    <row r="44" spans="2:198" s="60" customFormat="1" ht="14.4" x14ac:dyDescent="0.3">
      <c r="B44" s="78"/>
      <c r="C44" s="70" t="s">
        <v>137</v>
      </c>
      <c r="D44" s="71">
        <v>1555000</v>
      </c>
      <c r="E44" s="79"/>
      <c r="F44" s="73">
        <f>13+6.5</f>
        <v>19.5</v>
      </c>
      <c r="G44" s="80">
        <f t="shared" si="4"/>
        <v>30322500</v>
      </c>
      <c r="H44" s="52"/>
      <c r="I44" s="85"/>
      <c r="J44" s="85">
        <v>1000000</v>
      </c>
      <c r="K44" s="85"/>
      <c r="L44" s="172">
        <f t="shared" si="5"/>
        <v>1280000</v>
      </c>
      <c r="M44" s="172">
        <f t="shared" si="1"/>
        <v>0</v>
      </c>
      <c r="N44" s="85">
        <f t="shared" si="2"/>
        <v>1417500</v>
      </c>
      <c r="O44" s="85"/>
      <c r="P44" s="85"/>
      <c r="Q44" s="46"/>
      <c r="R44" s="46"/>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c r="AZ44" s="52"/>
      <c r="BA44" s="52"/>
      <c r="BB44" s="52"/>
      <c r="BC44" s="52"/>
      <c r="BD44" s="52"/>
      <c r="BE44" s="52"/>
      <c r="BF44" s="52"/>
      <c r="BG44" s="52"/>
      <c r="BH44" s="52"/>
      <c r="BI44" s="52"/>
      <c r="BJ44" s="52"/>
      <c r="BK44" s="52"/>
      <c r="BL44" s="52"/>
      <c r="BM44" s="52"/>
      <c r="BN44" s="52"/>
      <c r="BO44" s="52"/>
      <c r="BP44" s="52"/>
      <c r="BQ44" s="52"/>
      <c r="BR44" s="52"/>
      <c r="BS44" s="52"/>
      <c r="BT44" s="52"/>
      <c r="BU44" s="52"/>
      <c r="BV44" s="52"/>
      <c r="BW44" s="52"/>
      <c r="BX44" s="52"/>
      <c r="BY44" s="52"/>
      <c r="BZ44" s="52"/>
      <c r="CA44" s="52"/>
      <c r="CB44" s="52"/>
      <c r="CC44" s="52"/>
      <c r="CD44" s="52"/>
      <c r="CE44" s="52"/>
      <c r="CF44" s="52"/>
      <c r="CG44" s="52"/>
      <c r="CH44" s="52"/>
      <c r="CI44" s="52"/>
      <c r="CJ44" s="52"/>
      <c r="CK44" s="52"/>
      <c r="CL44" s="52"/>
      <c r="CM44" s="52"/>
      <c r="CN44" s="52"/>
      <c r="CO44" s="52"/>
      <c r="CP44" s="52"/>
      <c r="CQ44" s="52"/>
      <c r="CR44" s="52"/>
      <c r="CS44" s="52"/>
      <c r="CT44" s="52"/>
      <c r="CU44" s="52"/>
      <c r="CV44" s="52"/>
      <c r="CW44" s="52"/>
      <c r="CX44" s="52"/>
      <c r="CY44" s="52"/>
      <c r="CZ44" s="52"/>
      <c r="DA44" s="52"/>
      <c r="DB44" s="52"/>
      <c r="DC44" s="52"/>
      <c r="DD44" s="52"/>
      <c r="DE44" s="52"/>
      <c r="DF44" s="52"/>
      <c r="DG44" s="52"/>
      <c r="DH44" s="52"/>
      <c r="DI44" s="52"/>
      <c r="DJ44" s="52"/>
      <c r="DK44" s="52"/>
      <c r="DL44" s="52"/>
      <c r="DM44" s="52"/>
      <c r="DN44" s="52"/>
      <c r="DO44" s="52"/>
      <c r="DP44" s="52"/>
      <c r="DQ44" s="52"/>
      <c r="DR44" s="52"/>
      <c r="DS44" s="52"/>
      <c r="DT44" s="52"/>
      <c r="DU44" s="52"/>
      <c r="DV44" s="52"/>
      <c r="DW44" s="52"/>
      <c r="DX44" s="52"/>
      <c r="DY44" s="52"/>
      <c r="DZ44" s="52"/>
      <c r="EA44" s="52"/>
      <c r="EB44" s="52"/>
      <c r="EC44" s="52"/>
      <c r="ED44" s="52"/>
      <c r="EE44" s="52"/>
      <c r="EF44" s="52"/>
      <c r="EG44" s="52"/>
      <c r="EH44" s="52"/>
      <c r="EI44" s="52"/>
      <c r="EJ44" s="52"/>
      <c r="EK44" s="52"/>
      <c r="EL44" s="52"/>
      <c r="EM44" s="52"/>
      <c r="EN44" s="52"/>
      <c r="EO44" s="52"/>
      <c r="EP44" s="52"/>
      <c r="EQ44" s="52"/>
      <c r="ER44" s="52"/>
      <c r="ES44" s="52"/>
      <c r="ET44" s="52"/>
      <c r="EU44" s="52"/>
      <c r="EV44" s="52"/>
      <c r="EW44" s="52"/>
      <c r="EX44" s="52"/>
      <c r="EY44" s="52"/>
      <c r="EZ44" s="52"/>
      <c r="FA44" s="52"/>
      <c r="FB44" s="52"/>
      <c r="FC44" s="52"/>
      <c r="FD44" s="52"/>
      <c r="FE44" s="52"/>
      <c r="FF44" s="52"/>
      <c r="FG44" s="52"/>
      <c r="FH44" s="52"/>
      <c r="FI44" s="52"/>
      <c r="FJ44" s="52"/>
      <c r="FK44" s="52"/>
      <c r="FL44" s="52"/>
      <c r="FM44" s="52"/>
      <c r="FN44" s="52"/>
      <c r="FO44" s="52"/>
      <c r="FP44" s="52"/>
      <c r="FQ44" s="52"/>
      <c r="FR44" s="52"/>
      <c r="FS44" s="52"/>
      <c r="FT44" s="52"/>
      <c r="FU44" s="52"/>
      <c r="FV44" s="52"/>
      <c r="FW44" s="52"/>
      <c r="FX44" s="52"/>
      <c r="FY44" s="52"/>
      <c r="FZ44" s="52"/>
      <c r="GA44" s="52"/>
      <c r="GB44" s="52"/>
      <c r="GC44" s="52"/>
      <c r="GD44" s="52"/>
      <c r="GE44" s="52"/>
      <c r="GF44" s="52"/>
      <c r="GG44" s="52"/>
      <c r="GH44" s="52"/>
      <c r="GI44" s="52"/>
      <c r="GJ44" s="52"/>
      <c r="GK44" s="52"/>
      <c r="GL44" s="52"/>
    </row>
    <row r="45" spans="2:198" s="60" customFormat="1" ht="14.85" customHeight="1" thickBot="1" x14ac:dyDescent="0.35">
      <c r="B45" s="81"/>
      <c r="C45" s="325" t="s">
        <v>55</v>
      </c>
      <c r="D45" s="325"/>
      <c r="E45" s="325"/>
      <c r="F45" s="325"/>
      <c r="G45" s="150">
        <f>ROUND(SUM(G15:G44),0)</f>
        <v>1095524500</v>
      </c>
      <c r="H45" s="52"/>
      <c r="I45" s="85"/>
      <c r="J45" s="85"/>
      <c r="K45" s="85"/>
      <c r="L45" s="172"/>
      <c r="M45" s="172">
        <f t="shared" si="1"/>
        <v>0</v>
      </c>
      <c r="N45" s="85" t="e">
        <f t="shared" si="2"/>
        <v>#DIV/0!</v>
      </c>
      <c r="O45" s="85"/>
      <c r="P45" s="85"/>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c r="BK45" s="52"/>
      <c r="BL45" s="52"/>
      <c r="BM45" s="52"/>
      <c r="BN45" s="52"/>
      <c r="BO45" s="52"/>
      <c r="BP45" s="52"/>
      <c r="BQ45" s="52"/>
      <c r="BR45" s="52"/>
      <c r="BS45" s="52"/>
      <c r="BT45" s="52"/>
      <c r="BU45" s="52"/>
      <c r="BV45" s="52"/>
      <c r="BW45" s="52"/>
      <c r="BX45" s="52"/>
      <c r="BY45" s="52"/>
      <c r="BZ45" s="52"/>
      <c r="CA45" s="52"/>
      <c r="CB45" s="52"/>
      <c r="CC45" s="52"/>
      <c r="CD45" s="52"/>
      <c r="CE45" s="52"/>
      <c r="CF45" s="52"/>
      <c r="CG45" s="52"/>
      <c r="CH45" s="52"/>
      <c r="CI45" s="52"/>
      <c r="CJ45" s="52"/>
      <c r="CK45" s="52"/>
      <c r="CL45" s="52"/>
      <c r="CM45" s="52"/>
      <c r="CN45" s="52"/>
      <c r="CO45" s="52"/>
      <c r="CP45" s="52"/>
      <c r="CQ45" s="52"/>
      <c r="CR45" s="52"/>
      <c r="CS45" s="52"/>
      <c r="CT45" s="52"/>
      <c r="CU45" s="52"/>
      <c r="CV45" s="52"/>
      <c r="CW45" s="52"/>
      <c r="CX45" s="52"/>
      <c r="CY45" s="52"/>
      <c r="CZ45" s="52"/>
      <c r="DA45" s="52"/>
      <c r="DB45" s="52"/>
      <c r="DC45" s="52"/>
      <c r="DD45" s="52"/>
      <c r="DE45" s="52"/>
      <c r="DF45" s="52"/>
      <c r="DG45" s="52"/>
      <c r="DH45" s="52"/>
      <c r="DI45" s="52"/>
      <c r="DJ45" s="52"/>
      <c r="DK45" s="52"/>
      <c r="DL45" s="52"/>
      <c r="DM45" s="52"/>
      <c r="DN45" s="52"/>
      <c r="DO45" s="52"/>
      <c r="DP45" s="52"/>
      <c r="DQ45" s="52"/>
      <c r="DR45" s="52"/>
      <c r="DS45" s="52"/>
      <c r="DT45" s="52"/>
      <c r="DU45" s="52"/>
      <c r="DV45" s="52"/>
      <c r="DW45" s="52"/>
      <c r="DX45" s="52"/>
      <c r="DY45" s="52"/>
      <c r="DZ45" s="52"/>
      <c r="EA45" s="52"/>
      <c r="EB45" s="52"/>
      <c r="EC45" s="52"/>
      <c r="ED45" s="52"/>
      <c r="EE45" s="52"/>
      <c r="EF45" s="52"/>
      <c r="EG45" s="52"/>
      <c r="EH45" s="52"/>
      <c r="EI45" s="52"/>
      <c r="EJ45" s="52"/>
      <c r="EK45" s="52"/>
      <c r="EL45" s="52"/>
      <c r="EM45" s="52"/>
      <c r="EN45" s="52"/>
      <c r="EO45" s="52"/>
      <c r="EP45" s="52"/>
      <c r="EQ45" s="52"/>
      <c r="ER45" s="52"/>
      <c r="ES45" s="52"/>
      <c r="ET45" s="52"/>
      <c r="EU45" s="52"/>
      <c r="EV45" s="52"/>
      <c r="EW45" s="52"/>
      <c r="EX45" s="52"/>
      <c r="EY45" s="52"/>
      <c r="EZ45" s="52"/>
      <c r="FA45" s="52"/>
      <c r="FB45" s="52"/>
      <c r="FC45" s="52"/>
      <c r="FD45" s="52"/>
      <c r="FE45" s="52"/>
      <c r="FF45" s="52"/>
      <c r="FG45" s="52"/>
      <c r="FH45" s="52"/>
      <c r="FI45" s="52"/>
      <c r="FJ45" s="52"/>
      <c r="FK45" s="52"/>
      <c r="FL45" s="52"/>
      <c r="FM45" s="52"/>
      <c r="FN45" s="52"/>
      <c r="FO45" s="52"/>
      <c r="FP45" s="52"/>
      <c r="FQ45" s="52"/>
      <c r="FR45" s="52"/>
      <c r="FS45" s="52"/>
      <c r="FT45" s="52"/>
      <c r="FU45" s="52"/>
      <c r="FV45" s="52"/>
      <c r="FW45" s="52"/>
      <c r="FX45" s="52"/>
      <c r="FY45" s="52"/>
      <c r="FZ45" s="52"/>
      <c r="GA45" s="52"/>
      <c r="GB45" s="52"/>
      <c r="GC45" s="52"/>
      <c r="GD45" s="52"/>
      <c r="GE45" s="52"/>
      <c r="GF45" s="52"/>
      <c r="GG45" s="52"/>
      <c r="GH45" s="52"/>
      <c r="GI45" s="52"/>
      <c r="GJ45" s="52"/>
      <c r="GK45" s="52"/>
      <c r="GL45" s="52"/>
      <c r="GM45" s="52"/>
      <c r="GN45" s="52"/>
      <c r="GO45" s="52"/>
      <c r="GP45" s="52"/>
    </row>
    <row r="46" spans="2:198" s="60" customFormat="1" ht="18" customHeight="1" thickBot="1" x14ac:dyDescent="0.35">
      <c r="B46" s="82"/>
      <c r="C46" s="307" t="s">
        <v>56</v>
      </c>
      <c r="D46" s="307"/>
      <c r="E46" s="307"/>
      <c r="F46" s="307"/>
      <c r="G46" s="83">
        <v>2.4</v>
      </c>
      <c r="H46" s="84" t="s">
        <v>57</v>
      </c>
      <c r="I46" s="377">
        <f>+G45*0.4</f>
        <v>438209800</v>
      </c>
      <c r="J46" s="378"/>
      <c r="K46" s="169"/>
      <c r="L46" s="169"/>
      <c r="M46" s="85">
        <f t="shared" si="1"/>
        <v>0</v>
      </c>
      <c r="N46" s="85" t="e">
        <f t="shared" si="2"/>
        <v>#DIV/0!</v>
      </c>
      <c r="O46" s="85"/>
      <c r="P46" s="85"/>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52"/>
      <c r="BM46" s="52"/>
      <c r="BN46" s="52"/>
      <c r="BO46" s="52"/>
      <c r="BP46" s="52"/>
      <c r="BQ46" s="52"/>
      <c r="BR46" s="52"/>
      <c r="BS46" s="52"/>
      <c r="BT46" s="52"/>
      <c r="BU46" s="52"/>
      <c r="BV46" s="52"/>
      <c r="BW46" s="52"/>
      <c r="BX46" s="52"/>
      <c r="BY46" s="52"/>
      <c r="BZ46" s="52"/>
      <c r="CA46" s="52"/>
      <c r="CB46" s="52"/>
      <c r="CC46" s="52"/>
      <c r="CD46" s="52"/>
      <c r="CE46" s="52"/>
      <c r="CF46" s="52"/>
      <c r="CG46" s="52"/>
      <c r="CH46" s="52"/>
      <c r="CI46" s="52"/>
      <c r="CJ46" s="52"/>
      <c r="CK46" s="52"/>
      <c r="CL46" s="52"/>
      <c r="CM46" s="52"/>
      <c r="CN46" s="52"/>
      <c r="CO46" s="52"/>
      <c r="CP46" s="52"/>
      <c r="CQ46" s="52"/>
      <c r="CR46" s="52"/>
      <c r="CS46" s="52"/>
      <c r="CT46" s="52"/>
      <c r="CU46" s="52"/>
      <c r="CV46" s="52"/>
      <c r="CW46" s="52"/>
      <c r="CX46" s="52"/>
      <c r="CY46" s="52"/>
      <c r="CZ46" s="52"/>
      <c r="DA46" s="52"/>
      <c r="DB46" s="52"/>
      <c r="DC46" s="52"/>
      <c r="DD46" s="52"/>
      <c r="DE46" s="52"/>
      <c r="DF46" s="52"/>
      <c r="DG46" s="52"/>
      <c r="DH46" s="52"/>
      <c r="DI46" s="52"/>
      <c r="DJ46" s="52"/>
      <c r="DK46" s="52"/>
      <c r="DL46" s="52"/>
      <c r="DM46" s="52"/>
      <c r="DN46" s="52"/>
      <c r="DO46" s="52"/>
      <c r="DP46" s="52"/>
      <c r="DQ46" s="52"/>
      <c r="DR46" s="52"/>
      <c r="DS46" s="52"/>
      <c r="DT46" s="52"/>
      <c r="DU46" s="52"/>
      <c r="DV46" s="52"/>
      <c r="DW46" s="52"/>
      <c r="DX46" s="52"/>
      <c r="DY46" s="52"/>
      <c r="DZ46" s="52"/>
      <c r="EA46" s="52"/>
      <c r="EB46" s="52"/>
      <c r="EC46" s="52"/>
      <c r="ED46" s="52"/>
      <c r="EE46" s="52"/>
      <c r="EF46" s="52"/>
      <c r="EG46" s="52"/>
      <c r="EH46" s="52"/>
      <c r="EI46" s="52"/>
      <c r="EJ46" s="52"/>
      <c r="EK46" s="52"/>
      <c r="EL46" s="52"/>
      <c r="EM46" s="52"/>
      <c r="EN46" s="52"/>
      <c r="EO46" s="52"/>
      <c r="EP46" s="52"/>
      <c r="EQ46" s="52"/>
      <c r="ER46" s="52"/>
      <c r="ES46" s="52"/>
      <c r="ET46" s="52"/>
      <c r="EU46" s="52"/>
      <c r="EV46" s="52"/>
      <c r="EW46" s="52"/>
      <c r="EX46" s="52"/>
      <c r="EY46" s="52"/>
      <c r="EZ46" s="52"/>
      <c r="FA46" s="52"/>
      <c r="FB46" s="52"/>
      <c r="FC46" s="52"/>
      <c r="FD46" s="52"/>
      <c r="FE46" s="52"/>
      <c r="FF46" s="52"/>
      <c r="FG46" s="52"/>
      <c r="FH46" s="52"/>
      <c r="FI46" s="52"/>
      <c r="FJ46" s="52"/>
      <c r="FK46" s="52"/>
      <c r="FL46" s="52"/>
      <c r="FM46" s="52"/>
      <c r="FN46" s="52"/>
      <c r="FO46" s="52"/>
      <c r="FP46" s="52"/>
      <c r="FQ46" s="52"/>
      <c r="FR46" s="52"/>
      <c r="FS46" s="52"/>
      <c r="FT46" s="52"/>
      <c r="FU46" s="52"/>
      <c r="FV46" s="52"/>
      <c r="FW46" s="52"/>
      <c r="FX46" s="52"/>
      <c r="FY46" s="52"/>
      <c r="FZ46" s="52"/>
      <c r="GA46" s="52"/>
      <c r="GB46" s="52"/>
      <c r="GC46" s="52"/>
      <c r="GD46" s="52"/>
      <c r="GE46" s="52"/>
      <c r="GF46" s="52"/>
      <c r="GG46" s="52"/>
      <c r="GH46" s="52"/>
      <c r="GI46" s="52"/>
      <c r="GJ46" s="52"/>
      <c r="GK46" s="52"/>
      <c r="GL46" s="52"/>
      <c r="GM46" s="52"/>
      <c r="GN46" s="52"/>
      <c r="GO46" s="52"/>
      <c r="GP46" s="52"/>
    </row>
    <row r="47" spans="2:198" s="60" customFormat="1" ht="18" customHeight="1" thickBot="1" x14ac:dyDescent="0.35">
      <c r="B47" s="86"/>
      <c r="C47" s="308" t="s">
        <v>58</v>
      </c>
      <c r="D47" s="308"/>
      <c r="E47" s="308"/>
      <c r="F47" s="308"/>
      <c r="G47" s="87">
        <f>+ROUND(G45*G46,0)</f>
        <v>2629258800</v>
      </c>
      <c r="H47" s="88"/>
      <c r="I47" s="169"/>
      <c r="J47" s="170">
        <f>+I46/6.5</f>
        <v>67416892.307692304</v>
      </c>
      <c r="K47" s="364" t="s">
        <v>138</v>
      </c>
      <c r="L47" s="364"/>
      <c r="M47" s="85" t="e">
        <f t="shared" si="1"/>
        <v>#VALUE!</v>
      </c>
      <c r="N47" s="85" t="e">
        <f t="shared" si="2"/>
        <v>#DIV/0!</v>
      </c>
      <c r="O47" s="85"/>
      <c r="P47" s="85"/>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52"/>
      <c r="BU47" s="52"/>
      <c r="BV47" s="52"/>
      <c r="BW47" s="52"/>
      <c r="BX47" s="52"/>
      <c r="BY47" s="52"/>
      <c r="BZ47" s="52"/>
      <c r="CA47" s="52"/>
      <c r="CB47" s="52"/>
      <c r="CC47" s="52"/>
      <c r="CD47" s="52"/>
      <c r="CE47" s="52"/>
      <c r="CF47" s="52"/>
      <c r="CG47" s="52"/>
      <c r="CH47" s="52"/>
      <c r="CI47" s="52"/>
      <c r="CJ47" s="52"/>
      <c r="CK47" s="52"/>
      <c r="CL47" s="52"/>
      <c r="CM47" s="52"/>
      <c r="CN47" s="52"/>
      <c r="CO47" s="52"/>
      <c r="CP47" s="52"/>
      <c r="CQ47" s="52"/>
      <c r="CR47" s="52"/>
      <c r="CS47" s="52"/>
      <c r="CT47" s="52"/>
      <c r="CU47" s="52"/>
      <c r="CV47" s="52"/>
      <c r="CW47" s="52"/>
      <c r="CX47" s="52"/>
      <c r="CY47" s="52"/>
      <c r="CZ47" s="52"/>
      <c r="DA47" s="52"/>
      <c r="DB47" s="52"/>
      <c r="DC47" s="52"/>
      <c r="DD47" s="52"/>
      <c r="DE47" s="52"/>
      <c r="DF47" s="52"/>
      <c r="DG47" s="52"/>
      <c r="DH47" s="52"/>
      <c r="DI47" s="52"/>
      <c r="DJ47" s="52"/>
      <c r="DK47" s="52"/>
      <c r="DL47" s="52"/>
      <c r="DM47" s="52"/>
      <c r="DN47" s="52"/>
      <c r="DO47" s="52"/>
      <c r="DP47" s="52"/>
      <c r="DQ47" s="52"/>
      <c r="DR47" s="52"/>
      <c r="DS47" s="52"/>
      <c r="DT47" s="52"/>
      <c r="DU47" s="52"/>
      <c r="DV47" s="52"/>
      <c r="DW47" s="52"/>
      <c r="DX47" s="52"/>
      <c r="DY47" s="52"/>
      <c r="DZ47" s="52"/>
      <c r="EA47" s="52"/>
      <c r="EB47" s="52"/>
      <c r="EC47" s="52"/>
      <c r="ED47" s="52"/>
      <c r="EE47" s="52"/>
      <c r="EF47" s="52"/>
      <c r="EG47" s="52"/>
      <c r="EH47" s="52"/>
      <c r="EI47" s="52"/>
      <c r="EJ47" s="52"/>
      <c r="EK47" s="52"/>
      <c r="EL47" s="52"/>
      <c r="EM47" s="52"/>
      <c r="EN47" s="52"/>
      <c r="EO47" s="52"/>
      <c r="EP47" s="52"/>
      <c r="EQ47" s="52"/>
      <c r="ER47" s="52"/>
      <c r="ES47" s="52"/>
      <c r="ET47" s="52"/>
      <c r="EU47" s="52"/>
      <c r="EV47" s="52"/>
      <c r="EW47" s="52"/>
      <c r="EX47" s="52"/>
      <c r="EY47" s="52"/>
      <c r="EZ47" s="52"/>
      <c r="FA47" s="52"/>
      <c r="FB47" s="52"/>
      <c r="FC47" s="52"/>
      <c r="FD47" s="52"/>
      <c r="FE47" s="52"/>
      <c r="FF47" s="52"/>
      <c r="FG47" s="52"/>
      <c r="FH47" s="52"/>
      <c r="FI47" s="52"/>
      <c r="FJ47" s="52"/>
      <c r="FK47" s="52"/>
      <c r="FL47" s="52"/>
      <c r="FM47" s="52"/>
      <c r="FN47" s="52"/>
      <c r="FO47" s="52"/>
      <c r="FP47" s="52"/>
      <c r="FQ47" s="52"/>
      <c r="FR47" s="52"/>
      <c r="FS47" s="52"/>
      <c r="FT47" s="52"/>
      <c r="FU47" s="52"/>
      <c r="FV47" s="52"/>
      <c r="FW47" s="52"/>
      <c r="FX47" s="52"/>
      <c r="FY47" s="52"/>
      <c r="FZ47" s="52"/>
      <c r="GA47" s="52"/>
      <c r="GB47" s="52"/>
      <c r="GC47" s="52"/>
      <c r="GD47" s="52"/>
      <c r="GE47" s="52"/>
      <c r="GF47" s="52"/>
      <c r="GG47" s="52"/>
      <c r="GH47" s="52"/>
      <c r="GI47" s="52"/>
      <c r="GJ47" s="52"/>
      <c r="GK47" s="52"/>
      <c r="GL47" s="52"/>
      <c r="GM47" s="52"/>
      <c r="GN47" s="52"/>
      <c r="GO47" s="52"/>
      <c r="GP47" s="52"/>
    </row>
    <row r="48" spans="2:198" s="60" customFormat="1" ht="18" customHeight="1" thickBot="1" x14ac:dyDescent="0.35">
      <c r="B48" s="309" t="s">
        <v>59</v>
      </c>
      <c r="C48" s="310"/>
      <c r="D48" s="310"/>
      <c r="E48" s="310"/>
      <c r="F48" s="310"/>
      <c r="G48" s="311"/>
      <c r="H48" s="89"/>
      <c r="I48" s="85"/>
      <c r="J48" s="85"/>
      <c r="K48" s="85"/>
      <c r="L48" s="85"/>
      <c r="M48" s="85">
        <f t="shared" si="1"/>
        <v>0</v>
      </c>
      <c r="N48" s="85" t="e">
        <f t="shared" si="2"/>
        <v>#DIV/0!</v>
      </c>
      <c r="O48" s="85"/>
      <c r="P48" s="85"/>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c r="BO48" s="52"/>
      <c r="BP48" s="52"/>
      <c r="BQ48" s="52"/>
      <c r="BR48" s="52"/>
      <c r="BS48" s="52"/>
      <c r="BT48" s="52"/>
      <c r="BU48" s="52"/>
      <c r="BV48" s="52"/>
      <c r="BW48" s="52"/>
      <c r="BX48" s="52"/>
      <c r="BY48" s="52"/>
      <c r="BZ48" s="52"/>
      <c r="CA48" s="52"/>
      <c r="CB48" s="52"/>
      <c r="CC48" s="52"/>
      <c r="CD48" s="52"/>
      <c r="CE48" s="52"/>
      <c r="CF48" s="52"/>
      <c r="CG48" s="52"/>
      <c r="CH48" s="52"/>
      <c r="CI48" s="52"/>
      <c r="CJ48" s="52"/>
      <c r="CK48" s="52"/>
      <c r="CL48" s="52"/>
      <c r="CM48" s="52"/>
      <c r="CN48" s="52"/>
      <c r="CO48" s="52"/>
      <c r="CP48" s="52"/>
      <c r="CQ48" s="52"/>
      <c r="CR48" s="52"/>
      <c r="CS48" s="52"/>
      <c r="CT48" s="52"/>
      <c r="CU48" s="52"/>
      <c r="CV48" s="52"/>
      <c r="CW48" s="52"/>
      <c r="CX48" s="52"/>
      <c r="CY48" s="52"/>
      <c r="CZ48" s="52"/>
      <c r="DA48" s="52"/>
      <c r="DB48" s="52"/>
      <c r="DC48" s="52"/>
      <c r="DD48" s="52"/>
      <c r="DE48" s="52"/>
      <c r="DF48" s="52"/>
      <c r="DG48" s="52"/>
      <c r="DH48" s="52"/>
      <c r="DI48" s="52"/>
      <c r="DJ48" s="52"/>
      <c r="DK48" s="52"/>
      <c r="DL48" s="52"/>
      <c r="DM48" s="52"/>
      <c r="DN48" s="52"/>
      <c r="DO48" s="52"/>
      <c r="DP48" s="52"/>
      <c r="DQ48" s="52"/>
      <c r="DR48" s="52"/>
      <c r="DS48" s="52"/>
      <c r="DT48" s="52"/>
      <c r="DU48" s="52"/>
      <c r="DV48" s="52"/>
      <c r="DW48" s="52"/>
      <c r="DX48" s="52"/>
      <c r="DY48" s="52"/>
      <c r="DZ48" s="52"/>
      <c r="EA48" s="52"/>
      <c r="EB48" s="52"/>
      <c r="EC48" s="52"/>
      <c r="ED48" s="52"/>
      <c r="EE48" s="52"/>
      <c r="EF48" s="52"/>
      <c r="EG48" s="52"/>
      <c r="EH48" s="52"/>
      <c r="EI48" s="52"/>
      <c r="EJ48" s="52"/>
      <c r="EK48" s="52"/>
      <c r="EL48" s="52"/>
      <c r="EM48" s="52"/>
      <c r="EN48" s="52"/>
      <c r="EO48" s="52"/>
      <c r="EP48" s="52"/>
      <c r="EQ48" s="52"/>
      <c r="ER48" s="52"/>
      <c r="ES48" s="52"/>
      <c r="ET48" s="52"/>
      <c r="EU48" s="52"/>
      <c r="EV48" s="52"/>
      <c r="EW48" s="52"/>
      <c r="EX48" s="52"/>
      <c r="EY48" s="52"/>
      <c r="EZ48" s="52"/>
      <c r="FA48" s="52"/>
      <c r="FB48" s="52"/>
      <c r="FC48" s="52"/>
      <c r="FD48" s="52"/>
      <c r="FE48" s="52"/>
      <c r="FF48" s="52"/>
      <c r="FG48" s="52"/>
      <c r="FH48" s="52"/>
      <c r="FI48" s="52"/>
      <c r="FJ48" s="52"/>
      <c r="FK48" s="52"/>
      <c r="FL48" s="52"/>
      <c r="FM48" s="52"/>
      <c r="FN48" s="52"/>
      <c r="FO48" s="52"/>
      <c r="FP48" s="52"/>
      <c r="FQ48" s="52"/>
      <c r="FR48" s="52"/>
      <c r="FS48" s="52"/>
      <c r="FT48" s="52"/>
      <c r="FU48" s="52"/>
      <c r="FV48" s="52"/>
      <c r="FW48" s="52"/>
      <c r="FX48" s="52"/>
      <c r="FY48" s="52"/>
      <c r="FZ48" s="52"/>
      <c r="GA48" s="52"/>
      <c r="GB48" s="52"/>
      <c r="GC48" s="52"/>
      <c r="GD48" s="52"/>
      <c r="GE48" s="52"/>
      <c r="GF48" s="52"/>
      <c r="GG48" s="52"/>
      <c r="GH48" s="52"/>
      <c r="GI48" s="52"/>
      <c r="GJ48" s="52"/>
      <c r="GK48" s="52"/>
      <c r="GL48" s="52"/>
      <c r="GM48" s="52"/>
      <c r="GN48" s="52"/>
      <c r="GO48" s="52"/>
      <c r="GP48" s="52"/>
    </row>
    <row r="49" spans="2:198" s="60" customFormat="1" ht="14.85" customHeight="1" x14ac:dyDescent="0.3">
      <c r="B49" s="312"/>
      <c r="C49" s="314" t="s">
        <v>60</v>
      </c>
      <c r="D49" s="314" t="s">
        <v>61</v>
      </c>
      <c r="E49" s="90" t="s">
        <v>62</v>
      </c>
      <c r="F49" s="316" t="s">
        <v>63</v>
      </c>
      <c r="G49" s="91" t="s">
        <v>12</v>
      </c>
      <c r="H49" s="77"/>
      <c r="I49" s="85"/>
      <c r="J49" s="85"/>
      <c r="K49" s="85"/>
      <c r="L49" s="85"/>
      <c r="M49" s="85">
        <f t="shared" si="1"/>
        <v>0</v>
      </c>
      <c r="N49" s="85" t="e">
        <f t="shared" si="2"/>
        <v>#DIV/0!</v>
      </c>
      <c r="O49" s="85"/>
      <c r="P49" s="85"/>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c r="BO49" s="52"/>
      <c r="BP49" s="52"/>
      <c r="BQ49" s="52"/>
      <c r="BR49" s="52"/>
      <c r="BS49" s="52"/>
      <c r="BT49" s="52"/>
      <c r="BU49" s="52"/>
      <c r="BV49" s="52"/>
      <c r="BW49" s="52"/>
      <c r="BX49" s="52"/>
      <c r="BY49" s="52"/>
      <c r="BZ49" s="52"/>
      <c r="CA49" s="52"/>
      <c r="CB49" s="52"/>
      <c r="CC49" s="52"/>
      <c r="CD49" s="52"/>
      <c r="CE49" s="52"/>
      <c r="CF49" s="52"/>
      <c r="CG49" s="52"/>
      <c r="CH49" s="52"/>
      <c r="CI49" s="52"/>
      <c r="CJ49" s="52"/>
      <c r="CK49" s="52"/>
      <c r="CL49" s="52"/>
      <c r="CM49" s="52"/>
      <c r="CN49" s="52"/>
      <c r="CO49" s="52"/>
      <c r="CP49" s="52"/>
      <c r="CQ49" s="52"/>
      <c r="CR49" s="52"/>
      <c r="CS49" s="52"/>
      <c r="CT49" s="52"/>
      <c r="CU49" s="52"/>
      <c r="CV49" s="52"/>
      <c r="CW49" s="52"/>
      <c r="CX49" s="52"/>
      <c r="CY49" s="52"/>
      <c r="CZ49" s="52"/>
      <c r="DA49" s="52"/>
      <c r="DB49" s="52"/>
      <c r="DC49" s="52"/>
      <c r="DD49" s="52"/>
      <c r="DE49" s="52"/>
      <c r="DF49" s="52"/>
      <c r="DG49" s="52"/>
      <c r="DH49" s="52"/>
      <c r="DI49" s="52"/>
      <c r="DJ49" s="52"/>
      <c r="DK49" s="52"/>
      <c r="DL49" s="52"/>
      <c r="DM49" s="52"/>
      <c r="DN49" s="52"/>
      <c r="DO49" s="52"/>
      <c r="DP49" s="52"/>
      <c r="DQ49" s="52"/>
      <c r="DR49" s="52"/>
      <c r="DS49" s="52"/>
      <c r="DT49" s="52"/>
      <c r="DU49" s="52"/>
      <c r="DV49" s="52"/>
      <c r="DW49" s="52"/>
      <c r="DX49" s="52"/>
      <c r="DY49" s="52"/>
      <c r="DZ49" s="52"/>
      <c r="EA49" s="52"/>
      <c r="EB49" s="52"/>
      <c r="EC49" s="52"/>
      <c r="ED49" s="52"/>
      <c r="EE49" s="52"/>
      <c r="EF49" s="52"/>
      <c r="EG49" s="52"/>
      <c r="EH49" s="52"/>
      <c r="EI49" s="52"/>
      <c r="EJ49" s="52"/>
      <c r="EK49" s="52"/>
      <c r="EL49" s="52"/>
      <c r="EM49" s="52"/>
      <c r="EN49" s="52"/>
      <c r="EO49" s="52"/>
      <c r="EP49" s="52"/>
      <c r="EQ49" s="52"/>
      <c r="ER49" s="52"/>
      <c r="ES49" s="52"/>
      <c r="ET49" s="52"/>
      <c r="EU49" s="52"/>
      <c r="EV49" s="52"/>
      <c r="EW49" s="52"/>
      <c r="EX49" s="52"/>
      <c r="EY49" s="52"/>
      <c r="EZ49" s="52"/>
      <c r="FA49" s="52"/>
      <c r="FB49" s="52"/>
      <c r="FC49" s="52"/>
      <c r="FD49" s="52"/>
      <c r="FE49" s="52"/>
      <c r="FF49" s="52"/>
      <c r="FG49" s="52"/>
      <c r="FH49" s="52"/>
      <c r="FI49" s="52"/>
      <c r="FJ49" s="52"/>
      <c r="FK49" s="52"/>
      <c r="FL49" s="52"/>
      <c r="FM49" s="52"/>
      <c r="FN49" s="52"/>
      <c r="FO49" s="52"/>
      <c r="FP49" s="52"/>
      <c r="FQ49" s="52"/>
      <c r="FR49" s="52"/>
      <c r="FS49" s="52"/>
      <c r="FT49" s="52"/>
      <c r="FU49" s="52"/>
      <c r="FV49" s="52"/>
      <c r="FW49" s="52"/>
      <c r="FX49" s="52"/>
      <c r="FY49" s="52"/>
      <c r="FZ49" s="52"/>
      <c r="GA49" s="52"/>
      <c r="GB49" s="52"/>
      <c r="GC49" s="52"/>
      <c r="GD49" s="52"/>
      <c r="GE49" s="52"/>
      <c r="GF49" s="52"/>
      <c r="GG49" s="52"/>
      <c r="GH49" s="52"/>
      <c r="GI49" s="52"/>
      <c r="GJ49" s="52"/>
      <c r="GK49" s="52"/>
      <c r="GL49" s="52"/>
      <c r="GM49" s="52"/>
      <c r="GN49" s="52"/>
      <c r="GO49" s="52"/>
      <c r="GP49" s="52"/>
    </row>
    <row r="50" spans="2:198" s="60" customFormat="1" ht="14.85" customHeight="1" x14ac:dyDescent="0.3">
      <c r="B50" s="313"/>
      <c r="C50" s="315"/>
      <c r="D50" s="315"/>
      <c r="E50" s="92" t="s">
        <v>65</v>
      </c>
      <c r="F50" s="317"/>
      <c r="G50" s="93" t="s">
        <v>16</v>
      </c>
      <c r="H50" s="52"/>
      <c r="I50" s="85"/>
      <c r="J50" s="85"/>
      <c r="K50" s="85"/>
      <c r="L50" s="85"/>
      <c r="M50" s="85">
        <f t="shared" si="1"/>
        <v>0</v>
      </c>
      <c r="N50" s="85" t="e">
        <f t="shared" si="2"/>
        <v>#DIV/0!</v>
      </c>
      <c r="O50" s="85"/>
      <c r="P50" s="85"/>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c r="CZ50" s="52"/>
      <c r="DA50" s="52"/>
      <c r="DB50" s="52"/>
      <c r="DC50" s="52"/>
      <c r="DD50" s="52"/>
      <c r="DE50" s="52"/>
      <c r="DF50" s="52"/>
      <c r="DG50" s="52"/>
      <c r="DH50" s="52"/>
      <c r="DI50" s="52"/>
      <c r="DJ50" s="52"/>
      <c r="DK50" s="52"/>
      <c r="DL50" s="52"/>
      <c r="DM50" s="52"/>
      <c r="DN50" s="52"/>
      <c r="DO50" s="52"/>
      <c r="DP50" s="52"/>
      <c r="DQ50" s="52"/>
      <c r="DR50" s="52"/>
      <c r="DS50" s="52"/>
      <c r="DT50" s="52"/>
      <c r="DU50" s="52"/>
      <c r="DV50" s="52"/>
      <c r="DW50" s="52"/>
      <c r="DX50" s="52"/>
      <c r="DY50" s="52"/>
      <c r="DZ50" s="52"/>
      <c r="EA50" s="52"/>
      <c r="EB50" s="52"/>
      <c r="EC50" s="52"/>
      <c r="ED50" s="52"/>
      <c r="EE50" s="52"/>
      <c r="EF50" s="52"/>
      <c r="EG50" s="52"/>
      <c r="EH50" s="52"/>
      <c r="EI50" s="52"/>
      <c r="EJ50" s="52"/>
      <c r="EK50" s="52"/>
      <c r="EL50" s="52"/>
      <c r="EM50" s="52"/>
      <c r="EN50" s="52"/>
      <c r="EO50" s="52"/>
      <c r="EP50" s="52"/>
      <c r="EQ50" s="52"/>
      <c r="ER50" s="52"/>
      <c r="ES50" s="52"/>
      <c r="ET50" s="52"/>
      <c r="EU50" s="52"/>
      <c r="EV50" s="52"/>
      <c r="EW50" s="52"/>
      <c r="EX50" s="52"/>
      <c r="EY50" s="52"/>
      <c r="EZ50" s="52"/>
      <c r="FA50" s="52"/>
      <c r="FB50" s="52"/>
      <c r="FC50" s="52"/>
      <c r="FD50" s="52"/>
      <c r="FE50" s="52"/>
      <c r="FF50" s="52"/>
      <c r="FG50" s="52"/>
      <c r="FH50" s="52"/>
      <c r="FI50" s="52"/>
      <c r="FJ50" s="52"/>
      <c r="FK50" s="52"/>
      <c r="FL50" s="52"/>
      <c r="FM50" s="52"/>
      <c r="FN50" s="52"/>
      <c r="FO50" s="52"/>
      <c r="FP50" s="52"/>
      <c r="FQ50" s="52"/>
      <c r="FR50" s="52"/>
      <c r="FS50" s="52"/>
      <c r="FT50" s="52"/>
      <c r="FU50" s="52"/>
      <c r="FV50" s="52"/>
      <c r="FW50" s="52"/>
      <c r="FX50" s="52"/>
      <c r="FY50" s="52"/>
      <c r="FZ50" s="52"/>
      <c r="GA50" s="52"/>
      <c r="GB50" s="52"/>
      <c r="GC50" s="52"/>
      <c r="GD50" s="52"/>
      <c r="GE50" s="52"/>
      <c r="GF50" s="52"/>
      <c r="GG50" s="52"/>
      <c r="GH50" s="52"/>
      <c r="GI50" s="52"/>
      <c r="GJ50" s="52"/>
      <c r="GK50" s="52"/>
      <c r="GL50" s="52"/>
      <c r="GM50" s="52"/>
      <c r="GN50" s="52"/>
      <c r="GO50" s="52"/>
      <c r="GP50" s="52"/>
    </row>
    <row r="51" spans="2:198" s="60" customFormat="1" ht="15" customHeight="1" thickBot="1" x14ac:dyDescent="0.35">
      <c r="B51" s="313"/>
      <c r="C51" s="315"/>
      <c r="D51" s="315"/>
      <c r="E51" s="67" t="s">
        <v>66</v>
      </c>
      <c r="F51" s="67" t="s">
        <v>67</v>
      </c>
      <c r="G51" s="69" t="s">
        <v>68</v>
      </c>
      <c r="H51" s="52"/>
      <c r="I51" s="85"/>
      <c r="J51" s="85"/>
      <c r="K51" s="85"/>
      <c r="L51" s="85"/>
      <c r="M51" s="85">
        <f t="shared" si="1"/>
        <v>0</v>
      </c>
      <c r="N51" s="85" t="e">
        <f t="shared" si="2"/>
        <v>#DIV/0!</v>
      </c>
      <c r="O51" s="85"/>
      <c r="P51" s="85"/>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c r="BO51" s="52"/>
      <c r="BP51" s="52"/>
      <c r="BQ51" s="52"/>
      <c r="BR51" s="52"/>
      <c r="BS51" s="52"/>
      <c r="BT51" s="52"/>
      <c r="BU51" s="52"/>
      <c r="BV51" s="52"/>
      <c r="BW51" s="52"/>
      <c r="BX51" s="52"/>
      <c r="BY51" s="52"/>
      <c r="BZ51" s="52"/>
      <c r="CA51" s="52"/>
      <c r="CB51" s="52"/>
      <c r="CC51" s="52"/>
      <c r="CD51" s="52"/>
      <c r="CE51" s="52"/>
      <c r="CF51" s="52"/>
      <c r="CG51" s="52"/>
      <c r="CH51" s="52"/>
      <c r="CI51" s="52"/>
      <c r="CJ51" s="52"/>
      <c r="CK51" s="52"/>
      <c r="CL51" s="52"/>
      <c r="CM51" s="52"/>
      <c r="CN51" s="52"/>
      <c r="CO51" s="52"/>
      <c r="CP51" s="52"/>
      <c r="CQ51" s="52"/>
      <c r="CR51" s="52"/>
      <c r="CS51" s="52"/>
      <c r="CT51" s="52"/>
      <c r="CU51" s="52"/>
      <c r="CV51" s="52"/>
      <c r="CW51" s="52"/>
      <c r="CX51" s="52"/>
      <c r="CY51" s="52"/>
      <c r="CZ51" s="52"/>
      <c r="DA51" s="52"/>
      <c r="DB51" s="52"/>
      <c r="DC51" s="52"/>
      <c r="DD51" s="52"/>
      <c r="DE51" s="52"/>
      <c r="DF51" s="52"/>
      <c r="DG51" s="52"/>
      <c r="DH51" s="52"/>
      <c r="DI51" s="52"/>
      <c r="DJ51" s="52"/>
      <c r="DK51" s="52"/>
      <c r="DL51" s="52"/>
      <c r="DM51" s="52"/>
      <c r="DN51" s="52"/>
      <c r="DO51" s="52"/>
      <c r="DP51" s="52"/>
      <c r="DQ51" s="52"/>
      <c r="DR51" s="52"/>
      <c r="DS51" s="52"/>
      <c r="DT51" s="52"/>
      <c r="DU51" s="52"/>
      <c r="DV51" s="52"/>
      <c r="DW51" s="52"/>
      <c r="DX51" s="52"/>
      <c r="DY51" s="52"/>
      <c r="DZ51" s="52"/>
      <c r="EA51" s="52"/>
      <c r="EB51" s="52"/>
      <c r="EC51" s="52"/>
      <c r="ED51" s="52"/>
      <c r="EE51" s="52"/>
      <c r="EF51" s="52"/>
      <c r="EG51" s="52"/>
      <c r="EH51" s="52"/>
      <c r="EI51" s="52"/>
      <c r="EJ51" s="52"/>
      <c r="EK51" s="52"/>
      <c r="EL51" s="52"/>
      <c r="EM51" s="52"/>
      <c r="EN51" s="52"/>
      <c r="EO51" s="52"/>
      <c r="EP51" s="52"/>
      <c r="EQ51" s="52"/>
      <c r="ER51" s="52"/>
      <c r="ES51" s="52"/>
      <c r="ET51" s="52"/>
      <c r="EU51" s="52"/>
      <c r="EV51" s="52"/>
      <c r="EW51" s="52"/>
      <c r="EX51" s="52"/>
      <c r="EY51" s="52"/>
      <c r="EZ51" s="52"/>
      <c r="FA51" s="52"/>
      <c r="FB51" s="52"/>
      <c r="FC51" s="52"/>
      <c r="FD51" s="52"/>
      <c r="FE51" s="52"/>
      <c r="FF51" s="52"/>
      <c r="FG51" s="52"/>
      <c r="FH51" s="52"/>
      <c r="FI51" s="52"/>
      <c r="FJ51" s="52"/>
      <c r="FK51" s="52"/>
      <c r="FL51" s="52"/>
      <c r="FM51" s="52"/>
      <c r="FN51" s="52"/>
      <c r="FO51" s="52"/>
      <c r="FP51" s="52"/>
      <c r="FQ51" s="52"/>
      <c r="FR51" s="52"/>
      <c r="FS51" s="52"/>
      <c r="FT51" s="52"/>
      <c r="FU51" s="52"/>
      <c r="FV51" s="52"/>
      <c r="FW51" s="52"/>
      <c r="FX51" s="52"/>
      <c r="FY51" s="52"/>
      <c r="FZ51" s="52"/>
      <c r="GA51" s="52"/>
      <c r="GB51" s="52"/>
      <c r="GC51" s="52"/>
      <c r="GD51" s="52"/>
      <c r="GE51" s="52"/>
      <c r="GF51" s="52"/>
      <c r="GG51" s="52"/>
      <c r="GH51" s="52"/>
      <c r="GI51" s="52"/>
      <c r="GJ51" s="52"/>
      <c r="GK51" s="52"/>
      <c r="GL51" s="52"/>
      <c r="GM51" s="52"/>
      <c r="GN51" s="52"/>
      <c r="GO51" s="52"/>
      <c r="GP51" s="52"/>
    </row>
    <row r="52" spans="2:198" s="60" customFormat="1" ht="15" thickBot="1" x14ac:dyDescent="0.35">
      <c r="B52" s="94"/>
      <c r="C52" s="95" t="s">
        <v>69</v>
      </c>
      <c r="D52" s="96"/>
      <c r="E52" s="97"/>
      <c r="F52" s="98"/>
      <c r="G52" s="99"/>
      <c r="H52" s="52"/>
      <c r="I52" s="85"/>
      <c r="J52" s="85"/>
      <c r="K52" s="85"/>
      <c r="L52" s="85"/>
      <c r="M52" s="85">
        <f t="shared" si="1"/>
        <v>0</v>
      </c>
      <c r="N52" s="85" t="e">
        <f t="shared" si="2"/>
        <v>#DIV/0!</v>
      </c>
      <c r="O52" s="85"/>
      <c r="P52" s="85"/>
      <c r="Q52" s="44"/>
      <c r="R52" s="44"/>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c r="DM52" s="52"/>
      <c r="DN52" s="52"/>
      <c r="DO52" s="52"/>
      <c r="DP52" s="52"/>
      <c r="DQ52" s="52"/>
      <c r="DR52" s="52"/>
      <c r="DS52" s="52"/>
      <c r="DT52" s="52"/>
      <c r="DU52" s="52"/>
      <c r="DV52" s="52"/>
      <c r="DW52" s="52"/>
      <c r="DX52" s="52"/>
      <c r="DY52" s="52"/>
      <c r="DZ52" s="52"/>
      <c r="EA52" s="52"/>
      <c r="EB52" s="52"/>
      <c r="EC52" s="52"/>
      <c r="ED52" s="52"/>
      <c r="EE52" s="52"/>
      <c r="EF52" s="52"/>
      <c r="EG52" s="52"/>
      <c r="EH52" s="52"/>
      <c r="EI52" s="52"/>
      <c r="EJ52" s="52"/>
      <c r="EK52" s="52"/>
      <c r="EL52" s="52"/>
      <c r="EM52" s="52"/>
      <c r="EN52" s="52"/>
      <c r="EO52" s="52"/>
      <c r="EP52" s="52"/>
      <c r="EQ52" s="52"/>
      <c r="ER52" s="52"/>
      <c r="ES52" s="52"/>
      <c r="ET52" s="52"/>
      <c r="EU52" s="52"/>
      <c r="EV52" s="52"/>
      <c r="EW52" s="52"/>
      <c r="EX52" s="52"/>
      <c r="EY52" s="52"/>
      <c r="EZ52" s="52"/>
      <c r="FA52" s="52"/>
      <c r="FB52" s="52"/>
      <c r="FC52" s="52"/>
      <c r="FD52" s="52"/>
      <c r="FE52" s="52"/>
      <c r="FF52" s="52"/>
      <c r="FG52" s="52"/>
      <c r="FH52" s="52"/>
      <c r="FI52" s="52"/>
      <c r="FJ52" s="52"/>
      <c r="FK52" s="52"/>
      <c r="FL52" s="52"/>
      <c r="FM52" s="52"/>
      <c r="FN52" s="52"/>
      <c r="FO52" s="52"/>
      <c r="FP52" s="52"/>
      <c r="FQ52" s="52"/>
      <c r="FR52" s="52"/>
      <c r="FS52" s="52"/>
      <c r="FT52" s="52"/>
      <c r="FU52" s="52"/>
      <c r="FV52" s="52"/>
      <c r="FW52" s="52"/>
      <c r="FX52" s="52"/>
      <c r="FY52" s="52"/>
      <c r="FZ52" s="52"/>
      <c r="GA52" s="52"/>
      <c r="GB52" s="52"/>
      <c r="GC52" s="52"/>
      <c r="GD52" s="52"/>
      <c r="GE52" s="52"/>
      <c r="GF52" s="52"/>
      <c r="GG52" s="52"/>
      <c r="GH52" s="52"/>
      <c r="GI52" s="52"/>
      <c r="GJ52" s="52"/>
      <c r="GK52" s="52"/>
      <c r="GL52" s="52"/>
      <c r="GM52" s="52"/>
      <c r="GN52" s="52"/>
      <c r="GO52" s="52"/>
      <c r="GP52" s="52"/>
    </row>
    <row r="53" spans="2:198" s="60" customFormat="1" ht="15" thickBot="1" x14ac:dyDescent="0.35">
      <c r="B53" s="100"/>
      <c r="C53" s="101" t="s">
        <v>70</v>
      </c>
      <c r="D53" s="102" t="s">
        <v>71</v>
      </c>
      <c r="E53" s="103">
        <v>270000</v>
      </c>
      <c r="F53" s="104">
        <v>152</v>
      </c>
      <c r="G53" s="80">
        <f>+ROUND(F53*E53,0)</f>
        <v>41040000</v>
      </c>
      <c r="H53" s="52"/>
      <c r="I53" s="85"/>
      <c r="J53" s="85">
        <v>200000</v>
      </c>
      <c r="K53" s="85"/>
      <c r="L53" s="172">
        <f t="shared" ref="L53:L64" si="6">+ROUND(J53*$K$13,0)</f>
        <v>256000</v>
      </c>
      <c r="M53" s="172">
        <f t="shared" si="1"/>
        <v>0</v>
      </c>
      <c r="N53" s="85">
        <f t="shared" si="2"/>
        <v>256000</v>
      </c>
      <c r="O53" s="85"/>
      <c r="P53" s="85"/>
      <c r="Q53" s="44"/>
      <c r="R53" s="44"/>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c r="BO53" s="52"/>
      <c r="BP53" s="52"/>
      <c r="BQ53" s="52"/>
      <c r="BR53" s="52"/>
      <c r="BS53" s="52"/>
      <c r="BT53" s="52"/>
      <c r="BU53" s="52"/>
      <c r="BV53" s="52"/>
      <c r="BW53" s="52"/>
      <c r="BX53" s="52"/>
      <c r="BY53" s="52"/>
      <c r="BZ53" s="52"/>
      <c r="CA53" s="52"/>
      <c r="CB53" s="52"/>
      <c r="CC53" s="52"/>
      <c r="CD53" s="52"/>
      <c r="CE53" s="52"/>
      <c r="CF53" s="52"/>
      <c r="CG53" s="52"/>
      <c r="CH53" s="52"/>
      <c r="CI53" s="52"/>
      <c r="CJ53" s="52"/>
      <c r="CK53" s="52"/>
      <c r="CL53" s="52"/>
      <c r="CM53" s="52"/>
      <c r="CN53" s="52"/>
      <c r="CO53" s="52"/>
      <c r="CP53" s="52"/>
      <c r="CQ53" s="52"/>
      <c r="CR53" s="52"/>
      <c r="CS53" s="52"/>
      <c r="CT53" s="52"/>
      <c r="CU53" s="52"/>
      <c r="CV53" s="52"/>
      <c r="CW53" s="52"/>
      <c r="CX53" s="52"/>
      <c r="CY53" s="52"/>
      <c r="CZ53" s="52"/>
      <c r="DA53" s="52"/>
      <c r="DB53" s="52"/>
      <c r="DC53" s="52"/>
      <c r="DD53" s="52"/>
      <c r="DE53" s="52"/>
      <c r="DF53" s="52"/>
      <c r="DG53" s="52"/>
      <c r="DH53" s="52"/>
      <c r="DI53" s="52"/>
      <c r="DJ53" s="52"/>
      <c r="DK53" s="52"/>
      <c r="DL53" s="52"/>
      <c r="DM53" s="52"/>
      <c r="DN53" s="52"/>
      <c r="DO53" s="52"/>
      <c r="DP53" s="52"/>
      <c r="DQ53" s="52"/>
      <c r="DR53" s="52"/>
      <c r="DS53" s="52"/>
      <c r="DT53" s="52"/>
      <c r="DU53" s="52"/>
      <c r="DV53" s="52"/>
      <c r="DW53" s="52"/>
      <c r="DX53" s="52"/>
      <c r="DY53" s="52"/>
      <c r="DZ53" s="52"/>
      <c r="EA53" s="52"/>
      <c r="EB53" s="52"/>
      <c r="EC53" s="52"/>
      <c r="ED53" s="52"/>
      <c r="EE53" s="52"/>
      <c r="EF53" s="52"/>
      <c r="EG53" s="52"/>
      <c r="EH53" s="52"/>
      <c r="EI53" s="52"/>
      <c r="EJ53" s="52"/>
      <c r="EK53" s="52"/>
      <c r="EL53" s="52"/>
      <c r="EM53" s="52"/>
      <c r="EN53" s="52"/>
      <c r="EO53" s="52"/>
      <c r="EP53" s="52"/>
      <c r="EQ53" s="52"/>
      <c r="ER53" s="52"/>
      <c r="ES53" s="52"/>
      <c r="ET53" s="52"/>
      <c r="EU53" s="52"/>
      <c r="EV53" s="52"/>
      <c r="EW53" s="52"/>
      <c r="EX53" s="52"/>
      <c r="EY53" s="52"/>
      <c r="EZ53" s="52"/>
      <c r="FA53" s="52"/>
      <c r="FB53" s="52"/>
      <c r="FC53" s="52"/>
      <c r="FD53" s="52"/>
      <c r="FE53" s="52"/>
      <c r="FF53" s="52"/>
      <c r="FG53" s="52"/>
      <c r="FH53" s="52"/>
      <c r="FI53" s="52"/>
      <c r="FJ53" s="52"/>
      <c r="FK53" s="52"/>
      <c r="FL53" s="52"/>
      <c r="FM53" s="52"/>
      <c r="FN53" s="52"/>
      <c r="FO53" s="52"/>
      <c r="FP53" s="52"/>
      <c r="FQ53" s="52"/>
      <c r="FR53" s="52"/>
      <c r="FS53" s="52"/>
      <c r="FT53" s="52"/>
      <c r="FU53" s="52"/>
      <c r="FV53" s="52"/>
      <c r="FW53" s="52"/>
      <c r="FX53" s="52"/>
      <c r="FY53" s="52"/>
      <c r="FZ53" s="52"/>
      <c r="GA53" s="52"/>
      <c r="GB53" s="52"/>
      <c r="GC53" s="52"/>
      <c r="GD53" s="52"/>
      <c r="GE53" s="52"/>
      <c r="GF53" s="52"/>
      <c r="GG53" s="52"/>
      <c r="GH53" s="52"/>
      <c r="GI53" s="52"/>
      <c r="GJ53" s="52"/>
      <c r="GK53" s="52"/>
      <c r="GL53" s="52"/>
      <c r="GM53" s="52"/>
      <c r="GN53" s="52"/>
      <c r="GO53" s="52"/>
      <c r="GP53" s="52"/>
    </row>
    <row r="54" spans="2:198" s="60" customFormat="1" ht="15" thickBot="1" x14ac:dyDescent="0.35">
      <c r="B54" s="94"/>
      <c r="C54" s="95" t="s">
        <v>72</v>
      </c>
      <c r="D54" s="96"/>
      <c r="E54" s="97"/>
      <c r="F54" s="98"/>
      <c r="G54" s="99"/>
      <c r="H54" s="52"/>
      <c r="I54" s="85"/>
      <c r="J54" s="85"/>
      <c r="K54" s="85"/>
      <c r="L54" s="172">
        <f t="shared" si="6"/>
        <v>0</v>
      </c>
      <c r="M54" s="172">
        <f t="shared" si="1"/>
        <v>0</v>
      </c>
      <c r="N54" s="85">
        <f t="shared" si="2"/>
        <v>0</v>
      </c>
      <c r="O54" s="85"/>
      <c r="P54" s="85"/>
      <c r="Q54" s="44"/>
      <c r="R54" s="44"/>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c r="BO54" s="52"/>
      <c r="BP54" s="52"/>
      <c r="BQ54" s="52"/>
      <c r="BR54" s="52"/>
      <c r="BS54" s="52"/>
      <c r="BT54" s="52"/>
      <c r="BU54" s="52"/>
      <c r="BV54" s="52"/>
      <c r="BW54" s="52"/>
      <c r="BX54" s="52"/>
      <c r="BY54" s="52"/>
      <c r="BZ54" s="52"/>
      <c r="CA54" s="52"/>
      <c r="CB54" s="52"/>
      <c r="CC54" s="52"/>
      <c r="CD54" s="52"/>
      <c r="CE54" s="52"/>
      <c r="CF54" s="52"/>
      <c r="CG54" s="52"/>
      <c r="CH54" s="52"/>
      <c r="CI54" s="52"/>
      <c r="CJ54" s="52"/>
      <c r="CK54" s="52"/>
      <c r="CL54" s="52"/>
      <c r="CM54" s="52"/>
      <c r="CN54" s="52"/>
      <c r="CO54" s="52"/>
      <c r="CP54" s="52"/>
      <c r="CQ54" s="52"/>
      <c r="CR54" s="52"/>
      <c r="CS54" s="52"/>
      <c r="CT54" s="52"/>
      <c r="CU54" s="52"/>
      <c r="CV54" s="52"/>
      <c r="CW54" s="52"/>
      <c r="CX54" s="52"/>
      <c r="CY54" s="52"/>
      <c r="CZ54" s="52"/>
      <c r="DA54" s="52"/>
      <c r="DB54" s="52"/>
      <c r="DC54" s="52"/>
      <c r="DD54" s="52"/>
      <c r="DE54" s="52"/>
      <c r="DF54" s="52"/>
      <c r="DG54" s="52"/>
      <c r="DH54" s="52"/>
      <c r="DI54" s="52"/>
      <c r="DJ54" s="52"/>
      <c r="DK54" s="52"/>
      <c r="DL54" s="52"/>
      <c r="DM54" s="52"/>
      <c r="DN54" s="52"/>
      <c r="DO54" s="52"/>
      <c r="DP54" s="52"/>
      <c r="DQ54" s="52"/>
      <c r="DR54" s="52"/>
      <c r="DS54" s="52"/>
      <c r="DT54" s="52"/>
      <c r="DU54" s="52"/>
      <c r="DV54" s="52"/>
      <c r="DW54" s="52"/>
      <c r="DX54" s="52"/>
      <c r="DY54" s="52"/>
      <c r="DZ54" s="52"/>
      <c r="EA54" s="52"/>
      <c r="EB54" s="52"/>
      <c r="EC54" s="52"/>
      <c r="ED54" s="52"/>
      <c r="EE54" s="52"/>
      <c r="EF54" s="52"/>
      <c r="EG54" s="52"/>
      <c r="EH54" s="52"/>
      <c r="EI54" s="52"/>
      <c r="EJ54" s="52"/>
      <c r="EK54" s="52"/>
      <c r="EL54" s="52"/>
      <c r="EM54" s="52"/>
      <c r="EN54" s="52"/>
      <c r="EO54" s="52"/>
      <c r="EP54" s="52"/>
      <c r="EQ54" s="52"/>
      <c r="ER54" s="52"/>
      <c r="ES54" s="52"/>
      <c r="ET54" s="52"/>
      <c r="EU54" s="52"/>
      <c r="EV54" s="52"/>
      <c r="EW54" s="52"/>
      <c r="EX54" s="52"/>
      <c r="EY54" s="52"/>
      <c r="EZ54" s="52"/>
      <c r="FA54" s="52"/>
      <c r="FB54" s="52"/>
      <c r="FC54" s="52"/>
      <c r="FD54" s="52"/>
      <c r="FE54" s="52"/>
      <c r="FF54" s="52"/>
      <c r="FG54" s="52"/>
      <c r="FH54" s="52"/>
      <c r="FI54" s="52"/>
      <c r="FJ54" s="52"/>
      <c r="FK54" s="52"/>
      <c r="FL54" s="52"/>
      <c r="FM54" s="52"/>
      <c r="FN54" s="52"/>
      <c r="FO54" s="52"/>
      <c r="FP54" s="52"/>
      <c r="FQ54" s="52"/>
      <c r="FR54" s="52"/>
      <c r="FS54" s="52"/>
      <c r="FT54" s="52"/>
      <c r="FU54" s="52"/>
      <c r="FV54" s="52"/>
      <c r="FW54" s="52"/>
      <c r="FX54" s="52"/>
      <c r="FY54" s="52"/>
      <c r="FZ54" s="52"/>
      <c r="GA54" s="52"/>
      <c r="GB54" s="52"/>
      <c r="GC54" s="52"/>
      <c r="GD54" s="52"/>
      <c r="GE54" s="52"/>
      <c r="GF54" s="52"/>
      <c r="GG54" s="52"/>
      <c r="GH54" s="52"/>
      <c r="GI54" s="52"/>
      <c r="GJ54" s="52"/>
      <c r="GK54" s="52"/>
      <c r="GL54" s="52"/>
      <c r="GM54" s="52"/>
      <c r="GN54" s="52"/>
      <c r="GO54" s="52"/>
      <c r="GP54" s="52"/>
    </row>
    <row r="55" spans="2:198" s="60" customFormat="1" ht="45" customHeight="1" x14ac:dyDescent="0.3">
      <c r="B55" s="105"/>
      <c r="C55" s="151" t="s">
        <v>139</v>
      </c>
      <c r="D55" s="106" t="s">
        <v>74</v>
      </c>
      <c r="E55" s="107">
        <v>6100000</v>
      </c>
      <c r="F55" s="108">
        <f>+F16+6.5</f>
        <v>19.5</v>
      </c>
      <c r="G55" s="80">
        <f>+ROUND(F55*E55,0)</f>
        <v>118950000</v>
      </c>
      <c r="H55" s="52"/>
      <c r="I55" s="85"/>
      <c r="J55" s="85">
        <v>5000000</v>
      </c>
      <c r="K55" s="85"/>
      <c r="L55" s="172">
        <f t="shared" si="6"/>
        <v>6400000</v>
      </c>
      <c r="M55" s="172">
        <f t="shared" si="1"/>
        <v>0</v>
      </c>
      <c r="N55" s="85">
        <f t="shared" si="2"/>
        <v>6400000</v>
      </c>
      <c r="O55" s="85"/>
      <c r="P55" s="85"/>
      <c r="Q55" s="44"/>
      <c r="R55" s="44"/>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c r="BO55" s="52"/>
      <c r="BP55" s="52"/>
      <c r="BQ55" s="52"/>
      <c r="BR55" s="52"/>
      <c r="BS55" s="52"/>
      <c r="BT55" s="52"/>
      <c r="BU55" s="52"/>
      <c r="BV55" s="52"/>
      <c r="BW55" s="52"/>
      <c r="BX55" s="52"/>
      <c r="BY55" s="52"/>
      <c r="BZ55" s="52"/>
      <c r="CA55" s="52"/>
      <c r="CB55" s="52"/>
      <c r="CC55" s="52"/>
      <c r="CD55" s="52"/>
      <c r="CE55" s="52"/>
      <c r="CF55" s="52"/>
      <c r="CG55" s="52"/>
      <c r="CH55" s="52"/>
      <c r="CI55" s="52"/>
      <c r="CJ55" s="52"/>
      <c r="CK55" s="52"/>
      <c r="CL55" s="52"/>
      <c r="CM55" s="52"/>
      <c r="CN55" s="52"/>
      <c r="CO55" s="52"/>
      <c r="CP55" s="52"/>
      <c r="CQ55" s="52"/>
      <c r="CR55" s="52"/>
      <c r="CS55" s="52"/>
      <c r="CT55" s="52"/>
      <c r="CU55" s="52"/>
      <c r="CV55" s="52"/>
      <c r="CW55" s="52"/>
      <c r="CX55" s="52"/>
      <c r="CY55" s="52"/>
      <c r="CZ55" s="52"/>
      <c r="DA55" s="52"/>
      <c r="DB55" s="52"/>
      <c r="DC55" s="52"/>
      <c r="DD55" s="52"/>
      <c r="DE55" s="52"/>
      <c r="DF55" s="52"/>
      <c r="DG55" s="52"/>
      <c r="DH55" s="52"/>
      <c r="DI55" s="52"/>
      <c r="DJ55" s="52"/>
      <c r="DK55" s="52"/>
      <c r="DL55" s="52"/>
      <c r="DM55" s="52"/>
      <c r="DN55" s="52"/>
      <c r="DO55" s="52"/>
      <c r="DP55" s="52"/>
      <c r="DQ55" s="52"/>
      <c r="DR55" s="52"/>
      <c r="DS55" s="52"/>
      <c r="DT55" s="52"/>
      <c r="DU55" s="52"/>
      <c r="DV55" s="52"/>
      <c r="DW55" s="52"/>
      <c r="DX55" s="52"/>
      <c r="DY55" s="52"/>
      <c r="DZ55" s="52"/>
      <c r="EA55" s="52"/>
      <c r="EB55" s="52"/>
      <c r="EC55" s="52"/>
      <c r="ED55" s="52"/>
      <c r="EE55" s="52"/>
      <c r="EF55" s="52"/>
      <c r="EG55" s="52"/>
      <c r="EH55" s="52"/>
      <c r="EI55" s="52"/>
      <c r="EJ55" s="52"/>
      <c r="EK55" s="52"/>
      <c r="EL55" s="52"/>
      <c r="EM55" s="52"/>
      <c r="EN55" s="52"/>
      <c r="EO55" s="52"/>
      <c r="EP55" s="52"/>
      <c r="EQ55" s="52"/>
      <c r="ER55" s="52"/>
      <c r="ES55" s="52"/>
      <c r="ET55" s="52"/>
      <c r="EU55" s="52"/>
      <c r="EV55" s="52"/>
      <c r="EW55" s="52"/>
      <c r="EX55" s="52"/>
      <c r="EY55" s="52"/>
      <c r="EZ55" s="52"/>
      <c r="FA55" s="52"/>
      <c r="FB55" s="52"/>
      <c r="FC55" s="52"/>
      <c r="FD55" s="52"/>
      <c r="FE55" s="52"/>
      <c r="FF55" s="52"/>
      <c r="FG55" s="52"/>
      <c r="FH55" s="52"/>
      <c r="FI55" s="52"/>
      <c r="FJ55" s="52"/>
      <c r="FK55" s="52"/>
      <c r="FL55" s="52"/>
      <c r="FM55" s="52"/>
      <c r="FN55" s="52"/>
      <c r="FO55" s="52"/>
      <c r="FP55" s="52"/>
      <c r="FQ55" s="52"/>
      <c r="FR55" s="52"/>
      <c r="FS55" s="52"/>
      <c r="FT55" s="52"/>
      <c r="FU55" s="52"/>
      <c r="FV55" s="52"/>
      <c r="FW55" s="52"/>
      <c r="FX55" s="52"/>
      <c r="FY55" s="52"/>
      <c r="FZ55" s="52"/>
      <c r="GA55" s="52"/>
      <c r="GB55" s="52"/>
      <c r="GC55" s="52"/>
      <c r="GD55" s="52"/>
      <c r="GE55" s="52"/>
      <c r="GF55" s="52"/>
      <c r="GG55" s="52"/>
      <c r="GH55" s="52"/>
      <c r="GI55" s="52"/>
      <c r="GJ55" s="52"/>
      <c r="GK55" s="52"/>
      <c r="GL55" s="52"/>
      <c r="GM55" s="52"/>
      <c r="GN55" s="52"/>
      <c r="GO55" s="52"/>
      <c r="GP55" s="52"/>
    </row>
    <row r="56" spans="2:198" s="60" customFormat="1" ht="27" customHeight="1" x14ac:dyDescent="0.3">
      <c r="B56" s="105"/>
      <c r="C56" s="151" t="s">
        <v>75</v>
      </c>
      <c r="D56" s="106" t="s">
        <v>74</v>
      </c>
      <c r="E56" s="107">
        <v>2932000</v>
      </c>
      <c r="F56" s="108">
        <v>13</v>
      </c>
      <c r="G56" s="80">
        <f>+ROUND(F56*E56,0)</f>
        <v>38116000</v>
      </c>
      <c r="H56" s="52"/>
      <c r="I56" s="85"/>
      <c r="J56" s="85">
        <v>2500000</v>
      </c>
      <c r="K56" s="85"/>
      <c r="L56" s="172">
        <f t="shared" si="6"/>
        <v>3200000</v>
      </c>
      <c r="M56" s="172">
        <f t="shared" si="1"/>
        <v>0</v>
      </c>
      <c r="N56" s="85">
        <f t="shared" si="2"/>
        <v>3200000</v>
      </c>
      <c r="O56" s="85"/>
      <c r="P56" s="85"/>
      <c r="Q56" s="44"/>
      <c r="R56" s="44"/>
      <c r="S56" s="52"/>
      <c r="T56" s="52"/>
      <c r="U56" s="52"/>
      <c r="V56" s="52"/>
      <c r="W56" s="52"/>
      <c r="X56" s="52"/>
      <c r="Y56" s="52"/>
      <c r="Z56" s="52"/>
      <c r="AA56" s="52"/>
      <c r="AB56" s="52"/>
      <c r="AC56" s="52"/>
      <c r="AD56" s="52"/>
      <c r="AE56" s="52"/>
      <c r="AF56" s="52"/>
      <c r="AG56" s="52"/>
      <c r="AH56" s="52"/>
      <c r="AI56" s="52"/>
      <c r="AJ56" s="52"/>
      <c r="AK56" s="52"/>
      <c r="AL56" s="52"/>
      <c r="AM56" s="52"/>
      <c r="AN56" s="52"/>
      <c r="AO56" s="52"/>
      <c r="AP56" s="52"/>
      <c r="AQ56" s="52"/>
      <c r="AR56" s="52"/>
      <c r="AS56" s="52"/>
      <c r="AT56" s="52"/>
      <c r="AU56" s="52"/>
      <c r="AV56" s="52"/>
      <c r="AW56" s="52"/>
      <c r="AX56" s="52"/>
      <c r="AY56" s="52"/>
      <c r="AZ56" s="52"/>
      <c r="BA56" s="52"/>
      <c r="BB56" s="52"/>
      <c r="BC56" s="52"/>
      <c r="BD56" s="52"/>
      <c r="BE56" s="52"/>
      <c r="BF56" s="52"/>
      <c r="BG56" s="52"/>
      <c r="BH56" s="52"/>
      <c r="BI56" s="52"/>
      <c r="BJ56" s="52"/>
      <c r="BK56" s="52"/>
      <c r="BL56" s="52"/>
      <c r="BM56" s="52"/>
      <c r="BN56" s="52"/>
      <c r="BO56" s="52"/>
      <c r="BP56" s="52"/>
      <c r="BQ56" s="52"/>
      <c r="BR56" s="52"/>
      <c r="BS56" s="52"/>
      <c r="BT56" s="52"/>
      <c r="BU56" s="52"/>
      <c r="BV56" s="52"/>
      <c r="BW56" s="52"/>
      <c r="BX56" s="52"/>
      <c r="BY56" s="52"/>
      <c r="BZ56" s="52"/>
      <c r="CA56" s="52"/>
      <c r="CB56" s="52"/>
      <c r="CC56" s="52"/>
      <c r="CD56" s="52"/>
      <c r="CE56" s="52"/>
      <c r="CF56" s="52"/>
      <c r="CG56" s="52"/>
      <c r="CH56" s="52"/>
      <c r="CI56" s="52"/>
      <c r="CJ56" s="52"/>
      <c r="CK56" s="52"/>
      <c r="CL56" s="52"/>
      <c r="CM56" s="52"/>
      <c r="CN56" s="52"/>
      <c r="CO56" s="52"/>
      <c r="CP56" s="52"/>
      <c r="CQ56" s="52"/>
      <c r="CR56" s="52"/>
      <c r="CS56" s="52"/>
      <c r="CT56" s="52"/>
      <c r="CU56" s="52"/>
      <c r="CV56" s="52"/>
      <c r="CW56" s="52"/>
      <c r="CX56" s="52"/>
      <c r="CY56" s="52"/>
      <c r="CZ56" s="52"/>
      <c r="DA56" s="52"/>
      <c r="DB56" s="52"/>
      <c r="DC56" s="52"/>
      <c r="DD56" s="52"/>
      <c r="DE56" s="52"/>
      <c r="DF56" s="52"/>
      <c r="DG56" s="52"/>
      <c r="DH56" s="52"/>
      <c r="DI56" s="52"/>
      <c r="DJ56" s="52"/>
      <c r="DK56" s="52"/>
      <c r="DL56" s="52"/>
      <c r="DM56" s="52"/>
      <c r="DN56" s="52"/>
      <c r="DO56" s="52"/>
      <c r="DP56" s="52"/>
      <c r="DQ56" s="52"/>
      <c r="DR56" s="52"/>
      <c r="DS56" s="52"/>
      <c r="DT56" s="52"/>
      <c r="DU56" s="52"/>
      <c r="DV56" s="52"/>
      <c r="DW56" s="52"/>
      <c r="DX56" s="52"/>
      <c r="DY56" s="52"/>
      <c r="DZ56" s="52"/>
      <c r="EA56" s="52"/>
      <c r="EB56" s="52"/>
      <c r="EC56" s="52"/>
      <c r="ED56" s="52"/>
      <c r="EE56" s="52"/>
      <c r="EF56" s="52"/>
      <c r="EG56" s="52"/>
      <c r="EH56" s="52"/>
      <c r="EI56" s="52"/>
      <c r="EJ56" s="52"/>
      <c r="EK56" s="52"/>
      <c r="EL56" s="52"/>
      <c r="EM56" s="52"/>
      <c r="EN56" s="52"/>
      <c r="EO56" s="52"/>
      <c r="EP56" s="52"/>
      <c r="EQ56" s="52"/>
      <c r="ER56" s="52"/>
      <c r="ES56" s="52"/>
      <c r="ET56" s="52"/>
      <c r="EU56" s="52"/>
      <c r="EV56" s="52"/>
      <c r="EW56" s="52"/>
      <c r="EX56" s="52"/>
      <c r="EY56" s="52"/>
      <c r="EZ56" s="52"/>
      <c r="FA56" s="52"/>
      <c r="FB56" s="52"/>
      <c r="FC56" s="52"/>
      <c r="FD56" s="52"/>
      <c r="FE56" s="52"/>
      <c r="FF56" s="52"/>
      <c r="FG56" s="52"/>
      <c r="FH56" s="52"/>
      <c r="FI56" s="52"/>
      <c r="FJ56" s="52"/>
      <c r="FK56" s="52"/>
      <c r="FL56" s="52"/>
      <c r="FM56" s="52"/>
      <c r="FN56" s="52"/>
      <c r="FO56" s="52"/>
      <c r="FP56" s="52"/>
      <c r="FQ56" s="52"/>
      <c r="FR56" s="52"/>
      <c r="FS56" s="52"/>
      <c r="FT56" s="52"/>
      <c r="FU56" s="52"/>
      <c r="FV56" s="52"/>
      <c r="FW56" s="52"/>
      <c r="FX56" s="52"/>
      <c r="FY56" s="52"/>
      <c r="FZ56" s="52"/>
      <c r="GA56" s="52"/>
      <c r="GB56" s="52"/>
      <c r="GC56" s="52"/>
      <c r="GD56" s="52"/>
      <c r="GE56" s="52"/>
      <c r="GF56" s="52"/>
      <c r="GG56" s="52"/>
      <c r="GH56" s="52"/>
      <c r="GI56" s="52"/>
      <c r="GJ56" s="52"/>
      <c r="GK56" s="52"/>
      <c r="GL56" s="52"/>
      <c r="GM56" s="52"/>
      <c r="GN56" s="52"/>
      <c r="GO56" s="52"/>
      <c r="GP56" s="52"/>
    </row>
    <row r="57" spans="2:198" s="60" customFormat="1" ht="29.4" customHeight="1" x14ac:dyDescent="0.3">
      <c r="B57" s="105"/>
      <c r="C57" s="151" t="s">
        <v>76</v>
      </c>
      <c r="D57" s="106" t="s">
        <v>74</v>
      </c>
      <c r="E57" s="107">
        <f>+E56</f>
        <v>2932000</v>
      </c>
      <c r="F57" s="108">
        <v>13</v>
      </c>
      <c r="G57" s="80">
        <f>+ROUND(F57*E57,0)</f>
        <v>38116000</v>
      </c>
      <c r="H57" s="52"/>
      <c r="I57" s="85"/>
      <c r="J57" s="85">
        <v>2500000</v>
      </c>
      <c r="K57" s="85"/>
      <c r="L57" s="172">
        <f t="shared" si="6"/>
        <v>3200000</v>
      </c>
      <c r="M57" s="172">
        <f t="shared" si="1"/>
        <v>0</v>
      </c>
      <c r="N57" s="85">
        <f t="shared" si="2"/>
        <v>3200000</v>
      </c>
      <c r="O57" s="85"/>
      <c r="P57" s="85"/>
      <c r="Q57" s="44"/>
      <c r="R57" s="44"/>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52"/>
      <c r="BD57" s="52"/>
      <c r="BE57" s="52"/>
      <c r="BF57" s="52"/>
      <c r="BG57" s="52"/>
      <c r="BH57" s="52"/>
      <c r="BI57" s="52"/>
      <c r="BJ57" s="52"/>
      <c r="BK57" s="52"/>
      <c r="BL57" s="52"/>
      <c r="BM57" s="52"/>
      <c r="BN57" s="52"/>
      <c r="BO57" s="52"/>
      <c r="BP57" s="52"/>
      <c r="BQ57" s="52"/>
      <c r="BR57" s="52"/>
      <c r="BS57" s="52"/>
      <c r="BT57" s="52"/>
      <c r="BU57" s="52"/>
      <c r="BV57" s="52"/>
      <c r="BW57" s="52"/>
      <c r="BX57" s="52"/>
      <c r="BY57" s="52"/>
      <c r="BZ57" s="52"/>
      <c r="CA57" s="52"/>
      <c r="CB57" s="52"/>
      <c r="CC57" s="52"/>
      <c r="CD57" s="52"/>
      <c r="CE57" s="52"/>
      <c r="CF57" s="52"/>
      <c r="CG57" s="52"/>
      <c r="CH57" s="52"/>
      <c r="CI57" s="52"/>
      <c r="CJ57" s="52"/>
      <c r="CK57" s="52"/>
      <c r="CL57" s="52"/>
      <c r="CM57" s="52"/>
      <c r="CN57" s="52"/>
      <c r="CO57" s="52"/>
      <c r="CP57" s="52"/>
      <c r="CQ57" s="52"/>
      <c r="CR57" s="52"/>
      <c r="CS57" s="52"/>
      <c r="CT57" s="52"/>
      <c r="CU57" s="52"/>
      <c r="CV57" s="52"/>
      <c r="CW57" s="52"/>
      <c r="CX57" s="52"/>
      <c r="CY57" s="52"/>
      <c r="CZ57" s="52"/>
      <c r="DA57" s="52"/>
      <c r="DB57" s="52"/>
      <c r="DC57" s="52"/>
      <c r="DD57" s="52"/>
      <c r="DE57" s="52"/>
      <c r="DF57" s="52"/>
      <c r="DG57" s="52"/>
      <c r="DH57" s="52"/>
      <c r="DI57" s="52"/>
      <c r="DJ57" s="52"/>
      <c r="DK57" s="52"/>
      <c r="DL57" s="52"/>
      <c r="DM57" s="52"/>
      <c r="DN57" s="52"/>
      <c r="DO57" s="52"/>
      <c r="DP57" s="52"/>
      <c r="DQ57" s="52"/>
      <c r="DR57" s="52"/>
      <c r="DS57" s="52"/>
      <c r="DT57" s="52"/>
      <c r="DU57" s="52"/>
      <c r="DV57" s="52"/>
      <c r="DW57" s="52"/>
      <c r="DX57" s="52"/>
      <c r="DY57" s="52"/>
      <c r="DZ57" s="52"/>
      <c r="EA57" s="52"/>
      <c r="EB57" s="52"/>
      <c r="EC57" s="52"/>
      <c r="ED57" s="52"/>
      <c r="EE57" s="52"/>
      <c r="EF57" s="52"/>
      <c r="EG57" s="52"/>
      <c r="EH57" s="52"/>
      <c r="EI57" s="52"/>
      <c r="EJ57" s="52"/>
      <c r="EK57" s="52"/>
      <c r="EL57" s="52"/>
      <c r="EM57" s="52"/>
      <c r="EN57" s="52"/>
      <c r="EO57" s="52"/>
      <c r="EP57" s="52"/>
      <c r="EQ57" s="52"/>
      <c r="ER57" s="52"/>
      <c r="ES57" s="52"/>
      <c r="ET57" s="52"/>
      <c r="EU57" s="52"/>
      <c r="EV57" s="52"/>
      <c r="EW57" s="52"/>
      <c r="EX57" s="52"/>
      <c r="EY57" s="52"/>
      <c r="EZ57" s="52"/>
      <c r="FA57" s="52"/>
      <c r="FB57" s="52"/>
      <c r="FC57" s="52"/>
      <c r="FD57" s="52"/>
      <c r="FE57" s="52"/>
      <c r="FF57" s="52"/>
      <c r="FG57" s="52"/>
      <c r="FH57" s="52"/>
      <c r="FI57" s="52"/>
      <c r="FJ57" s="52"/>
      <c r="FK57" s="52"/>
      <c r="FL57" s="52"/>
      <c r="FM57" s="52"/>
      <c r="FN57" s="52"/>
      <c r="FO57" s="52"/>
      <c r="FP57" s="52"/>
      <c r="FQ57" s="52"/>
      <c r="FR57" s="52"/>
      <c r="FS57" s="52"/>
      <c r="FT57" s="52"/>
      <c r="FU57" s="52"/>
      <c r="FV57" s="52"/>
      <c r="FW57" s="52"/>
      <c r="FX57" s="52"/>
      <c r="FY57" s="52"/>
      <c r="FZ57" s="52"/>
      <c r="GA57" s="52"/>
      <c r="GB57" s="52"/>
      <c r="GC57" s="52"/>
      <c r="GD57" s="52"/>
      <c r="GE57" s="52"/>
      <c r="GF57" s="52"/>
      <c r="GG57" s="52"/>
      <c r="GH57" s="52"/>
      <c r="GI57" s="52"/>
      <c r="GJ57" s="52"/>
      <c r="GK57" s="52"/>
      <c r="GL57" s="52"/>
      <c r="GM57" s="52"/>
      <c r="GN57" s="52"/>
      <c r="GO57" s="52"/>
      <c r="GP57" s="52"/>
    </row>
    <row r="58" spans="2:198" s="60" customFormat="1" ht="30" customHeight="1" thickBot="1" x14ac:dyDescent="0.35">
      <c r="B58" s="100"/>
      <c r="C58" s="101" t="s">
        <v>77</v>
      </c>
      <c r="D58" s="102" t="s">
        <v>74</v>
      </c>
      <c r="E58" s="103">
        <v>2200000</v>
      </c>
      <c r="F58" s="104">
        <v>6.5</v>
      </c>
      <c r="G58" s="154">
        <f>+ROUND(F58*E58,0)</f>
        <v>14300000</v>
      </c>
      <c r="H58" s="52"/>
      <c r="I58" s="85"/>
      <c r="J58" s="85">
        <v>2000000</v>
      </c>
      <c r="K58" s="85"/>
      <c r="L58" s="172">
        <f t="shared" si="6"/>
        <v>2560000</v>
      </c>
      <c r="M58" s="172">
        <f t="shared" si="1"/>
        <v>0</v>
      </c>
      <c r="N58" s="85">
        <f t="shared" si="2"/>
        <v>2560000</v>
      </c>
      <c r="O58" s="85"/>
      <c r="P58" s="85"/>
      <c r="Q58" s="44"/>
      <c r="R58" s="44"/>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52"/>
      <c r="AU58" s="52"/>
      <c r="AV58" s="52"/>
      <c r="AW58" s="52"/>
      <c r="AX58" s="52"/>
      <c r="AY58" s="52"/>
      <c r="AZ58" s="52"/>
      <c r="BA58" s="52"/>
      <c r="BB58" s="52"/>
      <c r="BC58" s="52"/>
      <c r="BD58" s="52"/>
      <c r="BE58" s="52"/>
      <c r="BF58" s="52"/>
      <c r="BG58" s="52"/>
      <c r="BH58" s="52"/>
      <c r="BI58" s="52"/>
      <c r="BJ58" s="52"/>
      <c r="BK58" s="52"/>
      <c r="BL58" s="52"/>
      <c r="BM58" s="52"/>
      <c r="BN58" s="52"/>
      <c r="BO58" s="52"/>
      <c r="BP58" s="52"/>
      <c r="BQ58" s="52"/>
      <c r="BR58" s="52"/>
      <c r="BS58" s="52"/>
      <c r="BT58" s="52"/>
      <c r="BU58" s="52"/>
      <c r="BV58" s="52"/>
      <c r="BW58" s="52"/>
      <c r="BX58" s="52"/>
      <c r="BY58" s="52"/>
      <c r="BZ58" s="52"/>
      <c r="CA58" s="52"/>
      <c r="CB58" s="52"/>
      <c r="CC58" s="52"/>
      <c r="CD58" s="52"/>
      <c r="CE58" s="52"/>
      <c r="CF58" s="52"/>
      <c r="CG58" s="52"/>
      <c r="CH58" s="52"/>
      <c r="CI58" s="52"/>
      <c r="CJ58" s="52"/>
      <c r="CK58" s="52"/>
      <c r="CL58" s="52"/>
      <c r="CM58" s="52"/>
      <c r="CN58" s="52"/>
      <c r="CO58" s="52"/>
      <c r="CP58" s="52"/>
      <c r="CQ58" s="52"/>
      <c r="CR58" s="52"/>
      <c r="CS58" s="52"/>
      <c r="CT58" s="52"/>
      <c r="CU58" s="52"/>
      <c r="CV58" s="52"/>
      <c r="CW58" s="52"/>
      <c r="CX58" s="52"/>
      <c r="CY58" s="52"/>
      <c r="CZ58" s="52"/>
      <c r="DA58" s="52"/>
      <c r="DB58" s="52"/>
      <c r="DC58" s="52"/>
      <c r="DD58" s="52"/>
      <c r="DE58" s="52"/>
      <c r="DF58" s="52"/>
      <c r="DG58" s="52"/>
      <c r="DH58" s="52"/>
      <c r="DI58" s="52"/>
      <c r="DJ58" s="52"/>
      <c r="DK58" s="52"/>
      <c r="DL58" s="52"/>
      <c r="DM58" s="52"/>
      <c r="DN58" s="52"/>
      <c r="DO58" s="52"/>
      <c r="DP58" s="52"/>
      <c r="DQ58" s="52"/>
      <c r="DR58" s="52"/>
      <c r="DS58" s="52"/>
      <c r="DT58" s="52"/>
      <c r="DU58" s="52"/>
      <c r="DV58" s="52"/>
      <c r="DW58" s="52"/>
      <c r="DX58" s="52"/>
      <c r="DY58" s="52"/>
      <c r="DZ58" s="52"/>
      <c r="EA58" s="52"/>
      <c r="EB58" s="52"/>
      <c r="EC58" s="52"/>
      <c r="ED58" s="52"/>
      <c r="EE58" s="52"/>
      <c r="EF58" s="52"/>
      <c r="EG58" s="52"/>
      <c r="EH58" s="52"/>
      <c r="EI58" s="52"/>
      <c r="EJ58" s="52"/>
      <c r="EK58" s="52"/>
      <c r="EL58" s="52"/>
      <c r="EM58" s="52"/>
      <c r="EN58" s="52"/>
      <c r="EO58" s="52"/>
      <c r="EP58" s="52"/>
      <c r="EQ58" s="52"/>
      <c r="ER58" s="52"/>
      <c r="ES58" s="52"/>
      <c r="ET58" s="52"/>
      <c r="EU58" s="52"/>
      <c r="EV58" s="52"/>
      <c r="EW58" s="52"/>
      <c r="EX58" s="52"/>
      <c r="EY58" s="52"/>
      <c r="EZ58" s="52"/>
      <c r="FA58" s="52"/>
      <c r="FB58" s="52"/>
      <c r="FC58" s="52"/>
      <c r="FD58" s="52"/>
      <c r="FE58" s="52"/>
      <c r="FF58" s="52"/>
      <c r="FG58" s="52"/>
      <c r="FH58" s="52"/>
      <c r="FI58" s="52"/>
      <c r="FJ58" s="52"/>
      <c r="FK58" s="52"/>
      <c r="FL58" s="52"/>
      <c r="FM58" s="52"/>
      <c r="FN58" s="52"/>
      <c r="FO58" s="52"/>
      <c r="FP58" s="52"/>
      <c r="FQ58" s="52"/>
      <c r="FR58" s="52"/>
      <c r="FS58" s="52"/>
      <c r="FT58" s="52"/>
      <c r="FU58" s="52"/>
      <c r="FV58" s="52"/>
      <c r="FW58" s="52"/>
      <c r="FX58" s="52"/>
      <c r="FY58" s="52"/>
      <c r="FZ58" s="52"/>
      <c r="GA58" s="52"/>
      <c r="GB58" s="52"/>
      <c r="GC58" s="52"/>
      <c r="GD58" s="52"/>
      <c r="GE58" s="52"/>
      <c r="GF58" s="52"/>
      <c r="GG58" s="52"/>
      <c r="GH58" s="52"/>
      <c r="GI58" s="52"/>
      <c r="GJ58" s="52"/>
      <c r="GK58" s="52"/>
      <c r="GL58" s="52"/>
      <c r="GM58" s="52"/>
      <c r="GN58" s="52"/>
      <c r="GO58" s="52"/>
      <c r="GP58" s="52"/>
    </row>
    <row r="59" spans="2:198" s="60" customFormat="1" ht="15" thickBot="1" x14ac:dyDescent="0.35">
      <c r="B59" s="94"/>
      <c r="C59" s="95" t="s">
        <v>59</v>
      </c>
      <c r="D59" s="96"/>
      <c r="E59" s="97"/>
      <c r="F59" s="98"/>
      <c r="G59" s="99"/>
      <c r="H59" s="52"/>
      <c r="I59" s="85"/>
      <c r="J59" s="85"/>
      <c r="K59" s="85"/>
      <c r="L59" s="172">
        <f t="shared" si="6"/>
        <v>0</v>
      </c>
      <c r="M59" s="172">
        <f t="shared" si="1"/>
        <v>0</v>
      </c>
      <c r="N59" s="85">
        <f t="shared" si="2"/>
        <v>0</v>
      </c>
      <c r="O59" s="85"/>
      <c r="P59" s="85"/>
      <c r="Q59" s="44"/>
      <c r="R59" s="44"/>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c r="AZ59" s="52"/>
      <c r="BA59" s="52"/>
      <c r="BB59" s="52"/>
      <c r="BC59" s="52"/>
      <c r="BD59" s="52"/>
      <c r="BE59" s="52"/>
      <c r="BF59" s="52"/>
      <c r="BG59" s="52"/>
      <c r="BH59" s="52"/>
      <c r="BI59" s="52"/>
      <c r="BJ59" s="52"/>
      <c r="BK59" s="52"/>
      <c r="BL59" s="52"/>
      <c r="BM59" s="52"/>
      <c r="BN59" s="52"/>
      <c r="BO59" s="52"/>
      <c r="BP59" s="52"/>
      <c r="BQ59" s="52"/>
      <c r="BR59" s="52"/>
      <c r="BS59" s="52"/>
      <c r="BT59" s="52"/>
      <c r="BU59" s="52"/>
      <c r="BV59" s="52"/>
      <c r="BW59" s="52"/>
      <c r="BX59" s="52"/>
      <c r="BY59" s="52"/>
      <c r="BZ59" s="52"/>
      <c r="CA59" s="52"/>
      <c r="CB59" s="52"/>
      <c r="CC59" s="52"/>
      <c r="CD59" s="52"/>
      <c r="CE59" s="52"/>
      <c r="CF59" s="52"/>
      <c r="CG59" s="52"/>
      <c r="CH59" s="52"/>
      <c r="CI59" s="52"/>
      <c r="CJ59" s="52"/>
      <c r="CK59" s="52"/>
      <c r="CL59" s="52"/>
      <c r="CM59" s="52"/>
      <c r="CN59" s="52"/>
      <c r="CO59" s="52"/>
      <c r="CP59" s="52"/>
      <c r="CQ59" s="52"/>
      <c r="CR59" s="52"/>
      <c r="CS59" s="52"/>
      <c r="CT59" s="52"/>
      <c r="CU59" s="52"/>
      <c r="CV59" s="52"/>
      <c r="CW59" s="52"/>
      <c r="CX59" s="52"/>
      <c r="CY59" s="52"/>
      <c r="CZ59" s="52"/>
      <c r="DA59" s="52"/>
      <c r="DB59" s="52"/>
      <c r="DC59" s="52"/>
      <c r="DD59" s="52"/>
      <c r="DE59" s="52"/>
      <c r="DF59" s="52"/>
      <c r="DG59" s="52"/>
      <c r="DH59" s="52"/>
      <c r="DI59" s="52"/>
      <c r="DJ59" s="52"/>
      <c r="DK59" s="52"/>
      <c r="DL59" s="52"/>
      <c r="DM59" s="52"/>
      <c r="DN59" s="52"/>
      <c r="DO59" s="52"/>
      <c r="DP59" s="52"/>
      <c r="DQ59" s="52"/>
      <c r="DR59" s="52"/>
      <c r="DS59" s="52"/>
      <c r="DT59" s="52"/>
      <c r="DU59" s="52"/>
      <c r="DV59" s="52"/>
      <c r="DW59" s="52"/>
      <c r="DX59" s="52"/>
      <c r="DY59" s="52"/>
      <c r="DZ59" s="52"/>
      <c r="EA59" s="52"/>
      <c r="EB59" s="52"/>
      <c r="EC59" s="52"/>
      <c r="ED59" s="52"/>
      <c r="EE59" s="52"/>
      <c r="EF59" s="52"/>
      <c r="EG59" s="52"/>
      <c r="EH59" s="52"/>
      <c r="EI59" s="52"/>
      <c r="EJ59" s="52"/>
      <c r="EK59" s="52"/>
      <c r="EL59" s="52"/>
      <c r="EM59" s="52"/>
      <c r="EN59" s="52"/>
      <c r="EO59" s="52"/>
      <c r="EP59" s="52"/>
      <c r="EQ59" s="52"/>
      <c r="ER59" s="52"/>
      <c r="ES59" s="52"/>
      <c r="ET59" s="52"/>
      <c r="EU59" s="52"/>
      <c r="EV59" s="52"/>
      <c r="EW59" s="52"/>
      <c r="EX59" s="52"/>
      <c r="EY59" s="52"/>
      <c r="EZ59" s="52"/>
      <c r="FA59" s="52"/>
      <c r="FB59" s="52"/>
      <c r="FC59" s="52"/>
      <c r="FD59" s="52"/>
      <c r="FE59" s="52"/>
      <c r="FF59" s="52"/>
      <c r="FG59" s="52"/>
      <c r="FH59" s="52"/>
      <c r="FI59" s="52"/>
      <c r="FJ59" s="52"/>
      <c r="FK59" s="52"/>
      <c r="FL59" s="52"/>
      <c r="FM59" s="52"/>
      <c r="FN59" s="52"/>
      <c r="FO59" s="52"/>
      <c r="FP59" s="52"/>
      <c r="FQ59" s="52"/>
      <c r="FR59" s="52"/>
      <c r="FS59" s="52"/>
      <c r="FT59" s="52"/>
      <c r="FU59" s="52"/>
      <c r="FV59" s="52"/>
      <c r="FW59" s="52"/>
      <c r="FX59" s="52"/>
      <c r="FY59" s="52"/>
      <c r="FZ59" s="52"/>
      <c r="GA59" s="52"/>
      <c r="GB59" s="52"/>
      <c r="GC59" s="52"/>
      <c r="GD59" s="52"/>
      <c r="GE59" s="52"/>
      <c r="GF59" s="52"/>
      <c r="GG59" s="52"/>
      <c r="GH59" s="52"/>
      <c r="GI59" s="52"/>
      <c r="GJ59" s="52"/>
      <c r="GK59" s="52"/>
      <c r="GL59" s="52"/>
      <c r="GM59" s="52"/>
      <c r="GN59" s="52"/>
      <c r="GO59" s="52"/>
      <c r="GP59" s="52"/>
    </row>
    <row r="60" spans="2:198" s="60" customFormat="1" ht="27.6" customHeight="1" x14ac:dyDescent="0.3">
      <c r="B60" s="155"/>
      <c r="C60" s="156" t="s">
        <v>78</v>
      </c>
      <c r="D60" s="157" t="s">
        <v>74</v>
      </c>
      <c r="E60" s="158">
        <v>2862000</v>
      </c>
      <c r="F60" s="159">
        <v>6.5</v>
      </c>
      <c r="G60" s="160">
        <f>+ROUND(F60*E60,0)</f>
        <v>18603000</v>
      </c>
      <c r="H60" s="52"/>
      <c r="I60" s="168"/>
      <c r="J60" s="168">
        <v>1700000</v>
      </c>
      <c r="K60" s="85"/>
      <c r="L60" s="172">
        <f t="shared" si="6"/>
        <v>2176000</v>
      </c>
      <c r="M60" s="172">
        <f t="shared" si="1"/>
        <v>0</v>
      </c>
      <c r="N60" s="85">
        <f t="shared" si="2"/>
        <v>2176000</v>
      </c>
      <c r="O60" s="85"/>
      <c r="P60" s="85"/>
      <c r="Q60" s="44"/>
      <c r="R60" s="44"/>
      <c r="S60" s="52"/>
      <c r="T60" s="52"/>
      <c r="U60" s="52"/>
      <c r="V60" s="52"/>
      <c r="W60" s="52"/>
      <c r="X60" s="52"/>
      <c r="Y60" s="52"/>
      <c r="Z60" s="52"/>
      <c r="AA60" s="52"/>
      <c r="AB60" s="52"/>
      <c r="AC60" s="52"/>
      <c r="AD60" s="52"/>
      <c r="AE60" s="52"/>
      <c r="AF60" s="52"/>
      <c r="AG60" s="52"/>
      <c r="AH60" s="52"/>
      <c r="AI60" s="52"/>
      <c r="AJ60" s="52"/>
      <c r="AK60" s="52"/>
      <c r="AL60" s="52"/>
      <c r="AM60" s="52"/>
      <c r="AN60" s="52"/>
      <c r="AO60" s="52"/>
      <c r="AP60" s="52"/>
      <c r="AQ60" s="52"/>
      <c r="AR60" s="52"/>
      <c r="AS60" s="52"/>
      <c r="AT60" s="52"/>
      <c r="AU60" s="52"/>
      <c r="AV60" s="52"/>
      <c r="AW60" s="52"/>
      <c r="AX60" s="52"/>
      <c r="AY60" s="52"/>
      <c r="AZ60" s="52"/>
      <c r="BA60" s="52"/>
      <c r="BB60" s="52"/>
      <c r="BC60" s="52"/>
      <c r="BD60" s="52"/>
      <c r="BE60" s="52"/>
      <c r="BF60" s="52"/>
      <c r="BG60" s="52"/>
      <c r="BH60" s="52"/>
      <c r="BI60" s="52"/>
      <c r="BJ60" s="52"/>
      <c r="BK60" s="52"/>
      <c r="BL60" s="52"/>
      <c r="BM60" s="52"/>
      <c r="BN60" s="52"/>
      <c r="BO60" s="52"/>
      <c r="BP60" s="52"/>
      <c r="BQ60" s="52"/>
      <c r="BR60" s="52"/>
      <c r="BS60" s="52"/>
      <c r="BT60" s="52"/>
      <c r="BU60" s="52"/>
      <c r="BV60" s="52"/>
      <c r="BW60" s="52"/>
      <c r="BX60" s="52"/>
      <c r="BY60" s="52"/>
      <c r="BZ60" s="52"/>
      <c r="CA60" s="52"/>
      <c r="CB60" s="52"/>
      <c r="CC60" s="52"/>
      <c r="CD60" s="52"/>
      <c r="CE60" s="52"/>
      <c r="CF60" s="52"/>
      <c r="CG60" s="52"/>
      <c r="CH60" s="52"/>
      <c r="CI60" s="52"/>
      <c r="CJ60" s="52"/>
      <c r="CK60" s="52"/>
      <c r="CL60" s="52"/>
      <c r="CM60" s="52"/>
      <c r="CN60" s="52"/>
      <c r="CO60" s="52"/>
      <c r="CP60" s="52"/>
      <c r="CQ60" s="52"/>
      <c r="CR60" s="52"/>
      <c r="CS60" s="52"/>
      <c r="CT60" s="52"/>
      <c r="CU60" s="52"/>
      <c r="CV60" s="52"/>
      <c r="CW60" s="52"/>
      <c r="CX60" s="52"/>
      <c r="CY60" s="52"/>
      <c r="CZ60" s="52"/>
      <c r="DA60" s="52"/>
      <c r="DB60" s="52"/>
      <c r="DC60" s="52"/>
      <c r="DD60" s="52"/>
      <c r="DE60" s="52"/>
      <c r="DF60" s="52"/>
      <c r="DG60" s="52"/>
      <c r="DH60" s="52"/>
      <c r="DI60" s="52"/>
      <c r="DJ60" s="52"/>
      <c r="DK60" s="52"/>
      <c r="DL60" s="52"/>
      <c r="DM60" s="52"/>
      <c r="DN60" s="52"/>
      <c r="DO60" s="52"/>
      <c r="DP60" s="52"/>
      <c r="DQ60" s="52"/>
      <c r="DR60" s="52"/>
      <c r="DS60" s="52"/>
      <c r="DT60" s="52"/>
      <c r="DU60" s="52"/>
      <c r="DV60" s="52"/>
      <c r="DW60" s="52"/>
      <c r="DX60" s="52"/>
      <c r="DY60" s="52"/>
      <c r="DZ60" s="52"/>
      <c r="EA60" s="52"/>
      <c r="EB60" s="52"/>
      <c r="EC60" s="52"/>
      <c r="ED60" s="52"/>
      <c r="EE60" s="52"/>
      <c r="EF60" s="52"/>
      <c r="EG60" s="52"/>
      <c r="EH60" s="52"/>
      <c r="EI60" s="52"/>
      <c r="EJ60" s="52"/>
      <c r="EK60" s="52"/>
      <c r="EL60" s="52"/>
      <c r="EM60" s="52"/>
      <c r="EN60" s="52"/>
      <c r="EO60" s="52"/>
      <c r="EP60" s="52"/>
      <c r="EQ60" s="52"/>
      <c r="ER60" s="52"/>
      <c r="ES60" s="52"/>
      <c r="ET60" s="52"/>
      <c r="EU60" s="52"/>
      <c r="EV60" s="52"/>
      <c r="EW60" s="52"/>
      <c r="EX60" s="52"/>
      <c r="EY60" s="52"/>
      <c r="EZ60" s="52"/>
      <c r="FA60" s="52"/>
      <c r="FB60" s="52"/>
      <c r="FC60" s="52"/>
      <c r="FD60" s="52"/>
      <c r="FE60" s="52"/>
      <c r="FF60" s="52"/>
      <c r="FG60" s="52"/>
      <c r="FH60" s="52"/>
      <c r="FI60" s="52"/>
      <c r="FJ60" s="52"/>
      <c r="FK60" s="52"/>
      <c r="FL60" s="52"/>
      <c r="FM60" s="52"/>
      <c r="FN60" s="52"/>
      <c r="FO60" s="52"/>
      <c r="FP60" s="52"/>
      <c r="FQ60" s="52"/>
      <c r="FR60" s="52"/>
      <c r="FS60" s="52"/>
      <c r="FT60" s="52"/>
      <c r="FU60" s="52"/>
      <c r="FV60" s="52"/>
      <c r="FW60" s="52"/>
      <c r="FX60" s="52"/>
      <c r="FY60" s="52"/>
      <c r="FZ60" s="52"/>
      <c r="GA60" s="52"/>
      <c r="GB60" s="52"/>
      <c r="GC60" s="52"/>
      <c r="GD60" s="52"/>
      <c r="GE60" s="52"/>
      <c r="GF60" s="52"/>
      <c r="GG60" s="52"/>
      <c r="GH60" s="52"/>
      <c r="GI60" s="52"/>
      <c r="GJ60" s="52"/>
      <c r="GK60" s="52"/>
      <c r="GL60" s="52"/>
      <c r="GM60" s="52"/>
      <c r="GN60" s="52"/>
      <c r="GO60" s="52"/>
      <c r="GP60" s="52"/>
    </row>
    <row r="61" spans="2:198" s="60" customFormat="1" ht="30.6" customHeight="1" thickBot="1" x14ac:dyDescent="0.35">
      <c r="B61" s="109"/>
      <c r="C61" s="110" t="s">
        <v>79</v>
      </c>
      <c r="D61" s="111" t="s">
        <v>74</v>
      </c>
      <c r="E61" s="112">
        <v>1127000</v>
      </c>
      <c r="F61" s="113">
        <v>6.5</v>
      </c>
      <c r="G61" s="80">
        <f>+ROUND(F61*E61,0)</f>
        <v>7325500</v>
      </c>
      <c r="H61" s="52"/>
      <c r="I61" s="168"/>
      <c r="J61" s="168">
        <v>700000</v>
      </c>
      <c r="K61" s="85"/>
      <c r="L61" s="172">
        <f t="shared" si="6"/>
        <v>896000</v>
      </c>
      <c r="M61" s="172">
        <f t="shared" si="1"/>
        <v>0</v>
      </c>
      <c r="N61" s="85">
        <f t="shared" si="2"/>
        <v>896000</v>
      </c>
      <c r="O61" s="85"/>
      <c r="P61" s="85"/>
      <c r="Q61" s="45"/>
      <c r="R61" s="45"/>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52"/>
      <c r="BK61" s="52"/>
      <c r="BL61" s="52"/>
      <c r="BM61" s="52"/>
      <c r="BN61" s="52"/>
      <c r="BO61" s="52"/>
      <c r="BP61" s="52"/>
      <c r="BQ61" s="52"/>
      <c r="BR61" s="52"/>
      <c r="BS61" s="52"/>
      <c r="BT61" s="52"/>
      <c r="BU61" s="52"/>
      <c r="BV61" s="52"/>
      <c r="BW61" s="52"/>
      <c r="BX61" s="52"/>
      <c r="BY61" s="52"/>
      <c r="BZ61" s="52"/>
      <c r="CA61" s="52"/>
      <c r="CB61" s="52"/>
      <c r="CC61" s="52"/>
      <c r="CD61" s="52"/>
      <c r="CE61" s="52"/>
      <c r="CF61" s="52"/>
      <c r="CG61" s="52"/>
      <c r="CH61" s="52"/>
      <c r="CI61" s="52"/>
      <c r="CJ61" s="52"/>
      <c r="CK61" s="52"/>
      <c r="CL61" s="52"/>
      <c r="CM61" s="52"/>
      <c r="CN61" s="52"/>
      <c r="CO61" s="52"/>
      <c r="CP61" s="52"/>
      <c r="CQ61" s="52"/>
      <c r="CR61" s="52"/>
      <c r="CS61" s="52"/>
      <c r="CT61" s="52"/>
      <c r="CU61" s="52"/>
      <c r="CV61" s="52"/>
      <c r="CW61" s="52"/>
      <c r="CX61" s="52"/>
      <c r="CY61" s="52"/>
      <c r="CZ61" s="52"/>
      <c r="DA61" s="52"/>
      <c r="DB61" s="52"/>
      <c r="DC61" s="52"/>
      <c r="DD61" s="52"/>
      <c r="DE61" s="52"/>
      <c r="DF61" s="52"/>
      <c r="DG61" s="52"/>
      <c r="DH61" s="52"/>
      <c r="DI61" s="52"/>
      <c r="DJ61" s="52"/>
      <c r="DK61" s="52"/>
      <c r="DL61" s="52"/>
      <c r="DM61" s="52"/>
      <c r="DN61" s="52"/>
      <c r="DO61" s="52"/>
      <c r="DP61" s="52"/>
      <c r="DQ61" s="52"/>
      <c r="DR61" s="52"/>
      <c r="DS61" s="52"/>
      <c r="DT61" s="52"/>
      <c r="DU61" s="52"/>
      <c r="DV61" s="52"/>
      <c r="DW61" s="52"/>
      <c r="DX61" s="52"/>
      <c r="DY61" s="52"/>
      <c r="DZ61" s="52"/>
      <c r="EA61" s="52"/>
      <c r="EB61" s="52"/>
      <c r="EC61" s="52"/>
      <c r="ED61" s="52"/>
      <c r="EE61" s="52"/>
      <c r="EF61" s="52"/>
      <c r="EG61" s="52"/>
      <c r="EH61" s="52"/>
      <c r="EI61" s="52"/>
      <c r="EJ61" s="52"/>
      <c r="EK61" s="52"/>
      <c r="EL61" s="52"/>
      <c r="EM61" s="52"/>
      <c r="EN61" s="52"/>
      <c r="EO61" s="52"/>
      <c r="EP61" s="52"/>
      <c r="EQ61" s="52"/>
      <c r="ER61" s="52"/>
      <c r="ES61" s="52"/>
      <c r="ET61" s="52"/>
      <c r="EU61" s="52"/>
      <c r="EV61" s="52"/>
      <c r="EW61" s="52"/>
      <c r="EX61" s="52"/>
      <c r="EY61" s="52"/>
      <c r="EZ61" s="52"/>
      <c r="FA61" s="52"/>
      <c r="FB61" s="52"/>
      <c r="FC61" s="52"/>
      <c r="FD61" s="52"/>
      <c r="FE61" s="52"/>
      <c r="FF61" s="52"/>
      <c r="FG61" s="52"/>
      <c r="FH61" s="52"/>
      <c r="FI61" s="52"/>
      <c r="FJ61" s="52"/>
      <c r="FK61" s="52"/>
      <c r="FL61" s="52"/>
      <c r="FM61" s="52"/>
      <c r="FN61" s="52"/>
      <c r="FO61" s="52"/>
      <c r="FP61" s="52"/>
      <c r="FQ61" s="52"/>
      <c r="FR61" s="52"/>
      <c r="FS61" s="52"/>
      <c r="FT61" s="52"/>
      <c r="FU61" s="52"/>
      <c r="FV61" s="52"/>
      <c r="FW61" s="52"/>
      <c r="FX61" s="52"/>
      <c r="FY61" s="52"/>
      <c r="FZ61" s="52"/>
      <c r="GA61" s="52"/>
      <c r="GB61" s="52"/>
      <c r="GC61" s="52"/>
      <c r="GD61" s="52"/>
      <c r="GE61" s="52"/>
      <c r="GF61" s="52"/>
      <c r="GG61" s="52"/>
      <c r="GH61" s="52"/>
      <c r="GI61" s="52"/>
      <c r="GJ61" s="52"/>
      <c r="GK61" s="52"/>
      <c r="GL61" s="52"/>
      <c r="GM61" s="52"/>
      <c r="GN61" s="52"/>
      <c r="GO61" s="52"/>
      <c r="GP61" s="52"/>
    </row>
    <row r="62" spans="2:198" s="60" customFormat="1" ht="21.6" customHeight="1" x14ac:dyDescent="0.3">
      <c r="B62" s="109"/>
      <c r="C62" s="110" t="s">
        <v>80</v>
      </c>
      <c r="D62" s="114" t="s">
        <v>74</v>
      </c>
      <c r="E62" s="112">
        <v>1248000</v>
      </c>
      <c r="F62" s="113">
        <v>6.5</v>
      </c>
      <c r="G62" s="80">
        <f>+ROUND(F62*E62,0)</f>
        <v>8112000</v>
      </c>
      <c r="H62" s="52"/>
      <c r="I62" s="85"/>
      <c r="J62" s="85">
        <v>945000</v>
      </c>
      <c r="K62" s="85"/>
      <c r="L62" s="172">
        <f t="shared" si="6"/>
        <v>1209600</v>
      </c>
      <c r="M62" s="172">
        <f t="shared" si="1"/>
        <v>0</v>
      </c>
      <c r="N62" s="85">
        <f t="shared" si="2"/>
        <v>1209600</v>
      </c>
      <c r="O62" s="85"/>
      <c r="P62" s="85"/>
      <c r="Q62" s="44"/>
      <c r="R62" s="44"/>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c r="BO62" s="52"/>
      <c r="BP62" s="52"/>
      <c r="BQ62" s="52"/>
      <c r="BR62" s="52"/>
      <c r="BS62" s="52"/>
      <c r="BT62" s="52"/>
      <c r="BU62" s="52"/>
      <c r="BV62" s="52"/>
      <c r="BW62" s="52"/>
      <c r="BX62" s="52"/>
      <c r="BY62" s="52"/>
      <c r="BZ62" s="52"/>
      <c r="CA62" s="52"/>
      <c r="CB62" s="52"/>
      <c r="CC62" s="52"/>
      <c r="CD62" s="52"/>
      <c r="CE62" s="52"/>
      <c r="CF62" s="52"/>
      <c r="CG62" s="52"/>
      <c r="CH62" s="52"/>
      <c r="CI62" s="52"/>
      <c r="CJ62" s="52"/>
      <c r="CK62" s="52"/>
      <c r="CL62" s="52"/>
      <c r="CM62" s="52"/>
      <c r="CN62" s="52"/>
      <c r="CO62" s="52"/>
      <c r="CP62" s="52"/>
      <c r="CQ62" s="52"/>
      <c r="CR62" s="52"/>
      <c r="CS62" s="52"/>
      <c r="CT62" s="52"/>
      <c r="CU62" s="52"/>
      <c r="CV62" s="52"/>
      <c r="CW62" s="52"/>
      <c r="CX62" s="52"/>
      <c r="CY62" s="52"/>
      <c r="CZ62" s="52"/>
      <c r="DA62" s="52"/>
      <c r="DB62" s="52"/>
      <c r="DC62" s="52"/>
      <c r="DD62" s="52"/>
      <c r="DE62" s="52"/>
      <c r="DF62" s="52"/>
      <c r="DG62" s="52"/>
      <c r="DH62" s="52"/>
      <c r="DI62" s="52"/>
      <c r="DJ62" s="52"/>
      <c r="DK62" s="52"/>
      <c r="DL62" s="52"/>
      <c r="DM62" s="52"/>
      <c r="DN62" s="52"/>
      <c r="DO62" s="52"/>
      <c r="DP62" s="52"/>
      <c r="DQ62" s="52"/>
      <c r="DR62" s="52"/>
      <c r="DS62" s="52"/>
      <c r="DT62" s="52"/>
      <c r="DU62" s="52"/>
      <c r="DV62" s="52"/>
      <c r="DW62" s="52"/>
      <c r="DX62" s="52"/>
      <c r="DY62" s="52"/>
      <c r="DZ62" s="52"/>
      <c r="EA62" s="52"/>
      <c r="EB62" s="52"/>
      <c r="EC62" s="52"/>
      <c r="ED62" s="52"/>
      <c r="EE62" s="52"/>
      <c r="EF62" s="52"/>
      <c r="EG62" s="52"/>
      <c r="EH62" s="52"/>
      <c r="EI62" s="52"/>
      <c r="EJ62" s="52"/>
      <c r="EK62" s="52"/>
      <c r="EL62" s="52"/>
      <c r="EM62" s="52"/>
      <c r="EN62" s="52"/>
      <c r="EO62" s="52"/>
      <c r="EP62" s="52"/>
      <c r="EQ62" s="52"/>
      <c r="ER62" s="52"/>
      <c r="ES62" s="52"/>
      <c r="ET62" s="52"/>
      <c r="EU62" s="52"/>
      <c r="EV62" s="52"/>
      <c r="EW62" s="52"/>
      <c r="EX62" s="52"/>
      <c r="EY62" s="52"/>
      <c r="EZ62" s="52"/>
      <c r="FA62" s="52"/>
      <c r="FB62" s="52"/>
      <c r="FC62" s="52"/>
      <c r="FD62" s="52"/>
      <c r="FE62" s="52"/>
      <c r="FF62" s="52"/>
      <c r="FG62" s="52"/>
      <c r="FH62" s="52"/>
      <c r="FI62" s="52"/>
      <c r="FJ62" s="52"/>
      <c r="FK62" s="52"/>
      <c r="FL62" s="52"/>
      <c r="FM62" s="52"/>
      <c r="FN62" s="52"/>
      <c r="FO62" s="52"/>
      <c r="FP62" s="52"/>
      <c r="FQ62" s="52"/>
      <c r="FR62" s="52"/>
      <c r="FS62" s="52"/>
      <c r="FT62" s="52"/>
      <c r="FU62" s="52"/>
      <c r="FV62" s="52"/>
      <c r="FW62" s="52"/>
      <c r="FX62" s="52"/>
      <c r="FY62" s="52"/>
      <c r="FZ62" s="52"/>
      <c r="GA62" s="52"/>
      <c r="GB62" s="52"/>
      <c r="GC62" s="52"/>
      <c r="GD62" s="52"/>
      <c r="GE62" s="52"/>
      <c r="GF62" s="52"/>
      <c r="GG62" s="52"/>
      <c r="GH62" s="52"/>
      <c r="GI62" s="52"/>
      <c r="GJ62" s="52"/>
      <c r="GK62" s="52"/>
      <c r="GL62" s="52"/>
      <c r="GM62" s="52"/>
      <c r="GN62" s="52"/>
      <c r="GO62" s="52"/>
      <c r="GP62" s="52"/>
    </row>
    <row r="63" spans="2:198" s="60" customFormat="1" ht="29.4" customHeight="1" thickBot="1" x14ac:dyDescent="0.35">
      <c r="B63" s="164"/>
      <c r="C63" s="161" t="s">
        <v>81</v>
      </c>
      <c r="D63" s="162" t="s">
        <v>74</v>
      </c>
      <c r="E63" s="163">
        <v>250000</v>
      </c>
      <c r="F63" s="115">
        <v>6.5</v>
      </c>
      <c r="G63" s="116">
        <f>+ROUND(E63*F63,0)</f>
        <v>1625000</v>
      </c>
      <c r="H63" s="117" t="s">
        <v>28</v>
      </c>
      <c r="I63" s="52"/>
      <c r="J63" s="52"/>
      <c r="K63" s="52"/>
      <c r="L63" s="172">
        <f t="shared" si="6"/>
        <v>0</v>
      </c>
      <c r="M63" s="172">
        <f t="shared" si="1"/>
        <v>0</v>
      </c>
      <c r="N63" s="85">
        <f t="shared" si="2"/>
        <v>0</v>
      </c>
      <c r="O63" s="85"/>
      <c r="P63" s="85"/>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52"/>
      <c r="BD63" s="52"/>
      <c r="BE63" s="52"/>
      <c r="BF63" s="52"/>
      <c r="BG63" s="52"/>
      <c r="BH63" s="52"/>
      <c r="BI63" s="52"/>
      <c r="BJ63" s="52"/>
      <c r="BK63" s="52"/>
      <c r="BL63" s="52"/>
      <c r="BM63" s="52"/>
      <c r="BN63" s="52"/>
      <c r="BO63" s="52"/>
      <c r="BP63" s="52"/>
      <c r="BQ63" s="52"/>
      <c r="BR63" s="52"/>
      <c r="BS63" s="52"/>
      <c r="BT63" s="52"/>
      <c r="BU63" s="52"/>
      <c r="BV63" s="52"/>
      <c r="BW63" s="52"/>
      <c r="BX63" s="52"/>
      <c r="BY63" s="52"/>
      <c r="BZ63" s="52"/>
      <c r="CA63" s="52"/>
      <c r="CB63" s="52"/>
      <c r="CC63" s="52"/>
      <c r="CD63" s="52"/>
      <c r="CE63" s="52"/>
      <c r="CF63" s="52"/>
      <c r="CG63" s="52"/>
      <c r="CH63" s="52"/>
      <c r="CI63" s="52"/>
      <c r="CJ63" s="52"/>
      <c r="CK63" s="52"/>
      <c r="CL63" s="52"/>
      <c r="CM63" s="52"/>
      <c r="CN63" s="52"/>
      <c r="CO63" s="52"/>
      <c r="CP63" s="52"/>
      <c r="CQ63" s="52"/>
      <c r="CR63" s="52"/>
      <c r="CS63" s="52"/>
      <c r="CT63" s="52"/>
      <c r="CU63" s="52"/>
      <c r="CV63" s="52"/>
      <c r="CW63" s="52"/>
      <c r="CX63" s="52"/>
      <c r="CY63" s="52"/>
      <c r="CZ63" s="52"/>
      <c r="DA63" s="52"/>
      <c r="DB63" s="52"/>
      <c r="DC63" s="52"/>
      <c r="DD63" s="52"/>
      <c r="DE63" s="52"/>
      <c r="DF63" s="52"/>
      <c r="DG63" s="52"/>
      <c r="DH63" s="52"/>
      <c r="DI63" s="52"/>
      <c r="DJ63" s="52"/>
      <c r="DK63" s="52"/>
      <c r="DL63" s="52"/>
      <c r="DM63" s="52"/>
      <c r="DN63" s="52"/>
      <c r="DO63" s="52"/>
      <c r="DP63" s="52"/>
      <c r="DQ63" s="52"/>
      <c r="DR63" s="52"/>
      <c r="DS63" s="52"/>
      <c r="DT63" s="52"/>
      <c r="DU63" s="52"/>
      <c r="DV63" s="52"/>
      <c r="DW63" s="52"/>
      <c r="DX63" s="52"/>
      <c r="DY63" s="52"/>
      <c r="DZ63" s="52"/>
      <c r="EA63" s="52"/>
      <c r="EB63" s="52"/>
      <c r="EC63" s="52"/>
      <c r="ED63" s="52"/>
      <c r="EE63" s="52"/>
      <c r="EF63" s="52"/>
      <c r="EG63" s="52"/>
      <c r="EH63" s="52"/>
      <c r="EI63" s="52"/>
      <c r="EJ63" s="52"/>
      <c r="EK63" s="52"/>
      <c r="EL63" s="52"/>
      <c r="EM63" s="52"/>
      <c r="EN63" s="52"/>
      <c r="EO63" s="52"/>
      <c r="EP63" s="52"/>
      <c r="EQ63" s="52"/>
      <c r="ER63" s="52"/>
      <c r="ES63" s="52"/>
      <c r="ET63" s="52"/>
      <c r="EU63" s="52"/>
      <c r="EV63" s="52"/>
      <c r="EW63" s="52"/>
      <c r="EX63" s="52"/>
      <c r="EY63" s="52"/>
      <c r="EZ63" s="52"/>
      <c r="FA63" s="52"/>
      <c r="FB63" s="52"/>
      <c r="FC63" s="52"/>
      <c r="FD63" s="52"/>
      <c r="FE63" s="52"/>
      <c r="FF63" s="52"/>
      <c r="FG63" s="52"/>
      <c r="FH63" s="52"/>
      <c r="FI63" s="52"/>
      <c r="FJ63" s="52"/>
      <c r="FK63" s="52"/>
      <c r="FL63" s="52"/>
      <c r="FM63" s="52"/>
      <c r="FN63" s="52"/>
      <c r="FO63" s="52"/>
      <c r="FP63" s="52"/>
      <c r="FQ63" s="52"/>
      <c r="FR63" s="52"/>
      <c r="FS63" s="52"/>
      <c r="FT63" s="52"/>
      <c r="FU63" s="52"/>
      <c r="FV63" s="52"/>
      <c r="FW63" s="52"/>
      <c r="FX63" s="52"/>
      <c r="FY63" s="52"/>
      <c r="FZ63" s="52"/>
      <c r="GA63" s="52"/>
      <c r="GB63" s="52"/>
      <c r="GC63" s="52"/>
      <c r="GD63" s="52"/>
      <c r="GE63" s="52"/>
      <c r="GF63" s="52"/>
      <c r="GG63" s="52"/>
      <c r="GH63" s="52"/>
      <c r="GI63" s="52"/>
      <c r="GJ63" s="52"/>
      <c r="GK63" s="52"/>
      <c r="GL63" s="52"/>
      <c r="GM63" s="52"/>
      <c r="GN63" s="52"/>
      <c r="GO63" s="52"/>
      <c r="GP63" s="52"/>
    </row>
    <row r="64" spans="2:198" s="60" customFormat="1" ht="16.5" customHeight="1" x14ac:dyDescent="0.3">
      <c r="B64" s="118"/>
      <c r="C64" s="318" t="s">
        <v>82</v>
      </c>
      <c r="D64" s="319"/>
      <c r="E64" s="319"/>
      <c r="F64" s="320"/>
      <c r="G64" s="119">
        <f>SUM(G52:G63)</f>
        <v>286187500</v>
      </c>
      <c r="H64" s="120"/>
      <c r="I64" s="121"/>
      <c r="J64" s="122"/>
      <c r="K64" s="88"/>
      <c r="L64" s="85">
        <f t="shared" si="6"/>
        <v>0</v>
      </c>
      <c r="M64" s="85">
        <f t="shared" si="1"/>
        <v>0</v>
      </c>
      <c r="N64" s="85">
        <f t="shared" si="2"/>
        <v>0</v>
      </c>
      <c r="O64" s="85"/>
      <c r="P64" s="85"/>
      <c r="Q64" s="88"/>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52"/>
      <c r="BU64" s="52"/>
      <c r="BV64" s="52"/>
      <c r="BW64" s="52"/>
      <c r="BX64" s="52"/>
      <c r="BY64" s="52"/>
      <c r="BZ64" s="52"/>
      <c r="CA64" s="52"/>
      <c r="CB64" s="52"/>
      <c r="CC64" s="52"/>
      <c r="CD64" s="52"/>
      <c r="CE64" s="52"/>
      <c r="CF64" s="52"/>
      <c r="CG64" s="52"/>
      <c r="CH64" s="52"/>
      <c r="CI64" s="52"/>
      <c r="CJ64" s="52"/>
      <c r="CK64" s="52"/>
      <c r="CL64" s="52"/>
      <c r="CM64" s="52"/>
      <c r="CN64" s="52"/>
      <c r="CO64" s="52"/>
      <c r="CP64" s="52"/>
      <c r="CQ64" s="52"/>
      <c r="CR64" s="52"/>
      <c r="CS64" s="52"/>
      <c r="CT64" s="52"/>
      <c r="CU64" s="52"/>
      <c r="CV64" s="52"/>
      <c r="CW64" s="52"/>
      <c r="CX64" s="52"/>
      <c r="CY64" s="52"/>
      <c r="CZ64" s="52"/>
      <c r="DA64" s="52"/>
      <c r="DB64" s="52"/>
      <c r="DC64" s="52"/>
      <c r="DD64" s="52"/>
      <c r="DE64" s="52"/>
      <c r="DF64" s="52"/>
      <c r="DG64" s="52"/>
      <c r="DH64" s="52"/>
      <c r="DI64" s="52"/>
      <c r="DJ64" s="52"/>
      <c r="DK64" s="52"/>
      <c r="DL64" s="52"/>
      <c r="DM64" s="52"/>
      <c r="DN64" s="52"/>
      <c r="DO64" s="52"/>
      <c r="DP64" s="52"/>
      <c r="DQ64" s="52"/>
      <c r="DR64" s="52"/>
      <c r="DS64" s="52"/>
      <c r="DT64" s="52"/>
      <c r="DU64" s="52"/>
      <c r="DV64" s="52"/>
      <c r="DW64" s="52"/>
      <c r="DX64" s="52"/>
      <c r="DY64" s="52"/>
      <c r="DZ64" s="52"/>
      <c r="EA64" s="52"/>
      <c r="EB64" s="52"/>
      <c r="EC64" s="52"/>
      <c r="ED64" s="52"/>
      <c r="EE64" s="52"/>
      <c r="EF64" s="52"/>
      <c r="EG64" s="52"/>
      <c r="EH64" s="52"/>
      <c r="EI64" s="52"/>
      <c r="EJ64" s="52"/>
      <c r="EK64" s="52"/>
      <c r="EL64" s="52"/>
      <c r="EM64" s="52"/>
      <c r="EN64" s="52"/>
      <c r="EO64" s="52"/>
      <c r="EP64" s="52"/>
      <c r="EQ64" s="52"/>
      <c r="ER64" s="52"/>
      <c r="ES64" s="52"/>
      <c r="ET64" s="52"/>
      <c r="EU64" s="52"/>
      <c r="EV64" s="52"/>
      <c r="EW64" s="52"/>
      <c r="EX64" s="52"/>
      <c r="EY64" s="52"/>
      <c r="EZ64" s="52"/>
      <c r="FA64" s="52"/>
      <c r="FB64" s="52"/>
      <c r="FC64" s="52"/>
      <c r="FD64" s="52"/>
      <c r="FE64" s="52"/>
      <c r="FF64" s="52"/>
      <c r="FG64" s="52"/>
      <c r="FH64" s="52"/>
      <c r="FI64" s="52"/>
      <c r="FJ64" s="52"/>
      <c r="FK64" s="52"/>
      <c r="FL64" s="52"/>
      <c r="FM64" s="52"/>
      <c r="FN64" s="52"/>
      <c r="FO64" s="52"/>
      <c r="FP64" s="52"/>
      <c r="FQ64" s="52"/>
      <c r="FR64" s="52"/>
      <c r="FS64" s="52"/>
      <c r="FT64" s="52"/>
      <c r="FU64" s="52"/>
      <c r="FV64" s="52"/>
      <c r="FW64" s="52"/>
      <c r="FX64" s="52"/>
      <c r="FY64" s="52"/>
      <c r="FZ64" s="52"/>
      <c r="GA64" s="52"/>
      <c r="GB64" s="52"/>
      <c r="GC64" s="52"/>
      <c r="GD64" s="52"/>
      <c r="GE64" s="52"/>
      <c r="GF64" s="52"/>
      <c r="GG64" s="52"/>
      <c r="GH64" s="52"/>
      <c r="GI64" s="52"/>
      <c r="GJ64" s="52"/>
      <c r="GK64" s="52"/>
      <c r="GL64" s="52"/>
      <c r="GM64" s="52"/>
      <c r="GN64" s="52"/>
      <c r="GO64" s="52"/>
      <c r="GP64" s="52"/>
    </row>
    <row r="65" spans="1:198" s="60" customFormat="1" ht="18" customHeight="1" x14ac:dyDescent="0.3">
      <c r="B65" s="123"/>
      <c r="C65" s="321" t="s">
        <v>83</v>
      </c>
      <c r="D65" s="322"/>
      <c r="E65" s="322"/>
      <c r="F65" s="323"/>
      <c r="G65" s="124">
        <f>+G64+G47</f>
        <v>2915446300</v>
      </c>
      <c r="H65" s="125"/>
      <c r="I65" s="126"/>
      <c r="J65" s="52"/>
      <c r="K65" s="52"/>
      <c r="L65" s="52"/>
      <c r="M65" s="85">
        <f t="shared" si="1"/>
        <v>0</v>
      </c>
      <c r="N65" s="85" t="e">
        <f t="shared" si="2"/>
        <v>#DIV/0!</v>
      </c>
      <c r="O65" s="85"/>
      <c r="P65" s="85"/>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2"/>
      <c r="BD65" s="52"/>
      <c r="BE65" s="52"/>
      <c r="BF65" s="52"/>
      <c r="BG65" s="52"/>
      <c r="BH65" s="52"/>
      <c r="BI65" s="52"/>
      <c r="BJ65" s="52"/>
      <c r="BK65" s="52"/>
      <c r="BL65" s="52"/>
      <c r="BM65" s="52"/>
      <c r="BN65" s="52"/>
      <c r="BO65" s="52"/>
      <c r="BP65" s="52"/>
      <c r="BQ65" s="52"/>
      <c r="BR65" s="52"/>
      <c r="BS65" s="52"/>
      <c r="BT65" s="52"/>
      <c r="BU65" s="52"/>
      <c r="BV65" s="52"/>
      <c r="BW65" s="52"/>
      <c r="BX65" s="52"/>
      <c r="BY65" s="52"/>
      <c r="BZ65" s="52"/>
      <c r="CA65" s="52"/>
      <c r="CB65" s="52"/>
      <c r="CC65" s="52"/>
      <c r="CD65" s="52"/>
      <c r="CE65" s="52"/>
      <c r="CF65" s="52"/>
      <c r="CG65" s="52"/>
      <c r="CH65" s="52"/>
      <c r="CI65" s="52"/>
      <c r="CJ65" s="52"/>
      <c r="CK65" s="52"/>
      <c r="CL65" s="52"/>
      <c r="CM65" s="52"/>
      <c r="CN65" s="52"/>
      <c r="CO65" s="52"/>
      <c r="CP65" s="52"/>
      <c r="CQ65" s="52"/>
      <c r="CR65" s="52"/>
      <c r="CS65" s="52"/>
      <c r="CT65" s="52"/>
      <c r="CU65" s="52"/>
      <c r="CV65" s="52"/>
      <c r="CW65" s="52"/>
      <c r="CX65" s="52"/>
      <c r="CY65" s="52"/>
      <c r="CZ65" s="52"/>
      <c r="DA65" s="52"/>
      <c r="DB65" s="52"/>
      <c r="DC65" s="52"/>
      <c r="DD65" s="52"/>
      <c r="DE65" s="52"/>
      <c r="DF65" s="52"/>
      <c r="DG65" s="52"/>
      <c r="DH65" s="52"/>
      <c r="DI65" s="52"/>
      <c r="DJ65" s="52"/>
      <c r="DK65" s="52"/>
      <c r="DL65" s="52"/>
      <c r="DM65" s="52"/>
      <c r="DN65" s="52"/>
      <c r="DO65" s="52"/>
      <c r="DP65" s="52"/>
      <c r="DQ65" s="52"/>
      <c r="DR65" s="52"/>
      <c r="DS65" s="52"/>
      <c r="DT65" s="52"/>
      <c r="DU65" s="52"/>
      <c r="DV65" s="52"/>
      <c r="DW65" s="52"/>
      <c r="DX65" s="52"/>
      <c r="DY65" s="52"/>
      <c r="DZ65" s="52"/>
      <c r="EA65" s="52"/>
      <c r="EB65" s="52"/>
      <c r="EC65" s="52"/>
      <c r="ED65" s="52"/>
      <c r="EE65" s="52"/>
      <c r="EF65" s="52"/>
      <c r="EG65" s="52"/>
      <c r="EH65" s="52"/>
      <c r="EI65" s="52"/>
      <c r="EJ65" s="52"/>
      <c r="EK65" s="52"/>
      <c r="EL65" s="52"/>
      <c r="EM65" s="52"/>
      <c r="EN65" s="52"/>
      <c r="EO65" s="52"/>
      <c r="EP65" s="52"/>
      <c r="EQ65" s="52"/>
      <c r="ER65" s="52"/>
      <c r="ES65" s="52"/>
      <c r="ET65" s="52"/>
      <c r="EU65" s="52"/>
      <c r="EV65" s="52"/>
      <c r="EW65" s="52"/>
      <c r="EX65" s="52"/>
      <c r="EY65" s="52"/>
      <c r="EZ65" s="52"/>
      <c r="FA65" s="52"/>
      <c r="FB65" s="52"/>
      <c r="FC65" s="52"/>
      <c r="FD65" s="52"/>
      <c r="FE65" s="52"/>
      <c r="FF65" s="52"/>
      <c r="FG65" s="52"/>
      <c r="FH65" s="52"/>
      <c r="FI65" s="52"/>
      <c r="FJ65" s="52"/>
      <c r="FK65" s="52"/>
      <c r="FL65" s="52"/>
      <c r="FM65" s="52"/>
      <c r="FN65" s="52"/>
      <c r="FO65" s="52"/>
      <c r="FP65" s="52"/>
      <c r="FQ65" s="52"/>
      <c r="FR65" s="52"/>
      <c r="FS65" s="52"/>
      <c r="FT65" s="52"/>
      <c r="FU65" s="52"/>
      <c r="FV65" s="52"/>
      <c r="FW65" s="52"/>
      <c r="FX65" s="52"/>
      <c r="FY65" s="52"/>
      <c r="FZ65" s="52"/>
      <c r="GA65" s="52"/>
      <c r="GB65" s="52"/>
      <c r="GC65" s="52"/>
      <c r="GD65" s="52"/>
      <c r="GE65" s="52"/>
      <c r="GF65" s="52"/>
      <c r="GG65" s="52"/>
      <c r="GH65" s="52"/>
      <c r="GI65" s="52"/>
      <c r="GJ65" s="52"/>
      <c r="GK65" s="52"/>
      <c r="GL65" s="52"/>
      <c r="GM65" s="52"/>
      <c r="GN65" s="52"/>
      <c r="GO65" s="52"/>
      <c r="GP65" s="52"/>
    </row>
    <row r="66" spans="1:198" s="60" customFormat="1" ht="18" customHeight="1" x14ac:dyDescent="0.3">
      <c r="B66" s="127"/>
      <c r="C66" s="324" t="s">
        <v>140</v>
      </c>
      <c r="D66" s="324"/>
      <c r="E66" s="324"/>
      <c r="F66" s="324"/>
      <c r="G66" s="128">
        <f>+G65*0.4</f>
        <v>1166178520</v>
      </c>
      <c r="H66" s="117" t="s">
        <v>28</v>
      </c>
      <c r="I66" s="129"/>
      <c r="J66" s="85"/>
      <c r="K66" s="52"/>
      <c r="L66" s="52"/>
      <c r="M66" s="85">
        <f t="shared" si="1"/>
        <v>0</v>
      </c>
      <c r="N66" s="85" t="e">
        <f t="shared" si="2"/>
        <v>#DIV/0!</v>
      </c>
      <c r="O66" s="85"/>
      <c r="P66" s="85"/>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c r="AZ66" s="52"/>
      <c r="BA66" s="52"/>
      <c r="BB66" s="52"/>
      <c r="BC66" s="52"/>
      <c r="BD66" s="52"/>
      <c r="BE66" s="52"/>
      <c r="BF66" s="52"/>
      <c r="BG66" s="52"/>
      <c r="BH66" s="52"/>
      <c r="BI66" s="52"/>
      <c r="BJ66" s="52"/>
      <c r="BK66" s="52"/>
      <c r="BL66" s="52"/>
      <c r="BM66" s="52"/>
      <c r="BN66" s="52"/>
      <c r="BO66" s="52"/>
      <c r="BP66" s="52"/>
      <c r="BQ66" s="52"/>
      <c r="BR66" s="52"/>
      <c r="BS66" s="52"/>
      <c r="BT66" s="52"/>
      <c r="BU66" s="52"/>
      <c r="BV66" s="52"/>
      <c r="BW66" s="52"/>
      <c r="BX66" s="52"/>
      <c r="BY66" s="52"/>
      <c r="BZ66" s="52"/>
      <c r="CA66" s="52"/>
      <c r="CB66" s="52"/>
      <c r="CC66" s="52"/>
      <c r="CD66" s="52"/>
      <c r="CE66" s="52"/>
      <c r="CF66" s="52"/>
      <c r="CG66" s="52"/>
      <c r="CH66" s="52"/>
      <c r="CI66" s="52"/>
      <c r="CJ66" s="52"/>
      <c r="CK66" s="52"/>
      <c r="CL66" s="52"/>
      <c r="CM66" s="52"/>
      <c r="CN66" s="52"/>
      <c r="CO66" s="52"/>
      <c r="CP66" s="52"/>
      <c r="CQ66" s="52"/>
      <c r="CR66" s="52"/>
      <c r="CS66" s="52"/>
      <c r="CT66" s="52"/>
      <c r="CU66" s="52"/>
      <c r="CV66" s="52"/>
      <c r="CW66" s="52"/>
      <c r="CX66" s="52"/>
      <c r="CY66" s="52"/>
      <c r="CZ66" s="52"/>
      <c r="DA66" s="52"/>
      <c r="DB66" s="52"/>
      <c r="DC66" s="52"/>
      <c r="DD66" s="52"/>
      <c r="DE66" s="52"/>
      <c r="DF66" s="52"/>
      <c r="DG66" s="52"/>
      <c r="DH66" s="52"/>
      <c r="DI66" s="52"/>
      <c r="DJ66" s="52"/>
      <c r="DK66" s="52"/>
      <c r="DL66" s="52"/>
      <c r="DM66" s="52"/>
      <c r="DN66" s="52"/>
      <c r="DO66" s="52"/>
      <c r="DP66" s="52"/>
      <c r="DQ66" s="52"/>
      <c r="DR66" s="52"/>
      <c r="DS66" s="52"/>
      <c r="DT66" s="52"/>
      <c r="DU66" s="52"/>
      <c r="DV66" s="52"/>
      <c r="DW66" s="52"/>
      <c r="DX66" s="52"/>
      <c r="DY66" s="52"/>
      <c r="DZ66" s="52"/>
      <c r="EA66" s="52"/>
      <c r="EB66" s="52"/>
      <c r="EC66" s="52"/>
      <c r="ED66" s="52"/>
      <c r="EE66" s="52"/>
      <c r="EF66" s="52"/>
      <c r="EG66" s="52"/>
      <c r="EH66" s="52"/>
      <c r="EI66" s="52"/>
      <c r="EJ66" s="52"/>
      <c r="EK66" s="52"/>
      <c r="EL66" s="52"/>
      <c r="EM66" s="52"/>
      <c r="EN66" s="52"/>
      <c r="EO66" s="52"/>
      <c r="EP66" s="52"/>
      <c r="EQ66" s="52"/>
      <c r="ER66" s="52"/>
      <c r="ES66" s="52"/>
      <c r="ET66" s="52"/>
      <c r="EU66" s="52"/>
      <c r="EV66" s="52"/>
      <c r="EW66" s="52"/>
      <c r="EX66" s="52"/>
      <c r="EY66" s="52"/>
      <c r="EZ66" s="52"/>
      <c r="FA66" s="52"/>
      <c r="FB66" s="52"/>
      <c r="FC66" s="52"/>
      <c r="FD66" s="52"/>
      <c r="FE66" s="52"/>
      <c r="FF66" s="52"/>
      <c r="FG66" s="52"/>
      <c r="FH66" s="52"/>
      <c r="FI66" s="52"/>
      <c r="FJ66" s="52"/>
      <c r="FK66" s="52"/>
      <c r="FL66" s="52"/>
      <c r="FM66" s="52"/>
      <c r="FN66" s="52"/>
      <c r="FO66" s="52"/>
      <c r="FP66" s="52"/>
      <c r="FQ66" s="52"/>
      <c r="FR66" s="52"/>
      <c r="FS66" s="52"/>
      <c r="FT66" s="52"/>
      <c r="FU66" s="52"/>
      <c r="FV66" s="52"/>
      <c r="FW66" s="52"/>
      <c r="FX66" s="52"/>
      <c r="FY66" s="52"/>
      <c r="FZ66" s="52"/>
      <c r="GA66" s="52"/>
      <c r="GB66" s="52"/>
      <c r="GC66" s="52"/>
      <c r="GD66" s="52"/>
      <c r="GE66" s="52"/>
      <c r="GF66" s="52"/>
      <c r="GG66" s="52"/>
      <c r="GH66" s="52"/>
      <c r="GI66" s="52"/>
      <c r="GJ66" s="52"/>
      <c r="GK66" s="52"/>
      <c r="GL66" s="52"/>
      <c r="GM66" s="52"/>
      <c r="GN66" s="52"/>
      <c r="GO66" s="52"/>
      <c r="GP66" s="52"/>
    </row>
    <row r="67" spans="1:198" s="60" customFormat="1" ht="18" customHeight="1" x14ac:dyDescent="0.3">
      <c r="B67" s="123"/>
      <c r="C67" s="325" t="s">
        <v>85</v>
      </c>
      <c r="D67" s="325"/>
      <c r="E67" s="325"/>
      <c r="F67" s="325"/>
      <c r="G67" s="124">
        <f>+G66+G65</f>
        <v>4081624820</v>
      </c>
      <c r="H67" s="120">
        <f>+G66/G69</f>
        <v>0.24009603840547983</v>
      </c>
      <c r="I67" s="126"/>
      <c r="J67" s="129"/>
      <c r="K67" s="52"/>
      <c r="L67" s="52"/>
      <c r="M67" s="85">
        <f t="shared" si="1"/>
        <v>0</v>
      </c>
      <c r="N67" s="85"/>
      <c r="O67" s="85"/>
      <c r="P67" s="85"/>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c r="BO67" s="52"/>
      <c r="BP67" s="52"/>
      <c r="BQ67" s="52"/>
      <c r="BR67" s="52"/>
      <c r="BS67" s="52"/>
      <c r="BT67" s="52"/>
      <c r="BU67" s="52"/>
      <c r="BV67" s="52"/>
      <c r="BW67" s="52"/>
      <c r="BX67" s="52"/>
      <c r="BY67" s="52"/>
      <c r="BZ67" s="52"/>
      <c r="CA67" s="52"/>
      <c r="CB67" s="52"/>
      <c r="CC67" s="52"/>
      <c r="CD67" s="52"/>
      <c r="CE67" s="52"/>
      <c r="CF67" s="52"/>
      <c r="CG67" s="52"/>
      <c r="CH67" s="52"/>
      <c r="CI67" s="52"/>
      <c r="CJ67" s="52"/>
      <c r="CK67" s="52"/>
      <c r="CL67" s="52"/>
      <c r="CM67" s="52"/>
      <c r="CN67" s="52"/>
      <c r="CO67" s="52"/>
      <c r="CP67" s="52"/>
      <c r="CQ67" s="52"/>
      <c r="CR67" s="52"/>
      <c r="CS67" s="52"/>
      <c r="CT67" s="52"/>
      <c r="CU67" s="52"/>
      <c r="CV67" s="52"/>
      <c r="CW67" s="52"/>
      <c r="CX67" s="52"/>
      <c r="CY67" s="52"/>
      <c r="CZ67" s="52"/>
      <c r="DA67" s="52"/>
      <c r="DB67" s="52"/>
      <c r="DC67" s="52"/>
      <c r="DD67" s="52"/>
      <c r="DE67" s="52"/>
      <c r="DF67" s="52"/>
      <c r="DG67" s="52"/>
      <c r="DH67" s="52"/>
      <c r="DI67" s="52"/>
      <c r="DJ67" s="52"/>
      <c r="DK67" s="52"/>
      <c r="DL67" s="52"/>
      <c r="DM67" s="52"/>
      <c r="DN67" s="52"/>
      <c r="DO67" s="52"/>
      <c r="DP67" s="52"/>
      <c r="DQ67" s="52"/>
      <c r="DR67" s="52"/>
      <c r="DS67" s="52"/>
      <c r="DT67" s="52"/>
      <c r="DU67" s="52"/>
      <c r="DV67" s="52"/>
      <c r="DW67" s="52"/>
      <c r="DX67" s="52"/>
      <c r="DY67" s="52"/>
      <c r="DZ67" s="52"/>
      <c r="EA67" s="52"/>
      <c r="EB67" s="52"/>
      <c r="EC67" s="52"/>
      <c r="ED67" s="52"/>
      <c r="EE67" s="52"/>
      <c r="EF67" s="52"/>
      <c r="EG67" s="52"/>
      <c r="EH67" s="52"/>
      <c r="EI67" s="52"/>
      <c r="EJ67" s="52"/>
      <c r="EK67" s="52"/>
      <c r="EL67" s="52"/>
      <c r="EM67" s="52"/>
      <c r="EN67" s="52"/>
      <c r="EO67" s="52"/>
      <c r="EP67" s="52"/>
      <c r="EQ67" s="52"/>
      <c r="ER67" s="52"/>
      <c r="ES67" s="52"/>
      <c r="ET67" s="52"/>
      <c r="EU67" s="52"/>
      <c r="EV67" s="52"/>
      <c r="EW67" s="52"/>
      <c r="EX67" s="52"/>
      <c r="EY67" s="52"/>
      <c r="EZ67" s="52"/>
      <c r="FA67" s="52"/>
      <c r="FB67" s="52"/>
      <c r="FC67" s="52"/>
      <c r="FD67" s="52"/>
      <c r="FE67" s="52"/>
      <c r="FF67" s="52"/>
      <c r="FG67" s="52"/>
      <c r="FH67" s="52"/>
      <c r="FI67" s="52"/>
      <c r="FJ67" s="52"/>
      <c r="FK67" s="52"/>
      <c r="FL67" s="52"/>
      <c r="FM67" s="52"/>
      <c r="FN67" s="52"/>
      <c r="FO67" s="52"/>
      <c r="FP67" s="52"/>
      <c r="FQ67" s="52"/>
      <c r="FR67" s="52"/>
      <c r="FS67" s="52"/>
      <c r="FT67" s="52"/>
      <c r="FU67" s="52"/>
      <c r="FV67" s="52"/>
      <c r="FW67" s="52"/>
      <c r="FX67" s="52"/>
      <c r="FY67" s="52"/>
      <c r="FZ67" s="52"/>
      <c r="GA67" s="52"/>
      <c r="GB67" s="52"/>
      <c r="GC67" s="52"/>
      <c r="GD67" s="52"/>
      <c r="GE67" s="52"/>
      <c r="GF67" s="52"/>
      <c r="GG67" s="52"/>
      <c r="GH67" s="52"/>
      <c r="GI67" s="52"/>
      <c r="GJ67" s="52"/>
      <c r="GK67" s="52"/>
      <c r="GL67" s="52"/>
      <c r="GM67" s="52"/>
      <c r="GN67" s="52"/>
      <c r="GO67" s="52"/>
      <c r="GP67" s="52"/>
    </row>
    <row r="68" spans="1:198" s="60" customFormat="1" ht="18" customHeight="1" x14ac:dyDescent="0.3">
      <c r="B68" s="123"/>
      <c r="C68" s="325" t="s">
        <v>86</v>
      </c>
      <c r="D68" s="325"/>
      <c r="E68" s="325"/>
      <c r="F68" s="325"/>
      <c r="G68" s="130">
        <f>+ROUND(G67*19%,0)</f>
        <v>775508716</v>
      </c>
      <c r="H68" s="77"/>
      <c r="I68" s="85"/>
      <c r="J68" s="52"/>
      <c r="K68" s="52"/>
      <c r="L68" s="52"/>
      <c r="M68" s="85">
        <f t="shared" si="1"/>
        <v>0</v>
      </c>
      <c r="N68" s="85"/>
      <c r="O68" s="85"/>
      <c r="P68" s="85"/>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c r="BO68" s="52"/>
      <c r="BP68" s="52"/>
      <c r="BQ68" s="52"/>
      <c r="BR68" s="52"/>
      <c r="BS68" s="52"/>
      <c r="BT68" s="52"/>
      <c r="BU68" s="52"/>
      <c r="BV68" s="52"/>
      <c r="BW68" s="52"/>
      <c r="BX68" s="52"/>
      <c r="BY68" s="52"/>
      <c r="BZ68" s="52"/>
      <c r="CA68" s="52"/>
      <c r="CB68" s="52"/>
      <c r="CC68" s="52"/>
      <c r="CD68" s="52"/>
      <c r="CE68" s="52"/>
      <c r="CF68" s="52"/>
      <c r="CG68" s="52"/>
      <c r="CH68" s="52"/>
      <c r="CI68" s="52"/>
      <c r="CJ68" s="52"/>
      <c r="CK68" s="52"/>
      <c r="CL68" s="52"/>
      <c r="CM68" s="52"/>
      <c r="CN68" s="52"/>
      <c r="CO68" s="52"/>
      <c r="CP68" s="52"/>
      <c r="CQ68" s="52"/>
      <c r="CR68" s="52"/>
      <c r="CS68" s="52"/>
      <c r="CT68" s="52"/>
      <c r="CU68" s="52"/>
      <c r="CV68" s="52"/>
      <c r="CW68" s="52"/>
      <c r="CX68" s="52"/>
      <c r="CY68" s="52"/>
      <c r="CZ68" s="52"/>
      <c r="DA68" s="52"/>
      <c r="DB68" s="52"/>
      <c r="DC68" s="52"/>
      <c r="DD68" s="52"/>
      <c r="DE68" s="52"/>
      <c r="DF68" s="52"/>
      <c r="DG68" s="52"/>
      <c r="DH68" s="52"/>
      <c r="DI68" s="52"/>
      <c r="DJ68" s="52"/>
      <c r="DK68" s="52"/>
      <c r="DL68" s="52"/>
      <c r="DM68" s="52"/>
      <c r="DN68" s="52"/>
      <c r="DO68" s="52"/>
      <c r="DP68" s="52"/>
      <c r="DQ68" s="52"/>
      <c r="DR68" s="52"/>
      <c r="DS68" s="52"/>
      <c r="DT68" s="52"/>
      <c r="DU68" s="52"/>
      <c r="DV68" s="52"/>
      <c r="DW68" s="52"/>
      <c r="DX68" s="52"/>
      <c r="DY68" s="52"/>
      <c r="DZ68" s="52"/>
      <c r="EA68" s="52"/>
      <c r="EB68" s="52"/>
      <c r="EC68" s="52"/>
      <c r="ED68" s="52"/>
      <c r="EE68" s="52"/>
      <c r="EF68" s="52"/>
      <c r="EG68" s="52"/>
      <c r="EH68" s="52"/>
      <c r="EI68" s="52"/>
      <c r="EJ68" s="52"/>
      <c r="EK68" s="52"/>
      <c r="EL68" s="52"/>
      <c r="EM68" s="52"/>
      <c r="EN68" s="52"/>
      <c r="EO68" s="52"/>
      <c r="EP68" s="52"/>
      <c r="EQ68" s="52"/>
      <c r="ER68" s="52"/>
      <c r="ES68" s="52"/>
      <c r="ET68" s="52"/>
      <c r="EU68" s="52"/>
      <c r="EV68" s="52"/>
      <c r="EW68" s="52"/>
      <c r="EX68" s="52"/>
      <c r="EY68" s="52"/>
      <c r="EZ68" s="52"/>
      <c r="FA68" s="52"/>
      <c r="FB68" s="52"/>
      <c r="FC68" s="52"/>
      <c r="FD68" s="52"/>
      <c r="FE68" s="52"/>
      <c r="FF68" s="52"/>
      <c r="FG68" s="52"/>
      <c r="FH68" s="52"/>
      <c r="FI68" s="52"/>
      <c r="FJ68" s="52"/>
      <c r="FK68" s="52"/>
      <c r="FL68" s="52"/>
      <c r="FM68" s="52"/>
      <c r="FN68" s="52"/>
      <c r="FO68" s="52"/>
      <c r="FP68" s="52"/>
      <c r="FQ68" s="52"/>
      <c r="FR68" s="52"/>
      <c r="FS68" s="52"/>
      <c r="FT68" s="52"/>
      <c r="FU68" s="52"/>
      <c r="FV68" s="52"/>
      <c r="FW68" s="52"/>
      <c r="FX68" s="52"/>
      <c r="FY68" s="52"/>
      <c r="FZ68" s="52"/>
      <c r="GA68" s="52"/>
      <c r="GB68" s="52"/>
      <c r="GC68" s="52"/>
      <c r="GD68" s="52"/>
      <c r="GE68" s="52"/>
      <c r="GF68" s="52"/>
      <c r="GG68" s="52"/>
      <c r="GH68" s="52"/>
      <c r="GI68" s="52"/>
      <c r="GJ68" s="52"/>
      <c r="GK68" s="52"/>
      <c r="GL68" s="52"/>
      <c r="GM68" s="52"/>
      <c r="GN68" s="52"/>
      <c r="GO68" s="52"/>
      <c r="GP68" s="52"/>
    </row>
    <row r="69" spans="1:198" s="60" customFormat="1" ht="18" customHeight="1" thickBot="1" x14ac:dyDescent="0.35">
      <c r="A69" s="131"/>
      <c r="B69" s="132"/>
      <c r="C69" s="303" t="s">
        <v>87</v>
      </c>
      <c r="D69" s="303"/>
      <c r="E69" s="303"/>
      <c r="F69" s="303"/>
      <c r="G69" s="133">
        <f>+G67+G68</f>
        <v>4857133536</v>
      </c>
      <c r="H69" s="153">
        <f>+G69/138000000000</f>
        <v>3.5196619826086954E-2</v>
      </c>
      <c r="I69" s="134"/>
      <c r="J69" s="126"/>
      <c r="K69" s="135"/>
      <c r="L69" s="135"/>
      <c r="M69" s="85">
        <f t="shared" si="1"/>
        <v>0</v>
      </c>
      <c r="N69" s="85"/>
      <c r="O69" s="85"/>
      <c r="P69" s="85"/>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c r="BO69" s="52"/>
      <c r="BP69" s="52"/>
      <c r="BQ69" s="52"/>
      <c r="BR69" s="52"/>
      <c r="BS69" s="52"/>
      <c r="BT69" s="52"/>
      <c r="BU69" s="52"/>
      <c r="BV69" s="52"/>
      <c r="BW69" s="52"/>
      <c r="BX69" s="52"/>
      <c r="BY69" s="52"/>
      <c r="BZ69" s="52"/>
      <c r="CA69" s="52"/>
      <c r="CB69" s="52"/>
      <c r="CC69" s="52"/>
      <c r="CD69" s="52"/>
      <c r="CE69" s="52"/>
      <c r="CF69" s="52"/>
      <c r="CG69" s="52"/>
      <c r="CH69" s="52"/>
      <c r="CI69" s="52"/>
      <c r="CJ69" s="52"/>
      <c r="CK69" s="52"/>
      <c r="CL69" s="52"/>
      <c r="CM69" s="52"/>
      <c r="CN69" s="52"/>
      <c r="CO69" s="52"/>
      <c r="CP69" s="52"/>
      <c r="CQ69" s="52"/>
      <c r="CR69" s="52"/>
      <c r="CS69" s="52"/>
      <c r="CT69" s="52"/>
      <c r="CU69" s="52"/>
      <c r="CV69" s="52"/>
      <c r="CW69" s="52"/>
      <c r="CX69" s="52"/>
      <c r="CY69" s="52"/>
      <c r="CZ69" s="52"/>
      <c r="DA69" s="52"/>
      <c r="DB69" s="52"/>
      <c r="DC69" s="52"/>
      <c r="DD69" s="52"/>
      <c r="DE69" s="52"/>
      <c r="DF69" s="52"/>
      <c r="DG69" s="52"/>
      <c r="DH69" s="52"/>
      <c r="DI69" s="52"/>
      <c r="DJ69" s="52"/>
      <c r="DK69" s="52"/>
      <c r="DL69" s="52"/>
      <c r="DM69" s="52"/>
      <c r="DN69" s="52"/>
      <c r="DO69" s="52"/>
      <c r="DP69" s="52"/>
      <c r="DQ69" s="52"/>
      <c r="DR69" s="52"/>
      <c r="DS69" s="52"/>
      <c r="DT69" s="52"/>
      <c r="DU69" s="52"/>
      <c r="DV69" s="52"/>
      <c r="DW69" s="52"/>
      <c r="DX69" s="52"/>
      <c r="DY69" s="52"/>
      <c r="DZ69" s="52"/>
      <c r="EA69" s="52"/>
      <c r="EB69" s="52"/>
      <c r="EC69" s="52"/>
      <c r="ED69" s="52"/>
      <c r="EE69" s="52"/>
      <c r="EF69" s="52"/>
      <c r="EG69" s="52"/>
      <c r="EH69" s="52"/>
      <c r="EI69" s="52"/>
      <c r="EJ69" s="52"/>
      <c r="EK69" s="52"/>
      <c r="EL69" s="52"/>
      <c r="EM69" s="52"/>
      <c r="EN69" s="52"/>
      <c r="EO69" s="52"/>
      <c r="EP69" s="52"/>
      <c r="EQ69" s="52"/>
      <c r="ER69" s="52"/>
      <c r="ES69" s="52"/>
      <c r="ET69" s="52"/>
      <c r="EU69" s="52"/>
      <c r="EV69" s="52"/>
      <c r="EW69" s="52"/>
      <c r="EX69" s="52"/>
      <c r="EY69" s="52"/>
      <c r="EZ69" s="52"/>
      <c r="FA69" s="52"/>
      <c r="FB69" s="52"/>
      <c r="FC69" s="52"/>
      <c r="FD69" s="52"/>
      <c r="FE69" s="52"/>
      <c r="FF69" s="52"/>
      <c r="FG69" s="52"/>
      <c r="FH69" s="52"/>
      <c r="FI69" s="52"/>
      <c r="FJ69" s="52"/>
      <c r="FK69" s="52"/>
      <c r="FL69" s="52"/>
      <c r="FM69" s="52"/>
      <c r="FN69" s="52"/>
      <c r="FO69" s="52"/>
      <c r="FP69" s="52"/>
      <c r="FQ69" s="52"/>
      <c r="FR69" s="52"/>
      <c r="FS69" s="52"/>
      <c r="FT69" s="52"/>
      <c r="FU69" s="52"/>
      <c r="FV69" s="52"/>
      <c r="FW69" s="52"/>
      <c r="FX69" s="52"/>
      <c r="FY69" s="52"/>
      <c r="FZ69" s="52"/>
      <c r="GA69" s="52"/>
      <c r="GB69" s="52"/>
      <c r="GC69" s="52"/>
      <c r="GD69" s="52"/>
      <c r="GE69" s="52"/>
      <c r="GF69" s="52"/>
      <c r="GG69" s="52"/>
      <c r="GH69" s="52"/>
      <c r="GI69" s="52"/>
      <c r="GJ69" s="52"/>
      <c r="GK69" s="52"/>
      <c r="GL69" s="52"/>
      <c r="GM69" s="52"/>
      <c r="GN69" s="52"/>
      <c r="GO69" s="52"/>
      <c r="GP69" s="52"/>
    </row>
    <row r="70" spans="1:198" ht="20.100000000000001" customHeight="1" x14ac:dyDescent="0.3">
      <c r="B70" s="304" t="s">
        <v>88</v>
      </c>
      <c r="C70" s="305"/>
      <c r="D70" s="305"/>
      <c r="E70" s="305"/>
      <c r="F70" s="305"/>
      <c r="G70" s="306"/>
      <c r="H70" s="136"/>
      <c r="I70" s="137"/>
      <c r="L70" s="138"/>
      <c r="M70" s="85">
        <f t="shared" si="1"/>
        <v>0</v>
      </c>
      <c r="N70" s="85"/>
      <c r="O70" s="85"/>
      <c r="P70" s="85"/>
    </row>
    <row r="71" spans="1:198" ht="36.75" customHeight="1" x14ac:dyDescent="0.3">
      <c r="B71" s="371" t="s">
        <v>89</v>
      </c>
      <c r="C71" s="372"/>
      <c r="D71" s="372"/>
      <c r="E71" s="372"/>
      <c r="F71" s="372"/>
      <c r="G71" s="373"/>
      <c r="H71" s="139"/>
      <c r="I71" s="85"/>
      <c r="M71" s="85">
        <f t="shared" si="1"/>
        <v>0</v>
      </c>
      <c r="N71" s="85"/>
      <c r="O71" s="85"/>
      <c r="P71" s="85"/>
    </row>
    <row r="72" spans="1:198" ht="30" customHeight="1" x14ac:dyDescent="0.3">
      <c r="B72" s="371" t="s">
        <v>141</v>
      </c>
      <c r="C72" s="372"/>
      <c r="D72" s="372"/>
      <c r="E72" s="372"/>
      <c r="F72" s="372"/>
      <c r="G72" s="373"/>
      <c r="H72" s="120"/>
      <c r="I72" s="139"/>
      <c r="K72" s="139"/>
      <c r="M72" s="85">
        <f t="shared" si="1"/>
        <v>0</v>
      </c>
      <c r="N72" s="85"/>
      <c r="O72" s="85"/>
      <c r="P72" s="85"/>
      <c r="R72" s="139"/>
    </row>
    <row r="73" spans="1:198" ht="20.100000000000001" customHeight="1" x14ac:dyDescent="0.3">
      <c r="B73" s="371" t="s">
        <v>91</v>
      </c>
      <c r="C73" s="372"/>
      <c r="D73" s="372"/>
      <c r="E73" s="372"/>
      <c r="F73" s="372"/>
      <c r="G73" s="373"/>
      <c r="H73" s="85"/>
      <c r="I73" s="139"/>
      <c r="M73" s="85">
        <f t="shared" si="1"/>
        <v>0</v>
      </c>
      <c r="N73" s="85"/>
      <c r="O73" s="85"/>
      <c r="P73" s="85"/>
      <c r="Q73" s="139"/>
    </row>
    <row r="74" spans="1:198" ht="35.4" customHeight="1" x14ac:dyDescent="0.3">
      <c r="B74" s="371" t="s">
        <v>92</v>
      </c>
      <c r="C74" s="372"/>
      <c r="D74" s="372"/>
      <c r="E74" s="372"/>
      <c r="F74" s="372"/>
      <c r="G74" s="373"/>
      <c r="H74" s="126"/>
      <c r="J74" s="139"/>
      <c r="L74" s="139"/>
      <c r="M74" s="85">
        <f t="shared" si="1"/>
        <v>0</v>
      </c>
      <c r="N74" s="85"/>
      <c r="O74" s="85"/>
      <c r="P74" s="85"/>
    </row>
    <row r="75" spans="1:198" ht="15.6" customHeight="1" x14ac:dyDescent="0.3">
      <c r="B75" s="371" t="s">
        <v>93</v>
      </c>
      <c r="C75" s="372"/>
      <c r="D75" s="372"/>
      <c r="E75" s="372"/>
      <c r="F75" s="372"/>
      <c r="G75" s="373"/>
      <c r="M75" s="85">
        <f t="shared" si="1"/>
        <v>0</v>
      </c>
      <c r="N75" s="85"/>
      <c r="O75" s="85"/>
      <c r="P75" s="85"/>
    </row>
    <row r="76" spans="1:198" ht="14.4" customHeight="1" x14ac:dyDescent="0.3">
      <c r="B76" s="371" t="s">
        <v>142</v>
      </c>
      <c r="C76" s="372"/>
      <c r="D76" s="372"/>
      <c r="E76" s="372"/>
      <c r="F76" s="372"/>
      <c r="G76" s="373"/>
      <c r="M76" s="85">
        <f t="shared" si="1"/>
        <v>0</v>
      </c>
      <c r="N76" s="85"/>
      <c r="O76" s="85"/>
      <c r="P76" s="85"/>
    </row>
    <row r="77" spans="1:198" ht="22.35" customHeight="1" x14ac:dyDescent="0.3">
      <c r="B77" s="371" t="s">
        <v>143</v>
      </c>
      <c r="C77" s="372"/>
      <c r="D77" s="372"/>
      <c r="E77" s="372"/>
      <c r="F77" s="372"/>
      <c r="G77" s="373"/>
      <c r="M77" s="85">
        <f t="shared" si="1"/>
        <v>0</v>
      </c>
      <c r="N77" s="85"/>
      <c r="O77" s="85"/>
      <c r="P77" s="85"/>
    </row>
    <row r="78" spans="1:198" ht="30.6" customHeight="1" x14ac:dyDescent="0.3">
      <c r="B78" s="371" t="s">
        <v>96</v>
      </c>
      <c r="C78" s="372"/>
      <c r="D78" s="372"/>
      <c r="E78" s="372"/>
      <c r="F78" s="372"/>
      <c r="G78" s="373"/>
    </row>
    <row r="79" spans="1:198" ht="30.75" customHeight="1" x14ac:dyDescent="0.3">
      <c r="B79" s="371" t="s">
        <v>97</v>
      </c>
      <c r="C79" s="372"/>
      <c r="D79" s="372"/>
      <c r="E79" s="372"/>
      <c r="F79" s="372"/>
      <c r="G79" s="373"/>
    </row>
    <row r="80" spans="1:198" ht="30" customHeight="1" x14ac:dyDescent="0.3">
      <c r="B80" s="374" t="s">
        <v>98</v>
      </c>
      <c r="C80" s="375"/>
      <c r="D80" s="375"/>
      <c r="E80" s="375"/>
      <c r="F80" s="375"/>
      <c r="G80" s="376"/>
    </row>
    <row r="81" spans="2:7" ht="50.85" customHeight="1" x14ac:dyDescent="0.3">
      <c r="B81" s="371" t="s">
        <v>144</v>
      </c>
      <c r="C81" s="372"/>
      <c r="D81" s="372"/>
      <c r="E81" s="372"/>
      <c r="F81" s="372"/>
      <c r="G81" s="373"/>
    </row>
    <row r="82" spans="2:7" ht="37.65" customHeight="1" x14ac:dyDescent="0.3">
      <c r="B82" s="371" t="s">
        <v>145</v>
      </c>
      <c r="C82" s="372"/>
      <c r="D82" s="372"/>
      <c r="E82" s="372"/>
      <c r="F82" s="372"/>
      <c r="G82" s="373"/>
    </row>
    <row r="83" spans="2:7" ht="25.35" customHeight="1" x14ac:dyDescent="0.3">
      <c r="B83" s="368" t="s">
        <v>146</v>
      </c>
      <c r="C83" s="369"/>
      <c r="D83" s="369"/>
      <c r="E83" s="369"/>
      <c r="F83" s="369"/>
      <c r="G83" s="370"/>
    </row>
    <row r="84" spans="2:7" ht="27.6" customHeight="1" x14ac:dyDescent="0.3">
      <c r="B84" s="365" t="s">
        <v>147</v>
      </c>
      <c r="C84" s="366"/>
      <c r="D84" s="366"/>
      <c r="E84" s="366"/>
      <c r="F84" s="366"/>
      <c r="G84" s="367"/>
    </row>
    <row r="85" spans="2:7" ht="36.6" customHeight="1" x14ac:dyDescent="0.3">
      <c r="B85" s="358" t="s">
        <v>148</v>
      </c>
      <c r="C85" s="359"/>
      <c r="D85" s="359"/>
      <c r="E85" s="359"/>
      <c r="F85" s="359"/>
      <c r="G85" s="360"/>
    </row>
    <row r="86" spans="2:7" ht="49.65" customHeight="1" x14ac:dyDescent="0.3">
      <c r="B86" s="358" t="s">
        <v>149</v>
      </c>
      <c r="C86" s="359"/>
      <c r="D86" s="359"/>
      <c r="E86" s="359"/>
      <c r="F86" s="359"/>
      <c r="G86" s="360"/>
    </row>
    <row r="87" spans="2:7" ht="40.35" customHeight="1" thickBot="1" x14ac:dyDescent="0.35">
      <c r="B87" s="361" t="s">
        <v>107</v>
      </c>
      <c r="C87" s="362"/>
      <c r="D87" s="362"/>
      <c r="E87" s="362"/>
      <c r="F87" s="362"/>
      <c r="G87" s="363"/>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L55"/>
  <sheetViews>
    <sheetView tabSelected="1" topLeftCell="A10" workbookViewId="0">
      <selection activeCell="A4" sqref="A4:AL4"/>
    </sheetView>
  </sheetViews>
  <sheetFormatPr baseColWidth="10" defaultColWidth="10.109375" defaultRowHeight="13.8" x14ac:dyDescent="0.3"/>
  <cols>
    <col min="1" max="1" width="50.88671875" style="204" customWidth="1"/>
    <col min="2" max="19" width="5.44140625" style="204" customWidth="1"/>
    <col min="20" max="20" width="77.6640625" style="204" hidden="1" customWidth="1"/>
    <col min="21" max="29" width="16.33203125" style="204" customWidth="1"/>
    <col min="30" max="38" width="14.88671875" style="204" customWidth="1"/>
    <col min="39" max="76" width="10.109375" style="204"/>
    <col min="77" max="77" width="36.33203125" style="204" customWidth="1"/>
    <col min="78" max="101" width="3.33203125" style="204" customWidth="1"/>
    <col min="102" max="102" width="44.109375" style="204" customWidth="1"/>
    <col min="103" max="120" width="9.88671875" style="204" customWidth="1"/>
    <col min="121" max="332" width="10.109375" style="204"/>
    <col min="333" max="333" width="36.33203125" style="204" customWidth="1"/>
    <col min="334" max="357" width="3.33203125" style="204" customWidth="1"/>
    <col min="358" max="358" width="44.109375" style="204" customWidth="1"/>
    <col min="359" max="376" width="9.88671875" style="204" customWidth="1"/>
    <col min="377" max="588" width="10.109375" style="204"/>
    <col min="589" max="589" width="36.33203125" style="204" customWidth="1"/>
    <col min="590" max="613" width="3.33203125" style="204" customWidth="1"/>
    <col min="614" max="614" width="44.109375" style="204" customWidth="1"/>
    <col min="615" max="632" width="9.88671875" style="204" customWidth="1"/>
    <col min="633" max="844" width="10.109375" style="204"/>
    <col min="845" max="845" width="36.33203125" style="204" customWidth="1"/>
    <col min="846" max="869" width="3.33203125" style="204" customWidth="1"/>
    <col min="870" max="870" width="44.109375" style="204" customWidth="1"/>
    <col min="871" max="888" width="9.88671875" style="204" customWidth="1"/>
    <col min="889" max="1100" width="10.109375" style="204"/>
    <col min="1101" max="1101" width="36.33203125" style="204" customWidth="1"/>
    <col min="1102" max="1125" width="3.33203125" style="204" customWidth="1"/>
    <col min="1126" max="1126" width="44.109375" style="204" customWidth="1"/>
    <col min="1127" max="1144" width="9.88671875" style="204" customWidth="1"/>
    <col min="1145" max="1356" width="10.109375" style="204"/>
    <col min="1357" max="1357" width="36.33203125" style="204" customWidth="1"/>
    <col min="1358" max="1381" width="3.33203125" style="204" customWidth="1"/>
    <col min="1382" max="1382" width="44.109375" style="204" customWidth="1"/>
    <col min="1383" max="1400" width="9.88671875" style="204" customWidth="1"/>
    <col min="1401" max="1612" width="10.109375" style="204"/>
    <col min="1613" max="1613" width="36.33203125" style="204" customWidth="1"/>
    <col min="1614" max="1637" width="3.33203125" style="204" customWidth="1"/>
    <col min="1638" max="1638" width="44.109375" style="204" customWidth="1"/>
    <col min="1639" max="1656" width="9.88671875" style="204" customWidth="1"/>
    <col min="1657" max="1868" width="10.109375" style="204"/>
    <col min="1869" max="1869" width="36.33203125" style="204" customWidth="1"/>
    <col min="1870" max="1893" width="3.33203125" style="204" customWidth="1"/>
    <col min="1894" max="1894" width="44.109375" style="204" customWidth="1"/>
    <col min="1895" max="1912" width="9.88671875" style="204" customWidth="1"/>
    <col min="1913" max="2124" width="10.109375" style="204"/>
    <col min="2125" max="2125" width="36.33203125" style="204" customWidth="1"/>
    <col min="2126" max="2149" width="3.33203125" style="204" customWidth="1"/>
    <col min="2150" max="2150" width="44.109375" style="204" customWidth="1"/>
    <col min="2151" max="2168" width="9.88671875" style="204" customWidth="1"/>
    <col min="2169" max="2380" width="10.109375" style="204"/>
    <col min="2381" max="2381" width="36.33203125" style="204" customWidth="1"/>
    <col min="2382" max="2405" width="3.33203125" style="204" customWidth="1"/>
    <col min="2406" max="2406" width="44.109375" style="204" customWidth="1"/>
    <col min="2407" max="2424" width="9.88671875" style="204" customWidth="1"/>
    <col min="2425" max="2636" width="10.109375" style="204"/>
    <col min="2637" max="2637" width="36.33203125" style="204" customWidth="1"/>
    <col min="2638" max="2661" width="3.33203125" style="204" customWidth="1"/>
    <col min="2662" max="2662" width="44.109375" style="204" customWidth="1"/>
    <col min="2663" max="2680" width="9.88671875" style="204" customWidth="1"/>
    <col min="2681" max="2892" width="10.109375" style="204"/>
    <col min="2893" max="2893" width="36.33203125" style="204" customWidth="1"/>
    <col min="2894" max="2917" width="3.33203125" style="204" customWidth="1"/>
    <col min="2918" max="2918" width="44.109375" style="204" customWidth="1"/>
    <col min="2919" max="2936" width="9.88671875" style="204" customWidth="1"/>
    <col min="2937" max="3148" width="10.109375" style="204"/>
    <col min="3149" max="3149" width="36.33203125" style="204" customWidth="1"/>
    <col min="3150" max="3173" width="3.33203125" style="204" customWidth="1"/>
    <col min="3174" max="3174" width="44.109375" style="204" customWidth="1"/>
    <col min="3175" max="3192" width="9.88671875" style="204" customWidth="1"/>
    <col min="3193" max="3404" width="10.109375" style="204"/>
    <col min="3405" max="3405" width="36.33203125" style="204" customWidth="1"/>
    <col min="3406" max="3429" width="3.33203125" style="204" customWidth="1"/>
    <col min="3430" max="3430" width="44.109375" style="204" customWidth="1"/>
    <col min="3431" max="3448" width="9.88671875" style="204" customWidth="1"/>
    <col min="3449" max="3660" width="10.109375" style="204"/>
    <col min="3661" max="3661" width="36.33203125" style="204" customWidth="1"/>
    <col min="3662" max="3685" width="3.33203125" style="204" customWidth="1"/>
    <col min="3686" max="3686" width="44.109375" style="204" customWidth="1"/>
    <col min="3687" max="3704" width="9.88671875" style="204" customWidth="1"/>
    <col min="3705" max="3916" width="10.109375" style="204"/>
    <col min="3917" max="3917" width="36.33203125" style="204" customWidth="1"/>
    <col min="3918" max="3941" width="3.33203125" style="204" customWidth="1"/>
    <col min="3942" max="3942" width="44.109375" style="204" customWidth="1"/>
    <col min="3943" max="3960" width="9.88671875" style="204" customWidth="1"/>
    <col min="3961" max="4172" width="10.109375" style="204"/>
    <col min="4173" max="4173" width="36.33203125" style="204" customWidth="1"/>
    <col min="4174" max="4197" width="3.33203125" style="204" customWidth="1"/>
    <col min="4198" max="4198" width="44.109375" style="204" customWidth="1"/>
    <col min="4199" max="4216" width="9.88671875" style="204" customWidth="1"/>
    <col min="4217" max="4428" width="10.109375" style="204"/>
    <col min="4429" max="4429" width="36.33203125" style="204" customWidth="1"/>
    <col min="4430" max="4453" width="3.33203125" style="204" customWidth="1"/>
    <col min="4454" max="4454" width="44.109375" style="204" customWidth="1"/>
    <col min="4455" max="4472" width="9.88671875" style="204" customWidth="1"/>
    <col min="4473" max="4684" width="10.109375" style="204"/>
    <col min="4685" max="4685" width="36.33203125" style="204" customWidth="1"/>
    <col min="4686" max="4709" width="3.33203125" style="204" customWidth="1"/>
    <col min="4710" max="4710" width="44.109375" style="204" customWidth="1"/>
    <col min="4711" max="4728" width="9.88671875" style="204" customWidth="1"/>
    <col min="4729" max="4940" width="10.109375" style="204"/>
    <col min="4941" max="4941" width="36.33203125" style="204" customWidth="1"/>
    <col min="4942" max="4965" width="3.33203125" style="204" customWidth="1"/>
    <col min="4966" max="4966" width="44.109375" style="204" customWidth="1"/>
    <col min="4967" max="4984" width="9.88671875" style="204" customWidth="1"/>
    <col min="4985" max="5196" width="10.109375" style="204"/>
    <col min="5197" max="5197" width="36.33203125" style="204" customWidth="1"/>
    <col min="5198" max="5221" width="3.33203125" style="204" customWidth="1"/>
    <col min="5222" max="5222" width="44.109375" style="204" customWidth="1"/>
    <col min="5223" max="5240" width="9.88671875" style="204" customWidth="1"/>
    <col min="5241" max="5452" width="10.109375" style="204"/>
    <col min="5453" max="5453" width="36.33203125" style="204" customWidth="1"/>
    <col min="5454" max="5477" width="3.33203125" style="204" customWidth="1"/>
    <col min="5478" max="5478" width="44.109375" style="204" customWidth="1"/>
    <col min="5479" max="5496" width="9.88671875" style="204" customWidth="1"/>
    <col min="5497" max="5708" width="10.109375" style="204"/>
    <col min="5709" max="5709" width="36.33203125" style="204" customWidth="1"/>
    <col min="5710" max="5733" width="3.33203125" style="204" customWidth="1"/>
    <col min="5734" max="5734" width="44.109375" style="204" customWidth="1"/>
    <col min="5735" max="5752" width="9.88671875" style="204" customWidth="1"/>
    <col min="5753" max="5964" width="10.109375" style="204"/>
    <col min="5965" max="5965" width="36.33203125" style="204" customWidth="1"/>
    <col min="5966" max="5989" width="3.33203125" style="204" customWidth="1"/>
    <col min="5990" max="5990" width="44.109375" style="204" customWidth="1"/>
    <col min="5991" max="6008" width="9.88671875" style="204" customWidth="1"/>
    <col min="6009" max="6220" width="10.109375" style="204"/>
    <col min="6221" max="6221" width="36.33203125" style="204" customWidth="1"/>
    <col min="6222" max="6245" width="3.33203125" style="204" customWidth="1"/>
    <col min="6246" max="6246" width="44.109375" style="204" customWidth="1"/>
    <col min="6247" max="6264" width="9.88671875" style="204" customWidth="1"/>
    <col min="6265" max="6476" width="10.109375" style="204"/>
    <col min="6477" max="6477" width="36.33203125" style="204" customWidth="1"/>
    <col min="6478" max="6501" width="3.33203125" style="204" customWidth="1"/>
    <col min="6502" max="6502" width="44.109375" style="204" customWidth="1"/>
    <col min="6503" max="6520" width="9.88671875" style="204" customWidth="1"/>
    <col min="6521" max="6732" width="10.109375" style="204"/>
    <col min="6733" max="6733" width="36.33203125" style="204" customWidth="1"/>
    <col min="6734" max="6757" width="3.33203125" style="204" customWidth="1"/>
    <col min="6758" max="6758" width="44.109375" style="204" customWidth="1"/>
    <col min="6759" max="6776" width="9.88671875" style="204" customWidth="1"/>
    <col min="6777" max="6988" width="10.109375" style="204"/>
    <col min="6989" max="6989" width="36.33203125" style="204" customWidth="1"/>
    <col min="6990" max="7013" width="3.33203125" style="204" customWidth="1"/>
    <col min="7014" max="7014" width="44.109375" style="204" customWidth="1"/>
    <col min="7015" max="7032" width="9.88671875" style="204" customWidth="1"/>
    <col min="7033" max="7244" width="10.109375" style="204"/>
    <col min="7245" max="7245" width="36.33203125" style="204" customWidth="1"/>
    <col min="7246" max="7269" width="3.33203125" style="204" customWidth="1"/>
    <col min="7270" max="7270" width="44.109375" style="204" customWidth="1"/>
    <col min="7271" max="7288" width="9.88671875" style="204" customWidth="1"/>
    <col min="7289" max="7500" width="10.109375" style="204"/>
    <col min="7501" max="7501" width="36.33203125" style="204" customWidth="1"/>
    <col min="7502" max="7525" width="3.33203125" style="204" customWidth="1"/>
    <col min="7526" max="7526" width="44.109375" style="204" customWidth="1"/>
    <col min="7527" max="7544" width="9.88671875" style="204" customWidth="1"/>
    <col min="7545" max="7756" width="10.109375" style="204"/>
    <col min="7757" max="7757" width="36.33203125" style="204" customWidth="1"/>
    <col min="7758" max="7781" width="3.33203125" style="204" customWidth="1"/>
    <col min="7782" max="7782" width="44.109375" style="204" customWidth="1"/>
    <col min="7783" max="7800" width="9.88671875" style="204" customWidth="1"/>
    <col min="7801" max="8012" width="10.109375" style="204"/>
    <col min="8013" max="8013" width="36.33203125" style="204" customWidth="1"/>
    <col min="8014" max="8037" width="3.33203125" style="204" customWidth="1"/>
    <col min="8038" max="8038" width="44.109375" style="204" customWidth="1"/>
    <col min="8039" max="8056" width="9.88671875" style="204" customWidth="1"/>
    <col min="8057" max="8268" width="10.109375" style="204"/>
    <col min="8269" max="8269" width="36.33203125" style="204" customWidth="1"/>
    <col min="8270" max="8293" width="3.33203125" style="204" customWidth="1"/>
    <col min="8294" max="8294" width="44.109375" style="204" customWidth="1"/>
    <col min="8295" max="8312" width="9.88671875" style="204" customWidth="1"/>
    <col min="8313" max="8524" width="10.109375" style="204"/>
    <col min="8525" max="8525" width="36.33203125" style="204" customWidth="1"/>
    <col min="8526" max="8549" width="3.33203125" style="204" customWidth="1"/>
    <col min="8550" max="8550" width="44.109375" style="204" customWidth="1"/>
    <col min="8551" max="8568" width="9.88671875" style="204" customWidth="1"/>
    <col min="8569" max="8780" width="10.109375" style="204"/>
    <col min="8781" max="8781" width="36.33203125" style="204" customWidth="1"/>
    <col min="8782" max="8805" width="3.33203125" style="204" customWidth="1"/>
    <col min="8806" max="8806" width="44.109375" style="204" customWidth="1"/>
    <col min="8807" max="8824" width="9.88671875" style="204" customWidth="1"/>
    <col min="8825" max="9036" width="10.109375" style="204"/>
    <col min="9037" max="9037" width="36.33203125" style="204" customWidth="1"/>
    <col min="9038" max="9061" width="3.33203125" style="204" customWidth="1"/>
    <col min="9062" max="9062" width="44.109375" style="204" customWidth="1"/>
    <col min="9063" max="9080" width="9.88671875" style="204" customWidth="1"/>
    <col min="9081" max="9292" width="10.109375" style="204"/>
    <col min="9293" max="9293" width="36.33203125" style="204" customWidth="1"/>
    <col min="9294" max="9317" width="3.33203125" style="204" customWidth="1"/>
    <col min="9318" max="9318" width="44.109375" style="204" customWidth="1"/>
    <col min="9319" max="9336" width="9.88671875" style="204" customWidth="1"/>
    <col min="9337" max="9548" width="10.109375" style="204"/>
    <col min="9549" max="9549" width="36.33203125" style="204" customWidth="1"/>
    <col min="9550" max="9573" width="3.33203125" style="204" customWidth="1"/>
    <col min="9574" max="9574" width="44.109375" style="204" customWidth="1"/>
    <col min="9575" max="9592" width="9.88671875" style="204" customWidth="1"/>
    <col min="9593" max="9804" width="10.109375" style="204"/>
    <col min="9805" max="9805" width="36.33203125" style="204" customWidth="1"/>
    <col min="9806" max="9829" width="3.33203125" style="204" customWidth="1"/>
    <col min="9830" max="9830" width="44.109375" style="204" customWidth="1"/>
    <col min="9831" max="9848" width="9.88671875" style="204" customWidth="1"/>
    <col min="9849" max="10060" width="10.109375" style="204"/>
    <col min="10061" max="10061" width="36.33203125" style="204" customWidth="1"/>
    <col min="10062" max="10085" width="3.33203125" style="204" customWidth="1"/>
    <col min="10086" max="10086" width="44.109375" style="204" customWidth="1"/>
    <col min="10087" max="10104" width="9.88671875" style="204" customWidth="1"/>
    <col min="10105" max="10316" width="10.109375" style="204"/>
    <col min="10317" max="10317" width="36.33203125" style="204" customWidth="1"/>
    <col min="10318" max="10341" width="3.33203125" style="204" customWidth="1"/>
    <col min="10342" max="10342" width="44.109375" style="204" customWidth="1"/>
    <col min="10343" max="10360" width="9.88671875" style="204" customWidth="1"/>
    <col min="10361" max="10572" width="10.109375" style="204"/>
    <col min="10573" max="10573" width="36.33203125" style="204" customWidth="1"/>
    <col min="10574" max="10597" width="3.33203125" style="204" customWidth="1"/>
    <col min="10598" max="10598" width="44.109375" style="204" customWidth="1"/>
    <col min="10599" max="10616" width="9.88671875" style="204" customWidth="1"/>
    <col min="10617" max="10828" width="10.109375" style="204"/>
    <col min="10829" max="10829" width="36.33203125" style="204" customWidth="1"/>
    <col min="10830" max="10853" width="3.33203125" style="204" customWidth="1"/>
    <col min="10854" max="10854" width="44.109375" style="204" customWidth="1"/>
    <col min="10855" max="10872" width="9.88671875" style="204" customWidth="1"/>
    <col min="10873" max="11084" width="10.109375" style="204"/>
    <col min="11085" max="11085" width="36.33203125" style="204" customWidth="1"/>
    <col min="11086" max="11109" width="3.33203125" style="204" customWidth="1"/>
    <col min="11110" max="11110" width="44.109375" style="204" customWidth="1"/>
    <col min="11111" max="11128" width="9.88671875" style="204" customWidth="1"/>
    <col min="11129" max="11340" width="10.109375" style="204"/>
    <col min="11341" max="11341" width="36.33203125" style="204" customWidth="1"/>
    <col min="11342" max="11365" width="3.33203125" style="204" customWidth="1"/>
    <col min="11366" max="11366" width="44.109375" style="204" customWidth="1"/>
    <col min="11367" max="11384" width="9.88671875" style="204" customWidth="1"/>
    <col min="11385" max="11596" width="10.109375" style="204"/>
    <col min="11597" max="11597" width="36.33203125" style="204" customWidth="1"/>
    <col min="11598" max="11621" width="3.33203125" style="204" customWidth="1"/>
    <col min="11622" max="11622" width="44.109375" style="204" customWidth="1"/>
    <col min="11623" max="11640" width="9.88671875" style="204" customWidth="1"/>
    <col min="11641" max="11852" width="10.109375" style="204"/>
    <col min="11853" max="11853" width="36.33203125" style="204" customWidth="1"/>
    <col min="11854" max="11877" width="3.33203125" style="204" customWidth="1"/>
    <col min="11878" max="11878" width="44.109375" style="204" customWidth="1"/>
    <col min="11879" max="11896" width="9.88671875" style="204" customWidth="1"/>
    <col min="11897" max="12108" width="10.109375" style="204"/>
    <col min="12109" max="12109" width="36.33203125" style="204" customWidth="1"/>
    <col min="12110" max="12133" width="3.33203125" style="204" customWidth="1"/>
    <col min="12134" max="12134" width="44.109375" style="204" customWidth="1"/>
    <col min="12135" max="12152" width="9.88671875" style="204" customWidth="1"/>
    <col min="12153" max="12364" width="10.109375" style="204"/>
    <col min="12365" max="12365" width="36.33203125" style="204" customWidth="1"/>
    <col min="12366" max="12389" width="3.33203125" style="204" customWidth="1"/>
    <col min="12390" max="12390" width="44.109375" style="204" customWidth="1"/>
    <col min="12391" max="12408" width="9.88671875" style="204" customWidth="1"/>
    <col min="12409" max="12620" width="10.109375" style="204"/>
    <col min="12621" max="12621" width="36.33203125" style="204" customWidth="1"/>
    <col min="12622" max="12645" width="3.33203125" style="204" customWidth="1"/>
    <col min="12646" max="12646" width="44.109375" style="204" customWidth="1"/>
    <col min="12647" max="12664" width="9.88671875" style="204" customWidth="1"/>
    <col min="12665" max="12876" width="10.109375" style="204"/>
    <col min="12877" max="12877" width="36.33203125" style="204" customWidth="1"/>
    <col min="12878" max="12901" width="3.33203125" style="204" customWidth="1"/>
    <col min="12902" max="12902" width="44.109375" style="204" customWidth="1"/>
    <col min="12903" max="12920" width="9.88671875" style="204" customWidth="1"/>
    <col min="12921" max="13132" width="10.109375" style="204"/>
    <col min="13133" max="13133" width="36.33203125" style="204" customWidth="1"/>
    <col min="13134" max="13157" width="3.33203125" style="204" customWidth="1"/>
    <col min="13158" max="13158" width="44.109375" style="204" customWidth="1"/>
    <col min="13159" max="13176" width="9.88671875" style="204" customWidth="1"/>
    <col min="13177" max="13388" width="10.109375" style="204"/>
    <col min="13389" max="13389" width="36.33203125" style="204" customWidth="1"/>
    <col min="13390" max="13413" width="3.33203125" style="204" customWidth="1"/>
    <col min="13414" max="13414" width="44.109375" style="204" customWidth="1"/>
    <col min="13415" max="13432" width="9.88671875" style="204" customWidth="1"/>
    <col min="13433" max="13644" width="10.109375" style="204"/>
    <col min="13645" max="13645" width="36.33203125" style="204" customWidth="1"/>
    <col min="13646" max="13669" width="3.33203125" style="204" customWidth="1"/>
    <col min="13670" max="13670" width="44.109375" style="204" customWidth="1"/>
    <col min="13671" max="13688" width="9.88671875" style="204" customWidth="1"/>
    <col min="13689" max="13900" width="10.109375" style="204"/>
    <col min="13901" max="13901" width="36.33203125" style="204" customWidth="1"/>
    <col min="13902" max="13925" width="3.33203125" style="204" customWidth="1"/>
    <col min="13926" max="13926" width="44.109375" style="204" customWidth="1"/>
    <col min="13927" max="13944" width="9.88671875" style="204" customWidth="1"/>
    <col min="13945" max="14156" width="10.109375" style="204"/>
    <col min="14157" max="14157" width="36.33203125" style="204" customWidth="1"/>
    <col min="14158" max="14181" width="3.33203125" style="204" customWidth="1"/>
    <col min="14182" max="14182" width="44.109375" style="204" customWidth="1"/>
    <col min="14183" max="14200" width="9.88671875" style="204" customWidth="1"/>
    <col min="14201" max="14412" width="10.109375" style="204"/>
    <col min="14413" max="14413" width="36.33203125" style="204" customWidth="1"/>
    <col min="14414" max="14437" width="3.33203125" style="204" customWidth="1"/>
    <col min="14438" max="14438" width="44.109375" style="204" customWidth="1"/>
    <col min="14439" max="14456" width="9.88671875" style="204" customWidth="1"/>
    <col min="14457" max="14668" width="10.109375" style="204"/>
    <col min="14669" max="14669" width="36.33203125" style="204" customWidth="1"/>
    <col min="14670" max="14693" width="3.33203125" style="204" customWidth="1"/>
    <col min="14694" max="14694" width="44.109375" style="204" customWidth="1"/>
    <col min="14695" max="14712" width="9.88671875" style="204" customWidth="1"/>
    <col min="14713" max="14924" width="10.109375" style="204"/>
    <col min="14925" max="14925" width="36.33203125" style="204" customWidth="1"/>
    <col min="14926" max="14949" width="3.33203125" style="204" customWidth="1"/>
    <col min="14950" max="14950" width="44.109375" style="204" customWidth="1"/>
    <col min="14951" max="14968" width="9.88671875" style="204" customWidth="1"/>
    <col min="14969" max="15180" width="10.109375" style="204"/>
    <col min="15181" max="15181" width="36.33203125" style="204" customWidth="1"/>
    <col min="15182" max="15205" width="3.33203125" style="204" customWidth="1"/>
    <col min="15206" max="15206" width="44.109375" style="204" customWidth="1"/>
    <col min="15207" max="15224" width="9.88671875" style="204" customWidth="1"/>
    <col min="15225" max="15436" width="10.109375" style="204"/>
    <col min="15437" max="15437" width="36.33203125" style="204" customWidth="1"/>
    <col min="15438" max="15461" width="3.33203125" style="204" customWidth="1"/>
    <col min="15462" max="15462" width="44.109375" style="204" customWidth="1"/>
    <col min="15463" max="15480" width="9.88671875" style="204" customWidth="1"/>
    <col min="15481" max="15692" width="10.109375" style="204"/>
    <col min="15693" max="15693" width="36.33203125" style="204" customWidth="1"/>
    <col min="15694" max="15717" width="3.33203125" style="204" customWidth="1"/>
    <col min="15718" max="15718" width="44.109375" style="204" customWidth="1"/>
    <col min="15719" max="15736" width="9.88671875" style="204" customWidth="1"/>
    <col min="15737" max="16384" width="10.109375" style="204"/>
  </cols>
  <sheetData>
    <row r="1" spans="1:38" ht="11.25" customHeight="1" x14ac:dyDescent="0.3">
      <c r="A1" s="382" t="s">
        <v>0</v>
      </c>
      <c r="B1" s="383"/>
      <c r="C1" s="383"/>
      <c r="D1" s="383"/>
      <c r="E1" s="383"/>
      <c r="F1" s="383"/>
      <c r="G1" s="383"/>
      <c r="H1" s="383"/>
      <c r="I1" s="383"/>
      <c r="J1" s="383"/>
      <c r="K1" s="383"/>
      <c r="L1" s="383"/>
      <c r="M1" s="383"/>
      <c r="N1" s="383"/>
      <c r="O1" s="383"/>
      <c r="P1" s="383"/>
      <c r="Q1" s="383"/>
      <c r="R1" s="383"/>
      <c r="S1" s="383"/>
      <c r="T1" s="383"/>
      <c r="U1" s="383"/>
      <c r="V1" s="383"/>
      <c r="W1" s="383"/>
      <c r="X1" s="383"/>
      <c r="Y1" s="383"/>
      <c r="Z1" s="383"/>
      <c r="AA1" s="383"/>
      <c r="AB1" s="383"/>
      <c r="AC1" s="383"/>
      <c r="AD1" s="383"/>
      <c r="AE1" s="383"/>
      <c r="AF1" s="383"/>
      <c r="AG1" s="383"/>
      <c r="AH1" s="383"/>
      <c r="AI1" s="383"/>
      <c r="AJ1" s="383"/>
      <c r="AK1" s="383"/>
      <c r="AL1" s="383"/>
    </row>
    <row r="2" spans="1:38" ht="20.100000000000001" customHeight="1" x14ac:dyDescent="0.3">
      <c r="A2" s="382" t="s">
        <v>1</v>
      </c>
      <c r="B2" s="383"/>
      <c r="C2" s="383"/>
      <c r="D2" s="383"/>
      <c r="E2" s="383"/>
      <c r="F2" s="383"/>
      <c r="G2" s="383"/>
      <c r="H2" s="383"/>
      <c r="I2" s="383"/>
      <c r="J2" s="383"/>
      <c r="K2" s="383"/>
      <c r="L2" s="383"/>
      <c r="M2" s="383"/>
      <c r="N2" s="383"/>
      <c r="O2" s="383"/>
      <c r="P2" s="383"/>
      <c r="Q2" s="383"/>
      <c r="R2" s="383"/>
      <c r="S2" s="383"/>
      <c r="T2" s="383"/>
      <c r="U2" s="383"/>
      <c r="V2" s="383"/>
      <c r="W2" s="383"/>
      <c r="X2" s="383"/>
      <c r="Y2" s="383"/>
      <c r="Z2" s="383"/>
      <c r="AA2" s="383"/>
      <c r="AB2" s="383"/>
      <c r="AC2" s="383"/>
      <c r="AD2" s="383"/>
      <c r="AE2" s="383"/>
      <c r="AF2" s="383"/>
      <c r="AG2" s="383"/>
      <c r="AH2" s="383"/>
      <c r="AI2" s="383"/>
      <c r="AJ2" s="383"/>
      <c r="AK2" s="383"/>
      <c r="AL2" s="383"/>
    </row>
    <row r="3" spans="1:38" ht="20.100000000000001" customHeight="1" x14ac:dyDescent="0.3">
      <c r="A3" s="382" t="s">
        <v>150</v>
      </c>
      <c r="B3" s="383"/>
      <c r="C3" s="383"/>
      <c r="D3" s="383"/>
      <c r="E3" s="383"/>
      <c r="F3" s="383"/>
      <c r="G3" s="383"/>
      <c r="H3" s="383"/>
      <c r="I3" s="383"/>
      <c r="J3" s="383"/>
      <c r="K3" s="383"/>
      <c r="L3" s="383"/>
      <c r="M3" s="383"/>
      <c r="N3" s="383"/>
      <c r="O3" s="383"/>
      <c r="P3" s="383"/>
      <c r="Q3" s="383"/>
      <c r="R3" s="383"/>
      <c r="S3" s="383"/>
      <c r="T3" s="383"/>
      <c r="U3" s="383"/>
      <c r="V3" s="383"/>
      <c r="W3" s="383"/>
      <c r="X3" s="383"/>
      <c r="Y3" s="383"/>
      <c r="Z3" s="383"/>
      <c r="AA3" s="383"/>
      <c r="AB3" s="383"/>
      <c r="AC3" s="383"/>
      <c r="AD3" s="383"/>
      <c r="AE3" s="383"/>
      <c r="AF3" s="383"/>
      <c r="AG3" s="383"/>
      <c r="AH3" s="383"/>
      <c r="AI3" s="383"/>
      <c r="AJ3" s="383"/>
      <c r="AK3" s="383"/>
      <c r="AL3" s="383"/>
    </row>
    <row r="4" spans="1:38" ht="16.5" customHeight="1" x14ac:dyDescent="0.3">
      <c r="A4" s="382" t="s">
        <v>252</v>
      </c>
      <c r="B4" s="383"/>
      <c r="C4" s="383"/>
      <c r="D4" s="383"/>
      <c r="E4" s="383"/>
      <c r="F4" s="383"/>
      <c r="G4" s="383"/>
      <c r="H4" s="383"/>
      <c r="I4" s="383"/>
      <c r="J4" s="383"/>
      <c r="K4" s="383"/>
      <c r="L4" s="383"/>
      <c r="M4" s="383"/>
      <c r="N4" s="383"/>
      <c r="O4" s="383"/>
      <c r="P4" s="383"/>
      <c r="Q4" s="383"/>
      <c r="R4" s="383"/>
      <c r="S4" s="383"/>
      <c r="T4" s="383"/>
      <c r="U4" s="383"/>
      <c r="V4" s="383"/>
      <c r="W4" s="383"/>
      <c r="X4" s="383"/>
      <c r="Y4" s="383"/>
      <c r="Z4" s="383"/>
      <c r="AA4" s="383"/>
      <c r="AB4" s="383"/>
      <c r="AC4" s="383"/>
      <c r="AD4" s="383"/>
      <c r="AE4" s="383"/>
      <c r="AF4" s="383"/>
      <c r="AG4" s="383"/>
      <c r="AH4" s="383"/>
      <c r="AI4" s="383"/>
      <c r="AJ4" s="383"/>
      <c r="AK4" s="383"/>
      <c r="AL4" s="383"/>
    </row>
    <row r="5" spans="1:38" ht="27.9" customHeight="1" x14ac:dyDescent="0.3">
      <c r="A5" s="390" t="s">
        <v>5</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row>
    <row r="6" spans="1:38" ht="27.9" customHeight="1" x14ac:dyDescent="0.3">
      <c r="A6" s="390"/>
      <c r="B6" s="391"/>
      <c r="C6" s="391"/>
      <c r="D6" s="391"/>
      <c r="E6" s="391"/>
      <c r="F6" s="391"/>
      <c r="G6" s="391"/>
      <c r="H6" s="391"/>
      <c r="I6" s="391"/>
      <c r="J6" s="391"/>
      <c r="K6" s="391"/>
      <c r="L6" s="391"/>
      <c r="M6" s="391"/>
      <c r="N6" s="391"/>
      <c r="O6" s="391"/>
      <c r="P6" s="391"/>
      <c r="Q6" s="391"/>
      <c r="R6" s="391"/>
      <c r="S6" s="391"/>
      <c r="T6" s="391"/>
      <c r="U6" s="391"/>
      <c r="V6" s="391"/>
      <c r="W6" s="391"/>
      <c r="X6" s="391"/>
      <c r="Y6" s="391"/>
      <c r="Z6" s="391"/>
      <c r="AA6" s="391"/>
      <c r="AB6" s="391"/>
      <c r="AC6" s="391"/>
      <c r="AD6" s="391"/>
      <c r="AE6" s="391"/>
      <c r="AF6" s="391"/>
      <c r="AG6" s="391"/>
      <c r="AH6" s="391"/>
      <c r="AI6" s="391"/>
      <c r="AJ6" s="391"/>
      <c r="AK6" s="391"/>
      <c r="AL6" s="391"/>
    </row>
    <row r="7" spans="1:38" ht="20.100000000000001" customHeight="1" x14ac:dyDescent="0.3">
      <c r="A7" s="388" t="s">
        <v>151</v>
      </c>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row>
    <row r="8" spans="1:38" ht="24.75" customHeight="1" thickBot="1" x14ac:dyDescent="0.35">
      <c r="A8" s="388"/>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row>
    <row r="9" spans="1:38" ht="28.5" customHeight="1" thickTop="1" thickBot="1" x14ac:dyDescent="0.35">
      <c r="A9" s="394" t="s">
        <v>152</v>
      </c>
      <c r="B9" s="400"/>
      <c r="C9" s="401"/>
      <c r="D9" s="401"/>
      <c r="E9" s="401"/>
      <c r="F9" s="401"/>
      <c r="G9" s="401"/>
      <c r="H9" s="401"/>
      <c r="I9" s="401"/>
      <c r="J9" s="401"/>
      <c r="K9" s="401"/>
      <c r="L9" s="401"/>
      <c r="M9" s="401"/>
      <c r="N9" s="401"/>
      <c r="O9" s="401"/>
      <c r="P9" s="401"/>
      <c r="Q9" s="401"/>
      <c r="R9" s="401"/>
      <c r="S9" s="402"/>
      <c r="T9" s="397" t="s">
        <v>153</v>
      </c>
      <c r="U9" s="387"/>
      <c r="V9" s="387"/>
      <c r="W9" s="387"/>
      <c r="X9" s="387"/>
      <c r="Y9" s="387"/>
      <c r="Z9" s="387"/>
      <c r="AA9" s="387"/>
      <c r="AB9" s="387"/>
      <c r="AC9" s="387"/>
      <c r="AD9" s="387"/>
      <c r="AE9" s="387"/>
      <c r="AF9" s="387"/>
      <c r="AG9" s="387"/>
      <c r="AH9" s="387"/>
      <c r="AI9" s="387"/>
      <c r="AJ9" s="387"/>
      <c r="AK9" s="387"/>
      <c r="AL9" s="387"/>
    </row>
    <row r="10" spans="1:38" ht="35.1" customHeight="1" thickBot="1" x14ac:dyDescent="0.35">
      <c r="A10" s="395"/>
      <c r="B10" s="392" t="s">
        <v>154</v>
      </c>
      <c r="C10" s="393"/>
      <c r="D10" s="393"/>
      <c r="E10" s="205">
        <v>1</v>
      </c>
      <c r="F10" s="392" t="s">
        <v>154</v>
      </c>
      <c r="G10" s="393"/>
      <c r="H10" s="393"/>
      <c r="I10" s="205">
        <v>2</v>
      </c>
      <c r="J10" s="392" t="s">
        <v>154</v>
      </c>
      <c r="K10" s="393"/>
      <c r="L10" s="393"/>
      <c r="M10" s="205">
        <v>3</v>
      </c>
      <c r="N10" s="392" t="s">
        <v>154</v>
      </c>
      <c r="O10" s="393"/>
      <c r="P10" s="393"/>
      <c r="Q10" s="205">
        <v>4</v>
      </c>
      <c r="R10" s="253" t="s">
        <v>154</v>
      </c>
      <c r="S10" s="205">
        <v>5</v>
      </c>
      <c r="T10" s="398"/>
      <c r="U10" s="260">
        <v>1</v>
      </c>
      <c r="V10" s="261">
        <v>3</v>
      </c>
      <c r="W10" s="261">
        <v>1</v>
      </c>
      <c r="X10" s="261">
        <v>1</v>
      </c>
      <c r="Y10" s="261">
        <v>1</v>
      </c>
      <c r="Z10" s="261">
        <v>1</v>
      </c>
      <c r="AA10" s="261">
        <v>1</v>
      </c>
      <c r="AB10" s="261">
        <v>1</v>
      </c>
      <c r="AC10" s="261">
        <v>1</v>
      </c>
      <c r="AD10" s="261"/>
      <c r="AE10" s="261"/>
      <c r="AF10" s="261"/>
      <c r="AG10" s="261"/>
      <c r="AH10" s="261"/>
      <c r="AI10" s="261"/>
      <c r="AJ10" s="261"/>
      <c r="AK10" s="262"/>
      <c r="AL10" s="263"/>
    </row>
    <row r="11" spans="1:38" ht="42" customHeight="1" thickTop="1" thickBot="1" x14ac:dyDescent="0.35">
      <c r="A11" s="396"/>
      <c r="B11" s="206">
        <v>1</v>
      </c>
      <c r="C11" s="207">
        <v>2</v>
      </c>
      <c r="D11" s="207">
        <v>3</v>
      </c>
      <c r="E11" s="208">
        <v>4</v>
      </c>
      <c r="F11" s="206">
        <v>1</v>
      </c>
      <c r="G11" s="207">
        <v>2</v>
      </c>
      <c r="H11" s="207">
        <v>3</v>
      </c>
      <c r="I11" s="208">
        <v>4</v>
      </c>
      <c r="J11" s="206">
        <v>1</v>
      </c>
      <c r="K11" s="207">
        <v>2</v>
      </c>
      <c r="L11" s="207">
        <v>3</v>
      </c>
      <c r="M11" s="208">
        <v>4</v>
      </c>
      <c r="N11" s="206">
        <v>1</v>
      </c>
      <c r="O11" s="207">
        <v>2</v>
      </c>
      <c r="P11" s="207">
        <v>3</v>
      </c>
      <c r="Q11" s="208">
        <v>4</v>
      </c>
      <c r="R11" s="207">
        <v>1</v>
      </c>
      <c r="S11" s="208">
        <v>2</v>
      </c>
      <c r="T11" s="398"/>
      <c r="U11" s="270" t="s">
        <v>24</v>
      </c>
      <c r="V11" s="271" t="s">
        <v>155</v>
      </c>
      <c r="W11" s="271" t="s">
        <v>26</v>
      </c>
      <c r="X11" s="271" t="s">
        <v>39</v>
      </c>
      <c r="Y11" s="271" t="s">
        <v>156</v>
      </c>
      <c r="Z11" s="271" t="s">
        <v>126</v>
      </c>
      <c r="AA11" s="271" t="s">
        <v>40</v>
      </c>
      <c r="AB11" s="271" t="s">
        <v>42</v>
      </c>
      <c r="AC11" s="271" t="s">
        <v>43</v>
      </c>
      <c r="AD11" s="271" t="s">
        <v>120</v>
      </c>
      <c r="AE11" s="271" t="s">
        <v>31</v>
      </c>
      <c r="AF11" s="271" t="s">
        <v>32</v>
      </c>
      <c r="AG11" s="271" t="s">
        <v>122</v>
      </c>
      <c r="AH11" s="271" t="s">
        <v>157</v>
      </c>
      <c r="AI11" s="271" t="s">
        <v>34</v>
      </c>
      <c r="AJ11" s="271" t="s">
        <v>35</v>
      </c>
      <c r="AK11" s="271" t="s">
        <v>36</v>
      </c>
      <c r="AL11" s="272" t="s">
        <v>158</v>
      </c>
    </row>
    <row r="12" spans="1:38" ht="135" customHeight="1" thickTop="1" thickBot="1" x14ac:dyDescent="0.35">
      <c r="A12" s="209" t="s">
        <v>159</v>
      </c>
      <c r="B12" s="210">
        <v>1</v>
      </c>
      <c r="C12" s="210">
        <v>1</v>
      </c>
      <c r="D12" s="212"/>
      <c r="E12" s="210"/>
      <c r="F12" s="211"/>
      <c r="G12" s="212"/>
      <c r="H12" s="212"/>
      <c r="I12" s="210"/>
      <c r="J12" s="211"/>
      <c r="K12" s="212"/>
      <c r="L12" s="212"/>
      <c r="M12" s="213"/>
      <c r="N12" s="211"/>
      <c r="O12" s="212"/>
      <c r="P12" s="212"/>
      <c r="Q12" s="213"/>
      <c r="R12" s="212"/>
      <c r="S12" s="213"/>
      <c r="T12" s="254" t="s">
        <v>160</v>
      </c>
      <c r="U12" s="273">
        <v>0.67499999999999993</v>
      </c>
      <c r="V12" s="274">
        <v>0.67499999999999993</v>
      </c>
      <c r="W12" s="274"/>
      <c r="X12" s="274">
        <v>0.9</v>
      </c>
      <c r="Y12" s="274">
        <v>0.09</v>
      </c>
      <c r="Z12" s="275">
        <v>0.9</v>
      </c>
      <c r="AA12" s="275">
        <v>0.45</v>
      </c>
      <c r="AB12" s="275">
        <v>0.09</v>
      </c>
      <c r="AC12" s="275">
        <v>0.09</v>
      </c>
      <c r="AD12" s="276" t="s">
        <v>161</v>
      </c>
      <c r="AE12" s="276" t="s">
        <v>161</v>
      </c>
      <c r="AF12" s="276" t="s">
        <v>161</v>
      </c>
      <c r="AG12" s="276" t="s">
        <v>161</v>
      </c>
      <c r="AH12" s="276" t="s">
        <v>161</v>
      </c>
      <c r="AI12" s="277" t="s">
        <v>161</v>
      </c>
      <c r="AJ12" s="277" t="s">
        <v>161</v>
      </c>
      <c r="AK12" s="277" t="s">
        <v>161</v>
      </c>
      <c r="AL12" s="278" t="s">
        <v>161</v>
      </c>
    </row>
    <row r="13" spans="1:38" ht="14.4" thickBot="1" x14ac:dyDescent="0.35">
      <c r="A13" s="216" t="s">
        <v>162</v>
      </c>
      <c r="B13" s="217"/>
      <c r="C13" s="217"/>
      <c r="D13" s="217"/>
      <c r="E13" s="217"/>
      <c r="F13" s="217"/>
      <c r="G13" s="217"/>
      <c r="H13" s="217"/>
      <c r="I13" s="217"/>
      <c r="J13" s="217"/>
      <c r="K13" s="217"/>
      <c r="L13" s="217"/>
      <c r="M13" s="217"/>
      <c r="N13" s="217"/>
      <c r="O13" s="217"/>
      <c r="P13" s="217"/>
      <c r="Q13" s="217"/>
      <c r="R13" s="217"/>
      <c r="S13" s="217"/>
      <c r="T13" s="255"/>
      <c r="U13" s="266"/>
      <c r="V13" s="250"/>
      <c r="W13" s="250"/>
      <c r="X13" s="250"/>
      <c r="Y13" s="250"/>
      <c r="Z13" s="250"/>
      <c r="AA13" s="250"/>
      <c r="AB13" s="250"/>
      <c r="AC13" s="250"/>
      <c r="AD13" s="218"/>
      <c r="AE13" s="218"/>
      <c r="AF13" s="218"/>
      <c r="AG13" s="218"/>
      <c r="AH13" s="218"/>
      <c r="AI13" s="218"/>
      <c r="AJ13" s="218"/>
      <c r="AK13" s="218"/>
      <c r="AL13" s="267"/>
    </row>
    <row r="14" spans="1:38" ht="56.1" customHeight="1" thickBot="1" x14ac:dyDescent="0.35">
      <c r="A14" s="219" t="s">
        <v>163</v>
      </c>
      <c r="B14" s="220">
        <v>1</v>
      </c>
      <c r="C14" s="222">
        <v>1</v>
      </c>
      <c r="D14" s="222">
        <v>1</v>
      </c>
      <c r="E14" s="247">
        <v>1</v>
      </c>
      <c r="F14" s="222">
        <v>1</v>
      </c>
      <c r="G14" s="221">
        <v>1</v>
      </c>
      <c r="H14" s="221">
        <v>1</v>
      </c>
      <c r="I14" s="223">
        <v>1</v>
      </c>
      <c r="J14" s="220">
        <v>1</v>
      </c>
      <c r="K14" s="221">
        <v>1</v>
      </c>
      <c r="L14" s="221">
        <v>1</v>
      </c>
      <c r="M14" s="223">
        <v>1</v>
      </c>
      <c r="N14" s="220">
        <v>1</v>
      </c>
      <c r="O14" s="221">
        <v>1</v>
      </c>
      <c r="P14" s="221">
        <v>1</v>
      </c>
      <c r="Q14" s="224">
        <v>1</v>
      </c>
      <c r="R14" s="221">
        <v>1</v>
      </c>
      <c r="S14" s="224">
        <v>1</v>
      </c>
      <c r="T14" s="256" t="s">
        <v>160</v>
      </c>
      <c r="U14" s="264">
        <v>2.25</v>
      </c>
      <c r="V14" s="249">
        <v>8.1</v>
      </c>
      <c r="W14" s="249">
        <v>2.6999999999999997</v>
      </c>
      <c r="X14" s="249">
        <v>1.3499999999999999</v>
      </c>
      <c r="Y14" s="249">
        <v>0.36</v>
      </c>
      <c r="Z14" s="248">
        <v>1.3499999999999999</v>
      </c>
      <c r="AA14" s="248">
        <v>3.15</v>
      </c>
      <c r="AB14" s="248">
        <v>0.62999999999999989</v>
      </c>
      <c r="AC14" s="248">
        <v>0.62999999999999989</v>
      </c>
      <c r="AD14" s="225" t="s">
        <v>161</v>
      </c>
      <c r="AE14" s="225" t="s">
        <v>161</v>
      </c>
      <c r="AF14" s="225" t="s">
        <v>161</v>
      </c>
      <c r="AG14" s="225" t="s">
        <v>161</v>
      </c>
      <c r="AH14" s="225" t="s">
        <v>161</v>
      </c>
      <c r="AI14" s="214" t="s">
        <v>161</v>
      </c>
      <c r="AJ14" s="214" t="s">
        <v>161</v>
      </c>
      <c r="AK14" s="214" t="s">
        <v>161</v>
      </c>
      <c r="AL14" s="265" t="s">
        <v>161</v>
      </c>
    </row>
    <row r="15" spans="1:38" ht="56.1" customHeight="1" thickBot="1" x14ac:dyDescent="0.35">
      <c r="A15" s="226" t="s">
        <v>164</v>
      </c>
      <c r="B15" s="220">
        <v>1</v>
      </c>
      <c r="C15" s="222">
        <v>1</v>
      </c>
      <c r="D15" s="222">
        <v>1</v>
      </c>
      <c r="E15" s="247">
        <v>1</v>
      </c>
      <c r="F15" s="227">
        <v>1</v>
      </c>
      <c r="G15" s="228">
        <v>1</v>
      </c>
      <c r="H15" s="228">
        <v>1</v>
      </c>
      <c r="I15" s="230">
        <v>1</v>
      </c>
      <c r="J15" s="227">
        <v>1</v>
      </c>
      <c r="K15" s="228">
        <v>1</v>
      </c>
      <c r="L15" s="228">
        <v>1</v>
      </c>
      <c r="M15" s="230">
        <v>1</v>
      </c>
      <c r="N15" s="227">
        <v>1</v>
      </c>
      <c r="O15" s="228">
        <v>1</v>
      </c>
      <c r="P15" s="228">
        <v>1</v>
      </c>
      <c r="Q15" s="229">
        <v>1</v>
      </c>
      <c r="R15" s="228">
        <v>1</v>
      </c>
      <c r="S15" s="229">
        <v>1</v>
      </c>
      <c r="T15" s="256" t="s">
        <v>160</v>
      </c>
      <c r="U15" s="264">
        <v>0.22500000000000001</v>
      </c>
      <c r="V15" s="249">
        <v>1.3499999999999999</v>
      </c>
      <c r="W15" s="249">
        <v>0.67499999999999993</v>
      </c>
      <c r="X15" s="249">
        <v>0.22500000000000001</v>
      </c>
      <c r="Y15" s="249"/>
      <c r="Z15" s="248">
        <v>0.22500000000000001</v>
      </c>
      <c r="AA15" s="248">
        <v>0.22500000000000001</v>
      </c>
      <c r="AB15" s="248">
        <v>4.4999999999999998E-2</v>
      </c>
      <c r="AC15" s="248">
        <v>4.4999999999999998E-2</v>
      </c>
      <c r="AD15" s="215" t="s">
        <v>161</v>
      </c>
      <c r="AE15" s="215" t="s">
        <v>161</v>
      </c>
      <c r="AF15" s="215" t="s">
        <v>161</v>
      </c>
      <c r="AG15" s="215" t="s">
        <v>161</v>
      </c>
      <c r="AH15" s="215" t="s">
        <v>161</v>
      </c>
      <c r="AI15" s="214" t="s">
        <v>161</v>
      </c>
      <c r="AJ15" s="214" t="s">
        <v>161</v>
      </c>
      <c r="AK15" s="214" t="s">
        <v>161</v>
      </c>
      <c r="AL15" s="265" t="s">
        <v>161</v>
      </c>
    </row>
    <row r="16" spans="1:38" ht="56.1" customHeight="1" thickBot="1" x14ac:dyDescent="0.35">
      <c r="A16" s="231" t="s">
        <v>165</v>
      </c>
      <c r="B16" s="211"/>
      <c r="C16" s="212"/>
      <c r="D16" s="212" t="s">
        <v>64</v>
      </c>
      <c r="E16" s="224">
        <v>1</v>
      </c>
      <c r="F16" s="220"/>
      <c r="G16" s="221"/>
      <c r="H16" s="221"/>
      <c r="I16" s="224">
        <v>1</v>
      </c>
      <c r="J16" s="220"/>
      <c r="K16" s="221"/>
      <c r="L16" s="221"/>
      <c r="M16" s="224">
        <v>1</v>
      </c>
      <c r="N16" s="220"/>
      <c r="O16" s="221"/>
      <c r="P16" s="221" t="s">
        <v>64</v>
      </c>
      <c r="Q16" s="224">
        <v>1</v>
      </c>
      <c r="R16" s="221"/>
      <c r="S16" s="224">
        <v>1</v>
      </c>
      <c r="T16" s="256" t="s">
        <v>160</v>
      </c>
      <c r="U16" s="264">
        <v>0.45</v>
      </c>
      <c r="V16" s="249">
        <v>2.0249999999999999</v>
      </c>
      <c r="W16" s="249">
        <v>0.45</v>
      </c>
      <c r="X16" s="249">
        <v>0.9</v>
      </c>
      <c r="Y16" s="249">
        <v>0.09</v>
      </c>
      <c r="Z16" s="248">
        <v>0.9</v>
      </c>
      <c r="AA16" s="248">
        <v>0.22500000000000001</v>
      </c>
      <c r="AB16" s="248">
        <v>4.4999999999999998E-2</v>
      </c>
      <c r="AC16" s="248">
        <v>4.4999999999999998E-2</v>
      </c>
      <c r="AD16" s="215" t="s">
        <v>161</v>
      </c>
      <c r="AE16" s="215" t="s">
        <v>161</v>
      </c>
      <c r="AF16" s="215" t="s">
        <v>161</v>
      </c>
      <c r="AG16" s="215" t="s">
        <v>161</v>
      </c>
      <c r="AH16" s="215" t="s">
        <v>161</v>
      </c>
      <c r="AI16" s="214" t="s">
        <v>161</v>
      </c>
      <c r="AJ16" s="214" t="s">
        <v>161</v>
      </c>
      <c r="AK16" s="214" t="s">
        <v>161</v>
      </c>
      <c r="AL16" s="265" t="s">
        <v>161</v>
      </c>
    </row>
    <row r="17" spans="1:38" ht="56.1" customHeight="1" thickBot="1" x14ac:dyDescent="0.35">
      <c r="A17" s="231" t="s">
        <v>166</v>
      </c>
      <c r="B17" s="220">
        <v>1</v>
      </c>
      <c r="C17" s="222">
        <v>1</v>
      </c>
      <c r="D17" s="222">
        <v>1</v>
      </c>
      <c r="E17" s="247">
        <v>1</v>
      </c>
      <c r="F17" s="222">
        <v>1</v>
      </c>
      <c r="G17" s="221">
        <v>1</v>
      </c>
      <c r="H17" s="221">
        <v>1</v>
      </c>
      <c r="I17" s="223">
        <v>1</v>
      </c>
      <c r="J17" s="220">
        <v>1</v>
      </c>
      <c r="K17" s="221">
        <v>1</v>
      </c>
      <c r="L17" s="221">
        <v>1</v>
      </c>
      <c r="M17" s="223">
        <v>1</v>
      </c>
      <c r="N17" s="220">
        <v>1</v>
      </c>
      <c r="O17" s="221">
        <v>1</v>
      </c>
      <c r="P17" s="221">
        <v>1</v>
      </c>
      <c r="Q17" s="224">
        <v>1</v>
      </c>
      <c r="R17" s="221">
        <v>1</v>
      </c>
      <c r="S17" s="224">
        <v>1</v>
      </c>
      <c r="T17" s="256" t="s">
        <v>160</v>
      </c>
      <c r="U17" s="268">
        <v>0.22500000000000001</v>
      </c>
      <c r="V17" s="251">
        <v>0.67499999999999993</v>
      </c>
      <c r="W17" s="251">
        <v>0.45</v>
      </c>
      <c r="X17" s="251">
        <v>0.22500000000000001</v>
      </c>
      <c r="Y17" s="251">
        <v>4.4999999999999998E-2</v>
      </c>
      <c r="Z17" s="252">
        <v>0.22500000000000001</v>
      </c>
      <c r="AA17" s="252">
        <v>0.22500000000000001</v>
      </c>
      <c r="AB17" s="252">
        <v>4.4999999999999998E-2</v>
      </c>
      <c r="AC17" s="252">
        <v>4.4999999999999998E-2</v>
      </c>
      <c r="AD17" s="215" t="s">
        <v>161</v>
      </c>
      <c r="AE17" s="215" t="s">
        <v>161</v>
      </c>
      <c r="AF17" s="215" t="s">
        <v>161</v>
      </c>
      <c r="AG17" s="215" t="s">
        <v>161</v>
      </c>
      <c r="AH17" s="215" t="s">
        <v>161</v>
      </c>
      <c r="AI17" s="215" t="s">
        <v>161</v>
      </c>
      <c r="AJ17" s="215" t="s">
        <v>161</v>
      </c>
      <c r="AK17" s="215" t="s">
        <v>161</v>
      </c>
      <c r="AL17" s="269" t="s">
        <v>161</v>
      </c>
    </row>
    <row r="18" spans="1:38" ht="56.1" customHeight="1" thickBot="1" x14ac:dyDescent="0.35">
      <c r="A18" s="231" t="s">
        <v>167</v>
      </c>
      <c r="B18" s="227"/>
      <c r="C18" s="228"/>
      <c r="D18" s="228"/>
      <c r="E18" s="229"/>
      <c r="F18" s="220"/>
      <c r="G18" s="221"/>
      <c r="H18" s="221"/>
      <c r="I18" s="224"/>
      <c r="J18" s="220"/>
      <c r="K18" s="221"/>
      <c r="L18" s="221"/>
      <c r="M18" s="223">
        <v>1</v>
      </c>
      <c r="N18" s="220"/>
      <c r="O18" s="221"/>
      <c r="P18" s="221"/>
      <c r="Q18" s="224"/>
      <c r="R18" s="221"/>
      <c r="S18" s="224">
        <v>1</v>
      </c>
      <c r="T18" s="256" t="s">
        <v>160</v>
      </c>
      <c r="U18" s="268">
        <v>4.4999999999999998E-2</v>
      </c>
      <c r="V18" s="251">
        <v>0.67499999999999993</v>
      </c>
      <c r="W18" s="251">
        <v>0.22500000000000001</v>
      </c>
      <c r="X18" s="251"/>
      <c r="Y18" s="251"/>
      <c r="Z18" s="252"/>
      <c r="AA18" s="252"/>
      <c r="AB18" s="252"/>
      <c r="AC18" s="252"/>
      <c r="AD18" s="215" t="s">
        <v>161</v>
      </c>
      <c r="AE18" s="215" t="s">
        <v>161</v>
      </c>
      <c r="AF18" s="215" t="s">
        <v>161</v>
      </c>
      <c r="AG18" s="215" t="s">
        <v>161</v>
      </c>
      <c r="AH18" s="215" t="s">
        <v>161</v>
      </c>
      <c r="AI18" s="215" t="s">
        <v>161</v>
      </c>
      <c r="AJ18" s="215" t="s">
        <v>161</v>
      </c>
      <c r="AK18" s="215" t="s">
        <v>161</v>
      </c>
      <c r="AL18" s="269" t="s">
        <v>161</v>
      </c>
    </row>
    <row r="19" spans="1:38" ht="56.1" customHeight="1" thickBot="1" x14ac:dyDescent="0.35">
      <c r="A19" s="232" t="s">
        <v>168</v>
      </c>
      <c r="B19" s="211"/>
      <c r="C19" s="212"/>
      <c r="D19" s="212"/>
      <c r="E19" s="210"/>
      <c r="F19" s="211"/>
      <c r="G19" s="212"/>
      <c r="H19" s="212"/>
      <c r="I19" s="213" t="s">
        <v>64</v>
      </c>
      <c r="J19" s="211"/>
      <c r="K19" s="212"/>
      <c r="L19" s="212"/>
      <c r="M19" s="213"/>
      <c r="N19" s="211"/>
      <c r="O19" s="212"/>
      <c r="P19" s="212"/>
      <c r="Q19" s="213" t="s">
        <v>64</v>
      </c>
      <c r="R19" s="212"/>
      <c r="S19" s="213">
        <v>1</v>
      </c>
      <c r="T19" s="257" t="s">
        <v>160</v>
      </c>
      <c r="U19" s="264">
        <v>0.45</v>
      </c>
      <c r="V19" s="249"/>
      <c r="W19" s="249"/>
      <c r="X19" s="249">
        <v>0.67499999999999993</v>
      </c>
      <c r="Y19" s="249"/>
      <c r="Z19" s="248">
        <v>0.67499999999999993</v>
      </c>
      <c r="AA19" s="248"/>
      <c r="AB19" s="248"/>
      <c r="AC19" s="248"/>
      <c r="AD19" s="215" t="s">
        <v>161</v>
      </c>
      <c r="AE19" s="215" t="s">
        <v>161</v>
      </c>
      <c r="AF19" s="215" t="s">
        <v>161</v>
      </c>
      <c r="AG19" s="215" t="s">
        <v>161</v>
      </c>
      <c r="AH19" s="215" t="s">
        <v>161</v>
      </c>
      <c r="AI19" s="214" t="s">
        <v>161</v>
      </c>
      <c r="AJ19" s="214" t="s">
        <v>161</v>
      </c>
      <c r="AK19" s="214" t="s">
        <v>161</v>
      </c>
      <c r="AL19" s="265" t="s">
        <v>161</v>
      </c>
    </row>
    <row r="20" spans="1:38" ht="56.1" customHeight="1" thickBot="1" x14ac:dyDescent="0.35">
      <c r="A20" s="219" t="s">
        <v>169</v>
      </c>
      <c r="B20" s="220"/>
      <c r="C20" s="221"/>
      <c r="D20" s="221"/>
      <c r="E20" s="223"/>
      <c r="F20" s="220"/>
      <c r="G20" s="221"/>
      <c r="H20" s="221"/>
      <c r="I20" s="224" t="s">
        <v>64</v>
      </c>
      <c r="J20" s="220"/>
      <c r="K20" s="221"/>
      <c r="L20" s="221"/>
      <c r="M20" s="224"/>
      <c r="N20" s="220"/>
      <c r="O20" s="221"/>
      <c r="P20" s="221"/>
      <c r="Q20" s="224" t="s">
        <v>64</v>
      </c>
      <c r="R20" s="223">
        <v>1</v>
      </c>
      <c r="S20" s="224">
        <v>1</v>
      </c>
      <c r="T20" s="258" t="s">
        <v>160</v>
      </c>
      <c r="U20" s="279">
        <v>0.18</v>
      </c>
      <c r="V20" s="280"/>
      <c r="W20" s="280"/>
      <c r="X20" s="280">
        <v>0.22500000000000001</v>
      </c>
      <c r="Y20" s="280">
        <v>0.31499999999999995</v>
      </c>
      <c r="Z20" s="281">
        <v>0.22500000000000001</v>
      </c>
      <c r="AA20" s="281">
        <v>0.22500000000000001</v>
      </c>
      <c r="AB20" s="281">
        <v>4.4999999999999998E-2</v>
      </c>
      <c r="AC20" s="281">
        <v>4.4999999999999998E-2</v>
      </c>
      <c r="AD20" s="282" t="s">
        <v>161</v>
      </c>
      <c r="AE20" s="282" t="s">
        <v>161</v>
      </c>
      <c r="AF20" s="282" t="s">
        <v>161</v>
      </c>
      <c r="AG20" s="282" t="s">
        <v>161</v>
      </c>
      <c r="AH20" s="282" t="s">
        <v>161</v>
      </c>
      <c r="AI20" s="283" t="s">
        <v>161</v>
      </c>
      <c r="AJ20" s="283" t="s">
        <v>161</v>
      </c>
      <c r="AK20" s="283" t="s">
        <v>161</v>
      </c>
      <c r="AL20" s="284" t="s">
        <v>161</v>
      </c>
    </row>
    <row r="21" spans="1:38" ht="20.100000000000001" customHeight="1" thickBot="1" x14ac:dyDescent="0.35">
      <c r="A21" s="233"/>
      <c r="B21" s="399"/>
      <c r="C21" s="399"/>
      <c r="D21" s="399"/>
      <c r="E21" s="399"/>
      <c r="F21" s="399"/>
      <c r="G21" s="399"/>
      <c r="H21" s="399"/>
      <c r="I21" s="399"/>
      <c r="J21" s="399"/>
      <c r="K21" s="399"/>
      <c r="L21" s="399"/>
      <c r="M21" s="399"/>
      <c r="N21" s="399"/>
      <c r="O21" s="399"/>
      <c r="P21" s="399"/>
      <c r="Q21" s="399"/>
      <c r="R21" s="399"/>
      <c r="S21" s="399"/>
      <c r="T21" s="259" t="s">
        <v>170</v>
      </c>
      <c r="U21" s="234">
        <v>4.5</v>
      </c>
      <c r="V21" s="234">
        <v>13.500000000000002</v>
      </c>
      <c r="W21" s="234">
        <v>4.4999999999999991</v>
      </c>
      <c r="X21" s="234">
        <v>4.5</v>
      </c>
      <c r="Y21" s="234">
        <v>0.89999999999999991</v>
      </c>
      <c r="Z21" s="234">
        <v>4.5</v>
      </c>
      <c r="AA21" s="234">
        <v>4.4999999999999991</v>
      </c>
      <c r="AB21" s="234">
        <v>0.9</v>
      </c>
      <c r="AC21" s="234">
        <v>0.9</v>
      </c>
      <c r="AD21" s="384" t="s">
        <v>171</v>
      </c>
      <c r="AE21" s="385"/>
      <c r="AF21" s="385"/>
      <c r="AG21" s="385"/>
      <c r="AH21" s="385"/>
      <c r="AI21" s="385"/>
      <c r="AJ21" s="385"/>
      <c r="AK21" s="385"/>
      <c r="AL21" s="386"/>
    </row>
    <row r="22" spans="1:38" ht="14.4" thickTop="1" x14ac:dyDescent="0.3">
      <c r="A22" s="235"/>
      <c r="U22" s="236"/>
      <c r="V22" s="236"/>
      <c r="W22" s="236"/>
      <c r="X22" s="236"/>
      <c r="Y22" s="236"/>
      <c r="Z22" s="236"/>
      <c r="AA22" s="236"/>
      <c r="AB22" s="236"/>
      <c r="AC22" s="236"/>
      <c r="AD22" s="236"/>
      <c r="AE22" s="236"/>
      <c r="AF22" s="236"/>
      <c r="AG22" s="236"/>
      <c r="AH22" s="236"/>
      <c r="AI22" s="236"/>
      <c r="AJ22" s="236"/>
      <c r="AK22" s="236"/>
      <c r="AL22" s="236"/>
    </row>
    <row r="23" spans="1:38" x14ac:dyDescent="0.3">
      <c r="A23" s="237" t="s">
        <v>172</v>
      </c>
      <c r="B23" s="238"/>
      <c r="C23" s="238"/>
      <c r="D23" s="238"/>
      <c r="E23" s="238"/>
      <c r="G23" s="238"/>
      <c r="H23" s="238"/>
      <c r="K23" s="238"/>
      <c r="L23" s="238"/>
      <c r="T23" s="239"/>
      <c r="U23" s="240"/>
      <c r="V23" s="240"/>
      <c r="W23" s="240"/>
      <c r="X23" s="240"/>
      <c r="Y23" s="240"/>
      <c r="Z23" s="240"/>
      <c r="AA23" s="240"/>
      <c r="AB23" s="240"/>
      <c r="AC23" s="240"/>
      <c r="AD23" s="240"/>
      <c r="AE23" s="240"/>
      <c r="AF23" s="240"/>
      <c r="AG23" s="240"/>
      <c r="AH23" s="240"/>
      <c r="AI23" s="240"/>
      <c r="AJ23" s="240"/>
      <c r="AK23" s="240"/>
      <c r="AL23" s="240"/>
    </row>
    <row r="24" spans="1:38" x14ac:dyDescent="0.3">
      <c r="A24" s="241" t="s">
        <v>173</v>
      </c>
      <c r="B24" s="238"/>
      <c r="C24" s="238"/>
      <c r="D24" s="238"/>
      <c r="E24" s="238"/>
      <c r="G24" s="238"/>
      <c r="H24" s="238"/>
      <c r="I24" s="238"/>
      <c r="K24" s="238"/>
      <c r="L24" s="238"/>
      <c r="M24" s="238"/>
      <c r="N24" s="238"/>
      <c r="O24" s="238"/>
      <c r="P24" s="238"/>
      <c r="Q24" s="238"/>
      <c r="R24" s="238"/>
    </row>
    <row r="25" spans="1:38" ht="15" customHeight="1" x14ac:dyDescent="0.3"/>
    <row r="27" spans="1:38" x14ac:dyDescent="0.3">
      <c r="A27" s="242"/>
      <c r="B27" s="243"/>
      <c r="F27" s="244"/>
      <c r="G27" s="244"/>
      <c r="H27" s="245"/>
      <c r="I27" s="243"/>
      <c r="J27" s="244"/>
      <c r="K27" s="244"/>
      <c r="L27" s="245"/>
      <c r="M27" s="243"/>
      <c r="N27" s="243"/>
      <c r="O27" s="243"/>
      <c r="P27" s="243"/>
      <c r="Q27" s="243"/>
      <c r="R27" s="243"/>
    </row>
    <row r="29" spans="1:38" s="239" customFormat="1" ht="16.5" customHeight="1" x14ac:dyDescent="0.3">
      <c r="A29" s="246" t="s">
        <v>174</v>
      </c>
      <c r="B29" s="204"/>
      <c r="C29" s="204"/>
      <c r="D29" s="204"/>
      <c r="E29" s="204"/>
      <c r="F29" s="204"/>
      <c r="G29" s="204"/>
      <c r="H29" s="204"/>
      <c r="I29" s="204"/>
      <c r="J29" s="204"/>
      <c r="K29" s="204"/>
      <c r="L29" s="204"/>
      <c r="M29" s="204"/>
      <c r="N29" s="204"/>
      <c r="O29" s="204"/>
      <c r="P29" s="204"/>
      <c r="Q29" s="204"/>
      <c r="R29" s="204"/>
    </row>
    <row r="30" spans="1:38" s="239" customFormat="1" x14ac:dyDescent="0.3">
      <c r="A30" s="204"/>
      <c r="B30" s="204"/>
      <c r="C30" s="204"/>
      <c r="D30" s="204"/>
      <c r="E30" s="204"/>
      <c r="F30" s="204"/>
      <c r="G30" s="204"/>
      <c r="H30" s="204"/>
      <c r="I30" s="204"/>
      <c r="J30" s="204"/>
      <c r="K30" s="204"/>
      <c r="L30" s="204"/>
      <c r="M30" s="204"/>
      <c r="N30" s="204"/>
      <c r="O30" s="204"/>
      <c r="P30" s="204"/>
      <c r="Q30" s="204"/>
      <c r="R30" s="204"/>
    </row>
    <row r="31" spans="1:38" s="239" customFormat="1" x14ac:dyDescent="0.3">
      <c r="A31" s="204"/>
      <c r="B31" s="204"/>
      <c r="C31" s="204"/>
      <c r="D31" s="204"/>
      <c r="E31" s="204"/>
      <c r="F31" s="204"/>
      <c r="G31" s="204"/>
      <c r="H31" s="204"/>
      <c r="I31" s="204"/>
      <c r="J31" s="204"/>
      <c r="K31" s="204"/>
      <c r="L31" s="204"/>
      <c r="M31" s="204"/>
      <c r="N31" s="204"/>
      <c r="O31" s="204"/>
      <c r="P31" s="204"/>
      <c r="Q31" s="204"/>
      <c r="R31" s="204"/>
    </row>
    <row r="32" spans="1:38" s="239" customFormat="1" x14ac:dyDescent="0.3">
      <c r="A32" s="204"/>
      <c r="B32" s="204"/>
      <c r="C32" s="204"/>
      <c r="D32" s="204"/>
      <c r="E32" s="204"/>
      <c r="F32" s="204"/>
      <c r="G32" s="204"/>
      <c r="H32" s="204"/>
      <c r="I32" s="204"/>
      <c r="J32" s="204"/>
      <c r="K32" s="204"/>
      <c r="L32" s="204"/>
      <c r="M32" s="204"/>
      <c r="N32" s="204"/>
      <c r="O32" s="204"/>
      <c r="P32" s="204"/>
      <c r="Q32" s="204"/>
      <c r="R32" s="204"/>
    </row>
    <row r="33" spans="1:19" s="239" customFormat="1" x14ac:dyDescent="0.3">
      <c r="A33" s="204"/>
      <c r="B33" s="204"/>
      <c r="C33" s="204"/>
      <c r="D33" s="204"/>
      <c r="E33" s="204"/>
      <c r="F33" s="204"/>
      <c r="G33" s="204"/>
      <c r="H33" s="204"/>
      <c r="I33" s="204"/>
      <c r="J33" s="204"/>
      <c r="K33" s="204"/>
      <c r="L33" s="204"/>
      <c r="M33" s="204"/>
      <c r="N33" s="204"/>
      <c r="O33" s="204"/>
      <c r="P33" s="204"/>
      <c r="Q33" s="204"/>
      <c r="R33" s="204"/>
    </row>
    <row r="34" spans="1:19" s="239" customFormat="1" x14ac:dyDescent="0.3">
      <c r="A34" s="204"/>
      <c r="B34" s="204"/>
      <c r="C34" s="204"/>
      <c r="D34" s="204"/>
      <c r="E34" s="204"/>
      <c r="F34" s="204"/>
      <c r="G34" s="204"/>
      <c r="H34" s="204"/>
      <c r="I34" s="204"/>
      <c r="J34" s="204"/>
      <c r="K34" s="204"/>
      <c r="L34" s="204"/>
      <c r="M34" s="204"/>
      <c r="N34" s="204"/>
      <c r="O34" s="204"/>
      <c r="P34" s="204"/>
      <c r="Q34" s="204"/>
      <c r="R34" s="204"/>
    </row>
    <row r="35" spans="1:19" s="239" customFormat="1" x14ac:dyDescent="0.3">
      <c r="A35" s="204"/>
      <c r="B35" s="204"/>
      <c r="C35" s="204"/>
      <c r="D35" s="204"/>
      <c r="E35" s="204"/>
      <c r="F35" s="204"/>
      <c r="G35" s="204"/>
      <c r="H35" s="204"/>
      <c r="I35" s="204"/>
      <c r="J35" s="204"/>
      <c r="K35" s="204"/>
      <c r="L35" s="204"/>
      <c r="M35" s="204"/>
      <c r="N35" s="204"/>
      <c r="O35" s="204"/>
      <c r="P35" s="204"/>
      <c r="Q35" s="204"/>
      <c r="R35" s="204"/>
    </row>
    <row r="36" spans="1:19" s="239" customFormat="1" x14ac:dyDescent="0.3">
      <c r="A36" s="204"/>
      <c r="B36" s="204"/>
      <c r="C36" s="204"/>
      <c r="D36" s="204"/>
      <c r="E36" s="204"/>
      <c r="F36" s="204"/>
      <c r="G36" s="204"/>
      <c r="H36" s="204"/>
      <c r="I36" s="204"/>
      <c r="J36" s="204"/>
      <c r="K36" s="204"/>
      <c r="L36" s="204"/>
      <c r="M36" s="204"/>
      <c r="N36" s="204"/>
      <c r="O36" s="204"/>
      <c r="P36" s="204"/>
      <c r="Q36" s="204"/>
      <c r="R36" s="204"/>
    </row>
    <row r="37" spans="1:19" s="239" customFormat="1" x14ac:dyDescent="0.3">
      <c r="A37" s="204"/>
      <c r="B37" s="204"/>
      <c r="C37" s="204"/>
      <c r="D37" s="204"/>
      <c r="E37" s="204"/>
      <c r="F37" s="204"/>
      <c r="G37" s="204"/>
      <c r="H37" s="204"/>
      <c r="I37" s="204"/>
      <c r="J37" s="204"/>
      <c r="K37" s="204"/>
      <c r="L37" s="204"/>
      <c r="M37" s="204"/>
      <c r="N37" s="204"/>
      <c r="O37" s="204"/>
      <c r="P37" s="204"/>
      <c r="Q37" s="204"/>
      <c r="R37" s="204"/>
    </row>
    <row r="38" spans="1:19" s="239" customFormat="1" x14ac:dyDescent="0.3">
      <c r="A38" s="204"/>
      <c r="B38" s="204"/>
      <c r="C38" s="204"/>
      <c r="D38" s="204"/>
      <c r="E38" s="204"/>
      <c r="F38" s="204"/>
      <c r="G38" s="204"/>
      <c r="H38" s="204"/>
      <c r="I38" s="204"/>
      <c r="J38" s="204"/>
      <c r="K38" s="204"/>
      <c r="L38" s="204"/>
      <c r="M38" s="204"/>
      <c r="N38" s="204"/>
      <c r="O38" s="204"/>
      <c r="P38" s="204"/>
      <c r="Q38" s="204"/>
      <c r="R38" s="204"/>
    </row>
    <row r="39" spans="1:19" s="239" customFormat="1" x14ac:dyDescent="0.3">
      <c r="A39" s="204"/>
      <c r="B39" s="204"/>
      <c r="C39" s="204"/>
      <c r="D39" s="204"/>
      <c r="E39" s="204"/>
      <c r="F39" s="204"/>
      <c r="G39" s="204"/>
      <c r="H39" s="204"/>
      <c r="I39" s="204"/>
      <c r="J39" s="204"/>
      <c r="K39" s="204"/>
      <c r="L39" s="204"/>
      <c r="M39" s="204"/>
      <c r="N39" s="204"/>
      <c r="O39" s="204"/>
      <c r="P39" s="204"/>
      <c r="Q39" s="204"/>
      <c r="R39" s="204"/>
      <c r="S39" s="204"/>
    </row>
    <row r="40" spans="1:19" s="239" customFormat="1" x14ac:dyDescent="0.3">
      <c r="A40" s="204"/>
      <c r="B40" s="204"/>
      <c r="C40" s="204"/>
      <c r="D40" s="204"/>
      <c r="E40" s="204"/>
      <c r="F40" s="204"/>
      <c r="G40" s="204"/>
      <c r="H40" s="204"/>
      <c r="I40" s="204"/>
      <c r="J40" s="204"/>
      <c r="K40" s="204"/>
      <c r="L40" s="204"/>
      <c r="M40" s="204"/>
      <c r="N40" s="204"/>
      <c r="O40" s="204"/>
      <c r="P40" s="204"/>
      <c r="Q40" s="204"/>
      <c r="R40" s="204"/>
      <c r="S40" s="204"/>
    </row>
    <row r="41" spans="1:19" s="239" customFormat="1" x14ac:dyDescent="0.3">
      <c r="A41" s="204"/>
      <c r="B41" s="204"/>
      <c r="C41" s="204"/>
      <c r="D41" s="204"/>
      <c r="E41" s="204"/>
      <c r="F41" s="204"/>
      <c r="G41" s="204"/>
      <c r="H41" s="204"/>
      <c r="I41" s="204"/>
      <c r="J41" s="204"/>
      <c r="K41" s="204"/>
      <c r="L41" s="204"/>
      <c r="M41" s="204"/>
      <c r="N41" s="204"/>
      <c r="O41" s="204"/>
      <c r="P41" s="204"/>
      <c r="Q41" s="204"/>
      <c r="R41" s="204"/>
      <c r="S41" s="204"/>
    </row>
    <row r="42" spans="1:19" s="239" customFormat="1" x14ac:dyDescent="0.3">
      <c r="A42" s="204"/>
      <c r="B42" s="204"/>
      <c r="C42" s="204"/>
      <c r="D42" s="204"/>
      <c r="E42" s="204"/>
      <c r="F42" s="204"/>
      <c r="G42" s="204"/>
      <c r="H42" s="204"/>
      <c r="I42" s="204"/>
      <c r="J42" s="204"/>
      <c r="K42" s="204"/>
      <c r="L42" s="204"/>
      <c r="M42" s="204"/>
      <c r="N42" s="204"/>
      <c r="O42" s="204"/>
      <c r="P42" s="204"/>
      <c r="Q42" s="204"/>
      <c r="R42" s="204"/>
      <c r="S42" s="204"/>
    </row>
    <row r="43" spans="1:19" s="239" customFormat="1" x14ac:dyDescent="0.3">
      <c r="A43" s="204"/>
      <c r="B43" s="204"/>
      <c r="C43" s="204"/>
      <c r="D43" s="204"/>
      <c r="E43" s="204"/>
      <c r="F43" s="204"/>
      <c r="G43" s="204"/>
      <c r="H43" s="204"/>
      <c r="I43" s="204"/>
      <c r="J43" s="204"/>
      <c r="K43" s="204"/>
      <c r="L43" s="204"/>
      <c r="M43" s="204"/>
      <c r="N43" s="204"/>
      <c r="O43" s="204"/>
      <c r="P43" s="204"/>
      <c r="Q43" s="204"/>
      <c r="R43" s="204"/>
      <c r="S43" s="204"/>
    </row>
    <row r="44" spans="1:19" s="239" customFormat="1" x14ac:dyDescent="0.3">
      <c r="A44" s="204"/>
      <c r="B44" s="204"/>
      <c r="C44" s="204"/>
      <c r="D44" s="204"/>
      <c r="E44" s="204"/>
      <c r="F44" s="204"/>
      <c r="G44" s="204"/>
      <c r="H44" s="204"/>
      <c r="I44" s="204"/>
      <c r="J44" s="204"/>
      <c r="K44" s="204"/>
      <c r="L44" s="204"/>
      <c r="M44" s="204"/>
      <c r="N44" s="204"/>
      <c r="O44" s="204"/>
      <c r="P44" s="204"/>
      <c r="Q44" s="204"/>
      <c r="R44" s="204"/>
      <c r="S44" s="204"/>
    </row>
    <row r="45" spans="1:19" s="239" customFormat="1" x14ac:dyDescent="0.3">
      <c r="A45" s="204"/>
      <c r="B45" s="204"/>
      <c r="C45" s="204"/>
      <c r="D45" s="204"/>
      <c r="E45" s="204"/>
      <c r="F45" s="204"/>
      <c r="G45" s="204"/>
      <c r="H45" s="204"/>
      <c r="I45" s="204"/>
      <c r="J45" s="204"/>
      <c r="K45" s="204"/>
      <c r="L45" s="204"/>
      <c r="M45" s="204"/>
      <c r="N45" s="204"/>
      <c r="O45" s="204"/>
      <c r="P45" s="204"/>
      <c r="Q45" s="204"/>
      <c r="R45" s="204"/>
      <c r="S45" s="204"/>
    </row>
    <row r="46" spans="1:19" s="239" customFormat="1" x14ac:dyDescent="0.3">
      <c r="A46" s="204"/>
      <c r="B46" s="204"/>
      <c r="C46" s="204"/>
      <c r="D46" s="204"/>
      <c r="E46" s="204"/>
      <c r="F46" s="204"/>
      <c r="G46" s="204"/>
      <c r="H46" s="204"/>
      <c r="I46" s="204"/>
      <c r="J46" s="204"/>
      <c r="K46" s="204"/>
      <c r="L46" s="204"/>
      <c r="M46" s="204"/>
      <c r="N46" s="204"/>
      <c r="O46" s="204"/>
      <c r="P46" s="204"/>
      <c r="Q46" s="204"/>
      <c r="R46" s="204"/>
      <c r="S46" s="204"/>
    </row>
    <row r="47" spans="1:19" s="239" customFormat="1" x14ac:dyDescent="0.3">
      <c r="A47" s="204"/>
      <c r="B47" s="204"/>
      <c r="C47" s="204"/>
      <c r="D47" s="204"/>
      <c r="E47" s="204"/>
      <c r="F47" s="204"/>
      <c r="G47" s="204"/>
      <c r="H47" s="204"/>
      <c r="I47" s="204"/>
      <c r="J47" s="204"/>
      <c r="K47" s="204"/>
      <c r="L47" s="204"/>
      <c r="M47" s="204"/>
      <c r="N47" s="204"/>
      <c r="O47" s="204"/>
      <c r="P47" s="204"/>
      <c r="Q47" s="204"/>
      <c r="R47" s="204"/>
      <c r="S47" s="204"/>
    </row>
    <row r="48" spans="1:19" s="239" customFormat="1" x14ac:dyDescent="0.3"/>
    <row r="49" s="239" customFormat="1" x14ac:dyDescent="0.3"/>
    <row r="50" s="239" customFormat="1" x14ac:dyDescent="0.3"/>
    <row r="51" s="239" customFormat="1" x14ac:dyDescent="0.3"/>
    <row r="52" s="239" customFormat="1" x14ac:dyDescent="0.3"/>
    <row r="53" s="239" customFormat="1" x14ac:dyDescent="0.3"/>
    <row r="54" s="239" customFormat="1" ht="15" customHeight="1" x14ac:dyDescent="0.3"/>
    <row r="55" s="239" customFormat="1" x14ac:dyDescent="0.3"/>
  </sheetData>
  <mergeCells count="16">
    <mergeCell ref="A3:AL3"/>
    <mergeCell ref="A2:AL2"/>
    <mergeCell ref="A1:AL1"/>
    <mergeCell ref="AD21:AL21"/>
    <mergeCell ref="U9:AL9"/>
    <mergeCell ref="A7:AL8"/>
    <mergeCell ref="A5:AL6"/>
    <mergeCell ref="A4:AL4"/>
    <mergeCell ref="J10:L10"/>
    <mergeCell ref="N10:P10"/>
    <mergeCell ref="A9:A11"/>
    <mergeCell ref="T9:T11"/>
    <mergeCell ref="B21:S21"/>
    <mergeCell ref="F10:H10"/>
    <mergeCell ref="B9:S9"/>
    <mergeCell ref="B10:D10"/>
  </mergeCells>
  <conditionalFormatting sqref="B12:S20">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2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404" t="s">
        <v>0</v>
      </c>
      <c r="B1" s="404"/>
      <c r="C1" s="404"/>
      <c r="D1" s="404"/>
      <c r="E1" s="404"/>
      <c r="F1" s="404"/>
      <c r="G1" s="404"/>
      <c r="H1" s="404"/>
      <c r="I1" s="404"/>
      <c r="J1" s="404"/>
      <c r="K1" s="404"/>
      <c r="L1" s="404"/>
      <c r="M1" s="404"/>
      <c r="N1" s="404"/>
      <c r="O1" s="404"/>
      <c r="P1" s="404"/>
      <c r="Q1" s="404"/>
      <c r="R1" s="404"/>
      <c r="S1" s="404"/>
      <c r="T1" s="404"/>
      <c r="U1" s="404"/>
      <c r="V1" s="404"/>
      <c r="W1" s="404"/>
      <c r="X1" s="404"/>
      <c r="Y1" s="404"/>
      <c r="Z1" s="404"/>
      <c r="AA1" s="404"/>
      <c r="AB1" s="404"/>
      <c r="AC1" s="404"/>
      <c r="AD1" s="404"/>
      <c r="AE1" s="404"/>
      <c r="AF1" s="404"/>
      <c r="AG1" s="404"/>
      <c r="AH1" s="404"/>
      <c r="AI1" s="404"/>
      <c r="AJ1" s="404"/>
      <c r="AK1" s="404"/>
      <c r="AL1" s="404"/>
      <c r="AM1" s="404"/>
      <c r="AN1" s="404"/>
      <c r="AO1" s="404"/>
      <c r="AP1" s="404"/>
      <c r="AQ1" s="404"/>
      <c r="AR1" s="404"/>
      <c r="AS1" s="404"/>
      <c r="AT1" s="404"/>
      <c r="AU1" s="404"/>
      <c r="AV1" s="404"/>
      <c r="AW1" s="404"/>
      <c r="AX1" s="404"/>
      <c r="AY1" s="404"/>
      <c r="AZ1" s="404"/>
      <c r="BA1" s="404"/>
      <c r="BB1" s="404"/>
      <c r="BC1" s="404"/>
      <c r="BD1" s="404"/>
      <c r="BE1" s="404"/>
    </row>
    <row r="2" spans="1:73" ht="15.6" x14ac:dyDescent="0.3">
      <c r="A2" s="404" t="s">
        <v>1</v>
      </c>
      <c r="B2" s="404"/>
      <c r="C2" s="404"/>
      <c r="D2" s="404"/>
      <c r="E2" s="404"/>
      <c r="F2" s="404"/>
      <c r="G2" s="404"/>
      <c r="H2" s="404"/>
      <c r="I2" s="404"/>
      <c r="J2" s="404"/>
      <c r="K2" s="404"/>
      <c r="L2" s="404"/>
      <c r="M2" s="404"/>
      <c r="N2" s="404"/>
      <c r="O2" s="404"/>
      <c r="P2" s="404"/>
      <c r="Q2" s="404"/>
      <c r="R2" s="404"/>
      <c r="S2" s="404"/>
      <c r="T2" s="404"/>
      <c r="U2" s="404"/>
      <c r="V2" s="404"/>
      <c r="W2" s="404"/>
      <c r="X2" s="404"/>
      <c r="Y2" s="404"/>
      <c r="Z2" s="404"/>
      <c r="AA2" s="404"/>
      <c r="AB2" s="404"/>
      <c r="AC2" s="404"/>
      <c r="AD2" s="404"/>
      <c r="AE2" s="404"/>
      <c r="AF2" s="404"/>
      <c r="AG2" s="404"/>
      <c r="AH2" s="404"/>
      <c r="AI2" s="404"/>
      <c r="AJ2" s="404"/>
      <c r="AK2" s="404"/>
      <c r="AL2" s="404"/>
      <c r="AM2" s="404"/>
      <c r="AN2" s="404"/>
      <c r="AO2" s="404"/>
      <c r="AP2" s="404"/>
      <c r="AQ2" s="404"/>
      <c r="AR2" s="404"/>
      <c r="AS2" s="404"/>
      <c r="AT2" s="404"/>
      <c r="AU2" s="404"/>
      <c r="AV2" s="404"/>
      <c r="AW2" s="404"/>
      <c r="AX2" s="404"/>
      <c r="AY2" s="404"/>
      <c r="AZ2" s="404"/>
      <c r="BA2" s="404"/>
      <c r="BB2" s="404"/>
      <c r="BC2" s="404"/>
      <c r="BD2" s="404"/>
      <c r="BE2" s="404"/>
    </row>
    <row r="3" spans="1:73" ht="15.6" x14ac:dyDescent="0.3">
      <c r="A3" s="404" t="s">
        <v>175</v>
      </c>
      <c r="B3" s="404"/>
      <c r="C3" s="404"/>
      <c r="D3" s="404"/>
      <c r="E3" s="404"/>
      <c r="F3" s="404"/>
      <c r="G3" s="404"/>
      <c r="H3" s="404"/>
      <c r="I3" s="404"/>
      <c r="J3" s="404"/>
      <c r="K3" s="404"/>
      <c r="L3" s="404"/>
      <c r="M3" s="404"/>
      <c r="N3" s="404"/>
      <c r="O3" s="404"/>
      <c r="P3" s="404"/>
      <c r="Q3" s="404"/>
      <c r="R3" s="404"/>
      <c r="S3" s="404"/>
      <c r="T3" s="404"/>
      <c r="U3" s="404"/>
      <c r="V3" s="404"/>
      <c r="W3" s="404"/>
      <c r="X3" s="404"/>
      <c r="Y3" s="404"/>
      <c r="Z3" s="404"/>
      <c r="AA3" s="404"/>
      <c r="AB3" s="404"/>
      <c r="AC3" s="404"/>
      <c r="AD3" s="404"/>
      <c r="AE3" s="404"/>
      <c r="AF3" s="404"/>
      <c r="AG3" s="404"/>
      <c r="AH3" s="404"/>
      <c r="AI3" s="404"/>
      <c r="AJ3" s="404"/>
      <c r="AK3" s="404"/>
      <c r="AL3" s="404"/>
      <c r="AM3" s="404"/>
      <c r="AN3" s="404"/>
      <c r="AO3" s="404"/>
      <c r="AP3" s="404"/>
      <c r="AQ3" s="404"/>
      <c r="AR3" s="404"/>
      <c r="AS3" s="404"/>
      <c r="AT3" s="404"/>
      <c r="AU3" s="404"/>
      <c r="AV3" s="404"/>
      <c r="AW3" s="404"/>
      <c r="AX3" s="404"/>
      <c r="AY3" s="404"/>
      <c r="AZ3" s="404"/>
      <c r="BA3" s="404"/>
      <c r="BB3" s="404"/>
      <c r="BC3" s="404"/>
      <c r="BD3" s="404"/>
      <c r="BE3" s="404"/>
    </row>
    <row r="4" spans="1:73" ht="15.6" x14ac:dyDescent="0.3">
      <c r="A4" s="404" t="s">
        <v>176</v>
      </c>
      <c r="B4" s="404"/>
      <c r="C4" s="404"/>
      <c r="D4" s="404"/>
      <c r="E4" s="404"/>
      <c r="F4" s="404"/>
      <c r="G4" s="404"/>
      <c r="H4" s="404"/>
      <c r="I4" s="404"/>
      <c r="J4" s="404"/>
      <c r="K4" s="404"/>
      <c r="L4" s="404"/>
      <c r="M4" s="404"/>
      <c r="N4" s="404"/>
      <c r="O4" s="404"/>
      <c r="P4" s="404"/>
      <c r="Q4" s="404"/>
      <c r="R4" s="404"/>
      <c r="S4" s="404"/>
      <c r="T4" s="404"/>
      <c r="U4" s="404"/>
      <c r="V4" s="404"/>
      <c r="W4" s="404"/>
      <c r="X4" s="404"/>
      <c r="Y4" s="404"/>
      <c r="Z4" s="404"/>
      <c r="AA4" s="404"/>
      <c r="AB4" s="404"/>
      <c r="AC4" s="404"/>
      <c r="AD4" s="404"/>
      <c r="AE4" s="404"/>
      <c r="AF4" s="404"/>
      <c r="AG4" s="404"/>
      <c r="AH4" s="404"/>
      <c r="AI4" s="404"/>
      <c r="AJ4" s="404"/>
      <c r="AK4" s="404"/>
      <c r="AL4" s="404"/>
      <c r="AM4" s="404"/>
      <c r="AN4" s="404"/>
      <c r="AO4" s="404"/>
      <c r="AP4" s="404"/>
      <c r="AQ4" s="404"/>
      <c r="AR4" s="404"/>
      <c r="AS4" s="404"/>
      <c r="AT4" s="404"/>
      <c r="AU4" s="404"/>
      <c r="AV4" s="404"/>
      <c r="AW4" s="404"/>
      <c r="AX4" s="404"/>
      <c r="AY4" s="404"/>
      <c r="AZ4" s="404"/>
      <c r="BA4" s="404"/>
      <c r="BB4" s="404"/>
      <c r="BC4" s="404"/>
      <c r="BD4" s="404"/>
      <c r="BE4" s="404"/>
    </row>
    <row r="5" spans="1:73" x14ac:dyDescent="0.3">
      <c r="A5" s="403"/>
      <c r="B5" s="403"/>
      <c r="C5" s="403"/>
      <c r="D5" s="403"/>
      <c r="E5" s="403"/>
      <c r="F5" s="403"/>
      <c r="G5" s="403"/>
      <c r="H5" s="403"/>
      <c r="I5" s="403"/>
      <c r="J5" s="403"/>
      <c r="K5" s="403"/>
      <c r="L5" s="403"/>
      <c r="M5" s="403"/>
      <c r="N5" s="403"/>
      <c r="O5" s="403"/>
      <c r="P5" s="403"/>
      <c r="Q5" s="403"/>
      <c r="R5" s="403"/>
      <c r="S5" s="403"/>
      <c r="T5" s="403"/>
      <c r="U5" s="403"/>
      <c r="V5" s="403"/>
      <c r="W5" s="403"/>
      <c r="X5" s="403"/>
      <c r="Y5" s="403"/>
      <c r="Z5" s="403"/>
      <c r="AA5" s="403"/>
      <c r="AB5" s="403"/>
      <c r="AC5" s="403"/>
      <c r="AD5" s="403"/>
      <c r="AE5" s="403"/>
      <c r="AF5" s="403"/>
      <c r="AG5" s="403"/>
      <c r="AH5" s="403"/>
      <c r="AI5" s="403"/>
      <c r="AJ5" s="403"/>
      <c r="AK5" s="403"/>
      <c r="AL5" s="403"/>
      <c r="AM5" s="403"/>
      <c r="AN5" s="403"/>
      <c r="AO5" s="403"/>
      <c r="AP5" s="403"/>
      <c r="AQ5" s="403"/>
      <c r="AR5" s="403"/>
      <c r="AS5" s="403"/>
      <c r="AT5" s="403"/>
      <c r="AU5" s="403"/>
      <c r="AV5" s="403"/>
      <c r="AW5" s="403"/>
      <c r="AX5" s="403"/>
      <c r="AY5" s="403"/>
      <c r="AZ5" s="403"/>
      <c r="BA5" s="403"/>
      <c r="BB5" s="403"/>
      <c r="BC5" s="403"/>
      <c r="BD5" s="403"/>
      <c r="BE5" s="403"/>
    </row>
    <row r="6" spans="1:73" x14ac:dyDescent="0.3">
      <c r="A6" s="403"/>
      <c r="B6" s="403"/>
      <c r="C6" s="403"/>
      <c r="D6" s="403"/>
      <c r="E6" s="403"/>
      <c r="F6" s="403"/>
      <c r="G6" s="403"/>
      <c r="H6" s="403"/>
      <c r="I6" s="403"/>
      <c r="J6" s="403"/>
      <c r="K6" s="403"/>
      <c r="L6" s="403"/>
      <c r="M6" s="403"/>
      <c r="N6" s="403"/>
      <c r="O6" s="403"/>
      <c r="P6" s="403"/>
      <c r="Q6" s="403"/>
      <c r="R6" s="403"/>
      <c r="S6" s="403"/>
      <c r="T6" s="403"/>
      <c r="U6" s="403"/>
      <c r="V6" s="403"/>
      <c r="W6" s="403"/>
      <c r="X6" s="403"/>
      <c r="Y6" s="403"/>
      <c r="Z6" s="403"/>
      <c r="AA6" s="403"/>
      <c r="AB6" s="403"/>
      <c r="AC6" s="403"/>
      <c r="AD6" s="403"/>
      <c r="AE6" s="403"/>
      <c r="AF6" s="403"/>
      <c r="AG6" s="403"/>
      <c r="AH6" s="403"/>
      <c r="AI6" s="403"/>
      <c r="AJ6" s="403"/>
      <c r="AK6" s="403"/>
      <c r="AL6" s="403"/>
      <c r="AM6" s="403"/>
      <c r="AN6" s="403"/>
      <c r="AO6" s="403"/>
      <c r="AP6" s="403"/>
      <c r="AQ6" s="403"/>
      <c r="AR6" s="403"/>
      <c r="AS6" s="403"/>
      <c r="AT6" s="403"/>
      <c r="AU6" s="403"/>
      <c r="AV6" s="403"/>
      <c r="AW6" s="403"/>
      <c r="AX6" s="403"/>
      <c r="AY6" s="403"/>
      <c r="AZ6" s="403"/>
      <c r="BA6" s="403"/>
      <c r="BB6" s="403"/>
      <c r="BC6" s="403"/>
      <c r="BD6" s="403"/>
      <c r="BE6" s="403"/>
    </row>
    <row r="7" spans="1:73" x14ac:dyDescent="0.3">
      <c r="A7" s="405" t="s">
        <v>151</v>
      </c>
      <c r="B7" s="405"/>
      <c r="C7" s="405"/>
      <c r="D7" s="405"/>
      <c r="E7" s="405"/>
      <c r="F7" s="405"/>
      <c r="G7" s="405"/>
      <c r="H7" s="405"/>
      <c r="I7" s="405"/>
      <c r="J7" s="405"/>
      <c r="K7" s="405"/>
      <c r="L7" s="405"/>
      <c r="M7" s="405"/>
      <c r="N7" s="405"/>
      <c r="O7" s="405"/>
      <c r="P7" s="405"/>
      <c r="Q7" s="405"/>
      <c r="R7" s="405"/>
      <c r="S7" s="405"/>
      <c r="T7" s="405"/>
      <c r="U7" s="405"/>
      <c r="V7" s="405"/>
      <c r="W7" s="405"/>
      <c r="X7" s="405"/>
      <c r="Y7" s="405"/>
      <c r="Z7" s="405"/>
      <c r="AA7" s="405"/>
      <c r="AB7" s="405"/>
      <c r="AC7" s="405"/>
      <c r="AD7" s="405"/>
      <c r="AE7" s="405"/>
      <c r="AF7" s="405"/>
      <c r="AG7" s="405"/>
      <c r="AH7" s="405"/>
      <c r="AI7" s="405"/>
      <c r="AJ7" s="405"/>
      <c r="AK7" s="405"/>
      <c r="AL7" s="405"/>
      <c r="AM7" s="405"/>
      <c r="AN7" s="405"/>
      <c r="AO7" s="405"/>
      <c r="AP7" s="405"/>
      <c r="AQ7" s="405"/>
      <c r="AR7" s="405"/>
      <c r="AS7" s="405"/>
      <c r="AT7" s="405"/>
      <c r="AU7" s="405"/>
      <c r="AV7" s="405"/>
      <c r="AW7" s="405"/>
      <c r="AX7" s="405"/>
      <c r="AY7" s="405"/>
      <c r="AZ7" s="405"/>
      <c r="BA7" s="405"/>
      <c r="BB7" s="405"/>
      <c r="BC7" s="405"/>
      <c r="BD7" s="405"/>
      <c r="BE7" s="405"/>
    </row>
    <row r="8" spans="1:73" x14ac:dyDescent="0.3">
      <c r="A8" s="405"/>
      <c r="B8" s="405"/>
      <c r="C8" s="405"/>
      <c r="D8" s="405"/>
      <c r="E8" s="405"/>
      <c r="F8" s="405"/>
      <c r="G8" s="405"/>
      <c r="H8" s="405"/>
      <c r="I8" s="405"/>
      <c r="J8" s="405"/>
      <c r="K8" s="405"/>
      <c r="L8" s="405"/>
      <c r="M8" s="405"/>
      <c r="N8" s="405"/>
      <c r="O8" s="405"/>
      <c r="P8" s="405"/>
      <c r="Q8" s="405"/>
      <c r="R8" s="405"/>
      <c r="S8" s="405"/>
      <c r="T8" s="405"/>
      <c r="U8" s="405"/>
      <c r="V8" s="405"/>
      <c r="W8" s="405"/>
      <c r="X8" s="405"/>
      <c r="Y8" s="405"/>
      <c r="Z8" s="405"/>
      <c r="AA8" s="405"/>
      <c r="AB8" s="405"/>
      <c r="AC8" s="405"/>
      <c r="AD8" s="405"/>
      <c r="AE8" s="405"/>
      <c r="AF8" s="405"/>
      <c r="AG8" s="405"/>
      <c r="AH8" s="405"/>
      <c r="AI8" s="405"/>
      <c r="AJ8" s="405"/>
      <c r="AK8" s="405"/>
      <c r="AL8" s="405"/>
      <c r="AM8" s="405"/>
      <c r="AN8" s="405"/>
      <c r="AO8" s="405"/>
      <c r="AP8" s="405"/>
      <c r="AQ8" s="405"/>
      <c r="AR8" s="405"/>
      <c r="AS8" s="405"/>
      <c r="AT8" s="405"/>
      <c r="AU8" s="405"/>
      <c r="AV8" s="405"/>
      <c r="AW8" s="405"/>
      <c r="AX8" s="405"/>
      <c r="AY8" s="405"/>
      <c r="AZ8" s="405"/>
      <c r="BA8" s="405"/>
      <c r="BB8" s="405"/>
      <c r="BC8" s="405"/>
      <c r="BD8" s="405"/>
      <c r="BE8" s="405"/>
    </row>
    <row r="9" spans="1:73" x14ac:dyDescent="0.3">
      <c r="AI9" s="2"/>
      <c r="AJ9" s="2"/>
      <c r="AK9" s="2"/>
      <c r="AL9" s="2"/>
      <c r="AS9" s="4"/>
      <c r="AT9" s="4"/>
      <c r="AU9" s="4"/>
      <c r="AV9" s="4"/>
      <c r="AW9" s="4"/>
      <c r="AX9" s="4"/>
      <c r="AY9" s="4"/>
      <c r="AZ9" s="4"/>
      <c r="BA9" s="4"/>
      <c r="BB9" s="4"/>
      <c r="BC9" s="4"/>
      <c r="BD9" s="4"/>
      <c r="BE9" s="4"/>
    </row>
    <row r="10" spans="1:73" x14ac:dyDescent="0.3">
      <c r="A10" s="406" t="s">
        <v>152</v>
      </c>
      <c r="B10" s="407">
        <v>1</v>
      </c>
      <c r="C10" s="408"/>
      <c r="D10" s="408"/>
      <c r="E10" s="409"/>
      <c r="F10" s="407">
        <v>2</v>
      </c>
      <c r="G10" s="408"/>
      <c r="H10" s="408"/>
      <c r="I10" s="409"/>
      <c r="J10" s="407">
        <v>3</v>
      </c>
      <c r="K10" s="408"/>
      <c r="L10" s="408"/>
      <c r="M10" s="409"/>
      <c r="N10" s="407">
        <v>4</v>
      </c>
      <c r="O10" s="408"/>
      <c r="P10" s="408"/>
      <c r="Q10" s="409"/>
      <c r="R10" s="407">
        <v>5</v>
      </c>
      <c r="S10" s="408"/>
      <c r="T10" s="408"/>
      <c r="U10" s="409"/>
      <c r="V10" s="407">
        <v>6</v>
      </c>
      <c r="W10" s="408"/>
      <c r="X10" s="408"/>
      <c r="Y10" s="409"/>
      <c r="Z10" s="407">
        <v>7</v>
      </c>
      <c r="AA10" s="408"/>
      <c r="AB10" s="408"/>
      <c r="AC10" s="409"/>
      <c r="AD10" s="407">
        <v>8</v>
      </c>
      <c r="AE10" s="408"/>
      <c r="AF10" s="408"/>
      <c r="AG10" s="409"/>
      <c r="AH10" s="411" t="s">
        <v>153</v>
      </c>
      <c r="AI10" s="412" t="s">
        <v>177</v>
      </c>
      <c r="AJ10" s="412"/>
      <c r="AK10" s="412"/>
      <c r="AL10" s="412"/>
      <c r="AM10" s="412"/>
      <c r="AN10" s="412"/>
      <c r="AO10" s="412"/>
      <c r="AP10" s="412"/>
      <c r="AQ10" s="412"/>
      <c r="AR10" s="412"/>
      <c r="AS10" s="412"/>
      <c r="AT10" s="412"/>
      <c r="AU10" s="412"/>
      <c r="AV10" s="412"/>
      <c r="AW10" s="412"/>
      <c r="AX10" s="412"/>
      <c r="AY10" s="412"/>
      <c r="AZ10" s="412"/>
      <c r="BA10" s="412"/>
      <c r="BB10" s="412"/>
      <c r="BC10" s="412"/>
      <c r="BD10" s="412"/>
      <c r="BE10" s="5"/>
    </row>
    <row r="11" spans="1:73" x14ac:dyDescent="0.3">
      <c r="A11" s="406"/>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411"/>
      <c r="AI11" s="410" t="s">
        <v>178</v>
      </c>
      <c r="AJ11" s="410" t="s">
        <v>179</v>
      </c>
      <c r="AK11" s="410" t="s">
        <v>180</v>
      </c>
      <c r="AL11" s="410" t="s">
        <v>181</v>
      </c>
      <c r="AM11" s="410" t="s">
        <v>182</v>
      </c>
      <c r="AN11" s="410" t="s">
        <v>183</v>
      </c>
      <c r="AO11" s="410" t="s">
        <v>184</v>
      </c>
      <c r="AP11" s="410" t="s">
        <v>185</v>
      </c>
      <c r="AQ11" s="410" t="s">
        <v>186</v>
      </c>
      <c r="AR11" s="410" t="s">
        <v>187</v>
      </c>
      <c r="AS11" s="410" t="s">
        <v>188</v>
      </c>
      <c r="AT11" s="410" t="s">
        <v>189</v>
      </c>
      <c r="AU11" s="410" t="s">
        <v>190</v>
      </c>
      <c r="AV11" s="410" t="s">
        <v>191</v>
      </c>
      <c r="AW11" s="410" t="s">
        <v>192</v>
      </c>
      <c r="AX11" s="410" t="s">
        <v>193</v>
      </c>
      <c r="AY11" s="410" t="s">
        <v>194</v>
      </c>
      <c r="AZ11" s="410" t="s">
        <v>195</v>
      </c>
      <c r="BA11" s="410" t="s">
        <v>121</v>
      </c>
      <c r="BB11" s="410" t="s">
        <v>32</v>
      </c>
      <c r="BC11" s="410" t="s">
        <v>196</v>
      </c>
      <c r="BD11" s="410" t="s">
        <v>197</v>
      </c>
      <c r="BE11" s="7"/>
    </row>
    <row r="12" spans="1:73" s="3" customFormat="1" ht="34.35" customHeight="1" x14ac:dyDescent="0.3">
      <c r="A12" s="406"/>
      <c r="B12" s="406"/>
      <c r="C12" s="406"/>
      <c r="D12" s="406"/>
      <c r="E12" s="406"/>
      <c r="F12" s="406"/>
      <c r="G12" s="406"/>
      <c r="H12" s="406"/>
      <c r="I12" s="406"/>
      <c r="J12" s="406"/>
      <c r="K12" s="406"/>
      <c r="L12" s="406"/>
      <c r="M12" s="406"/>
      <c r="N12" s="406"/>
      <c r="O12" s="406"/>
      <c r="P12" s="406"/>
      <c r="Q12" s="406"/>
      <c r="R12" s="406"/>
      <c r="S12" s="406"/>
      <c r="T12" s="406"/>
      <c r="U12" s="406"/>
      <c r="V12" s="406"/>
      <c r="W12" s="406"/>
      <c r="X12" s="406"/>
      <c r="Y12" s="406"/>
      <c r="Z12" s="406"/>
      <c r="AA12" s="406"/>
      <c r="AB12" s="406"/>
      <c r="AC12" s="406"/>
      <c r="AD12" s="406"/>
      <c r="AE12" s="406"/>
      <c r="AF12" s="406"/>
      <c r="AG12" s="406"/>
      <c r="AH12" s="411"/>
      <c r="AI12" s="410"/>
      <c r="AJ12" s="410"/>
      <c r="AK12" s="410"/>
      <c r="AL12" s="410"/>
      <c r="AM12" s="410"/>
      <c r="AN12" s="410"/>
      <c r="AO12" s="410"/>
      <c r="AP12" s="410"/>
      <c r="AQ12" s="410"/>
      <c r="AR12" s="410"/>
      <c r="AS12" s="410"/>
      <c r="AT12" s="410"/>
      <c r="AU12" s="410"/>
      <c r="AV12" s="410"/>
      <c r="AW12" s="410"/>
      <c r="AX12" s="410"/>
      <c r="AY12" s="410"/>
      <c r="AZ12" s="410"/>
      <c r="BA12" s="410"/>
      <c r="BB12" s="410"/>
      <c r="BC12" s="410"/>
      <c r="BD12" s="410"/>
      <c r="BE12" s="7"/>
    </row>
    <row r="13" spans="1:73" x14ac:dyDescent="0.3">
      <c r="A13" s="8" t="s">
        <v>198</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199</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200</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201</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202</v>
      </c>
      <c r="AI15" s="11">
        <v>0.8</v>
      </c>
      <c r="AJ15" s="11">
        <v>0.8</v>
      </c>
      <c r="AK15" s="11">
        <v>0.8</v>
      </c>
      <c r="AL15" s="11">
        <v>0.8</v>
      </c>
      <c r="AM15" s="11">
        <v>0.8</v>
      </c>
      <c r="AN15" s="11">
        <v>0.8</v>
      </c>
      <c r="AO15" s="11">
        <v>0.8</v>
      </c>
      <c r="AP15" s="11">
        <v>0.8</v>
      </c>
      <c r="AQ15" s="11">
        <v>0.8</v>
      </c>
      <c r="AR15" s="11">
        <v>0.8</v>
      </c>
      <c r="AS15" s="11" t="s">
        <v>203</v>
      </c>
      <c r="AT15" s="11">
        <v>0.8</v>
      </c>
      <c r="AU15" s="11">
        <v>0.8</v>
      </c>
      <c r="AV15" s="11">
        <v>0.8</v>
      </c>
      <c r="AW15" s="11">
        <v>0.8</v>
      </c>
      <c r="AX15" s="11" t="s">
        <v>203</v>
      </c>
      <c r="AY15" s="11" t="s">
        <v>203</v>
      </c>
      <c r="AZ15" s="11" t="s">
        <v>203</v>
      </c>
      <c r="BA15" s="11" t="s">
        <v>203</v>
      </c>
      <c r="BB15" s="11" t="s">
        <v>203</v>
      </c>
      <c r="BC15" s="11" t="s">
        <v>203</v>
      </c>
      <c r="BD15" s="11" t="s">
        <v>203</v>
      </c>
      <c r="BE15" s="14"/>
      <c r="BF15" s="15"/>
    </row>
    <row r="16" spans="1:73" ht="179.4" x14ac:dyDescent="0.3">
      <c r="A16" s="8" t="s">
        <v>204</v>
      </c>
      <c r="B16" s="9"/>
      <c r="C16" s="9"/>
      <c r="D16" s="9"/>
      <c r="E16" s="9">
        <v>1</v>
      </c>
      <c r="F16" s="9"/>
      <c r="G16" s="9"/>
      <c r="H16" s="9" t="s">
        <v>64</v>
      </c>
      <c r="I16" s="9">
        <v>1</v>
      </c>
      <c r="J16" s="9"/>
      <c r="K16" s="9" t="s">
        <v>64</v>
      </c>
      <c r="L16" s="9" t="s">
        <v>64</v>
      </c>
      <c r="M16" s="9">
        <v>1</v>
      </c>
      <c r="N16" s="9"/>
      <c r="O16" s="9" t="s">
        <v>64</v>
      </c>
      <c r="P16" s="9" t="s">
        <v>64</v>
      </c>
      <c r="Q16" s="9">
        <v>1</v>
      </c>
      <c r="R16" s="9"/>
      <c r="S16" s="9"/>
      <c r="T16" s="9"/>
      <c r="U16" s="9">
        <v>1</v>
      </c>
      <c r="V16" s="9"/>
      <c r="W16" s="9"/>
      <c r="X16" s="9" t="s">
        <v>64</v>
      </c>
      <c r="Y16" s="9">
        <v>1</v>
      </c>
      <c r="Z16" s="9"/>
      <c r="AA16" s="9" t="s">
        <v>64</v>
      </c>
      <c r="AB16" s="9" t="s">
        <v>64</v>
      </c>
      <c r="AC16" s="9">
        <v>1</v>
      </c>
      <c r="AD16" s="9"/>
      <c r="AE16" s="9" t="s">
        <v>64</v>
      </c>
      <c r="AF16" s="9" t="s">
        <v>64</v>
      </c>
      <c r="AG16" s="9">
        <v>1</v>
      </c>
      <c r="AH16" s="13" t="s">
        <v>200</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205</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206</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207</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206</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208</v>
      </c>
      <c r="B19" s="9"/>
      <c r="C19" s="9"/>
      <c r="D19" s="9"/>
      <c r="E19" s="9"/>
      <c r="F19" s="9"/>
      <c r="G19" s="9"/>
      <c r="H19" s="9"/>
      <c r="I19" s="9" t="s">
        <v>64</v>
      </c>
      <c r="J19" s="9"/>
      <c r="K19" s="9"/>
      <c r="L19" s="9"/>
      <c r="M19" s="9" t="s">
        <v>64</v>
      </c>
      <c r="N19" s="9"/>
      <c r="O19" s="9"/>
      <c r="P19" s="9"/>
      <c r="Q19" s="9"/>
      <c r="R19" s="9"/>
      <c r="S19" s="9"/>
      <c r="T19" s="9"/>
      <c r="U19" s="9"/>
      <c r="V19" s="9"/>
      <c r="W19" s="9"/>
      <c r="X19" s="9"/>
      <c r="Y19" s="9" t="s">
        <v>64</v>
      </c>
      <c r="Z19" s="9"/>
      <c r="AA19" s="9"/>
      <c r="AB19" s="9"/>
      <c r="AC19" s="9" t="s">
        <v>64</v>
      </c>
      <c r="AD19" s="9"/>
      <c r="AE19" s="9"/>
      <c r="AF19" s="9"/>
      <c r="AG19" s="9"/>
      <c r="AH19" s="13" t="s">
        <v>209</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210</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206</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64</v>
      </c>
      <c r="B21" s="416" t="s">
        <v>64</v>
      </c>
      <c r="C21" s="416"/>
      <c r="D21" s="416"/>
      <c r="E21" s="416"/>
      <c r="F21" s="416"/>
      <c r="G21" s="416"/>
      <c r="H21" s="416"/>
      <c r="I21" s="416"/>
      <c r="J21" s="416"/>
      <c r="K21" s="416"/>
      <c r="L21" s="416"/>
      <c r="M21" s="416"/>
      <c r="N21" s="416"/>
      <c r="O21" s="416"/>
      <c r="P21" s="416"/>
      <c r="Q21" s="416"/>
      <c r="R21" s="416" t="s">
        <v>64</v>
      </c>
      <c r="S21" s="416"/>
      <c r="T21" s="416"/>
      <c r="U21" s="416"/>
      <c r="V21" s="416"/>
      <c r="W21" s="416"/>
      <c r="X21" s="416"/>
      <c r="Y21" s="416"/>
      <c r="Z21" s="416"/>
      <c r="AA21" s="416"/>
      <c r="AB21" s="416"/>
      <c r="AC21" s="416"/>
      <c r="AD21" s="416"/>
      <c r="AE21" s="416"/>
      <c r="AF21" s="416"/>
      <c r="AG21" s="416"/>
      <c r="AH21" s="19" t="s">
        <v>211</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417"/>
      <c r="C22" s="417"/>
      <c r="D22" s="417"/>
      <c r="E22" s="417"/>
      <c r="F22" s="417"/>
      <c r="G22" s="417"/>
      <c r="H22" s="417"/>
      <c r="I22" s="417"/>
      <c r="J22" s="417"/>
      <c r="K22" s="417"/>
      <c r="L22" s="417"/>
      <c r="M22" s="417"/>
      <c r="N22" s="417"/>
      <c r="O22" s="417"/>
      <c r="P22" s="417"/>
      <c r="Q22" s="417"/>
      <c r="R22" s="417"/>
      <c r="S22" s="417"/>
      <c r="T22" s="417"/>
      <c r="U22" s="417"/>
      <c r="V22" s="417"/>
      <c r="W22" s="417"/>
      <c r="X22" s="417"/>
      <c r="Y22" s="417"/>
      <c r="Z22" s="417"/>
      <c r="AA22" s="417"/>
      <c r="AB22" s="417"/>
      <c r="AC22" s="417"/>
      <c r="AD22" s="417"/>
      <c r="AE22" s="417"/>
      <c r="AF22" s="417"/>
      <c r="AG22" s="417"/>
      <c r="AH22" s="19" t="s">
        <v>170</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64</v>
      </c>
      <c r="AI23" s="25" t="s">
        <v>212</v>
      </c>
      <c r="AJ23" s="25" t="s">
        <v>212</v>
      </c>
      <c r="AK23" s="25" t="s">
        <v>212</v>
      </c>
      <c r="AL23" s="25" t="s">
        <v>212</v>
      </c>
      <c r="AM23" s="25" t="s">
        <v>212</v>
      </c>
      <c r="AN23" s="25" t="s">
        <v>212</v>
      </c>
      <c r="AO23" s="25" t="s">
        <v>212</v>
      </c>
      <c r="AP23" s="25" t="s">
        <v>212</v>
      </c>
      <c r="AQ23" s="25" t="s">
        <v>212</v>
      </c>
      <c r="AR23" s="25" t="s">
        <v>212</v>
      </c>
      <c r="AS23" s="25" t="s">
        <v>212</v>
      </c>
      <c r="AT23" s="25" t="s">
        <v>213</v>
      </c>
      <c r="AU23" s="25" t="s">
        <v>213</v>
      </c>
      <c r="AV23" s="25" t="s">
        <v>212</v>
      </c>
      <c r="AW23" s="25" t="s">
        <v>212</v>
      </c>
      <c r="AX23" s="25" t="s">
        <v>212</v>
      </c>
      <c r="AY23" s="25" t="s">
        <v>212</v>
      </c>
      <c r="AZ23" s="25" t="s">
        <v>212</v>
      </c>
      <c r="BA23" s="25" t="s">
        <v>212</v>
      </c>
      <c r="BB23" s="25" t="s">
        <v>212</v>
      </c>
      <c r="BC23" s="25" t="s">
        <v>212</v>
      </c>
      <c r="BD23" s="25" t="s">
        <v>212</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413"/>
      <c r="B27" s="413"/>
      <c r="C27" s="413"/>
      <c r="D27" s="413"/>
      <c r="E27" s="413"/>
      <c r="F27" s="413"/>
      <c r="G27" s="413"/>
      <c r="H27" s="413"/>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414" t="s">
        <v>214</v>
      </c>
      <c r="B28" s="414"/>
      <c r="C28" s="414"/>
      <c r="D28" s="414"/>
      <c r="E28" s="414"/>
      <c r="F28" s="414"/>
      <c r="G28" s="414"/>
      <c r="H28" s="414"/>
      <c r="R28" s="415" t="s">
        <v>215</v>
      </c>
      <c r="S28" s="415"/>
      <c r="T28" s="415"/>
      <c r="U28" s="415"/>
      <c r="V28" s="415"/>
      <c r="W28" s="415"/>
      <c r="X28" s="415"/>
      <c r="Y28" s="415"/>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216</v>
      </c>
      <c r="B1" s="418" t="s">
        <v>217</v>
      </c>
      <c r="C1" s="419"/>
    </row>
    <row r="2" spans="1:3" ht="29.1" customHeight="1" thickBot="1" x14ac:dyDescent="0.35">
      <c r="A2" s="34"/>
      <c r="B2" s="420" t="s">
        <v>218</v>
      </c>
      <c r="C2" s="421"/>
    </row>
    <row r="3" spans="1:3" x14ac:dyDescent="0.3">
      <c r="A3" s="36" t="s">
        <v>216</v>
      </c>
      <c r="B3" s="37" t="s">
        <v>219</v>
      </c>
      <c r="C3" s="38" t="s">
        <v>220</v>
      </c>
    </row>
    <row r="4" spans="1:3" x14ac:dyDescent="0.3">
      <c r="A4" s="39" t="s">
        <v>24</v>
      </c>
      <c r="B4" s="35">
        <v>7750000</v>
      </c>
      <c r="C4" s="40">
        <v>7900000</v>
      </c>
    </row>
    <row r="5" spans="1:3" x14ac:dyDescent="0.3">
      <c r="A5" s="39" t="s">
        <v>25</v>
      </c>
      <c r="B5" s="35">
        <v>6000000</v>
      </c>
      <c r="C5" s="40">
        <v>6145000</v>
      </c>
    </row>
    <row r="6" spans="1:3" x14ac:dyDescent="0.3">
      <c r="A6" s="39" t="s">
        <v>26</v>
      </c>
      <c r="B6" s="35">
        <v>3920000</v>
      </c>
      <c r="C6" s="40">
        <v>4050000</v>
      </c>
    </row>
    <row r="7" spans="1:3" x14ac:dyDescent="0.3">
      <c r="A7" s="39" t="s">
        <v>221</v>
      </c>
      <c r="B7" s="35">
        <v>6000000</v>
      </c>
      <c r="C7" s="40">
        <v>6145000</v>
      </c>
    </row>
    <row r="8" spans="1:3" x14ac:dyDescent="0.3">
      <c r="A8" s="39" t="s">
        <v>222</v>
      </c>
      <c r="B8" s="35">
        <v>3920000</v>
      </c>
      <c r="C8" s="40">
        <v>4050000</v>
      </c>
    </row>
    <row r="9" spans="1:3" x14ac:dyDescent="0.3">
      <c r="A9" s="39" t="s">
        <v>121</v>
      </c>
      <c r="B9" s="35">
        <v>7090000</v>
      </c>
      <c r="C9" s="40">
        <v>7240000</v>
      </c>
    </row>
    <row r="10" spans="1:3" x14ac:dyDescent="0.3">
      <c r="A10" s="39" t="s">
        <v>31</v>
      </c>
      <c r="B10" s="35">
        <v>7090000</v>
      </c>
      <c r="C10" s="40">
        <v>7240000</v>
      </c>
    </row>
    <row r="11" spans="1:3" x14ac:dyDescent="0.3">
      <c r="A11" s="39" t="s">
        <v>120</v>
      </c>
      <c r="B11" s="35">
        <v>7090000</v>
      </c>
      <c r="C11" s="40">
        <v>7240000</v>
      </c>
    </row>
    <row r="12" spans="1:3" x14ac:dyDescent="0.3">
      <c r="A12" s="39" t="s">
        <v>32</v>
      </c>
      <c r="B12" s="35">
        <v>7090000</v>
      </c>
      <c r="C12" s="40">
        <v>7240000</v>
      </c>
    </row>
    <row r="13" spans="1:3" x14ac:dyDescent="0.3">
      <c r="A13" s="39" t="s">
        <v>223</v>
      </c>
      <c r="B13" s="35">
        <v>7090000</v>
      </c>
      <c r="C13" s="40">
        <v>7240000</v>
      </c>
    </row>
    <row r="14" spans="1:3" x14ac:dyDescent="0.3">
      <c r="A14" s="39" t="s">
        <v>122</v>
      </c>
      <c r="B14" s="35">
        <v>7090000</v>
      </c>
      <c r="C14" s="40">
        <v>7240000</v>
      </c>
    </row>
    <row r="15" spans="1:3" x14ac:dyDescent="0.3">
      <c r="A15" s="39" t="s">
        <v>224</v>
      </c>
      <c r="B15" s="35">
        <v>7090000</v>
      </c>
      <c r="C15" s="40">
        <v>7240000</v>
      </c>
    </row>
    <row r="16" spans="1:3" x14ac:dyDescent="0.3">
      <c r="A16" s="39" t="s">
        <v>225</v>
      </c>
      <c r="B16" s="35">
        <v>7090000</v>
      </c>
      <c r="C16" s="40">
        <v>7240000</v>
      </c>
    </row>
    <row r="17" spans="1:3" x14ac:dyDescent="0.3">
      <c r="A17" s="39" t="s">
        <v>226</v>
      </c>
      <c r="B17" s="35">
        <v>6000000</v>
      </c>
      <c r="C17" s="40">
        <v>6145000</v>
      </c>
    </row>
    <row r="18" spans="1:3" x14ac:dyDescent="0.3">
      <c r="A18" s="39" t="s">
        <v>227</v>
      </c>
      <c r="B18" s="35">
        <v>6550000</v>
      </c>
      <c r="C18" s="40">
        <v>6700000</v>
      </c>
    </row>
    <row r="19" spans="1:3" x14ac:dyDescent="0.3">
      <c r="A19" s="39" t="s">
        <v>228</v>
      </c>
      <c r="B19" s="35">
        <v>6550000</v>
      </c>
      <c r="C19" s="40">
        <v>6700000</v>
      </c>
    </row>
    <row r="20" spans="1:3" x14ac:dyDescent="0.3">
      <c r="A20" s="39" t="s">
        <v>229</v>
      </c>
      <c r="B20" s="35">
        <v>4450000</v>
      </c>
      <c r="C20" s="40">
        <v>4600000</v>
      </c>
    </row>
    <row r="21" spans="1:3" x14ac:dyDescent="0.3">
      <c r="A21" s="39" t="s">
        <v>39</v>
      </c>
      <c r="B21" s="35">
        <v>4450000</v>
      </c>
      <c r="C21" s="40">
        <v>4600000</v>
      </c>
    </row>
    <row r="22" spans="1:3" x14ac:dyDescent="0.3">
      <c r="A22" s="39" t="s">
        <v>128</v>
      </c>
      <c r="B22" s="35">
        <v>4450000</v>
      </c>
      <c r="C22" s="40">
        <v>4600000</v>
      </c>
    </row>
    <row r="23" spans="1:3" x14ac:dyDescent="0.3">
      <c r="A23" s="39" t="s">
        <v>130</v>
      </c>
      <c r="B23" s="35">
        <v>4450000</v>
      </c>
      <c r="C23" s="40">
        <v>4600000</v>
      </c>
    </row>
    <row r="24" spans="1:3" ht="22.8" x14ac:dyDescent="0.3">
      <c r="A24" s="39" t="s">
        <v>131</v>
      </c>
      <c r="B24" s="35">
        <v>4450000</v>
      </c>
      <c r="C24" s="40">
        <v>4600000</v>
      </c>
    </row>
    <row r="25" spans="1:3" x14ac:dyDescent="0.3">
      <c r="A25" s="39" t="s">
        <v>230</v>
      </c>
      <c r="B25" s="35">
        <v>4450000</v>
      </c>
      <c r="C25" s="40">
        <v>4600000</v>
      </c>
    </row>
    <row r="26" spans="1:3" x14ac:dyDescent="0.3">
      <c r="A26" s="39" t="s">
        <v>231</v>
      </c>
      <c r="B26" s="35">
        <v>4450000</v>
      </c>
      <c r="C26" s="40">
        <v>4600000</v>
      </c>
    </row>
    <row r="27" spans="1:3" x14ac:dyDescent="0.3">
      <c r="A27" s="39" t="s">
        <v>232</v>
      </c>
      <c r="B27" s="35">
        <v>4450000</v>
      </c>
      <c r="C27" s="40">
        <v>4600000</v>
      </c>
    </row>
    <row r="28" spans="1:3" x14ac:dyDescent="0.3">
      <c r="A28" s="39" t="s">
        <v>233</v>
      </c>
      <c r="B28" s="35">
        <v>4450000</v>
      </c>
      <c r="C28" s="40">
        <v>4600000</v>
      </c>
    </row>
    <row r="29" spans="1:3" x14ac:dyDescent="0.3">
      <c r="A29" s="39" t="s">
        <v>234</v>
      </c>
      <c r="B29" s="35">
        <v>4450000</v>
      </c>
      <c r="C29" s="40">
        <v>4600000</v>
      </c>
    </row>
    <row r="30" spans="1:3" x14ac:dyDescent="0.3">
      <c r="A30" s="39" t="s">
        <v>235</v>
      </c>
      <c r="B30" s="35">
        <v>6000000</v>
      </c>
      <c r="C30" s="40">
        <v>6145000</v>
      </c>
    </row>
    <row r="31" spans="1:3" x14ac:dyDescent="0.3">
      <c r="A31" s="39" t="s">
        <v>135</v>
      </c>
      <c r="B31" s="35">
        <v>2260000</v>
      </c>
      <c r="C31" s="40">
        <v>2290000</v>
      </c>
    </row>
    <row r="32" spans="1:3" x14ac:dyDescent="0.3">
      <c r="A32" s="39" t="s">
        <v>133</v>
      </c>
      <c r="B32" s="35">
        <v>2370000</v>
      </c>
      <c r="C32" s="40">
        <v>2400000</v>
      </c>
    </row>
    <row r="33" spans="1:3" x14ac:dyDescent="0.3">
      <c r="A33" s="39" t="s">
        <v>134</v>
      </c>
      <c r="B33" s="35">
        <v>2370000</v>
      </c>
      <c r="C33" s="40">
        <v>2400000</v>
      </c>
    </row>
    <row r="34" spans="1:3" x14ac:dyDescent="0.3">
      <c r="A34" s="39" t="s">
        <v>236</v>
      </c>
      <c r="B34" s="35">
        <v>2370000</v>
      </c>
      <c r="C34" s="40">
        <v>2400000</v>
      </c>
    </row>
    <row r="35" spans="1:3" x14ac:dyDescent="0.3">
      <c r="A35" s="39" t="s">
        <v>237</v>
      </c>
      <c r="B35" s="35">
        <v>2370000</v>
      </c>
      <c r="C35" s="40">
        <v>2400000</v>
      </c>
    </row>
    <row r="36" spans="1:3" x14ac:dyDescent="0.3">
      <c r="A36" s="39" t="s">
        <v>45</v>
      </c>
      <c r="B36" s="35">
        <v>2260000</v>
      </c>
      <c r="C36" s="40">
        <v>2290000</v>
      </c>
    </row>
    <row r="37" spans="1:3" x14ac:dyDescent="0.3">
      <c r="A37" s="39" t="s">
        <v>50</v>
      </c>
      <c r="B37" s="35">
        <v>1470000</v>
      </c>
      <c r="C37" s="40">
        <v>1520000</v>
      </c>
    </row>
    <row r="38" spans="1:3" x14ac:dyDescent="0.3">
      <c r="A38" s="39" t="s">
        <v>136</v>
      </c>
      <c r="B38" s="35">
        <v>1470000</v>
      </c>
      <c r="C38" s="40">
        <v>1520000</v>
      </c>
    </row>
    <row r="39" spans="1:3" x14ac:dyDescent="0.3">
      <c r="A39" s="39" t="s">
        <v>238</v>
      </c>
      <c r="B39" s="35">
        <v>1240000</v>
      </c>
      <c r="C39" s="40">
        <v>1250000</v>
      </c>
    </row>
    <row r="40" spans="1:3" x14ac:dyDescent="0.3">
      <c r="A40" s="39" t="s">
        <v>239</v>
      </c>
      <c r="B40" s="35">
        <v>1200000</v>
      </c>
      <c r="C40" s="40">
        <v>1210000</v>
      </c>
    </row>
    <row r="41" spans="1:3" x14ac:dyDescent="0.3">
      <c r="A41" s="39" t="s">
        <v>137</v>
      </c>
      <c r="B41" s="35">
        <v>1250000</v>
      </c>
      <c r="C41" s="40">
        <v>1260000</v>
      </c>
    </row>
    <row r="42" spans="1:3" x14ac:dyDescent="0.3">
      <c r="A42" s="39" t="s">
        <v>70</v>
      </c>
      <c r="B42" s="35">
        <v>235000</v>
      </c>
      <c r="C42" s="40">
        <v>250000</v>
      </c>
    </row>
    <row r="43" spans="1:3" ht="57" x14ac:dyDescent="0.3">
      <c r="A43" s="39" t="s">
        <v>240</v>
      </c>
      <c r="B43" s="35">
        <v>4990000</v>
      </c>
      <c r="C43" s="40">
        <v>5145000</v>
      </c>
    </row>
    <row r="44" spans="1:3" ht="57" x14ac:dyDescent="0.3">
      <c r="A44" s="39" t="s">
        <v>241</v>
      </c>
      <c r="B44" s="35">
        <v>5650000</v>
      </c>
      <c r="C44" s="40">
        <v>5770000</v>
      </c>
    </row>
    <row r="45" spans="1:3" ht="34.200000000000003" x14ac:dyDescent="0.3">
      <c r="A45" s="39" t="s">
        <v>242</v>
      </c>
      <c r="B45" s="35">
        <v>805000</v>
      </c>
      <c r="C45" s="40">
        <v>830000</v>
      </c>
    </row>
    <row r="46" spans="1:3" ht="45.6" x14ac:dyDescent="0.3">
      <c r="A46" s="39" t="s">
        <v>243</v>
      </c>
      <c r="B46" s="35">
        <v>4990000</v>
      </c>
      <c r="C46" s="40">
        <v>5145000</v>
      </c>
    </row>
    <row r="47" spans="1:3" x14ac:dyDescent="0.3">
      <c r="A47" s="39" t="s">
        <v>75</v>
      </c>
      <c r="B47" s="35">
        <v>2440000</v>
      </c>
      <c r="C47" s="40">
        <v>2550000</v>
      </c>
    </row>
    <row r="48" spans="1:3" ht="22.8" x14ac:dyDescent="0.3">
      <c r="A48" s="39" t="s">
        <v>244</v>
      </c>
      <c r="B48" s="35">
        <v>6570000</v>
      </c>
      <c r="C48" s="40">
        <v>6690000</v>
      </c>
    </row>
    <row r="49" spans="1:3" ht="34.200000000000003" x14ac:dyDescent="0.3">
      <c r="A49" s="39" t="s">
        <v>76</v>
      </c>
      <c r="B49" s="35">
        <v>2440000</v>
      </c>
      <c r="C49" s="40">
        <v>2550000</v>
      </c>
    </row>
    <row r="50" spans="1:3" ht="22.8" x14ac:dyDescent="0.3">
      <c r="A50" s="39" t="s">
        <v>245</v>
      </c>
      <c r="B50" s="35">
        <v>595000</v>
      </c>
      <c r="C50" s="40">
        <v>610000</v>
      </c>
    </row>
    <row r="51" spans="1:3" ht="22.8" x14ac:dyDescent="0.3">
      <c r="A51" s="39" t="s">
        <v>246</v>
      </c>
      <c r="B51" s="35">
        <v>1800000</v>
      </c>
      <c r="C51" s="40">
        <v>1950000</v>
      </c>
    </row>
    <row r="52" spans="1:3" ht="22.8" x14ac:dyDescent="0.3">
      <c r="A52" s="39" t="s">
        <v>247</v>
      </c>
      <c r="B52" s="35">
        <v>2340000</v>
      </c>
      <c r="C52" s="40">
        <v>2490000</v>
      </c>
    </row>
    <row r="53" spans="1:3" ht="34.200000000000003" x14ac:dyDescent="0.3">
      <c r="A53" s="39" t="s">
        <v>248</v>
      </c>
      <c r="B53" s="35">
        <v>905000</v>
      </c>
      <c r="C53" s="40">
        <v>980000</v>
      </c>
    </row>
    <row r="54" spans="1:3" ht="23.4" thickBot="1" x14ac:dyDescent="0.35">
      <c r="A54" s="41" t="s">
        <v>249</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9BBBECD83DC5441AC834888C6D58FF8" ma:contentTypeVersion="19" ma:contentTypeDescription="Crear nuevo documento." ma:contentTypeScope="" ma:versionID="738ab8d3f62c52a7733672f209ebaf30">
  <xsd:schema xmlns:xsd="http://www.w3.org/2001/XMLSchema" xmlns:xs="http://www.w3.org/2001/XMLSchema" xmlns:p="http://schemas.microsoft.com/office/2006/metadata/properties" xmlns:ns3="40f6af84-8091-452e-9ecb-95e9b154c7d7" xmlns:ns4="33a62051-bbe8-45c0-8d2d-95a77fb348af" targetNamespace="http://schemas.microsoft.com/office/2006/metadata/properties" ma:root="true" ma:fieldsID="6f646e19d28df3ce6b19b8f2bd5a7dd7" ns3:_="" ns4:_="">
    <xsd:import namespace="40f6af84-8091-452e-9ecb-95e9b154c7d7"/>
    <xsd:import namespace="33a62051-bbe8-45c0-8d2d-95a77fb348a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GenerationTime" minOccurs="0"/>
                <xsd:element ref="ns4:MediaServiceEventHashCode" minOccurs="0"/>
                <xsd:element ref="ns4:MediaServiceOCR" minOccurs="0"/>
                <xsd:element ref="ns4:MediaServiceDateTaken" minOccurs="0"/>
                <xsd:element ref="ns4:MediaLengthInSeconds" minOccurs="0"/>
                <xsd:element ref="ns4:MediaServiceLocation" minOccurs="0"/>
                <xsd:element ref="ns4:_activity" minOccurs="0"/>
                <xsd:element ref="ns4:MediaServiceObjectDetectorVersions" minOccurs="0"/>
                <xsd:element ref="ns4:MediaServiceSystemTag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f6af84-8091-452e-9ecb-95e9b154c7d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62051-bbe8-45c0-8d2d-95a77fb348a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33a62051-bbe8-45c0-8d2d-95a77fb348af" xsi:nil="true"/>
  </documentManagement>
</p:properties>
</file>

<file path=customXml/itemProps1.xml><?xml version="1.0" encoding="utf-8"?>
<ds:datastoreItem xmlns:ds="http://schemas.openxmlformats.org/officeDocument/2006/customXml" ds:itemID="{DA968A75-8D74-4681-B995-6E5DE452B70E}">
  <ds:schemaRefs>
    <ds:schemaRef ds:uri="http://schemas.microsoft.com/sharepoint/v3/contenttype/forms"/>
  </ds:schemaRefs>
</ds:datastoreItem>
</file>

<file path=customXml/itemProps2.xml><?xml version="1.0" encoding="utf-8"?>
<ds:datastoreItem xmlns:ds="http://schemas.openxmlformats.org/officeDocument/2006/customXml" ds:itemID="{46D3949B-0434-4459-9AB0-D206D41020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f6af84-8091-452e-9ecb-95e9b154c7d7"/>
    <ds:schemaRef ds:uri="33a62051-bbe8-45c0-8d2d-95a77fb348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AA0CF6-3AAF-407D-92EB-5DDE1796BCF3}">
  <ds:schemaRefs>
    <ds:schemaRef ds:uri="http://schemas.microsoft.com/office/2006/metadata/properties"/>
    <ds:schemaRef ds:uri="http://schemas.microsoft.com/office/infopath/2007/PartnerControls"/>
    <ds:schemaRef ds:uri="33a62051-bbe8-45c0-8d2d-95a77fb348a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No1</vt:lpstr>
      <vt:lpstr>Presupuesto Oficial</vt:lpstr>
      <vt:lpstr>Presupuesto Oficial V GUIA</vt:lpstr>
      <vt:lpstr>PLAN DE CARGAS</vt:lpstr>
      <vt:lpstr>Cronograma y plan de cargas</vt:lpstr>
      <vt:lpstr>Hoja2</vt:lpstr>
      <vt:lpstr>'FORMULARIO No1'!Área_de_impresión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2026-06-09T16:11:15Z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0x010100A9BBBECD83DC5441AC834888C6D58FF8</vt:lpwstr>
  </property>
</Properties>
</file>