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NGIE\Downloads\"/>
    </mc:Choice>
  </mc:AlternateContent>
  <xr:revisionPtr revIDLastSave="0" documentId="13_ncr:1_{E371D26A-4EAE-4719-8CF7-7B68E4351A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Comparativ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6" i="1"/>
  <c r="G21" i="1"/>
  <c r="G20" i="1"/>
  <c r="G19" i="1"/>
  <c r="G18" i="1"/>
  <c r="G17" i="1"/>
  <c r="G12" i="1"/>
  <c r="K22" i="1" l="1"/>
  <c r="C28" i="1" s="1"/>
  <c r="I22" i="1"/>
  <c r="I23" i="1" s="1"/>
  <c r="G22" i="1"/>
  <c r="G23" i="1" s="1"/>
  <c r="K23" i="1"/>
  <c r="C27" i="1" l="1"/>
  <c r="C26" i="1"/>
  <c r="C29" i="1" l="1"/>
  <c r="E29" i="1" s="1"/>
</calcChain>
</file>

<file path=xl/sharedStrings.xml><?xml version="1.0" encoding="utf-8"?>
<sst xmlns="http://schemas.openxmlformats.org/spreadsheetml/2006/main" count="61" uniqueCount="39">
  <si>
    <t>Categoría</t>
  </si>
  <si>
    <t>Ítem</t>
  </si>
  <si>
    <t>Código UNSPSC</t>
  </si>
  <si>
    <t>Cantidad</t>
  </si>
  <si>
    <t>Transporte</t>
  </si>
  <si>
    <t>Camioneta doble cabina con platón</t>
  </si>
  <si>
    <t>78101802</t>
  </si>
  <si>
    <t>Camionetas o camperos</t>
  </si>
  <si>
    <t>Vehículos tipo bus</t>
  </si>
  <si>
    <t>Suministros de oficina</t>
  </si>
  <si>
    <t>Resma tamaño oficio</t>
  </si>
  <si>
    <t>14111507</t>
  </si>
  <si>
    <t>Resma tamaño carta</t>
  </si>
  <si>
    <t>Cajas de lapiceros negros</t>
  </si>
  <si>
    <t>Candados medianos</t>
  </si>
  <si>
    <t>Bolsas negras resistentes</t>
  </si>
  <si>
    <t>Equipos y soporte logístico</t>
  </si>
  <si>
    <t>Alquiler planta eléctrica</t>
  </si>
  <si>
    <t>Mantenimiento aires acondicionados</t>
  </si>
  <si>
    <t>72101511</t>
  </si>
  <si>
    <t>Servicio de aseo (2 días)</t>
  </si>
  <si>
    <t>76111501</t>
  </si>
  <si>
    <t>Alimentación</t>
  </si>
  <si>
    <t>Almuerzos jurados</t>
  </si>
  <si>
    <t>Cena escrutinios</t>
  </si>
  <si>
    <t>Botellas de agua (paca)</t>
  </si>
  <si>
    <t>50202301</t>
  </si>
  <si>
    <t>COTIZACION 1</t>
  </si>
  <si>
    <t>COTIZACION 2</t>
  </si>
  <si>
    <t>COTIZACION 3</t>
  </si>
  <si>
    <t>Valor Unitario</t>
  </si>
  <si>
    <t>Valor Total</t>
  </si>
  <si>
    <t>IVA19%</t>
  </si>
  <si>
    <t xml:space="preserve">TOTAL 3 COTIZACIONES </t>
  </si>
  <si>
    <t>DIVIDIDO ENTRE 3 PARA OBTENER EL PROMEDIO</t>
  </si>
  <si>
    <t>Almuerso personal de apoyo</t>
  </si>
  <si>
    <t xml:space="preserve">Grapas x caja </t>
  </si>
  <si>
    <t>De lo anterior se obtiene el valor para el presente ascendiendo a la suma de CUARENTA Y SIETE MILLONES SETECIENTOS VEINTISIETE MIL CIEN PESOS M/C ($47.727.100,00)</t>
  </si>
  <si>
    <t>PRESUPUESTO LOGISTICA ELECCIONES PRESIDENCIALES SEGUNFA VUELTA 21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</si>
</sst>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4" fontId="0" fillId="0" borderId="4" xfId="0" applyNumberFormat="1" applyBorder="1"/>
    <xf numFmtId="0" fontId="0" fillId="0" borderId="6" xfId="0" applyBorder="1"/>
    <xf numFmtId="164" fontId="0" fillId="0" borderId="7" xfId="0" applyNumberFormat="1" applyBorder="1"/>
    <xf numFmtId="0" fontId="0" fillId="0" borderId="8" xfId="0" applyBorder="1"/>
    <xf numFmtId="0" fontId="0" fillId="0" borderId="9" xfId="0" applyBorder="1"/>
    <xf numFmtId="164" fontId="0" fillId="0" borderId="3" xfId="0" applyNumberFormat="1" applyBorder="1"/>
    <xf numFmtId="164" fontId="0" fillId="0" borderId="5" xfId="0" applyNumberFormat="1" applyBorder="1"/>
    <xf numFmtId="0" fontId="0" fillId="0" borderId="11" xfId="0" applyBorder="1"/>
    <xf numFmtId="0" fontId="0" fillId="0" borderId="12" xfId="0" applyBorder="1"/>
    <xf numFmtId="164" fontId="0" fillId="0" borderId="10" xfId="0" applyNumberFormat="1" applyBorder="1"/>
    <xf numFmtId="164" fontId="0" fillId="0" borderId="13" xfId="0" applyNumberFormat="1" applyBorder="1"/>
    <xf numFmtId="164" fontId="0" fillId="0" borderId="2" xfId="0" applyNumberFormat="1" applyBorder="1"/>
    <xf numFmtId="164" fontId="1" fillId="0" borderId="2" xfId="0" applyNumberFormat="1" applyFont="1" applyBorder="1"/>
    <xf numFmtId="0" fontId="1" fillId="0" borderId="0" xfId="0" applyFont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0" fillId="0" borderId="8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wrapText="1"/>
    </xf>
    <xf numFmtId="0" fontId="0" fillId="0" borderId="0" xfId="0" applyBorder="1"/>
    <xf numFmtId="0" fontId="0" fillId="0" borderId="21" xfId="0" applyBorder="1"/>
    <xf numFmtId="164" fontId="0" fillId="0" borderId="21" xfId="0" applyNumberFormat="1" applyBorder="1"/>
    <xf numFmtId="164" fontId="1" fillId="0" borderId="1" xfId="0" applyNumberFormat="1" applyFont="1" applyBorder="1"/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1" fillId="0" borderId="1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31"/>
  <sheetViews>
    <sheetView tabSelected="1" workbookViewId="0">
      <selection activeCell="K5" sqref="K5"/>
    </sheetView>
  </sheetViews>
  <sheetFormatPr baseColWidth="10" defaultColWidth="8.88671875" defaultRowHeight="14.4" x14ac:dyDescent="0.3"/>
  <cols>
    <col min="1" max="1" width="2.44140625" customWidth="1"/>
    <col min="2" max="2" width="14.21875" customWidth="1"/>
    <col min="3" max="3" width="23" customWidth="1"/>
    <col min="4" max="4" width="32.88671875" customWidth="1"/>
    <col min="5" max="5" width="14" bestFit="1" customWidth="1"/>
    <col min="6" max="6" width="18.33203125" customWidth="1"/>
    <col min="7" max="7" width="16.5546875" customWidth="1"/>
    <col min="8" max="8" width="20.44140625" customWidth="1"/>
    <col min="9" max="9" width="16.5546875" customWidth="1"/>
    <col min="10" max="10" width="14.5546875" customWidth="1"/>
    <col min="11" max="11" width="16.109375" customWidth="1"/>
  </cols>
  <sheetData>
    <row r="2" spans="2:11" ht="15" thickBot="1" x14ac:dyDescent="0.35"/>
    <row r="3" spans="2:11" ht="15" thickBot="1" x14ac:dyDescent="0.35">
      <c r="B3" s="35" t="s">
        <v>38</v>
      </c>
      <c r="C3" s="36"/>
      <c r="D3" s="36"/>
      <c r="E3" s="36"/>
      <c r="F3" s="36"/>
      <c r="G3" s="36"/>
      <c r="H3" s="36"/>
      <c r="I3" s="36"/>
      <c r="J3" s="36"/>
      <c r="K3" s="37"/>
    </row>
    <row r="4" spans="2:11" ht="15" thickBot="1" x14ac:dyDescent="0.35">
      <c r="B4" s="17"/>
      <c r="C4" s="17"/>
      <c r="D4" s="17"/>
      <c r="E4" s="17"/>
      <c r="F4" s="32" t="s">
        <v>27</v>
      </c>
      <c r="G4" s="33"/>
      <c r="H4" s="32" t="s">
        <v>28</v>
      </c>
      <c r="I4" s="33"/>
      <c r="J4" s="32" t="s">
        <v>29</v>
      </c>
      <c r="K4" s="33"/>
    </row>
    <row r="5" spans="2:11" ht="15" thickBot="1" x14ac:dyDescent="0.35">
      <c r="B5" s="18" t="s">
        <v>2</v>
      </c>
      <c r="C5" s="19" t="s">
        <v>0</v>
      </c>
      <c r="D5" s="19" t="s">
        <v>1</v>
      </c>
      <c r="E5" s="20" t="s">
        <v>3</v>
      </c>
      <c r="F5" s="18" t="s">
        <v>30</v>
      </c>
      <c r="G5" s="21" t="s">
        <v>31</v>
      </c>
      <c r="H5" s="18" t="s">
        <v>30</v>
      </c>
      <c r="I5" s="21" t="s">
        <v>31</v>
      </c>
      <c r="J5" s="18" t="s">
        <v>30</v>
      </c>
      <c r="K5" s="21" t="s">
        <v>31</v>
      </c>
    </row>
    <row r="6" spans="2:11" x14ac:dyDescent="0.3">
      <c r="B6" s="24" t="s">
        <v>6</v>
      </c>
      <c r="C6" s="11" t="s">
        <v>4</v>
      </c>
      <c r="D6" s="11" t="s">
        <v>5</v>
      </c>
      <c r="E6" s="12">
        <v>2</v>
      </c>
      <c r="F6" s="13">
        <v>882000</v>
      </c>
      <c r="G6" s="14">
        <v>1764000</v>
      </c>
      <c r="H6" s="13">
        <v>990000</v>
      </c>
      <c r="I6" s="14">
        <f>E6*H6</f>
        <v>1980000</v>
      </c>
      <c r="J6" s="13">
        <v>980000</v>
      </c>
      <c r="K6" s="14">
        <f>E6*J6</f>
        <v>1960000</v>
      </c>
    </row>
    <row r="7" spans="2:11" x14ac:dyDescent="0.3">
      <c r="B7" s="25" t="s">
        <v>6</v>
      </c>
      <c r="C7" s="2" t="s">
        <v>4</v>
      </c>
      <c r="D7" s="2" t="s">
        <v>7</v>
      </c>
      <c r="E7" s="7">
        <v>2</v>
      </c>
      <c r="F7" s="9">
        <v>882000</v>
      </c>
      <c r="G7" s="4">
        <v>1764000</v>
      </c>
      <c r="H7" s="9">
        <v>990000</v>
      </c>
      <c r="I7" s="14">
        <f t="shared" ref="I7:I21" si="0">E7*H7</f>
        <v>1980000</v>
      </c>
      <c r="J7" s="9">
        <v>980000</v>
      </c>
      <c r="K7" s="14">
        <f t="shared" ref="K7:K21" si="1">E7*J7</f>
        <v>1960000</v>
      </c>
    </row>
    <row r="8" spans="2:11" x14ac:dyDescent="0.3">
      <c r="B8" s="25">
        <v>78111803</v>
      </c>
      <c r="C8" s="2" t="s">
        <v>4</v>
      </c>
      <c r="D8" s="2" t="s">
        <v>8</v>
      </c>
      <c r="E8" s="7">
        <v>2</v>
      </c>
      <c r="F8" s="9">
        <v>1170000</v>
      </c>
      <c r="G8" s="4">
        <v>2340000</v>
      </c>
      <c r="H8" s="9">
        <v>1350000</v>
      </c>
      <c r="I8" s="14">
        <f t="shared" si="0"/>
        <v>2700000</v>
      </c>
      <c r="J8" s="9">
        <v>1300000</v>
      </c>
      <c r="K8" s="14">
        <f t="shared" si="1"/>
        <v>2600000</v>
      </c>
    </row>
    <row r="9" spans="2:11" x14ac:dyDescent="0.3">
      <c r="B9" s="25">
        <v>14111507</v>
      </c>
      <c r="C9" s="2" t="s">
        <v>9</v>
      </c>
      <c r="D9" s="2" t="s">
        <v>10</v>
      </c>
      <c r="E9" s="7">
        <v>4</v>
      </c>
      <c r="F9" s="9">
        <v>28800</v>
      </c>
      <c r="G9" s="4">
        <v>115200</v>
      </c>
      <c r="H9" s="9">
        <v>35000</v>
      </c>
      <c r="I9" s="14">
        <f t="shared" si="0"/>
        <v>140000</v>
      </c>
      <c r="J9" s="9">
        <v>32000</v>
      </c>
      <c r="K9" s="14">
        <f t="shared" si="1"/>
        <v>128000</v>
      </c>
    </row>
    <row r="10" spans="2:11" x14ac:dyDescent="0.3">
      <c r="B10" s="25" t="s">
        <v>11</v>
      </c>
      <c r="C10" s="2" t="s">
        <v>9</v>
      </c>
      <c r="D10" s="2" t="s">
        <v>12</v>
      </c>
      <c r="E10" s="7">
        <v>4</v>
      </c>
      <c r="F10" s="9">
        <v>28800</v>
      </c>
      <c r="G10" s="4">
        <v>115200</v>
      </c>
      <c r="H10" s="9">
        <v>35000</v>
      </c>
      <c r="I10" s="14">
        <f t="shared" si="0"/>
        <v>140000</v>
      </c>
      <c r="J10" s="9">
        <v>32000</v>
      </c>
      <c r="K10" s="14">
        <f t="shared" si="1"/>
        <v>128000</v>
      </c>
    </row>
    <row r="11" spans="2:11" x14ac:dyDescent="0.3">
      <c r="B11" s="25">
        <v>44121704</v>
      </c>
      <c r="C11" s="2" t="s">
        <v>9</v>
      </c>
      <c r="D11" s="2" t="s">
        <v>13</v>
      </c>
      <c r="E11" s="7">
        <v>6</v>
      </c>
      <c r="F11" s="9">
        <v>16200</v>
      </c>
      <c r="G11" s="4">
        <v>97200</v>
      </c>
      <c r="H11" s="9">
        <v>19000</v>
      </c>
      <c r="I11" s="14">
        <f t="shared" si="0"/>
        <v>114000</v>
      </c>
      <c r="J11" s="9">
        <v>18000</v>
      </c>
      <c r="K11" s="14">
        <f t="shared" si="1"/>
        <v>108000</v>
      </c>
    </row>
    <row r="12" spans="2:11" x14ac:dyDescent="0.3">
      <c r="B12" s="25">
        <v>46171501</v>
      </c>
      <c r="C12" s="2" t="s">
        <v>9</v>
      </c>
      <c r="D12" s="2" t="s">
        <v>14</v>
      </c>
      <c r="E12" s="7">
        <v>15</v>
      </c>
      <c r="F12" s="9">
        <v>45000</v>
      </c>
      <c r="G12" s="4">
        <f>E12*F12</f>
        <v>675000</v>
      </c>
      <c r="H12" s="9">
        <v>52000</v>
      </c>
      <c r="I12" s="14">
        <f t="shared" si="0"/>
        <v>780000</v>
      </c>
      <c r="J12" s="9">
        <v>50000</v>
      </c>
      <c r="K12" s="14">
        <f t="shared" si="1"/>
        <v>750000</v>
      </c>
    </row>
    <row r="13" spans="2:11" x14ac:dyDescent="0.3">
      <c r="B13" s="25">
        <v>47121701</v>
      </c>
      <c r="C13" s="2" t="s">
        <v>9</v>
      </c>
      <c r="D13" s="2" t="s">
        <v>15</v>
      </c>
      <c r="E13" s="7">
        <v>10</v>
      </c>
      <c r="F13" s="9">
        <v>9450</v>
      </c>
      <c r="G13" s="4">
        <v>94500</v>
      </c>
      <c r="H13" s="9">
        <v>11500</v>
      </c>
      <c r="I13" s="14">
        <f t="shared" si="0"/>
        <v>115000</v>
      </c>
      <c r="J13" s="9">
        <v>10500</v>
      </c>
      <c r="K13" s="14">
        <f t="shared" si="1"/>
        <v>105000</v>
      </c>
    </row>
    <row r="14" spans="2:11" x14ac:dyDescent="0.3">
      <c r="B14" s="25">
        <v>44122107</v>
      </c>
      <c r="C14" s="2" t="s">
        <v>9</v>
      </c>
      <c r="D14" s="2" t="s">
        <v>36</v>
      </c>
      <c r="E14" s="7">
        <v>1</v>
      </c>
      <c r="F14" s="9">
        <v>16200</v>
      </c>
      <c r="G14" s="4">
        <v>16200</v>
      </c>
      <c r="H14" s="9">
        <v>16000</v>
      </c>
      <c r="I14" s="14">
        <f t="shared" si="0"/>
        <v>16000</v>
      </c>
      <c r="J14" s="9">
        <v>15000</v>
      </c>
      <c r="K14" s="14">
        <f t="shared" si="1"/>
        <v>15000</v>
      </c>
    </row>
    <row r="15" spans="2:11" x14ac:dyDescent="0.3">
      <c r="B15" s="25">
        <v>26111604</v>
      </c>
      <c r="C15" s="2" t="s">
        <v>16</v>
      </c>
      <c r="D15" s="2" t="s">
        <v>17</v>
      </c>
      <c r="E15" s="7">
        <v>1</v>
      </c>
      <c r="F15" s="9">
        <v>630000</v>
      </c>
      <c r="G15" s="4">
        <v>630000</v>
      </c>
      <c r="H15" s="9">
        <v>720000</v>
      </c>
      <c r="I15" s="14">
        <f t="shared" si="0"/>
        <v>720000</v>
      </c>
      <c r="J15" s="9">
        <v>700000</v>
      </c>
      <c r="K15" s="14">
        <f t="shared" si="1"/>
        <v>700000</v>
      </c>
    </row>
    <row r="16" spans="2:11" x14ac:dyDescent="0.3">
      <c r="B16" s="25" t="s">
        <v>19</v>
      </c>
      <c r="C16" s="2" t="s">
        <v>16</v>
      </c>
      <c r="D16" s="2" t="s">
        <v>18</v>
      </c>
      <c r="E16" s="7">
        <v>1</v>
      </c>
      <c r="F16" s="9">
        <v>243000</v>
      </c>
      <c r="G16" s="4">
        <v>243000</v>
      </c>
      <c r="H16" s="9">
        <v>280000</v>
      </c>
      <c r="I16" s="14">
        <f t="shared" si="0"/>
        <v>280000</v>
      </c>
      <c r="J16" s="9">
        <v>270000</v>
      </c>
      <c r="K16" s="14">
        <f t="shared" si="1"/>
        <v>270000</v>
      </c>
    </row>
    <row r="17" spans="2:11" x14ac:dyDescent="0.3">
      <c r="B17" s="25" t="s">
        <v>21</v>
      </c>
      <c r="C17" s="2" t="s">
        <v>16</v>
      </c>
      <c r="D17" s="2" t="s">
        <v>20</v>
      </c>
      <c r="E17" s="7">
        <v>6</v>
      </c>
      <c r="F17" s="9">
        <v>270000</v>
      </c>
      <c r="G17" s="4">
        <f>E17*F17</f>
        <v>1620000</v>
      </c>
      <c r="H17" s="9">
        <v>320000</v>
      </c>
      <c r="I17" s="14">
        <f t="shared" si="0"/>
        <v>1920000</v>
      </c>
      <c r="J17" s="9">
        <v>300000</v>
      </c>
      <c r="K17" s="14">
        <f t="shared" si="1"/>
        <v>1800000</v>
      </c>
    </row>
    <row r="18" spans="2:11" x14ac:dyDescent="0.3">
      <c r="B18" s="25">
        <v>90101801</v>
      </c>
      <c r="C18" s="2" t="s">
        <v>22</v>
      </c>
      <c r="D18" s="2" t="s">
        <v>23</v>
      </c>
      <c r="E18" s="7">
        <v>1026</v>
      </c>
      <c r="F18" s="9">
        <v>27000</v>
      </c>
      <c r="G18" s="4">
        <f>E18*F18</f>
        <v>27702000</v>
      </c>
      <c r="H18" s="9">
        <v>31000</v>
      </c>
      <c r="I18" s="14">
        <f t="shared" si="0"/>
        <v>31806000</v>
      </c>
      <c r="J18" s="9">
        <v>30000</v>
      </c>
      <c r="K18" s="14">
        <f t="shared" si="1"/>
        <v>30780000</v>
      </c>
    </row>
    <row r="19" spans="2:11" x14ac:dyDescent="0.3">
      <c r="B19" s="25">
        <v>90101801</v>
      </c>
      <c r="C19" s="2" t="s">
        <v>22</v>
      </c>
      <c r="D19" s="2" t="s">
        <v>35</v>
      </c>
      <c r="E19" s="7">
        <v>60</v>
      </c>
      <c r="F19" s="9">
        <v>27000</v>
      </c>
      <c r="G19" s="4">
        <f>E19*F19</f>
        <v>1620000</v>
      </c>
      <c r="H19" s="9">
        <v>31000</v>
      </c>
      <c r="I19" s="14">
        <f t="shared" si="0"/>
        <v>1860000</v>
      </c>
      <c r="J19" s="9">
        <v>30000</v>
      </c>
      <c r="K19" s="14">
        <f t="shared" si="1"/>
        <v>1800000</v>
      </c>
    </row>
    <row r="20" spans="2:11" x14ac:dyDescent="0.3">
      <c r="B20" s="25">
        <v>90101801</v>
      </c>
      <c r="C20" s="2" t="s">
        <v>22</v>
      </c>
      <c r="D20" s="2" t="s">
        <v>24</v>
      </c>
      <c r="E20" s="7">
        <v>90</v>
      </c>
      <c r="F20" s="9">
        <v>27000</v>
      </c>
      <c r="G20" s="4">
        <f>E20*F20</f>
        <v>2430000</v>
      </c>
      <c r="H20" s="9">
        <v>27000</v>
      </c>
      <c r="I20" s="14">
        <f t="shared" si="0"/>
        <v>2430000</v>
      </c>
      <c r="J20" s="9">
        <v>25000</v>
      </c>
      <c r="K20" s="14">
        <f t="shared" si="1"/>
        <v>2250000</v>
      </c>
    </row>
    <row r="21" spans="2:11" ht="15" thickBot="1" x14ac:dyDescent="0.35">
      <c r="B21" s="26" t="s">
        <v>26</v>
      </c>
      <c r="C21" s="5" t="s">
        <v>22</v>
      </c>
      <c r="D21" s="5" t="s">
        <v>25</v>
      </c>
      <c r="E21" s="8">
        <v>200</v>
      </c>
      <c r="F21" s="10">
        <v>18100</v>
      </c>
      <c r="G21" s="6">
        <f>E21*F21</f>
        <v>3620000</v>
      </c>
      <c r="H21" s="10">
        <v>14000</v>
      </c>
      <c r="I21" s="14">
        <f t="shared" si="0"/>
        <v>2800000</v>
      </c>
      <c r="J21" s="10">
        <v>16000</v>
      </c>
      <c r="K21" s="14">
        <f t="shared" si="1"/>
        <v>3200000</v>
      </c>
    </row>
    <row r="22" spans="2:11" ht="15" thickBot="1" x14ac:dyDescent="0.35">
      <c r="F22" s="1"/>
      <c r="G22" s="16">
        <f>SUM(G6:G21)</f>
        <v>44846300</v>
      </c>
      <c r="H22" s="1"/>
      <c r="I22" s="16">
        <f>SUM(I6:I21)</f>
        <v>49781000</v>
      </c>
      <c r="K22" s="16">
        <f>SUM(K6:K21)</f>
        <v>48554000</v>
      </c>
    </row>
    <row r="23" spans="2:11" ht="15" thickBot="1" x14ac:dyDescent="0.35">
      <c r="F23" s="22" t="s">
        <v>32</v>
      </c>
      <c r="G23" s="15">
        <f>19%*G22</f>
        <v>8520797</v>
      </c>
      <c r="H23" s="23" t="s">
        <v>32</v>
      </c>
      <c r="I23" s="15">
        <f>19%*I22</f>
        <v>9458390</v>
      </c>
      <c r="J23" s="23" t="s">
        <v>32</v>
      </c>
      <c r="K23" s="15">
        <f>19%*K22</f>
        <v>9225260</v>
      </c>
    </row>
    <row r="24" spans="2:11" x14ac:dyDescent="0.3">
      <c r="F24" s="1"/>
    </row>
    <row r="25" spans="2:11" x14ac:dyDescent="0.3">
      <c r="E25" s="1"/>
    </row>
    <row r="26" spans="2:11" x14ac:dyDescent="0.3">
      <c r="B26" s="2" t="s">
        <v>27</v>
      </c>
      <c r="C26" s="3">
        <f>G22</f>
        <v>44846300</v>
      </c>
      <c r="D26" s="28"/>
      <c r="E26" s="28"/>
    </row>
    <row r="27" spans="2:11" x14ac:dyDescent="0.3">
      <c r="B27" s="2" t="s">
        <v>28</v>
      </c>
      <c r="C27" s="3">
        <f>I22</f>
        <v>49781000</v>
      </c>
      <c r="D27" s="28"/>
      <c r="E27" s="28"/>
    </row>
    <row r="28" spans="2:11" x14ac:dyDescent="0.3">
      <c r="B28" s="29" t="s">
        <v>29</v>
      </c>
      <c r="C28" s="30">
        <f>K22</f>
        <v>48554000</v>
      </c>
      <c r="D28" s="28"/>
      <c r="E28" s="28"/>
    </row>
    <row r="29" spans="2:11" ht="28.8" x14ac:dyDescent="0.3">
      <c r="B29" s="27" t="s">
        <v>33</v>
      </c>
      <c r="C29" s="3">
        <f>SUM(C26:C28)</f>
        <v>143181300</v>
      </c>
      <c r="D29" s="27" t="s">
        <v>34</v>
      </c>
      <c r="E29" s="31">
        <f>C29/3</f>
        <v>47727100</v>
      </c>
    </row>
    <row r="30" spans="2:11" x14ac:dyDescent="0.3">
      <c r="B30" s="34" t="s">
        <v>37</v>
      </c>
      <c r="C30" s="34"/>
      <c r="D30" s="34"/>
      <c r="E30" s="34"/>
      <c r="G30" s="1"/>
    </row>
    <row r="31" spans="2:11" ht="33" customHeight="1" x14ac:dyDescent="0.3">
      <c r="B31" s="34"/>
      <c r="C31" s="34"/>
      <c r="D31" s="34"/>
      <c r="E31" s="34"/>
    </row>
  </sheetData>
  <mergeCells count="5">
    <mergeCell ref="F4:G4"/>
    <mergeCell ref="H4:I4"/>
    <mergeCell ref="J4:K4"/>
    <mergeCell ref="B30:E31"/>
    <mergeCell ref="B3:K3"/>
  </mergeCells>
  <pageMargins left="0.75" right="0.75" top="1" bottom="1" header="0.5" footer="0.5"/>
  <pageSetup paperSize="345" scale="74" orientation="landscape" horizontalDpi="0" verticalDpi="0" r:id="rId1"/>
  <ignoredErrors>
    <ignoredError sqref="B6:B7 B10 B21 B16:B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Comparativo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Angie</cp:lastModifiedBy>
  <cp:lastPrinted>2026-05-12T22:52:59Z</cp:lastPrinted>
  <dcterms:created xsi:type="dcterms:W3CDTF">2026-02-20T22:17:24Z</dcterms:created>
  <dcterms:modified xsi:type="dcterms:W3CDTF">2026-06-09T20:17:49Z</dcterms:modified>
</cp:coreProperties>
</file>