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usana.pinzonm\OneDrive - Fuerza Aerea\001. CONTRATACION SUSYTODO\PROCESOS 2026\01 CONTRATOS\055-00 2026 HERRAMIENTAS AERONAVES\"/>
    </mc:Choice>
  </mc:AlternateContent>
  <bookViews>
    <workbookView showHorizontalScroll="0" showVerticalScroll="0" showSheetTabs="0" xWindow="0" yWindow="0" windowWidth="12015" windowHeight="11400" firstSheet="2" activeTab="2"/>
  </bookViews>
  <sheets>
    <sheet name="AJUSTE ULTIMO LANCE - 055-2026" sheetId="1" r:id="rId1"/>
    <sheet name="AJUSTE CANTIDADES SEGUN TÉCNICO" sheetId="3" r:id="rId2"/>
    <sheet name=" AJUSTE A CANTIDADES FINALES" sheetId="2" r:id="rId3"/>
  </sheets>
  <externalReferences>
    <externalReference r:id="rId4"/>
    <externalReference r:id="rId5"/>
    <externalReference r:id="rId6"/>
    <externalReference r:id="rId7"/>
  </externalReferences>
  <definedNames>
    <definedName name="_xlnm._FilterDatabase" localSheetId="2" hidden="1">' AJUSTE A CANTIDADES FINALES'!$AC$1:$AC$139</definedName>
    <definedName name="_xlnm._FilterDatabase" localSheetId="1" hidden="1">'AJUSTE CANTIDADES SEGUN TÉCNICO'!$AD$1:$AD$135</definedName>
    <definedName name="A_impresión_IM" localSheetId="1">#REF!</definedName>
    <definedName name="A_impresión_IM">#REF!</definedName>
    <definedName name="ActualBeyond">PeriodInActual*('[1]Planificador de proyectos'!$H1&gt;0)</definedName>
    <definedName name="ENTIDAD">[2]MATRIZ!$B$1:$B$2</definedName>
    <definedName name="MES">[3]RUBROS!$R$15:$S$26</definedName>
    <definedName name="PercentComplete">PercentCompleteBeyond*PeriodInPlan</definedName>
    <definedName name="PercentCompleteBeyond">('[1]Planificador de proyectos'!A$4=MEDIAN('[1]Planificador de proyectos'!A$4,'[1]Planificador de proyectos'!$H1,'[1]Planificador de proyectos'!$H1+'[1]Planificador de proyectos'!$I1)*('[1]Planificador de proyectos'!$H1&gt;0))*(('[1]Planificador de proyectos'!A$4&lt;(INT('[1]Planificador de proyectos'!$H1+'[1]Planificador de proyectos'!$I1*'[1]Planificador de proyectos'!$J1)))+('[1]Planificador de proyectos'!A$4='[1]Planificador de proyectos'!$H1))*('[1]Planificador de proyectos'!$J1&gt;0)</definedName>
    <definedName name="period_selected">'[1]Planificador de proyectos'!$K$2</definedName>
    <definedName name="PeriodInActual">'[1]Planificador de proyectos'!A$4=MEDIAN('[1]Planificador de proyectos'!A$4,'[1]Planificador de proyectos'!$H1,'[1]Planificador de proyectos'!$H1+'[1]Planificador de proyectos'!$I1-1)</definedName>
    <definedName name="PeriodInPlan">'[1]Planificador de proyectos'!A$4=MEDIAN('[1]Planificador de proyectos'!A$4,'[1]Planificador de proyectos'!$F1,'[1]Planificador de proyectos'!$F1+'[1]Planificador de proyectos'!$G1-1)</definedName>
    <definedName name="Plan">PeriodInPlan*('[1]Planificador de proyectos'!$F1&gt;0)</definedName>
    <definedName name="Real">(PeriodInActual*('[1]Planificador de proyectos'!$H1&gt;0))*PeriodInPlan</definedName>
    <definedName name="RECURSOS">[2]MATRIZ!$G$1:$G$5</definedName>
    <definedName name="RUBROS">[4]MATRIZ!$I$1:$L$614</definedName>
    <definedName name="TIPO">[2]MATRIZ!$A$1:$A$8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I5" i="3" l="1"/>
  <c r="AI4" i="3"/>
  <c r="AJ5" i="3"/>
  <c r="AJ6" i="3"/>
  <c r="AJ7" i="3"/>
  <c r="AJ8" i="3"/>
  <c r="AJ9" i="3"/>
  <c r="AJ10" i="3"/>
  <c r="AJ11" i="3"/>
  <c r="AJ12" i="3"/>
  <c r="AJ13" i="3"/>
  <c r="AJ14" i="3"/>
  <c r="AJ15" i="3"/>
  <c r="AJ16" i="3"/>
  <c r="AJ17" i="3"/>
  <c r="AJ18" i="3"/>
  <c r="AJ19" i="3"/>
  <c r="AJ20" i="3"/>
  <c r="AJ21" i="3"/>
  <c r="AJ22" i="3"/>
  <c r="AJ23" i="3"/>
  <c r="AJ24" i="3"/>
  <c r="AJ25" i="3"/>
  <c r="AJ26" i="3"/>
  <c r="AJ27" i="3"/>
  <c r="AJ28" i="3"/>
  <c r="AJ29" i="3"/>
  <c r="AJ30" i="3"/>
  <c r="AJ31" i="3"/>
  <c r="AJ32" i="3"/>
  <c r="AJ33" i="3"/>
  <c r="AJ34" i="3"/>
  <c r="AJ35" i="3"/>
  <c r="AJ36" i="3"/>
  <c r="AJ37" i="3"/>
  <c r="AJ38" i="3"/>
  <c r="AJ39" i="3"/>
  <c r="AJ40" i="3"/>
  <c r="AJ41" i="3"/>
  <c r="AJ42" i="3"/>
  <c r="AJ43" i="3"/>
  <c r="AJ44" i="3"/>
  <c r="AJ45" i="3"/>
  <c r="AJ46" i="3"/>
  <c r="AJ47" i="3"/>
  <c r="AJ48" i="3"/>
  <c r="AJ49" i="3"/>
  <c r="AJ50" i="3"/>
  <c r="AJ51" i="3"/>
  <c r="AJ52" i="3"/>
  <c r="AJ53" i="3"/>
  <c r="AJ54" i="3"/>
  <c r="AJ55" i="3"/>
  <c r="AJ56" i="3"/>
  <c r="AJ57" i="3"/>
  <c r="AJ58" i="3"/>
  <c r="AJ59" i="3"/>
  <c r="AJ60" i="3"/>
  <c r="AJ61" i="3"/>
  <c r="AJ62" i="3"/>
  <c r="AJ63" i="3"/>
  <c r="AJ64" i="3"/>
  <c r="AJ65" i="3"/>
  <c r="AJ66" i="3"/>
  <c r="AJ67" i="3"/>
  <c r="AJ68" i="3"/>
  <c r="AJ69" i="3"/>
  <c r="AJ70" i="3"/>
  <c r="AJ71" i="3"/>
  <c r="AJ72" i="3"/>
  <c r="AJ73" i="3"/>
  <c r="AJ74" i="3"/>
  <c r="AJ75" i="3"/>
  <c r="AJ76" i="3"/>
  <c r="AJ77" i="3"/>
  <c r="AJ78" i="3"/>
  <c r="AJ81" i="3"/>
  <c r="AJ82" i="3"/>
  <c r="AJ83" i="3"/>
  <c r="AJ84" i="3"/>
  <c r="AJ85" i="3"/>
  <c r="AJ86" i="3"/>
  <c r="AJ87" i="3"/>
  <c r="AJ88" i="3"/>
  <c r="AJ89" i="3"/>
  <c r="AJ90" i="3"/>
  <c r="AJ91" i="3"/>
  <c r="AJ92" i="3"/>
  <c r="AJ93" i="3"/>
  <c r="AJ94" i="3"/>
  <c r="AJ95" i="3"/>
  <c r="AJ96" i="3"/>
  <c r="AJ97" i="3"/>
  <c r="AJ98" i="3"/>
  <c r="AJ99" i="3"/>
  <c r="AJ100" i="3"/>
  <c r="AJ101" i="3"/>
  <c r="AJ102" i="3"/>
  <c r="AJ103" i="3"/>
  <c r="AJ104" i="3"/>
  <c r="AJ105" i="3"/>
  <c r="AJ108" i="3"/>
  <c r="AJ109" i="3"/>
  <c r="AJ110" i="3"/>
  <c r="AJ111" i="3"/>
  <c r="AJ112" i="3"/>
  <c r="AJ113" i="3"/>
  <c r="AJ114" i="3"/>
  <c r="AJ115" i="3"/>
  <c r="AJ116" i="3"/>
  <c r="AJ117" i="3"/>
  <c r="AJ118" i="3"/>
  <c r="AJ119" i="3"/>
  <c r="AJ120" i="3"/>
  <c r="AJ121" i="3"/>
  <c r="AJ122" i="3"/>
  <c r="AJ123" i="3"/>
  <c r="AJ124" i="3"/>
  <c r="AJ125" i="3"/>
  <c r="AJ126" i="3"/>
  <c r="AJ4" i="3"/>
  <c r="AI108" i="3"/>
  <c r="AI111" i="3"/>
  <c r="AI115" i="3"/>
  <c r="AI119" i="3"/>
  <c r="AI123" i="3"/>
  <c r="AI125" i="3"/>
  <c r="AI124" i="3"/>
  <c r="AI122" i="3"/>
  <c r="AI121" i="3"/>
  <c r="AI120" i="3"/>
  <c r="AI118" i="3"/>
  <c r="AI117" i="3"/>
  <c r="AI116" i="3"/>
  <c r="AI114" i="3"/>
  <c r="AI113" i="3"/>
  <c r="AI112" i="3"/>
  <c r="AI110" i="3"/>
  <c r="AI109" i="3"/>
  <c r="AI82" i="3"/>
  <c r="AI90" i="3"/>
  <c r="AI93" i="3"/>
  <c r="AI97" i="3"/>
  <c r="AI98" i="3"/>
  <c r="AI101" i="3"/>
  <c r="AI105" i="3"/>
  <c r="AI102" i="3"/>
  <c r="AI94" i="3"/>
  <c r="AI89" i="3"/>
  <c r="AI86" i="3"/>
  <c r="AI85" i="3"/>
  <c r="AI81" i="3"/>
  <c r="AI8" i="3"/>
  <c r="AI12" i="3"/>
  <c r="AI16" i="3"/>
  <c r="AI20" i="3"/>
  <c r="AI24" i="3"/>
  <c r="AI25" i="3"/>
  <c r="AI28" i="3"/>
  <c r="AI29" i="3"/>
  <c r="AI32" i="3"/>
  <c r="AI33" i="3"/>
  <c r="AI36" i="3"/>
  <c r="AI37" i="3"/>
  <c r="AI40" i="3"/>
  <c r="AI41" i="3"/>
  <c r="AI44" i="3"/>
  <c r="AI45" i="3"/>
  <c r="AI48" i="3"/>
  <c r="AI49" i="3"/>
  <c r="AI52" i="3"/>
  <c r="AI53" i="3"/>
  <c r="AI56" i="3"/>
  <c r="AI57" i="3"/>
  <c r="AI60" i="3"/>
  <c r="AI61" i="3"/>
  <c r="AI64" i="3"/>
  <c r="AI65" i="3"/>
  <c r="AI68" i="3"/>
  <c r="AI69" i="3"/>
  <c r="AI72" i="3"/>
  <c r="AI73" i="3"/>
  <c r="AI76" i="3"/>
  <c r="AI77" i="3"/>
  <c r="Q126" i="3"/>
  <c r="S126" i="3" s="1"/>
  <c r="N126" i="3"/>
  <c r="O126" i="3" s="1"/>
  <c r="I126" i="3"/>
  <c r="J126" i="3" s="1"/>
  <c r="V126" i="3" s="1"/>
  <c r="Q125" i="3"/>
  <c r="S125" i="3" s="1"/>
  <c r="T125" i="3" s="1"/>
  <c r="N125" i="3"/>
  <c r="O125" i="3" s="1"/>
  <c r="I125" i="3"/>
  <c r="J125" i="3" s="1"/>
  <c r="Q124" i="3"/>
  <c r="S124" i="3" s="1"/>
  <c r="T124" i="3" s="1"/>
  <c r="N124" i="3"/>
  <c r="O124" i="3" s="1"/>
  <c r="I124" i="3"/>
  <c r="J124" i="3" s="1"/>
  <c r="Q123" i="3"/>
  <c r="S123" i="3" s="1"/>
  <c r="T123" i="3" s="1"/>
  <c r="N123" i="3"/>
  <c r="O123" i="3" s="1"/>
  <c r="I123" i="3"/>
  <c r="J123" i="3" s="1"/>
  <c r="Q122" i="3"/>
  <c r="S122" i="3" s="1"/>
  <c r="T122" i="3" s="1"/>
  <c r="N122" i="3"/>
  <c r="O122" i="3" s="1"/>
  <c r="I122" i="3"/>
  <c r="J122" i="3" s="1"/>
  <c r="Q121" i="3"/>
  <c r="S121" i="3" s="1"/>
  <c r="T121" i="3" s="1"/>
  <c r="N121" i="3"/>
  <c r="O121" i="3" s="1"/>
  <c r="I121" i="3"/>
  <c r="J121" i="3" s="1"/>
  <c r="Q120" i="3"/>
  <c r="S120" i="3" s="1"/>
  <c r="T120" i="3" s="1"/>
  <c r="N120" i="3"/>
  <c r="O120" i="3" s="1"/>
  <c r="I120" i="3"/>
  <c r="J120" i="3" s="1"/>
  <c r="Q119" i="3"/>
  <c r="S119" i="3" s="1"/>
  <c r="T119" i="3" s="1"/>
  <c r="N119" i="3"/>
  <c r="O119" i="3" s="1"/>
  <c r="I119" i="3"/>
  <c r="J119" i="3" s="1"/>
  <c r="Q118" i="3"/>
  <c r="S118" i="3" s="1"/>
  <c r="T118" i="3" s="1"/>
  <c r="N118" i="3"/>
  <c r="O118" i="3" s="1"/>
  <c r="I118" i="3"/>
  <c r="J118" i="3" s="1"/>
  <c r="Q117" i="3"/>
  <c r="S117" i="3" s="1"/>
  <c r="T117" i="3" s="1"/>
  <c r="N117" i="3"/>
  <c r="O117" i="3" s="1"/>
  <c r="I117" i="3"/>
  <c r="J117" i="3" s="1"/>
  <c r="Q116" i="3"/>
  <c r="S116" i="3" s="1"/>
  <c r="T116" i="3" s="1"/>
  <c r="N116" i="3"/>
  <c r="O116" i="3" s="1"/>
  <c r="I116" i="3"/>
  <c r="J116" i="3" s="1"/>
  <c r="Q115" i="3"/>
  <c r="S115" i="3" s="1"/>
  <c r="T115" i="3" s="1"/>
  <c r="N115" i="3"/>
  <c r="O115" i="3" s="1"/>
  <c r="I115" i="3"/>
  <c r="J115" i="3" s="1"/>
  <c r="Q114" i="3"/>
  <c r="S114" i="3" s="1"/>
  <c r="T114" i="3" s="1"/>
  <c r="N114" i="3"/>
  <c r="O114" i="3" s="1"/>
  <c r="I114" i="3"/>
  <c r="J114" i="3" s="1"/>
  <c r="Q113" i="3"/>
  <c r="S113" i="3" s="1"/>
  <c r="T113" i="3" s="1"/>
  <c r="N113" i="3"/>
  <c r="O113" i="3" s="1"/>
  <c r="I113" i="3"/>
  <c r="J113" i="3" s="1"/>
  <c r="Q112" i="3"/>
  <c r="S112" i="3" s="1"/>
  <c r="T112" i="3" s="1"/>
  <c r="N112" i="3"/>
  <c r="O112" i="3" s="1"/>
  <c r="I112" i="3"/>
  <c r="J112" i="3" s="1"/>
  <c r="Q111" i="3"/>
  <c r="S111" i="3" s="1"/>
  <c r="T111" i="3" s="1"/>
  <c r="N111" i="3"/>
  <c r="O111" i="3" s="1"/>
  <c r="I111" i="3"/>
  <c r="J111" i="3" s="1"/>
  <c r="Q110" i="3"/>
  <c r="S110" i="3" s="1"/>
  <c r="T110" i="3" s="1"/>
  <c r="N110" i="3"/>
  <c r="O110" i="3" s="1"/>
  <c r="I110" i="3"/>
  <c r="J110" i="3" s="1"/>
  <c r="Q109" i="3"/>
  <c r="S109" i="3" s="1"/>
  <c r="T109" i="3" s="1"/>
  <c r="N109" i="3"/>
  <c r="O109" i="3" s="1"/>
  <c r="I109" i="3"/>
  <c r="J109" i="3" s="1"/>
  <c r="Q108" i="3"/>
  <c r="S108" i="3" s="1"/>
  <c r="T108" i="3" s="1"/>
  <c r="N108" i="3"/>
  <c r="O108" i="3" s="1"/>
  <c r="I108" i="3"/>
  <c r="J108" i="3" s="1"/>
  <c r="Q105" i="3"/>
  <c r="M105" i="3"/>
  <c r="N105" i="3" s="1"/>
  <c r="O105" i="3" s="1"/>
  <c r="H105" i="3"/>
  <c r="I105" i="3" s="1"/>
  <c r="J105" i="3" s="1"/>
  <c r="Q104" i="3"/>
  <c r="R104" i="3" s="1"/>
  <c r="S104" i="3" s="1"/>
  <c r="T104" i="3" s="1"/>
  <c r="M104" i="3"/>
  <c r="N104" i="3" s="1"/>
  <c r="O104" i="3" s="1"/>
  <c r="H104" i="3"/>
  <c r="I104" i="3" s="1"/>
  <c r="J104" i="3" s="1"/>
  <c r="Q103" i="3"/>
  <c r="M103" i="3"/>
  <c r="N103" i="3" s="1"/>
  <c r="O103" i="3" s="1"/>
  <c r="H103" i="3"/>
  <c r="I103" i="3" s="1"/>
  <c r="J103" i="3" s="1"/>
  <c r="Q102" i="3"/>
  <c r="M102" i="3"/>
  <c r="N102" i="3" s="1"/>
  <c r="O102" i="3" s="1"/>
  <c r="H102" i="3"/>
  <c r="I102" i="3" s="1"/>
  <c r="J102" i="3" s="1"/>
  <c r="Q101" i="3"/>
  <c r="M101" i="3"/>
  <c r="N101" i="3" s="1"/>
  <c r="O101" i="3" s="1"/>
  <c r="H101" i="3"/>
  <c r="I101" i="3" s="1"/>
  <c r="J101" i="3" s="1"/>
  <c r="Q100" i="3"/>
  <c r="R100" i="3" s="1"/>
  <c r="S100" i="3" s="1"/>
  <c r="T100" i="3" s="1"/>
  <c r="N100" i="3"/>
  <c r="O100" i="3" s="1"/>
  <c r="M100" i="3"/>
  <c r="H100" i="3"/>
  <c r="I100" i="3" s="1"/>
  <c r="J100" i="3" s="1"/>
  <c r="Q99" i="3"/>
  <c r="N99" i="3"/>
  <c r="O99" i="3" s="1"/>
  <c r="M99" i="3"/>
  <c r="H99" i="3"/>
  <c r="I99" i="3" s="1"/>
  <c r="J99" i="3" s="1"/>
  <c r="Q98" i="3"/>
  <c r="R98" i="3" s="1"/>
  <c r="M98" i="3"/>
  <c r="N98" i="3" s="1"/>
  <c r="O98" i="3" s="1"/>
  <c r="H98" i="3"/>
  <c r="I98" i="3" s="1"/>
  <c r="J98" i="3" s="1"/>
  <c r="Q97" i="3"/>
  <c r="M97" i="3"/>
  <c r="N97" i="3" s="1"/>
  <c r="O97" i="3" s="1"/>
  <c r="H97" i="3"/>
  <c r="I97" i="3" s="1"/>
  <c r="J97" i="3" s="1"/>
  <c r="Q96" i="3"/>
  <c r="R96" i="3" s="1"/>
  <c r="M96" i="3"/>
  <c r="N96" i="3" s="1"/>
  <c r="O96" i="3" s="1"/>
  <c r="H96" i="3"/>
  <c r="I96" i="3" s="1"/>
  <c r="J96" i="3" s="1"/>
  <c r="Q95" i="3"/>
  <c r="M95" i="3"/>
  <c r="N95" i="3" s="1"/>
  <c r="O95" i="3" s="1"/>
  <c r="H95" i="3"/>
  <c r="I95" i="3" s="1"/>
  <c r="J95" i="3" s="1"/>
  <c r="Q94" i="3"/>
  <c r="R94" i="3" s="1"/>
  <c r="M94" i="3"/>
  <c r="N94" i="3" s="1"/>
  <c r="O94" i="3" s="1"/>
  <c r="H94" i="3"/>
  <c r="I94" i="3" s="1"/>
  <c r="J94" i="3" s="1"/>
  <c r="Q93" i="3"/>
  <c r="M93" i="3"/>
  <c r="N93" i="3" s="1"/>
  <c r="O93" i="3" s="1"/>
  <c r="H93" i="3"/>
  <c r="I93" i="3" s="1"/>
  <c r="J93" i="3" s="1"/>
  <c r="Q92" i="3"/>
  <c r="M92" i="3"/>
  <c r="N92" i="3" s="1"/>
  <c r="O92" i="3" s="1"/>
  <c r="H92" i="3"/>
  <c r="I92" i="3" s="1"/>
  <c r="J92" i="3" s="1"/>
  <c r="Q91" i="3"/>
  <c r="M91" i="3"/>
  <c r="N91" i="3" s="1"/>
  <c r="O91" i="3" s="1"/>
  <c r="H91" i="3"/>
  <c r="I91" i="3" s="1"/>
  <c r="J91" i="3" s="1"/>
  <c r="Q90" i="3"/>
  <c r="R90" i="3" s="1"/>
  <c r="M90" i="3"/>
  <c r="N90" i="3" s="1"/>
  <c r="O90" i="3" s="1"/>
  <c r="H90" i="3"/>
  <c r="I90" i="3" s="1"/>
  <c r="J90" i="3" s="1"/>
  <c r="Q89" i="3"/>
  <c r="M89" i="3"/>
  <c r="N89" i="3" s="1"/>
  <c r="O89" i="3" s="1"/>
  <c r="H89" i="3"/>
  <c r="I89" i="3" s="1"/>
  <c r="J89" i="3" s="1"/>
  <c r="Q88" i="3"/>
  <c r="R88" i="3" s="1"/>
  <c r="S88" i="3" s="1"/>
  <c r="T88" i="3" s="1"/>
  <c r="M88" i="3"/>
  <c r="N88" i="3" s="1"/>
  <c r="O88" i="3" s="1"/>
  <c r="H88" i="3"/>
  <c r="I88" i="3" s="1"/>
  <c r="J88" i="3" s="1"/>
  <c r="Q87" i="3"/>
  <c r="M87" i="3"/>
  <c r="N87" i="3" s="1"/>
  <c r="O87" i="3" s="1"/>
  <c r="H87" i="3"/>
  <c r="I87" i="3" s="1"/>
  <c r="J87" i="3" s="1"/>
  <c r="Q86" i="3"/>
  <c r="R86" i="3" s="1"/>
  <c r="S86" i="3" s="1"/>
  <c r="T86" i="3" s="1"/>
  <c r="M86" i="3"/>
  <c r="N86" i="3" s="1"/>
  <c r="O86" i="3" s="1"/>
  <c r="H86" i="3"/>
  <c r="I86" i="3" s="1"/>
  <c r="J86" i="3" s="1"/>
  <c r="Q85" i="3"/>
  <c r="M85" i="3"/>
  <c r="N85" i="3" s="1"/>
  <c r="O85" i="3" s="1"/>
  <c r="H85" i="3"/>
  <c r="I85" i="3" s="1"/>
  <c r="J85" i="3" s="1"/>
  <c r="Q84" i="3"/>
  <c r="R84" i="3" s="1"/>
  <c r="S84" i="3" s="1"/>
  <c r="T84" i="3" s="1"/>
  <c r="M84" i="3"/>
  <c r="N84" i="3" s="1"/>
  <c r="O84" i="3" s="1"/>
  <c r="H84" i="3"/>
  <c r="I84" i="3" s="1"/>
  <c r="J84" i="3" s="1"/>
  <c r="Q83" i="3"/>
  <c r="M83" i="3"/>
  <c r="N83" i="3" s="1"/>
  <c r="O83" i="3" s="1"/>
  <c r="H83" i="3"/>
  <c r="I83" i="3" s="1"/>
  <c r="J83" i="3" s="1"/>
  <c r="Q82" i="3"/>
  <c r="R82" i="3" s="1"/>
  <c r="S82" i="3" s="1"/>
  <c r="T82" i="3" s="1"/>
  <c r="M82" i="3"/>
  <c r="N82" i="3" s="1"/>
  <c r="O82" i="3" s="1"/>
  <c r="H82" i="3"/>
  <c r="I82" i="3" s="1"/>
  <c r="J82" i="3" s="1"/>
  <c r="Q81" i="3"/>
  <c r="R81" i="3" s="1"/>
  <c r="M81" i="3"/>
  <c r="N81" i="3" s="1"/>
  <c r="O81" i="3" s="1"/>
  <c r="H81" i="3"/>
  <c r="I81" i="3" s="1"/>
  <c r="J81" i="3" s="1"/>
  <c r="Q78" i="3"/>
  <c r="M78" i="3"/>
  <c r="N78" i="3" s="1"/>
  <c r="O78" i="3" s="1"/>
  <c r="H78" i="3"/>
  <c r="I78" i="3" s="1"/>
  <c r="J78" i="3" s="1"/>
  <c r="Q77" i="3"/>
  <c r="R77" i="3" s="1"/>
  <c r="S77" i="3" s="1"/>
  <c r="T77" i="3" s="1"/>
  <c r="M77" i="3"/>
  <c r="N77" i="3" s="1"/>
  <c r="O77" i="3" s="1"/>
  <c r="H77" i="3"/>
  <c r="I77" i="3" s="1"/>
  <c r="J77" i="3" s="1"/>
  <c r="Q76" i="3"/>
  <c r="M76" i="3"/>
  <c r="N76" i="3" s="1"/>
  <c r="O76" i="3" s="1"/>
  <c r="H76" i="3"/>
  <c r="I76" i="3" s="1"/>
  <c r="J76" i="3" s="1"/>
  <c r="Q75" i="3"/>
  <c r="M75" i="3"/>
  <c r="N75" i="3" s="1"/>
  <c r="O75" i="3" s="1"/>
  <c r="H75" i="3"/>
  <c r="I75" i="3" s="1"/>
  <c r="J75" i="3" s="1"/>
  <c r="Q74" i="3"/>
  <c r="R74" i="3" s="1"/>
  <c r="M74" i="3"/>
  <c r="N74" i="3" s="1"/>
  <c r="O74" i="3" s="1"/>
  <c r="H74" i="3"/>
  <c r="I74" i="3" s="1"/>
  <c r="J74" i="3" s="1"/>
  <c r="Q73" i="3"/>
  <c r="M73" i="3"/>
  <c r="N73" i="3" s="1"/>
  <c r="O73" i="3" s="1"/>
  <c r="H73" i="3"/>
  <c r="I73" i="3" s="1"/>
  <c r="J73" i="3" s="1"/>
  <c r="Q72" i="3"/>
  <c r="M72" i="3"/>
  <c r="N72" i="3" s="1"/>
  <c r="O72" i="3" s="1"/>
  <c r="H72" i="3"/>
  <c r="I72" i="3" s="1"/>
  <c r="J72" i="3" s="1"/>
  <c r="Q71" i="3"/>
  <c r="R71" i="3" s="1"/>
  <c r="M71" i="3"/>
  <c r="N71" i="3" s="1"/>
  <c r="O71" i="3" s="1"/>
  <c r="H71" i="3"/>
  <c r="I71" i="3" s="1"/>
  <c r="J71" i="3" s="1"/>
  <c r="Q70" i="3"/>
  <c r="R70" i="3" s="1"/>
  <c r="S70" i="3" s="1"/>
  <c r="T70" i="3" s="1"/>
  <c r="M70" i="3"/>
  <c r="N70" i="3" s="1"/>
  <c r="O70" i="3" s="1"/>
  <c r="H70" i="3"/>
  <c r="I70" i="3" s="1"/>
  <c r="J70" i="3" s="1"/>
  <c r="Q69" i="3"/>
  <c r="M69" i="3"/>
  <c r="N69" i="3" s="1"/>
  <c r="O69" i="3" s="1"/>
  <c r="H69" i="3"/>
  <c r="I69" i="3" s="1"/>
  <c r="J69" i="3" s="1"/>
  <c r="Q68" i="3"/>
  <c r="M68" i="3"/>
  <c r="N68" i="3" s="1"/>
  <c r="O68" i="3" s="1"/>
  <c r="H68" i="3"/>
  <c r="I68" i="3" s="1"/>
  <c r="J68" i="3" s="1"/>
  <c r="Q67" i="3"/>
  <c r="M67" i="3"/>
  <c r="N67" i="3" s="1"/>
  <c r="O67" i="3" s="1"/>
  <c r="H67" i="3"/>
  <c r="I67" i="3" s="1"/>
  <c r="J67" i="3" s="1"/>
  <c r="Q66" i="3"/>
  <c r="R66" i="3" s="1"/>
  <c r="S66" i="3" s="1"/>
  <c r="T66" i="3" s="1"/>
  <c r="M66" i="3"/>
  <c r="N66" i="3" s="1"/>
  <c r="O66" i="3" s="1"/>
  <c r="H66" i="3"/>
  <c r="I66" i="3" s="1"/>
  <c r="J66" i="3" s="1"/>
  <c r="Q65" i="3"/>
  <c r="R65" i="3" s="1"/>
  <c r="M65" i="3"/>
  <c r="N65" i="3" s="1"/>
  <c r="O65" i="3" s="1"/>
  <c r="H65" i="3"/>
  <c r="I65" i="3" s="1"/>
  <c r="J65" i="3" s="1"/>
  <c r="Q64" i="3"/>
  <c r="R64" i="3" s="1"/>
  <c r="M64" i="3"/>
  <c r="N64" i="3" s="1"/>
  <c r="O64" i="3" s="1"/>
  <c r="H64" i="3"/>
  <c r="I64" i="3" s="1"/>
  <c r="J64" i="3" s="1"/>
  <c r="Q63" i="3"/>
  <c r="M63" i="3"/>
  <c r="N63" i="3" s="1"/>
  <c r="O63" i="3" s="1"/>
  <c r="H63" i="3"/>
  <c r="I63" i="3" s="1"/>
  <c r="J63" i="3" s="1"/>
  <c r="Q62" i="3"/>
  <c r="M62" i="3"/>
  <c r="N62" i="3" s="1"/>
  <c r="O62" i="3" s="1"/>
  <c r="H62" i="3"/>
  <c r="I62" i="3" s="1"/>
  <c r="J62" i="3" s="1"/>
  <c r="Q61" i="3"/>
  <c r="R61" i="3" s="1"/>
  <c r="M61" i="3"/>
  <c r="N61" i="3" s="1"/>
  <c r="O61" i="3" s="1"/>
  <c r="H61" i="3"/>
  <c r="I61" i="3" s="1"/>
  <c r="J61" i="3" s="1"/>
  <c r="Q60" i="3"/>
  <c r="R60" i="3" s="1"/>
  <c r="S60" i="3" s="1"/>
  <c r="T60" i="3" s="1"/>
  <c r="M60" i="3"/>
  <c r="N60" i="3" s="1"/>
  <c r="O60" i="3" s="1"/>
  <c r="H60" i="3"/>
  <c r="I60" i="3" s="1"/>
  <c r="J60" i="3" s="1"/>
  <c r="Q59" i="3"/>
  <c r="M59" i="3"/>
  <c r="N59" i="3" s="1"/>
  <c r="O59" i="3" s="1"/>
  <c r="H59" i="3"/>
  <c r="I59" i="3" s="1"/>
  <c r="J59" i="3" s="1"/>
  <c r="Q58" i="3"/>
  <c r="R58" i="3" s="1"/>
  <c r="S58" i="3" s="1"/>
  <c r="T58" i="3" s="1"/>
  <c r="M58" i="3"/>
  <c r="N58" i="3" s="1"/>
  <c r="O58" i="3" s="1"/>
  <c r="H58" i="3"/>
  <c r="I58" i="3" s="1"/>
  <c r="J58" i="3" s="1"/>
  <c r="Q57" i="3"/>
  <c r="R57" i="3" s="1"/>
  <c r="M57" i="3"/>
  <c r="N57" i="3" s="1"/>
  <c r="O57" i="3" s="1"/>
  <c r="H57" i="3"/>
  <c r="I57" i="3" s="1"/>
  <c r="J57" i="3" s="1"/>
  <c r="Q56" i="3"/>
  <c r="R56" i="3" s="1"/>
  <c r="M56" i="3"/>
  <c r="N56" i="3" s="1"/>
  <c r="O56" i="3" s="1"/>
  <c r="H56" i="3"/>
  <c r="I56" i="3" s="1"/>
  <c r="J56" i="3" s="1"/>
  <c r="Q55" i="3"/>
  <c r="R55" i="3" s="1"/>
  <c r="S55" i="3" s="1"/>
  <c r="T55" i="3" s="1"/>
  <c r="M55" i="3"/>
  <c r="N55" i="3" s="1"/>
  <c r="O55" i="3" s="1"/>
  <c r="H55" i="3"/>
  <c r="I55" i="3" s="1"/>
  <c r="J55" i="3" s="1"/>
  <c r="Q54" i="3"/>
  <c r="M54" i="3"/>
  <c r="N54" i="3" s="1"/>
  <c r="O54" i="3" s="1"/>
  <c r="H54" i="3"/>
  <c r="I54" i="3" s="1"/>
  <c r="J54" i="3" s="1"/>
  <c r="Q53" i="3"/>
  <c r="R53" i="3" s="1"/>
  <c r="M53" i="3"/>
  <c r="N53" i="3" s="1"/>
  <c r="O53" i="3" s="1"/>
  <c r="H53" i="3"/>
  <c r="I53" i="3" s="1"/>
  <c r="J53" i="3" s="1"/>
  <c r="Q52" i="3"/>
  <c r="R52" i="3" s="1"/>
  <c r="M52" i="3"/>
  <c r="N52" i="3" s="1"/>
  <c r="O52" i="3" s="1"/>
  <c r="H52" i="3"/>
  <c r="I52" i="3" s="1"/>
  <c r="J52" i="3" s="1"/>
  <c r="Q51" i="3"/>
  <c r="R51" i="3" s="1"/>
  <c r="M51" i="3"/>
  <c r="N51" i="3" s="1"/>
  <c r="O51" i="3" s="1"/>
  <c r="H51" i="3"/>
  <c r="I51" i="3" s="1"/>
  <c r="J51" i="3" s="1"/>
  <c r="Q50" i="3"/>
  <c r="R50" i="3" s="1"/>
  <c r="M50" i="3"/>
  <c r="N50" i="3" s="1"/>
  <c r="O50" i="3" s="1"/>
  <c r="H50" i="3"/>
  <c r="I50" i="3" s="1"/>
  <c r="J50" i="3" s="1"/>
  <c r="Q49" i="3"/>
  <c r="M49" i="3"/>
  <c r="N49" i="3" s="1"/>
  <c r="O49" i="3" s="1"/>
  <c r="H49" i="3"/>
  <c r="I49" i="3" s="1"/>
  <c r="J49" i="3" s="1"/>
  <c r="Q48" i="3"/>
  <c r="M48" i="3"/>
  <c r="N48" i="3" s="1"/>
  <c r="O48" i="3" s="1"/>
  <c r="H48" i="3"/>
  <c r="I48" i="3" s="1"/>
  <c r="J48" i="3" s="1"/>
  <c r="Q47" i="3"/>
  <c r="M47" i="3"/>
  <c r="N47" i="3" s="1"/>
  <c r="O47" i="3" s="1"/>
  <c r="H47" i="3"/>
  <c r="I47" i="3" s="1"/>
  <c r="J47" i="3" s="1"/>
  <c r="Q46" i="3"/>
  <c r="M46" i="3"/>
  <c r="N46" i="3" s="1"/>
  <c r="O46" i="3" s="1"/>
  <c r="H46" i="3"/>
  <c r="I46" i="3" s="1"/>
  <c r="J46" i="3" s="1"/>
  <c r="Q45" i="3"/>
  <c r="M45" i="3"/>
  <c r="N45" i="3" s="1"/>
  <c r="O45" i="3" s="1"/>
  <c r="H45" i="3"/>
  <c r="I45" i="3" s="1"/>
  <c r="J45" i="3" s="1"/>
  <c r="Q44" i="3"/>
  <c r="R44" i="3" s="1"/>
  <c r="M44" i="3"/>
  <c r="N44" i="3" s="1"/>
  <c r="O44" i="3" s="1"/>
  <c r="H44" i="3"/>
  <c r="I44" i="3" s="1"/>
  <c r="J44" i="3" s="1"/>
  <c r="Q43" i="3"/>
  <c r="M43" i="3"/>
  <c r="N43" i="3" s="1"/>
  <c r="O43" i="3" s="1"/>
  <c r="H43" i="3"/>
  <c r="I43" i="3" s="1"/>
  <c r="J43" i="3" s="1"/>
  <c r="S42" i="3"/>
  <c r="T42" i="3" s="1"/>
  <c r="Q42" i="3"/>
  <c r="R42" i="3" s="1"/>
  <c r="M42" i="3"/>
  <c r="N42" i="3" s="1"/>
  <c r="O42" i="3" s="1"/>
  <c r="H42" i="3"/>
  <c r="I42" i="3" s="1"/>
  <c r="J42" i="3" s="1"/>
  <c r="Q41" i="3"/>
  <c r="M41" i="3"/>
  <c r="N41" i="3" s="1"/>
  <c r="O41" i="3" s="1"/>
  <c r="H41" i="3"/>
  <c r="I41" i="3" s="1"/>
  <c r="J41" i="3" s="1"/>
  <c r="Q40" i="3"/>
  <c r="M40" i="3"/>
  <c r="N40" i="3" s="1"/>
  <c r="O40" i="3" s="1"/>
  <c r="H40" i="3"/>
  <c r="I40" i="3" s="1"/>
  <c r="J40" i="3" s="1"/>
  <c r="Q39" i="3"/>
  <c r="M39" i="3"/>
  <c r="N39" i="3" s="1"/>
  <c r="O39" i="3" s="1"/>
  <c r="H39" i="3"/>
  <c r="I39" i="3" s="1"/>
  <c r="J39" i="3" s="1"/>
  <c r="Q38" i="3"/>
  <c r="R38" i="3" s="1"/>
  <c r="M38" i="3"/>
  <c r="N38" i="3" s="1"/>
  <c r="O38" i="3" s="1"/>
  <c r="H38" i="3"/>
  <c r="I38" i="3" s="1"/>
  <c r="J38" i="3" s="1"/>
  <c r="Q37" i="3"/>
  <c r="M37" i="3"/>
  <c r="N37" i="3" s="1"/>
  <c r="O37" i="3" s="1"/>
  <c r="H37" i="3"/>
  <c r="I37" i="3" s="1"/>
  <c r="J37" i="3" s="1"/>
  <c r="Q36" i="3"/>
  <c r="R36" i="3" s="1"/>
  <c r="N36" i="3"/>
  <c r="O36" i="3" s="1"/>
  <c r="M36" i="3"/>
  <c r="H36" i="3"/>
  <c r="I36" i="3" s="1"/>
  <c r="J36" i="3" s="1"/>
  <c r="Q35" i="3"/>
  <c r="R35" i="3" s="1"/>
  <c r="S35" i="3" s="1"/>
  <c r="T35" i="3" s="1"/>
  <c r="N35" i="3"/>
  <c r="O35" i="3" s="1"/>
  <c r="M35" i="3"/>
  <c r="H35" i="3"/>
  <c r="I35" i="3" s="1"/>
  <c r="J35" i="3" s="1"/>
  <c r="Q34" i="3"/>
  <c r="N34" i="3"/>
  <c r="O34" i="3" s="1"/>
  <c r="M34" i="3"/>
  <c r="H34" i="3"/>
  <c r="I34" i="3" s="1"/>
  <c r="J34" i="3" s="1"/>
  <c r="Q33" i="3"/>
  <c r="R33" i="3" s="1"/>
  <c r="S33" i="3" s="1"/>
  <c r="T33" i="3" s="1"/>
  <c r="M33" i="3"/>
  <c r="N33" i="3" s="1"/>
  <c r="O33" i="3" s="1"/>
  <c r="H33" i="3"/>
  <c r="I33" i="3" s="1"/>
  <c r="J33" i="3" s="1"/>
  <c r="Q32" i="3"/>
  <c r="M32" i="3"/>
  <c r="N32" i="3" s="1"/>
  <c r="O32" i="3" s="1"/>
  <c r="H32" i="3"/>
  <c r="I32" i="3" s="1"/>
  <c r="J32" i="3" s="1"/>
  <c r="Q31" i="3"/>
  <c r="M31" i="3"/>
  <c r="N31" i="3" s="1"/>
  <c r="O31" i="3" s="1"/>
  <c r="H31" i="3"/>
  <c r="I31" i="3" s="1"/>
  <c r="J31" i="3" s="1"/>
  <c r="Q30" i="3"/>
  <c r="M30" i="3"/>
  <c r="N30" i="3" s="1"/>
  <c r="O30" i="3" s="1"/>
  <c r="H30" i="3"/>
  <c r="I30" i="3" s="1"/>
  <c r="J30" i="3" s="1"/>
  <c r="Q29" i="3"/>
  <c r="M29" i="3"/>
  <c r="N29" i="3" s="1"/>
  <c r="O29" i="3" s="1"/>
  <c r="H29" i="3"/>
  <c r="I29" i="3" s="1"/>
  <c r="J29" i="3" s="1"/>
  <c r="Q28" i="3"/>
  <c r="R28" i="3" s="1"/>
  <c r="S28" i="3" s="1"/>
  <c r="T28" i="3" s="1"/>
  <c r="M28" i="3"/>
  <c r="N28" i="3" s="1"/>
  <c r="O28" i="3" s="1"/>
  <c r="H28" i="3"/>
  <c r="I28" i="3" s="1"/>
  <c r="J28" i="3" s="1"/>
  <c r="Q27" i="3"/>
  <c r="M27" i="3"/>
  <c r="N27" i="3" s="1"/>
  <c r="O27" i="3" s="1"/>
  <c r="H27" i="3"/>
  <c r="I27" i="3" s="1"/>
  <c r="J27" i="3" s="1"/>
  <c r="Q26" i="3"/>
  <c r="R26" i="3" s="1"/>
  <c r="S26" i="3" s="1"/>
  <c r="T26" i="3" s="1"/>
  <c r="M26" i="3"/>
  <c r="N26" i="3" s="1"/>
  <c r="O26" i="3" s="1"/>
  <c r="H26" i="3"/>
  <c r="I26" i="3" s="1"/>
  <c r="J26" i="3" s="1"/>
  <c r="Q25" i="3"/>
  <c r="M25" i="3"/>
  <c r="N25" i="3" s="1"/>
  <c r="O25" i="3" s="1"/>
  <c r="H25" i="3"/>
  <c r="I25" i="3" s="1"/>
  <c r="J25" i="3" s="1"/>
  <c r="Q24" i="3"/>
  <c r="R24" i="3" s="1"/>
  <c r="S24" i="3" s="1"/>
  <c r="T24" i="3" s="1"/>
  <c r="M24" i="3"/>
  <c r="N24" i="3" s="1"/>
  <c r="O24" i="3" s="1"/>
  <c r="H24" i="3"/>
  <c r="I24" i="3" s="1"/>
  <c r="J24" i="3" s="1"/>
  <c r="Q23" i="3"/>
  <c r="R23" i="3" s="1"/>
  <c r="M23" i="3"/>
  <c r="N23" i="3" s="1"/>
  <c r="O23" i="3" s="1"/>
  <c r="H23" i="3"/>
  <c r="I23" i="3" s="1"/>
  <c r="J23" i="3" s="1"/>
  <c r="Q22" i="3"/>
  <c r="M22" i="3"/>
  <c r="N22" i="3" s="1"/>
  <c r="O22" i="3" s="1"/>
  <c r="H22" i="3"/>
  <c r="I22" i="3" s="1"/>
  <c r="J22" i="3" s="1"/>
  <c r="Q21" i="3"/>
  <c r="R21" i="3" s="1"/>
  <c r="M21" i="3"/>
  <c r="N21" i="3" s="1"/>
  <c r="O21" i="3" s="1"/>
  <c r="H21" i="3"/>
  <c r="I21" i="3" s="1"/>
  <c r="J21" i="3" s="1"/>
  <c r="Q20" i="3"/>
  <c r="R20" i="3" s="1"/>
  <c r="M20" i="3"/>
  <c r="N20" i="3" s="1"/>
  <c r="O20" i="3" s="1"/>
  <c r="H20" i="3"/>
  <c r="I20" i="3" s="1"/>
  <c r="J20" i="3" s="1"/>
  <c r="Q19" i="3"/>
  <c r="R19" i="3" s="1"/>
  <c r="M19" i="3"/>
  <c r="N19" i="3" s="1"/>
  <c r="O19" i="3" s="1"/>
  <c r="H19" i="3"/>
  <c r="I19" i="3" s="1"/>
  <c r="J19" i="3" s="1"/>
  <c r="Q18" i="3"/>
  <c r="R18" i="3" s="1"/>
  <c r="S18" i="3" s="1"/>
  <c r="T18" i="3" s="1"/>
  <c r="M18" i="3"/>
  <c r="N18" i="3" s="1"/>
  <c r="O18" i="3" s="1"/>
  <c r="H18" i="3"/>
  <c r="I18" i="3" s="1"/>
  <c r="J18" i="3" s="1"/>
  <c r="Q17" i="3"/>
  <c r="M17" i="3"/>
  <c r="N17" i="3" s="1"/>
  <c r="O17" i="3" s="1"/>
  <c r="H17" i="3"/>
  <c r="I17" i="3" s="1"/>
  <c r="J17" i="3" s="1"/>
  <c r="Q16" i="3"/>
  <c r="R16" i="3" s="1"/>
  <c r="M16" i="3"/>
  <c r="N16" i="3" s="1"/>
  <c r="O16" i="3" s="1"/>
  <c r="H16" i="3"/>
  <c r="I16" i="3" s="1"/>
  <c r="J16" i="3" s="1"/>
  <c r="Q15" i="3"/>
  <c r="R15" i="3" s="1"/>
  <c r="M15" i="3"/>
  <c r="N15" i="3" s="1"/>
  <c r="O15" i="3" s="1"/>
  <c r="H15" i="3"/>
  <c r="I15" i="3" s="1"/>
  <c r="J15" i="3" s="1"/>
  <c r="Q14" i="3"/>
  <c r="R14" i="3" s="1"/>
  <c r="M14" i="3"/>
  <c r="N14" i="3" s="1"/>
  <c r="O14" i="3" s="1"/>
  <c r="H14" i="3"/>
  <c r="I14" i="3" s="1"/>
  <c r="J14" i="3" s="1"/>
  <c r="Q13" i="3"/>
  <c r="R13" i="3" s="1"/>
  <c r="M13" i="3"/>
  <c r="N13" i="3" s="1"/>
  <c r="O13" i="3" s="1"/>
  <c r="H13" i="3"/>
  <c r="I13" i="3" s="1"/>
  <c r="J13" i="3" s="1"/>
  <c r="Q12" i="3"/>
  <c r="R12" i="3" s="1"/>
  <c r="M12" i="3"/>
  <c r="N12" i="3" s="1"/>
  <c r="O12" i="3" s="1"/>
  <c r="H12" i="3"/>
  <c r="I12" i="3" s="1"/>
  <c r="J12" i="3" s="1"/>
  <c r="Q11" i="3"/>
  <c r="R11" i="3" s="1"/>
  <c r="M11" i="3"/>
  <c r="N11" i="3" s="1"/>
  <c r="O11" i="3" s="1"/>
  <c r="H11" i="3"/>
  <c r="I11" i="3" s="1"/>
  <c r="J11" i="3" s="1"/>
  <c r="Q10" i="3"/>
  <c r="R10" i="3" s="1"/>
  <c r="M10" i="3"/>
  <c r="N10" i="3" s="1"/>
  <c r="O10" i="3" s="1"/>
  <c r="H10" i="3"/>
  <c r="I10" i="3" s="1"/>
  <c r="J10" i="3" s="1"/>
  <c r="Q9" i="3"/>
  <c r="R9" i="3" s="1"/>
  <c r="M9" i="3"/>
  <c r="N9" i="3" s="1"/>
  <c r="O9" i="3" s="1"/>
  <c r="H9" i="3"/>
  <c r="I9" i="3" s="1"/>
  <c r="J9" i="3" s="1"/>
  <c r="Q8" i="3"/>
  <c r="R8" i="3" s="1"/>
  <c r="N8" i="3"/>
  <c r="O8" i="3" s="1"/>
  <c r="M8" i="3"/>
  <c r="H8" i="3"/>
  <c r="I8" i="3" s="1"/>
  <c r="J8" i="3" s="1"/>
  <c r="Q7" i="3"/>
  <c r="R7" i="3" s="1"/>
  <c r="M7" i="3"/>
  <c r="N7" i="3" s="1"/>
  <c r="O7" i="3" s="1"/>
  <c r="H7" i="3"/>
  <c r="I7" i="3" s="1"/>
  <c r="J7" i="3" s="1"/>
  <c r="Q6" i="3"/>
  <c r="R6" i="3" s="1"/>
  <c r="M6" i="3"/>
  <c r="N6" i="3" s="1"/>
  <c r="O6" i="3" s="1"/>
  <c r="H6" i="3"/>
  <c r="I6" i="3" s="1"/>
  <c r="J6" i="3" s="1"/>
  <c r="Q5" i="3"/>
  <c r="R5" i="3" s="1"/>
  <c r="M5" i="3"/>
  <c r="N5" i="3" s="1"/>
  <c r="O5" i="3" s="1"/>
  <c r="H5" i="3"/>
  <c r="I5" i="3" s="1"/>
  <c r="J5" i="3" s="1"/>
  <c r="Q4" i="3"/>
  <c r="M4" i="3"/>
  <c r="N4" i="3" s="1"/>
  <c r="O4" i="3" s="1"/>
  <c r="H4" i="3"/>
  <c r="I4" i="3" s="1"/>
  <c r="J4" i="3" s="1"/>
  <c r="S15" i="3" l="1"/>
  <c r="T15" i="3" s="1"/>
  <c r="V15" i="3" s="1"/>
  <c r="V115" i="3"/>
  <c r="W115" i="3" s="1"/>
  <c r="V124" i="3"/>
  <c r="W124" i="3" s="1"/>
  <c r="S13" i="3"/>
  <c r="T13" i="3" s="1"/>
  <c r="S19" i="3"/>
  <c r="T19" i="3" s="1"/>
  <c r="V19" i="3" s="1"/>
  <c r="W19" i="3" s="1"/>
  <c r="V21" i="3"/>
  <c r="W21" i="3" s="1"/>
  <c r="V121" i="3"/>
  <c r="W121" i="3" s="1"/>
  <c r="S21" i="3"/>
  <c r="T21" i="3" s="1"/>
  <c r="V42" i="3"/>
  <c r="W42" i="3" s="1"/>
  <c r="V13" i="3"/>
  <c r="W13" i="3" s="1"/>
  <c r="S90" i="3"/>
  <c r="T90" i="3" s="1"/>
  <c r="V90" i="3" s="1"/>
  <c r="W90" i="3" s="1"/>
  <c r="S36" i="3"/>
  <c r="T36" i="3" s="1"/>
  <c r="V36" i="3" s="1"/>
  <c r="W36" i="3" s="1"/>
  <c r="S8" i="3"/>
  <c r="T8" i="3" s="1"/>
  <c r="V8" i="3" s="1"/>
  <c r="W8" i="3" s="1"/>
  <c r="S14" i="3"/>
  <c r="T14" i="3" s="1"/>
  <c r="V14" i="3" s="1"/>
  <c r="S16" i="3"/>
  <c r="T16" i="3" s="1"/>
  <c r="V16" i="3" s="1"/>
  <c r="S23" i="3"/>
  <c r="T23" i="3" s="1"/>
  <c r="V23" i="3" s="1"/>
  <c r="W23" i="3" s="1"/>
  <c r="S74" i="3"/>
  <c r="T74" i="3" s="1"/>
  <c r="V74" i="3" s="1"/>
  <c r="V111" i="3"/>
  <c r="W111" i="3" s="1"/>
  <c r="V125" i="3"/>
  <c r="W125" i="3" s="1"/>
  <c r="S51" i="3"/>
  <c r="T51" i="3" s="1"/>
  <c r="S73" i="3"/>
  <c r="T73" i="3" s="1"/>
  <c r="V73" i="3" s="1"/>
  <c r="R62" i="3"/>
  <c r="S62" i="3" s="1"/>
  <c r="T62" i="3" s="1"/>
  <c r="V62" i="3" s="1"/>
  <c r="W62" i="3" s="1"/>
  <c r="R73" i="3"/>
  <c r="S50" i="3"/>
  <c r="T50" i="3" s="1"/>
  <c r="V50" i="3" s="1"/>
  <c r="S64" i="3"/>
  <c r="T64" i="3" s="1"/>
  <c r="V64" i="3" s="1"/>
  <c r="V114" i="3"/>
  <c r="W114" i="3" s="1"/>
  <c r="V113" i="3"/>
  <c r="W113" i="3" s="1"/>
  <c r="V109" i="3"/>
  <c r="V123" i="3"/>
  <c r="W123" i="3" s="1"/>
  <c r="V117" i="3"/>
  <c r="W117" i="3" s="1"/>
  <c r="V119" i="3"/>
  <c r="W119" i="3" s="1"/>
  <c r="V110" i="3"/>
  <c r="X110" i="3" s="1"/>
  <c r="Y110" i="3" s="1"/>
  <c r="S52" i="3"/>
  <c r="T52" i="3" s="1"/>
  <c r="V52" i="3" s="1"/>
  <c r="W52" i="3" s="1"/>
  <c r="S53" i="3"/>
  <c r="T53" i="3" s="1"/>
  <c r="V53" i="3" s="1"/>
  <c r="S81" i="3"/>
  <c r="T81" i="3" s="1"/>
  <c r="V81" i="3" s="1"/>
  <c r="W81" i="3" s="1"/>
  <c r="S7" i="3"/>
  <c r="T7" i="3" s="1"/>
  <c r="V7" i="3" s="1"/>
  <c r="W7" i="3" s="1"/>
  <c r="S44" i="3"/>
  <c r="T44" i="3" s="1"/>
  <c r="V44" i="3" s="1"/>
  <c r="R67" i="3"/>
  <c r="S67" i="3" s="1"/>
  <c r="T67" i="3" s="1"/>
  <c r="S94" i="3"/>
  <c r="T94" i="3" s="1"/>
  <c r="V94" i="3" s="1"/>
  <c r="S98" i="3"/>
  <c r="T98" i="3" s="1"/>
  <c r="V98" i="3" s="1"/>
  <c r="V70" i="3"/>
  <c r="W70" i="3" s="1"/>
  <c r="S6" i="3"/>
  <c r="T6" i="3" s="1"/>
  <c r="V6" i="3" s="1"/>
  <c r="W6" i="3" s="1"/>
  <c r="S9" i="3"/>
  <c r="T9" i="3" s="1"/>
  <c r="V9" i="3" s="1"/>
  <c r="S10" i="3"/>
  <c r="T10" i="3" s="1"/>
  <c r="V10" i="3" s="1"/>
  <c r="S11" i="3"/>
  <c r="T11" i="3" s="1"/>
  <c r="V11" i="3" s="1"/>
  <c r="W11" i="3" s="1"/>
  <c r="S20" i="3"/>
  <c r="T20" i="3" s="1"/>
  <c r="V20" i="3" s="1"/>
  <c r="W20" i="3" s="1"/>
  <c r="S38" i="3"/>
  <c r="T38" i="3" s="1"/>
  <c r="V38" i="3" s="1"/>
  <c r="S71" i="3"/>
  <c r="T71" i="3" s="1"/>
  <c r="V71" i="3" s="1"/>
  <c r="W71" i="3" s="1"/>
  <c r="V77" i="3"/>
  <c r="X77" i="3" s="1"/>
  <c r="Y77" i="3" s="1"/>
  <c r="S96" i="3"/>
  <c r="T96" i="3" s="1"/>
  <c r="V96" i="3" s="1"/>
  <c r="W96" i="3" s="1"/>
  <c r="V112" i="3"/>
  <c r="W112" i="3" s="1"/>
  <c r="AI103" i="3"/>
  <c r="AI95" i="3"/>
  <c r="AI91" i="3"/>
  <c r="AI83" i="3"/>
  <c r="AI84" i="3"/>
  <c r="AI87" i="3"/>
  <c r="AI88" i="3"/>
  <c r="AI92" i="3"/>
  <c r="AI96" i="3"/>
  <c r="AI99" i="3"/>
  <c r="AI100" i="3"/>
  <c r="AI104" i="3"/>
  <c r="AI7" i="3"/>
  <c r="AI31" i="3"/>
  <c r="AI39" i="3"/>
  <c r="AI67" i="3"/>
  <c r="AI11" i="3"/>
  <c r="AI15" i="3"/>
  <c r="AI19" i="3"/>
  <c r="AI23" i="3"/>
  <c r="AI27" i="3"/>
  <c r="AI43" i="3"/>
  <c r="AI47" i="3"/>
  <c r="AI51" i="3"/>
  <c r="AI55" i="3"/>
  <c r="AI59" i="3"/>
  <c r="AI75" i="3"/>
  <c r="AI10" i="3"/>
  <c r="AI63" i="3"/>
  <c r="AI13" i="3"/>
  <c r="AI18" i="3"/>
  <c r="AI21" i="3"/>
  <c r="AI35" i="3"/>
  <c r="AI71" i="3"/>
  <c r="AI6" i="3"/>
  <c r="AI9" i="3"/>
  <c r="AI14" i="3"/>
  <c r="AI17" i="3"/>
  <c r="AI22" i="3"/>
  <c r="AI26" i="3"/>
  <c r="AI30" i="3"/>
  <c r="AI34" i="3"/>
  <c r="AI38" i="3"/>
  <c r="AI42" i="3"/>
  <c r="AI46" i="3"/>
  <c r="AI50" i="3"/>
  <c r="AI54" i="3"/>
  <c r="AI58" i="3"/>
  <c r="AI62" i="3"/>
  <c r="AI66" i="3"/>
  <c r="AI70" i="3"/>
  <c r="AI74" i="3"/>
  <c r="AI78" i="3"/>
  <c r="J127" i="3"/>
  <c r="R40" i="3"/>
  <c r="S40" i="3" s="1"/>
  <c r="T40" i="3" s="1"/>
  <c r="V40" i="3" s="1"/>
  <c r="W40" i="3" s="1"/>
  <c r="R46" i="3"/>
  <c r="S46" i="3" s="1"/>
  <c r="T46" i="3" s="1"/>
  <c r="V46" i="3" s="1"/>
  <c r="W46" i="3" s="1"/>
  <c r="R48" i="3"/>
  <c r="S48" i="3" s="1"/>
  <c r="T48" i="3" s="1"/>
  <c r="V48" i="3" s="1"/>
  <c r="W48" i="3" s="1"/>
  <c r="X124" i="3"/>
  <c r="Y124" i="3" s="1"/>
  <c r="R4" i="3"/>
  <c r="S4" i="3" s="1"/>
  <c r="T4" i="3" s="1"/>
  <c r="S5" i="3"/>
  <c r="T5" i="3" s="1"/>
  <c r="V5" i="3" s="1"/>
  <c r="W5" i="3" s="1"/>
  <c r="S12" i="3"/>
  <c r="T12" i="3" s="1"/>
  <c r="V12" i="3" s="1"/>
  <c r="W12" i="3" s="1"/>
  <c r="V18" i="3"/>
  <c r="W18" i="3" s="1"/>
  <c r="V24" i="3"/>
  <c r="V26" i="3"/>
  <c r="V28" i="3"/>
  <c r="R30" i="3"/>
  <c r="S30" i="3" s="1"/>
  <c r="T30" i="3" s="1"/>
  <c r="V30" i="3" s="1"/>
  <c r="W30" i="3" s="1"/>
  <c r="R32" i="3"/>
  <c r="S32" i="3" s="1"/>
  <c r="T32" i="3" s="1"/>
  <c r="V32" i="3" s="1"/>
  <c r="R34" i="3"/>
  <c r="S34" i="3" s="1"/>
  <c r="T34" i="3" s="1"/>
  <c r="V34" i="3" s="1"/>
  <c r="V60" i="3"/>
  <c r="R76" i="3"/>
  <c r="S76" i="3" s="1"/>
  <c r="T76" i="3" s="1"/>
  <c r="V76" i="3" s="1"/>
  <c r="R22" i="3"/>
  <c r="S22" i="3" s="1"/>
  <c r="T22" i="3" s="1"/>
  <c r="V22" i="3" s="1"/>
  <c r="R37" i="3"/>
  <c r="S37" i="3" s="1"/>
  <c r="T37" i="3" s="1"/>
  <c r="V37" i="3" s="1"/>
  <c r="R39" i="3"/>
  <c r="S39" i="3" s="1"/>
  <c r="T39" i="3" s="1"/>
  <c r="V39" i="3" s="1"/>
  <c r="W39" i="3" s="1"/>
  <c r="R41" i="3"/>
  <c r="S41" i="3" s="1"/>
  <c r="T41" i="3" s="1"/>
  <c r="V41" i="3" s="1"/>
  <c r="R43" i="3"/>
  <c r="S43" i="3" s="1"/>
  <c r="T43" i="3" s="1"/>
  <c r="V43" i="3" s="1"/>
  <c r="R45" i="3"/>
  <c r="S45" i="3" s="1"/>
  <c r="T45" i="3" s="1"/>
  <c r="V45" i="3" s="1"/>
  <c r="W45" i="3" s="1"/>
  <c r="R47" i="3"/>
  <c r="S47" i="3" s="1"/>
  <c r="T47" i="3" s="1"/>
  <c r="V47" i="3" s="1"/>
  <c r="W47" i="3" s="1"/>
  <c r="R49" i="3"/>
  <c r="S49" i="3" s="1"/>
  <c r="T49" i="3" s="1"/>
  <c r="V49" i="3" s="1"/>
  <c r="V55" i="3"/>
  <c r="R75" i="3"/>
  <c r="S75" i="3" s="1"/>
  <c r="T75" i="3" s="1"/>
  <c r="V75" i="3" s="1"/>
  <c r="O127" i="3"/>
  <c r="R17" i="3"/>
  <c r="S17" i="3" s="1"/>
  <c r="T17" i="3" s="1"/>
  <c r="V17" i="3" s="1"/>
  <c r="R25" i="3"/>
  <c r="S25" i="3" s="1"/>
  <c r="T25" i="3" s="1"/>
  <c r="V25" i="3" s="1"/>
  <c r="R27" i="3"/>
  <c r="S27" i="3" s="1"/>
  <c r="T27" i="3" s="1"/>
  <c r="V27" i="3" s="1"/>
  <c r="R29" i="3"/>
  <c r="S29" i="3" s="1"/>
  <c r="T29" i="3" s="1"/>
  <c r="V29" i="3" s="1"/>
  <c r="W29" i="3" s="1"/>
  <c r="R31" i="3"/>
  <c r="S31" i="3" s="1"/>
  <c r="T31" i="3" s="1"/>
  <c r="V31" i="3" s="1"/>
  <c r="W31" i="3" s="1"/>
  <c r="V33" i="3"/>
  <c r="V35" i="3"/>
  <c r="W35" i="3" s="1"/>
  <c r="R93" i="3"/>
  <c r="S93" i="3"/>
  <c r="T93" i="3" s="1"/>
  <c r="V93" i="3" s="1"/>
  <c r="R97" i="3"/>
  <c r="S97" i="3" s="1"/>
  <c r="T97" i="3" s="1"/>
  <c r="S56" i="3"/>
  <c r="T56" i="3" s="1"/>
  <c r="V56" i="3" s="1"/>
  <c r="W56" i="3" s="1"/>
  <c r="S61" i="3"/>
  <c r="T61" i="3" s="1"/>
  <c r="V61" i="3" s="1"/>
  <c r="S65" i="3"/>
  <c r="T65" i="3" s="1"/>
  <c r="V65" i="3" s="1"/>
  <c r="V97" i="3"/>
  <c r="V51" i="3"/>
  <c r="W51" i="3" s="1"/>
  <c r="V58" i="3"/>
  <c r="V66" i="3"/>
  <c r="W66" i="3" s="1"/>
  <c r="R95" i="3"/>
  <c r="S95" i="3" s="1"/>
  <c r="T95" i="3" s="1"/>
  <c r="V95" i="3" s="1"/>
  <c r="R99" i="3"/>
  <c r="S99" i="3" s="1"/>
  <c r="T99" i="3" s="1"/>
  <c r="V99" i="3" s="1"/>
  <c r="X117" i="3"/>
  <c r="Y117" i="3" s="1"/>
  <c r="R54" i="3"/>
  <c r="S54" i="3" s="1"/>
  <c r="T54" i="3" s="1"/>
  <c r="V54" i="3" s="1"/>
  <c r="S57" i="3"/>
  <c r="T57" i="3" s="1"/>
  <c r="V57" i="3" s="1"/>
  <c r="R59" i="3"/>
  <c r="S59" i="3" s="1"/>
  <c r="T59" i="3" s="1"/>
  <c r="V59" i="3" s="1"/>
  <c r="R63" i="3"/>
  <c r="S63" i="3" s="1"/>
  <c r="T63" i="3" s="1"/>
  <c r="V63" i="3" s="1"/>
  <c r="V67" i="3"/>
  <c r="W67" i="3" s="1"/>
  <c r="R68" i="3"/>
  <c r="S68" i="3" s="1"/>
  <c r="T68" i="3" s="1"/>
  <c r="V68" i="3" s="1"/>
  <c r="R69" i="3"/>
  <c r="S69" i="3" s="1"/>
  <c r="T69" i="3" s="1"/>
  <c r="V69" i="3" s="1"/>
  <c r="R72" i="3"/>
  <c r="S72" i="3"/>
  <c r="T72" i="3" s="1"/>
  <c r="V72" i="3" s="1"/>
  <c r="V82" i="3"/>
  <c r="R85" i="3"/>
  <c r="S85" i="3" s="1"/>
  <c r="T85" i="3" s="1"/>
  <c r="V85" i="3" s="1"/>
  <c r="V86" i="3"/>
  <c r="R89" i="3"/>
  <c r="S89" i="3" s="1"/>
  <c r="T89" i="3" s="1"/>
  <c r="V89" i="3" s="1"/>
  <c r="R103" i="3"/>
  <c r="S103" i="3" s="1"/>
  <c r="T103" i="3" s="1"/>
  <c r="V103" i="3" s="1"/>
  <c r="X126" i="3"/>
  <c r="Y126" i="3" s="1"/>
  <c r="W126" i="3"/>
  <c r="R78" i="3"/>
  <c r="S78" i="3" s="1"/>
  <c r="T78" i="3" s="1"/>
  <c r="V78" i="3" s="1"/>
  <c r="R91" i="3"/>
  <c r="S91" i="3" s="1"/>
  <c r="T91" i="3" s="1"/>
  <c r="V91" i="3" s="1"/>
  <c r="R101" i="3"/>
  <c r="S101" i="3" s="1"/>
  <c r="T101" i="3" s="1"/>
  <c r="V101" i="3" s="1"/>
  <c r="W101" i="3" s="1"/>
  <c r="R83" i="3"/>
  <c r="S83" i="3" s="1"/>
  <c r="T83" i="3" s="1"/>
  <c r="V83" i="3" s="1"/>
  <c r="V84" i="3"/>
  <c r="R87" i="3"/>
  <c r="S87" i="3" s="1"/>
  <c r="T87" i="3" s="1"/>
  <c r="V87" i="3" s="1"/>
  <c r="V88" i="3"/>
  <c r="R92" i="3"/>
  <c r="S92" i="3" s="1"/>
  <c r="T92" i="3" s="1"/>
  <c r="V92" i="3" s="1"/>
  <c r="W92" i="3" s="1"/>
  <c r="R105" i="3"/>
  <c r="S105" i="3" s="1"/>
  <c r="T105" i="3" s="1"/>
  <c r="V105" i="3" s="1"/>
  <c r="X111" i="3"/>
  <c r="Y111" i="3" s="1"/>
  <c r="X114" i="3"/>
  <c r="Y114" i="3" s="1"/>
  <c r="V100" i="3"/>
  <c r="R102" i="3"/>
  <c r="S102" i="3" s="1"/>
  <c r="T102" i="3" s="1"/>
  <c r="V102" i="3" s="1"/>
  <c r="W102" i="3" s="1"/>
  <c r="V104" i="3"/>
  <c r="V108" i="3"/>
  <c r="V120" i="3"/>
  <c r="V122" i="3"/>
  <c r="W122" i="3" s="1"/>
  <c r="V116" i="3"/>
  <c r="V118" i="3"/>
  <c r="W118" i="3" s="1"/>
  <c r="Q100" i="2"/>
  <c r="R100" i="2" s="1"/>
  <c r="S100" i="2" s="1"/>
  <c r="Q121" i="2"/>
  <c r="S121" i="2" s="1"/>
  <c r="M4" i="2"/>
  <c r="N4" i="2" s="1"/>
  <c r="O4" i="2" s="1"/>
  <c r="M5" i="2"/>
  <c r="N5" i="2" s="1"/>
  <c r="O5" i="2" s="1"/>
  <c r="M6" i="2"/>
  <c r="N6" i="2" s="1"/>
  <c r="O6" i="2" s="1"/>
  <c r="M7" i="2"/>
  <c r="N7" i="2" s="1"/>
  <c r="O7" i="2" s="1"/>
  <c r="M8" i="2"/>
  <c r="N8" i="2" s="1"/>
  <c r="O8" i="2" s="1"/>
  <c r="M9" i="2"/>
  <c r="N9" i="2" s="1"/>
  <c r="O9" i="2" s="1"/>
  <c r="M10" i="2"/>
  <c r="N10" i="2" s="1"/>
  <c r="O10" i="2" s="1"/>
  <c r="M11" i="2"/>
  <c r="N11" i="2" s="1"/>
  <c r="O11" i="2" s="1"/>
  <c r="M12" i="2"/>
  <c r="N12" i="2" s="1"/>
  <c r="O12" i="2" s="1"/>
  <c r="M13" i="2"/>
  <c r="N13" i="2" s="1"/>
  <c r="O13" i="2" s="1"/>
  <c r="M14" i="2"/>
  <c r="N14" i="2" s="1"/>
  <c r="O14" i="2" s="1"/>
  <c r="M15" i="2"/>
  <c r="N15" i="2" s="1"/>
  <c r="O15" i="2" s="1"/>
  <c r="M16" i="2"/>
  <c r="N16" i="2" s="1"/>
  <c r="O16" i="2" s="1"/>
  <c r="M17" i="2"/>
  <c r="N17" i="2" s="1"/>
  <c r="O17" i="2" s="1"/>
  <c r="M18" i="2"/>
  <c r="N18" i="2" s="1"/>
  <c r="O18" i="2" s="1"/>
  <c r="M19" i="2"/>
  <c r="N19" i="2" s="1"/>
  <c r="O19" i="2" s="1"/>
  <c r="M20" i="2"/>
  <c r="N20" i="2" s="1"/>
  <c r="O20" i="2" s="1"/>
  <c r="M21" i="2"/>
  <c r="N21" i="2" s="1"/>
  <c r="O21" i="2" s="1"/>
  <c r="M22" i="2"/>
  <c r="N22" i="2" s="1"/>
  <c r="O22" i="2" s="1"/>
  <c r="M23" i="2"/>
  <c r="N23" i="2" s="1"/>
  <c r="O23" i="2" s="1"/>
  <c r="M24" i="2"/>
  <c r="N24" i="2" s="1"/>
  <c r="O24" i="2" s="1"/>
  <c r="M25" i="2"/>
  <c r="N25" i="2" s="1"/>
  <c r="O25" i="2" s="1"/>
  <c r="M26" i="2"/>
  <c r="N26" i="2" s="1"/>
  <c r="O26" i="2" s="1"/>
  <c r="M27" i="2"/>
  <c r="N27" i="2" s="1"/>
  <c r="O27" i="2" s="1"/>
  <c r="M28" i="2"/>
  <c r="N28" i="2" s="1"/>
  <c r="O28" i="2" s="1"/>
  <c r="M29" i="2"/>
  <c r="N29" i="2" s="1"/>
  <c r="O29" i="2" s="1"/>
  <c r="M30" i="2"/>
  <c r="N30" i="2" s="1"/>
  <c r="O30" i="2" s="1"/>
  <c r="M31" i="2"/>
  <c r="N31" i="2" s="1"/>
  <c r="O31" i="2" s="1"/>
  <c r="M32" i="2"/>
  <c r="N32" i="2" s="1"/>
  <c r="O32" i="2" s="1"/>
  <c r="M33" i="2"/>
  <c r="N33" i="2" s="1"/>
  <c r="O33" i="2" s="1"/>
  <c r="M34" i="2"/>
  <c r="N34" i="2" s="1"/>
  <c r="O34" i="2" s="1"/>
  <c r="M35" i="2"/>
  <c r="N35" i="2" s="1"/>
  <c r="O35" i="2" s="1"/>
  <c r="M36" i="2"/>
  <c r="N36" i="2" s="1"/>
  <c r="O36" i="2" s="1"/>
  <c r="M37" i="2"/>
  <c r="N37" i="2" s="1"/>
  <c r="O37" i="2" s="1"/>
  <c r="M38" i="2"/>
  <c r="N38" i="2" s="1"/>
  <c r="O38" i="2" s="1"/>
  <c r="M39" i="2"/>
  <c r="N39" i="2" s="1"/>
  <c r="O39" i="2" s="1"/>
  <c r="M40" i="2"/>
  <c r="N40" i="2" s="1"/>
  <c r="O40" i="2" s="1"/>
  <c r="M41" i="2"/>
  <c r="N41" i="2" s="1"/>
  <c r="O41" i="2" s="1"/>
  <c r="M42" i="2"/>
  <c r="N42" i="2" s="1"/>
  <c r="O42" i="2" s="1"/>
  <c r="M43" i="2"/>
  <c r="N43" i="2" s="1"/>
  <c r="O43" i="2" s="1"/>
  <c r="M44" i="2"/>
  <c r="N44" i="2" s="1"/>
  <c r="O44" i="2" s="1"/>
  <c r="M45" i="2"/>
  <c r="N45" i="2" s="1"/>
  <c r="O45" i="2" s="1"/>
  <c r="M46" i="2"/>
  <c r="N46" i="2" s="1"/>
  <c r="O46" i="2" s="1"/>
  <c r="M47" i="2"/>
  <c r="N47" i="2" s="1"/>
  <c r="O47" i="2" s="1"/>
  <c r="M48" i="2"/>
  <c r="N48" i="2" s="1"/>
  <c r="O48" i="2" s="1"/>
  <c r="M49" i="2"/>
  <c r="N49" i="2" s="1"/>
  <c r="O49" i="2" s="1"/>
  <c r="M50" i="2"/>
  <c r="N50" i="2" s="1"/>
  <c r="O50" i="2" s="1"/>
  <c r="M51" i="2"/>
  <c r="N51" i="2" s="1"/>
  <c r="O51" i="2" s="1"/>
  <c r="M52" i="2"/>
  <c r="N52" i="2" s="1"/>
  <c r="O52" i="2" s="1"/>
  <c r="M53" i="2"/>
  <c r="N53" i="2" s="1"/>
  <c r="O53" i="2" s="1"/>
  <c r="M54" i="2"/>
  <c r="N54" i="2" s="1"/>
  <c r="O54" i="2" s="1"/>
  <c r="M55" i="2"/>
  <c r="N55" i="2" s="1"/>
  <c r="O55" i="2" s="1"/>
  <c r="M56" i="2"/>
  <c r="N56" i="2" s="1"/>
  <c r="O56" i="2" s="1"/>
  <c r="M57" i="2"/>
  <c r="N57" i="2" s="1"/>
  <c r="O57" i="2" s="1"/>
  <c r="M58" i="2"/>
  <c r="N58" i="2" s="1"/>
  <c r="O58" i="2" s="1"/>
  <c r="M59" i="2"/>
  <c r="N59" i="2" s="1"/>
  <c r="O59" i="2" s="1"/>
  <c r="M60" i="2"/>
  <c r="N60" i="2" s="1"/>
  <c r="O60" i="2" s="1"/>
  <c r="M61" i="2"/>
  <c r="N61" i="2" s="1"/>
  <c r="O61" i="2" s="1"/>
  <c r="M62" i="2"/>
  <c r="N62" i="2" s="1"/>
  <c r="O62" i="2" s="1"/>
  <c r="M63" i="2"/>
  <c r="N63" i="2" s="1"/>
  <c r="O63" i="2" s="1"/>
  <c r="M64" i="2"/>
  <c r="N64" i="2" s="1"/>
  <c r="O64" i="2" s="1"/>
  <c r="M65" i="2"/>
  <c r="N65" i="2" s="1"/>
  <c r="O65" i="2" s="1"/>
  <c r="M66" i="2"/>
  <c r="N66" i="2" s="1"/>
  <c r="O66" i="2" s="1"/>
  <c r="M67" i="2"/>
  <c r="N67" i="2" s="1"/>
  <c r="O67" i="2" s="1"/>
  <c r="M68" i="2"/>
  <c r="N68" i="2" s="1"/>
  <c r="O68" i="2" s="1"/>
  <c r="M69" i="2"/>
  <c r="N69" i="2" s="1"/>
  <c r="O69" i="2" s="1"/>
  <c r="M70" i="2"/>
  <c r="N70" i="2" s="1"/>
  <c r="O70" i="2" s="1"/>
  <c r="M71" i="2"/>
  <c r="N71" i="2" s="1"/>
  <c r="O71" i="2" s="1"/>
  <c r="M72" i="2"/>
  <c r="N72" i="2" s="1"/>
  <c r="O72" i="2" s="1"/>
  <c r="M73" i="2"/>
  <c r="N73" i="2" s="1"/>
  <c r="O73" i="2" s="1"/>
  <c r="M74" i="2"/>
  <c r="N74" i="2" s="1"/>
  <c r="O74" i="2" s="1"/>
  <c r="M75" i="2"/>
  <c r="N75" i="2" s="1"/>
  <c r="O75" i="2" s="1"/>
  <c r="M76" i="2"/>
  <c r="N76" i="2" s="1"/>
  <c r="O76" i="2" s="1"/>
  <c r="M77" i="2"/>
  <c r="N77" i="2" s="1"/>
  <c r="O77" i="2" s="1"/>
  <c r="M78" i="2"/>
  <c r="N78" i="2" s="1"/>
  <c r="O78" i="2" s="1"/>
  <c r="M81" i="2"/>
  <c r="N81" i="2" s="1"/>
  <c r="O81" i="2" s="1"/>
  <c r="M82" i="2"/>
  <c r="N82" i="2" s="1"/>
  <c r="O82" i="2" s="1"/>
  <c r="M83" i="2"/>
  <c r="N83" i="2" s="1"/>
  <c r="O83" i="2" s="1"/>
  <c r="M84" i="2"/>
  <c r="N84" i="2" s="1"/>
  <c r="O84" i="2" s="1"/>
  <c r="M85" i="2"/>
  <c r="N85" i="2" s="1"/>
  <c r="O85" i="2" s="1"/>
  <c r="M86" i="2"/>
  <c r="N86" i="2" s="1"/>
  <c r="O86" i="2" s="1"/>
  <c r="M87" i="2"/>
  <c r="N87" i="2" s="1"/>
  <c r="O87" i="2" s="1"/>
  <c r="M88" i="2"/>
  <c r="N88" i="2" s="1"/>
  <c r="O88" i="2" s="1"/>
  <c r="M89" i="2"/>
  <c r="N89" i="2" s="1"/>
  <c r="O89" i="2" s="1"/>
  <c r="M90" i="2"/>
  <c r="N90" i="2" s="1"/>
  <c r="O90" i="2" s="1"/>
  <c r="M91" i="2"/>
  <c r="N91" i="2" s="1"/>
  <c r="O91" i="2" s="1"/>
  <c r="M92" i="2"/>
  <c r="N92" i="2" s="1"/>
  <c r="O92" i="2" s="1"/>
  <c r="M93" i="2"/>
  <c r="N93" i="2" s="1"/>
  <c r="O93" i="2" s="1"/>
  <c r="M94" i="2"/>
  <c r="N94" i="2" s="1"/>
  <c r="O94" i="2" s="1"/>
  <c r="M95" i="2"/>
  <c r="N95" i="2" s="1"/>
  <c r="O95" i="2" s="1"/>
  <c r="M96" i="2"/>
  <c r="N96" i="2" s="1"/>
  <c r="O96" i="2" s="1"/>
  <c r="M97" i="2"/>
  <c r="N97" i="2" s="1"/>
  <c r="O97" i="2" s="1"/>
  <c r="M98" i="2"/>
  <c r="N98" i="2" s="1"/>
  <c r="O98" i="2" s="1"/>
  <c r="M99" i="2"/>
  <c r="N99" i="2" s="1"/>
  <c r="O99" i="2" s="1"/>
  <c r="M100" i="2"/>
  <c r="N100" i="2" s="1"/>
  <c r="O100" i="2" s="1"/>
  <c r="M101" i="2"/>
  <c r="N101" i="2" s="1"/>
  <c r="O101" i="2" s="1"/>
  <c r="M102" i="2"/>
  <c r="N102" i="2" s="1"/>
  <c r="O102" i="2" s="1"/>
  <c r="M103" i="2"/>
  <c r="N103" i="2" s="1"/>
  <c r="O103" i="2" s="1"/>
  <c r="M104" i="2"/>
  <c r="N104" i="2" s="1"/>
  <c r="O104" i="2" s="1"/>
  <c r="M105" i="2"/>
  <c r="N105" i="2" s="1"/>
  <c r="O105" i="2" s="1"/>
  <c r="N108" i="2"/>
  <c r="O108" i="2" s="1"/>
  <c r="N109" i="2"/>
  <c r="O109" i="2" s="1"/>
  <c r="N110" i="2"/>
  <c r="O110" i="2" s="1"/>
  <c r="N111" i="2"/>
  <c r="O111" i="2" s="1"/>
  <c r="N112" i="2"/>
  <c r="O112" i="2" s="1"/>
  <c r="N113" i="2"/>
  <c r="O113" i="2" s="1"/>
  <c r="N114" i="2"/>
  <c r="O114" i="2" s="1"/>
  <c r="N115" i="2"/>
  <c r="O115" i="2" s="1"/>
  <c r="N116" i="2"/>
  <c r="O116" i="2" s="1"/>
  <c r="N117" i="2"/>
  <c r="O117" i="2" s="1"/>
  <c r="N118" i="2"/>
  <c r="O118" i="2" s="1"/>
  <c r="N119" i="2"/>
  <c r="O119" i="2" s="1"/>
  <c r="N120" i="2"/>
  <c r="O120" i="2" s="1"/>
  <c r="N121" i="2"/>
  <c r="O121" i="2" s="1"/>
  <c r="N122" i="2"/>
  <c r="O122" i="2" s="1"/>
  <c r="N123" i="2"/>
  <c r="O123" i="2" s="1"/>
  <c r="N124" i="2"/>
  <c r="O124" i="2" s="1"/>
  <c r="N125" i="2"/>
  <c r="O125" i="2" s="1"/>
  <c r="N126" i="2"/>
  <c r="O126" i="2" s="1"/>
  <c r="Q126" i="2"/>
  <c r="S126" i="2" s="1"/>
  <c r="AB126" i="2" s="1"/>
  <c r="I126" i="2"/>
  <c r="J126" i="2" s="1"/>
  <c r="Q125" i="2"/>
  <c r="S125" i="2" s="1"/>
  <c r="I125" i="2"/>
  <c r="J125" i="2" s="1"/>
  <c r="Q124" i="2"/>
  <c r="S124" i="2" s="1"/>
  <c r="I124" i="2"/>
  <c r="J124" i="2" s="1"/>
  <c r="Q123" i="2"/>
  <c r="S123" i="2" s="1"/>
  <c r="I123" i="2"/>
  <c r="J123" i="2" s="1"/>
  <c r="Q122" i="2"/>
  <c r="S122" i="2" s="1"/>
  <c r="I122" i="2"/>
  <c r="J122" i="2" s="1"/>
  <c r="I121" i="2"/>
  <c r="J121" i="2" s="1"/>
  <c r="Q120" i="2"/>
  <c r="S120" i="2" s="1"/>
  <c r="I120" i="2"/>
  <c r="J120" i="2" s="1"/>
  <c r="Q119" i="2"/>
  <c r="S119" i="2" s="1"/>
  <c r="I119" i="2"/>
  <c r="J119" i="2" s="1"/>
  <c r="Q118" i="2"/>
  <c r="S118" i="2" s="1"/>
  <c r="I118" i="2"/>
  <c r="J118" i="2" s="1"/>
  <c r="Q117" i="2"/>
  <c r="S117" i="2" s="1"/>
  <c r="I117" i="2"/>
  <c r="J117" i="2" s="1"/>
  <c r="Q116" i="2"/>
  <c r="S116" i="2" s="1"/>
  <c r="I116" i="2"/>
  <c r="J116" i="2" s="1"/>
  <c r="Q115" i="2"/>
  <c r="S115" i="2" s="1"/>
  <c r="I115" i="2"/>
  <c r="J115" i="2" s="1"/>
  <c r="Q114" i="2"/>
  <c r="S114" i="2" s="1"/>
  <c r="I114" i="2"/>
  <c r="J114" i="2" s="1"/>
  <c r="Q113" i="2"/>
  <c r="S113" i="2" s="1"/>
  <c r="I113" i="2"/>
  <c r="J113" i="2" s="1"/>
  <c r="Q112" i="2"/>
  <c r="S112" i="2" s="1"/>
  <c r="I112" i="2"/>
  <c r="J112" i="2" s="1"/>
  <c r="Q111" i="2"/>
  <c r="S111" i="2" s="1"/>
  <c r="I111" i="2"/>
  <c r="J111" i="2" s="1"/>
  <c r="Q110" i="2"/>
  <c r="S110" i="2" s="1"/>
  <c r="I110" i="2"/>
  <c r="J110" i="2" s="1"/>
  <c r="Q109" i="2"/>
  <c r="S109" i="2" s="1"/>
  <c r="I109" i="2"/>
  <c r="J109" i="2" s="1"/>
  <c r="Q108" i="2"/>
  <c r="S108" i="2" s="1"/>
  <c r="I108" i="2"/>
  <c r="J108" i="2" s="1"/>
  <c r="Q105" i="2"/>
  <c r="H105" i="2"/>
  <c r="I105" i="2" s="1"/>
  <c r="J105" i="2" s="1"/>
  <c r="Q104" i="2"/>
  <c r="R104" i="2" s="1"/>
  <c r="H104" i="2"/>
  <c r="I104" i="2" s="1"/>
  <c r="J104" i="2" s="1"/>
  <c r="Q103" i="2"/>
  <c r="H103" i="2"/>
  <c r="I103" i="2" s="1"/>
  <c r="J103" i="2" s="1"/>
  <c r="Q102" i="2"/>
  <c r="H102" i="2"/>
  <c r="I102" i="2" s="1"/>
  <c r="J102" i="2" s="1"/>
  <c r="Q101" i="2"/>
  <c r="H101" i="2"/>
  <c r="I101" i="2" s="1"/>
  <c r="J101" i="2" s="1"/>
  <c r="H100" i="2"/>
  <c r="I100" i="2" s="1"/>
  <c r="J100" i="2" s="1"/>
  <c r="Q99" i="2"/>
  <c r="H99" i="2"/>
  <c r="I99" i="2" s="1"/>
  <c r="J99" i="2" s="1"/>
  <c r="Q98" i="2"/>
  <c r="R98" i="2" s="1"/>
  <c r="S98" i="2" s="1"/>
  <c r="H98" i="2"/>
  <c r="I98" i="2" s="1"/>
  <c r="J98" i="2" s="1"/>
  <c r="Q97" i="2"/>
  <c r="H97" i="2"/>
  <c r="I97" i="2" s="1"/>
  <c r="J97" i="2" s="1"/>
  <c r="Q96" i="2"/>
  <c r="R96" i="2" s="1"/>
  <c r="S96" i="2" s="1"/>
  <c r="H96" i="2"/>
  <c r="I96" i="2" s="1"/>
  <c r="J96" i="2" s="1"/>
  <c r="Q95" i="2"/>
  <c r="H95" i="2"/>
  <c r="I95" i="2" s="1"/>
  <c r="J95" i="2" s="1"/>
  <c r="Q94" i="2"/>
  <c r="R94" i="2" s="1"/>
  <c r="S94" i="2" s="1"/>
  <c r="H94" i="2"/>
  <c r="I94" i="2" s="1"/>
  <c r="J94" i="2" s="1"/>
  <c r="Q93" i="2"/>
  <c r="H93" i="2"/>
  <c r="I93" i="2" s="1"/>
  <c r="J93" i="2" s="1"/>
  <c r="Q92" i="2"/>
  <c r="R92" i="2" s="1"/>
  <c r="S92" i="2" s="1"/>
  <c r="H92" i="2"/>
  <c r="I92" i="2" s="1"/>
  <c r="J92" i="2" s="1"/>
  <c r="Q91" i="2"/>
  <c r="H91" i="2"/>
  <c r="I91" i="2" s="1"/>
  <c r="J91" i="2" s="1"/>
  <c r="Q90" i="2"/>
  <c r="R90" i="2" s="1"/>
  <c r="S90" i="2" s="1"/>
  <c r="H90" i="2"/>
  <c r="I90" i="2" s="1"/>
  <c r="J90" i="2" s="1"/>
  <c r="Q89" i="2"/>
  <c r="H89" i="2"/>
  <c r="I89" i="2" s="1"/>
  <c r="J89" i="2" s="1"/>
  <c r="Q88" i="2"/>
  <c r="R88" i="2" s="1"/>
  <c r="S88" i="2" s="1"/>
  <c r="H88" i="2"/>
  <c r="I88" i="2" s="1"/>
  <c r="J88" i="2" s="1"/>
  <c r="Q87" i="2"/>
  <c r="H87" i="2"/>
  <c r="I87" i="2" s="1"/>
  <c r="J87" i="2" s="1"/>
  <c r="Q86" i="2"/>
  <c r="R86" i="2" s="1"/>
  <c r="S86" i="2" s="1"/>
  <c r="H86" i="2"/>
  <c r="I86" i="2" s="1"/>
  <c r="J86" i="2" s="1"/>
  <c r="Q85" i="2"/>
  <c r="H85" i="2"/>
  <c r="I85" i="2" s="1"/>
  <c r="J85" i="2" s="1"/>
  <c r="Q84" i="2"/>
  <c r="R84" i="2" s="1"/>
  <c r="S84" i="2" s="1"/>
  <c r="H84" i="2"/>
  <c r="I84" i="2" s="1"/>
  <c r="J84" i="2" s="1"/>
  <c r="Q83" i="2"/>
  <c r="H83" i="2"/>
  <c r="I83" i="2" s="1"/>
  <c r="J83" i="2" s="1"/>
  <c r="Q82" i="2"/>
  <c r="R82" i="2" s="1"/>
  <c r="S82" i="2" s="1"/>
  <c r="H82" i="2"/>
  <c r="I82" i="2" s="1"/>
  <c r="J82" i="2" s="1"/>
  <c r="Q81" i="2"/>
  <c r="R81" i="2" s="1"/>
  <c r="H81" i="2"/>
  <c r="I81" i="2" s="1"/>
  <c r="J81" i="2" s="1"/>
  <c r="Q78" i="2"/>
  <c r="R78" i="2" s="1"/>
  <c r="S78" i="2" s="1"/>
  <c r="H78" i="2"/>
  <c r="I78" i="2" s="1"/>
  <c r="J78" i="2" s="1"/>
  <c r="Q77" i="2"/>
  <c r="R77" i="2" s="1"/>
  <c r="H77" i="2"/>
  <c r="I77" i="2" s="1"/>
  <c r="J77" i="2" s="1"/>
  <c r="Q76" i="2"/>
  <c r="R76" i="2" s="1"/>
  <c r="S76" i="2" s="1"/>
  <c r="H76" i="2"/>
  <c r="I76" i="2" s="1"/>
  <c r="J76" i="2" s="1"/>
  <c r="Q75" i="2"/>
  <c r="R75" i="2" s="1"/>
  <c r="H75" i="2"/>
  <c r="I75" i="2" s="1"/>
  <c r="J75" i="2" s="1"/>
  <c r="Q74" i="2"/>
  <c r="R74" i="2" s="1"/>
  <c r="S74" i="2" s="1"/>
  <c r="H74" i="2"/>
  <c r="I74" i="2" s="1"/>
  <c r="J74" i="2" s="1"/>
  <c r="Q73" i="2"/>
  <c r="R73" i="2" s="1"/>
  <c r="H73" i="2"/>
  <c r="I73" i="2" s="1"/>
  <c r="J73" i="2" s="1"/>
  <c r="Q72" i="2"/>
  <c r="R72" i="2" s="1"/>
  <c r="S72" i="2" s="1"/>
  <c r="H72" i="2"/>
  <c r="I72" i="2" s="1"/>
  <c r="J72" i="2" s="1"/>
  <c r="Q71" i="2"/>
  <c r="R71" i="2" s="1"/>
  <c r="S71" i="2" s="1"/>
  <c r="H71" i="2"/>
  <c r="I71" i="2" s="1"/>
  <c r="J71" i="2" s="1"/>
  <c r="Q70" i="2"/>
  <c r="H70" i="2"/>
  <c r="I70" i="2" s="1"/>
  <c r="J70" i="2" s="1"/>
  <c r="Q69" i="2"/>
  <c r="R69" i="2" s="1"/>
  <c r="S69" i="2" s="1"/>
  <c r="H69" i="2"/>
  <c r="I69" i="2" s="1"/>
  <c r="J69" i="2" s="1"/>
  <c r="Q68" i="2"/>
  <c r="H68" i="2"/>
  <c r="I68" i="2" s="1"/>
  <c r="J68" i="2" s="1"/>
  <c r="Q67" i="2"/>
  <c r="R67" i="2" s="1"/>
  <c r="S67" i="2" s="1"/>
  <c r="H67" i="2"/>
  <c r="I67" i="2" s="1"/>
  <c r="J67" i="2" s="1"/>
  <c r="Q66" i="2"/>
  <c r="H66" i="2"/>
  <c r="I66" i="2" s="1"/>
  <c r="J66" i="2" s="1"/>
  <c r="Q65" i="2"/>
  <c r="R65" i="2" s="1"/>
  <c r="S65" i="2" s="1"/>
  <c r="H65" i="2"/>
  <c r="I65" i="2" s="1"/>
  <c r="J65" i="2" s="1"/>
  <c r="Q64" i="2"/>
  <c r="H64" i="2"/>
  <c r="I64" i="2" s="1"/>
  <c r="J64" i="2" s="1"/>
  <c r="Q63" i="2"/>
  <c r="H63" i="2"/>
  <c r="I63" i="2" s="1"/>
  <c r="J63" i="2" s="1"/>
  <c r="Q62" i="2"/>
  <c r="H62" i="2"/>
  <c r="I62" i="2" s="1"/>
  <c r="J62" i="2" s="1"/>
  <c r="Q61" i="2"/>
  <c r="R61" i="2" s="1"/>
  <c r="S61" i="2" s="1"/>
  <c r="H61" i="2"/>
  <c r="I61" i="2" s="1"/>
  <c r="J61" i="2" s="1"/>
  <c r="Q60" i="2"/>
  <c r="H60" i="2"/>
  <c r="I60" i="2" s="1"/>
  <c r="J60" i="2" s="1"/>
  <c r="Q59" i="2"/>
  <c r="R59" i="2" s="1"/>
  <c r="S59" i="2" s="1"/>
  <c r="H59" i="2"/>
  <c r="I59" i="2" s="1"/>
  <c r="J59" i="2" s="1"/>
  <c r="Q58" i="2"/>
  <c r="H58" i="2"/>
  <c r="I58" i="2" s="1"/>
  <c r="J58" i="2" s="1"/>
  <c r="Q57" i="2"/>
  <c r="R57" i="2" s="1"/>
  <c r="S57" i="2" s="1"/>
  <c r="H57" i="2"/>
  <c r="I57" i="2" s="1"/>
  <c r="J57" i="2" s="1"/>
  <c r="Q56" i="2"/>
  <c r="H56" i="2"/>
  <c r="I56" i="2" s="1"/>
  <c r="J56" i="2" s="1"/>
  <c r="Q55" i="2"/>
  <c r="H55" i="2"/>
  <c r="I55" i="2" s="1"/>
  <c r="J55" i="2" s="1"/>
  <c r="Q54" i="2"/>
  <c r="H54" i="2"/>
  <c r="I54" i="2" s="1"/>
  <c r="J54" i="2" s="1"/>
  <c r="Q53" i="2"/>
  <c r="R53" i="2" s="1"/>
  <c r="S53" i="2" s="1"/>
  <c r="H53" i="2"/>
  <c r="I53" i="2" s="1"/>
  <c r="J53" i="2" s="1"/>
  <c r="Q52" i="2"/>
  <c r="H52" i="2"/>
  <c r="I52" i="2" s="1"/>
  <c r="J52" i="2" s="1"/>
  <c r="Q51" i="2"/>
  <c r="R51" i="2" s="1"/>
  <c r="S51" i="2" s="1"/>
  <c r="H51" i="2"/>
  <c r="I51" i="2" s="1"/>
  <c r="J51" i="2" s="1"/>
  <c r="Q50" i="2"/>
  <c r="H50" i="2"/>
  <c r="I50" i="2" s="1"/>
  <c r="J50" i="2" s="1"/>
  <c r="Q49" i="2"/>
  <c r="H49" i="2"/>
  <c r="I49" i="2" s="1"/>
  <c r="J49" i="2" s="1"/>
  <c r="Q48" i="2"/>
  <c r="H48" i="2"/>
  <c r="I48" i="2" s="1"/>
  <c r="J48" i="2" s="1"/>
  <c r="Q47" i="2"/>
  <c r="R47" i="2" s="1"/>
  <c r="H47" i="2"/>
  <c r="I47" i="2" s="1"/>
  <c r="J47" i="2" s="1"/>
  <c r="Q46" i="2"/>
  <c r="H46" i="2"/>
  <c r="I46" i="2" s="1"/>
  <c r="J46" i="2" s="1"/>
  <c r="Q45" i="2"/>
  <c r="R45" i="2" s="1"/>
  <c r="S45" i="2" s="1"/>
  <c r="H45" i="2"/>
  <c r="I45" i="2" s="1"/>
  <c r="J45" i="2" s="1"/>
  <c r="Q44" i="2"/>
  <c r="H44" i="2"/>
  <c r="I44" i="2" s="1"/>
  <c r="J44" i="2" s="1"/>
  <c r="Q43" i="2"/>
  <c r="R43" i="2" s="1"/>
  <c r="S43" i="2" s="1"/>
  <c r="H43" i="2"/>
  <c r="I43" i="2" s="1"/>
  <c r="J43" i="2" s="1"/>
  <c r="Q42" i="2"/>
  <c r="H42" i="2"/>
  <c r="I42" i="2" s="1"/>
  <c r="J42" i="2" s="1"/>
  <c r="Q41" i="2"/>
  <c r="H41" i="2"/>
  <c r="I41" i="2" s="1"/>
  <c r="J41" i="2" s="1"/>
  <c r="Q40" i="2"/>
  <c r="H40" i="2"/>
  <c r="I40" i="2" s="1"/>
  <c r="J40" i="2" s="1"/>
  <c r="Q39" i="2"/>
  <c r="R39" i="2" s="1"/>
  <c r="S39" i="2" s="1"/>
  <c r="H39" i="2"/>
  <c r="I39" i="2" s="1"/>
  <c r="J39" i="2" s="1"/>
  <c r="Q38" i="2"/>
  <c r="H38" i="2"/>
  <c r="I38" i="2" s="1"/>
  <c r="J38" i="2" s="1"/>
  <c r="Q37" i="2"/>
  <c r="R37" i="2" s="1"/>
  <c r="S37" i="2" s="1"/>
  <c r="H37" i="2"/>
  <c r="I37" i="2" s="1"/>
  <c r="J37" i="2" s="1"/>
  <c r="Q36" i="2"/>
  <c r="R36" i="2" s="1"/>
  <c r="H36" i="2"/>
  <c r="I36" i="2" s="1"/>
  <c r="J36" i="2" s="1"/>
  <c r="Q35" i="2"/>
  <c r="R35" i="2" s="1"/>
  <c r="S35" i="2" s="1"/>
  <c r="H35" i="2"/>
  <c r="I35" i="2" s="1"/>
  <c r="J35" i="2" s="1"/>
  <c r="Q34" i="2"/>
  <c r="R34" i="2" s="1"/>
  <c r="H34" i="2"/>
  <c r="I34" i="2" s="1"/>
  <c r="J34" i="2" s="1"/>
  <c r="Q33" i="2"/>
  <c r="R33" i="2" s="1"/>
  <c r="H33" i="2"/>
  <c r="I33" i="2" s="1"/>
  <c r="J33" i="2" s="1"/>
  <c r="Q32" i="2"/>
  <c r="H32" i="2"/>
  <c r="I32" i="2" s="1"/>
  <c r="J32" i="2" s="1"/>
  <c r="Q31" i="2"/>
  <c r="R31" i="2" s="1"/>
  <c r="S31" i="2" s="1"/>
  <c r="H31" i="2"/>
  <c r="I31" i="2" s="1"/>
  <c r="J31" i="2" s="1"/>
  <c r="Q30" i="2"/>
  <c r="H30" i="2"/>
  <c r="I30" i="2" s="1"/>
  <c r="J30" i="2" s="1"/>
  <c r="Q29" i="2"/>
  <c r="R29" i="2" s="1"/>
  <c r="S29" i="2" s="1"/>
  <c r="H29" i="2"/>
  <c r="I29" i="2" s="1"/>
  <c r="J29" i="2" s="1"/>
  <c r="Q28" i="2"/>
  <c r="H28" i="2"/>
  <c r="I28" i="2" s="1"/>
  <c r="J28" i="2" s="1"/>
  <c r="Q27" i="2"/>
  <c r="H27" i="2"/>
  <c r="I27" i="2" s="1"/>
  <c r="J27" i="2" s="1"/>
  <c r="Q26" i="2"/>
  <c r="H26" i="2"/>
  <c r="I26" i="2" s="1"/>
  <c r="J26" i="2" s="1"/>
  <c r="Q25" i="2"/>
  <c r="R25" i="2" s="1"/>
  <c r="S25" i="2" s="1"/>
  <c r="H25" i="2"/>
  <c r="I25" i="2" s="1"/>
  <c r="J25" i="2" s="1"/>
  <c r="Q24" i="2"/>
  <c r="H24" i="2"/>
  <c r="I24" i="2" s="1"/>
  <c r="J24" i="2" s="1"/>
  <c r="Q23" i="2"/>
  <c r="R23" i="2" s="1"/>
  <c r="S23" i="2" s="1"/>
  <c r="H23" i="2"/>
  <c r="I23" i="2" s="1"/>
  <c r="J23" i="2" s="1"/>
  <c r="Q22" i="2"/>
  <c r="H22" i="2"/>
  <c r="I22" i="2" s="1"/>
  <c r="J22" i="2" s="1"/>
  <c r="Q21" i="2"/>
  <c r="R21" i="2" s="1"/>
  <c r="S21" i="2" s="1"/>
  <c r="H21" i="2"/>
  <c r="I21" i="2" s="1"/>
  <c r="J21" i="2" s="1"/>
  <c r="Q20" i="2"/>
  <c r="H20" i="2"/>
  <c r="I20" i="2" s="1"/>
  <c r="J20" i="2" s="1"/>
  <c r="Q19" i="2"/>
  <c r="H19" i="2"/>
  <c r="I19" i="2" s="1"/>
  <c r="J19" i="2" s="1"/>
  <c r="Q18" i="2"/>
  <c r="H18" i="2"/>
  <c r="I18" i="2" s="1"/>
  <c r="J18" i="2" s="1"/>
  <c r="Q17" i="2"/>
  <c r="R17" i="2" s="1"/>
  <c r="S17" i="2" s="1"/>
  <c r="H17" i="2"/>
  <c r="I17" i="2" s="1"/>
  <c r="J17" i="2" s="1"/>
  <c r="Q16" i="2"/>
  <c r="H16" i="2"/>
  <c r="I16" i="2" s="1"/>
  <c r="J16" i="2" s="1"/>
  <c r="Q15" i="2"/>
  <c r="R15" i="2" s="1"/>
  <c r="S15" i="2" s="1"/>
  <c r="H15" i="2"/>
  <c r="I15" i="2" s="1"/>
  <c r="J15" i="2" s="1"/>
  <c r="Q14" i="2"/>
  <c r="H14" i="2"/>
  <c r="I14" i="2" s="1"/>
  <c r="J14" i="2" s="1"/>
  <c r="Q13" i="2"/>
  <c r="R13" i="2" s="1"/>
  <c r="S13" i="2" s="1"/>
  <c r="H13" i="2"/>
  <c r="I13" i="2" s="1"/>
  <c r="J13" i="2" s="1"/>
  <c r="Q12" i="2"/>
  <c r="H12" i="2"/>
  <c r="I12" i="2" s="1"/>
  <c r="J12" i="2" s="1"/>
  <c r="Q11" i="2"/>
  <c r="H11" i="2"/>
  <c r="I11" i="2" s="1"/>
  <c r="J11" i="2" s="1"/>
  <c r="Q10" i="2"/>
  <c r="R10" i="2" s="1"/>
  <c r="H10" i="2"/>
  <c r="I10" i="2" s="1"/>
  <c r="J10" i="2" s="1"/>
  <c r="Q9" i="2"/>
  <c r="R9" i="2" s="1"/>
  <c r="S9" i="2" s="1"/>
  <c r="H9" i="2"/>
  <c r="I9" i="2" s="1"/>
  <c r="J9" i="2" s="1"/>
  <c r="Q8" i="2"/>
  <c r="H8" i="2"/>
  <c r="I8" i="2" s="1"/>
  <c r="J8" i="2" s="1"/>
  <c r="Q7" i="2"/>
  <c r="R7" i="2" s="1"/>
  <c r="S7" i="2" s="1"/>
  <c r="H7" i="2"/>
  <c r="I7" i="2" s="1"/>
  <c r="J7" i="2" s="1"/>
  <c r="Q6" i="2"/>
  <c r="R6" i="2" s="1"/>
  <c r="H6" i="2"/>
  <c r="I6" i="2" s="1"/>
  <c r="J6" i="2" s="1"/>
  <c r="Q5" i="2"/>
  <c r="H5" i="2"/>
  <c r="I5" i="2" s="1"/>
  <c r="J5" i="2" s="1"/>
  <c r="Q4" i="2"/>
  <c r="R4" i="2" s="1"/>
  <c r="H4" i="2"/>
  <c r="I4" i="2" s="1"/>
  <c r="J4" i="2" s="1"/>
  <c r="H4" i="1"/>
  <c r="I4" i="1" s="1"/>
  <c r="J4" i="1" s="1"/>
  <c r="M4" i="1"/>
  <c r="N4" i="1" s="1"/>
  <c r="O4" i="1" s="1"/>
  <c r="Q4" i="1"/>
  <c r="R4" i="1"/>
  <c r="H5" i="1"/>
  <c r="I5" i="1" s="1"/>
  <c r="J5" i="1"/>
  <c r="M5" i="1"/>
  <c r="N5" i="1" s="1"/>
  <c r="O5" i="1" s="1"/>
  <c r="Q5" i="1"/>
  <c r="R5" i="1" s="1"/>
  <c r="H6" i="1"/>
  <c r="I6" i="1" s="1"/>
  <c r="J6" i="1" s="1"/>
  <c r="M6" i="1"/>
  <c r="N6" i="1"/>
  <c r="O6" i="1" s="1"/>
  <c r="Q6" i="1"/>
  <c r="R6" i="1" s="1"/>
  <c r="S6" i="1"/>
  <c r="T6" i="1" s="1"/>
  <c r="H7" i="1"/>
  <c r="I7" i="1" s="1"/>
  <c r="J7" i="1" s="1"/>
  <c r="M7" i="1"/>
  <c r="N7" i="1" s="1"/>
  <c r="O7" i="1" s="1"/>
  <c r="Q7" i="1"/>
  <c r="R7" i="1"/>
  <c r="H8" i="1"/>
  <c r="I8" i="1" s="1"/>
  <c r="J8" i="1" s="1"/>
  <c r="M8" i="1"/>
  <c r="N8" i="1"/>
  <c r="O8" i="1" s="1"/>
  <c r="Q8" i="1"/>
  <c r="R8" i="1" s="1"/>
  <c r="S8" i="1" s="1"/>
  <c r="T8" i="1" s="1"/>
  <c r="H9" i="1"/>
  <c r="I9" i="1" s="1"/>
  <c r="J9" i="1"/>
  <c r="M9" i="1"/>
  <c r="N9" i="1" s="1"/>
  <c r="O9" i="1" s="1"/>
  <c r="Q9" i="1"/>
  <c r="H10" i="1"/>
  <c r="I10" i="1" s="1"/>
  <c r="J10" i="1" s="1"/>
  <c r="M10" i="1"/>
  <c r="N10" i="1"/>
  <c r="O10" i="1" s="1"/>
  <c r="Q10" i="1"/>
  <c r="R10" i="1" s="1"/>
  <c r="S10" i="1"/>
  <c r="T10" i="1" s="1"/>
  <c r="H11" i="1"/>
  <c r="I11" i="1" s="1"/>
  <c r="J11" i="1" s="1"/>
  <c r="M11" i="1"/>
  <c r="N11" i="1" s="1"/>
  <c r="O11" i="1" s="1"/>
  <c r="Q11" i="1"/>
  <c r="R11" i="1"/>
  <c r="H12" i="1"/>
  <c r="I12" i="1" s="1"/>
  <c r="J12" i="1" s="1"/>
  <c r="M12" i="1"/>
  <c r="N12" i="1"/>
  <c r="O12" i="1" s="1"/>
  <c r="Q12" i="1"/>
  <c r="R12" i="1" s="1"/>
  <c r="S12" i="1" s="1"/>
  <c r="T12" i="1" s="1"/>
  <c r="H13" i="1"/>
  <c r="I13" i="1" s="1"/>
  <c r="J13" i="1" s="1"/>
  <c r="M13" i="1"/>
  <c r="N13" i="1" s="1"/>
  <c r="O13" i="1" s="1"/>
  <c r="Q13" i="1"/>
  <c r="R13" i="1" s="1"/>
  <c r="H14" i="1"/>
  <c r="I14" i="1" s="1"/>
  <c r="J14" i="1" s="1"/>
  <c r="M14" i="1"/>
  <c r="N14" i="1"/>
  <c r="O14" i="1"/>
  <c r="Q14" i="1"/>
  <c r="R14" i="1" s="1"/>
  <c r="H15" i="1"/>
  <c r="I15" i="1" s="1"/>
  <c r="J15" i="1" s="1"/>
  <c r="M15" i="1"/>
  <c r="N15" i="1" s="1"/>
  <c r="O15" i="1" s="1"/>
  <c r="Q15" i="1"/>
  <c r="R15" i="1" s="1"/>
  <c r="H16" i="1"/>
  <c r="I16" i="1"/>
  <c r="J16" i="1" s="1"/>
  <c r="M16" i="1"/>
  <c r="N16" i="1" s="1"/>
  <c r="O16" i="1" s="1"/>
  <c r="Q16" i="1"/>
  <c r="R16" i="1" s="1"/>
  <c r="S16" i="1" s="1"/>
  <c r="T16" i="1" s="1"/>
  <c r="H17" i="1"/>
  <c r="I17" i="1" s="1"/>
  <c r="J17" i="1" s="1"/>
  <c r="M17" i="1"/>
  <c r="N17" i="1" s="1"/>
  <c r="O17" i="1" s="1"/>
  <c r="Q17" i="1"/>
  <c r="H18" i="1"/>
  <c r="I18" i="1" s="1"/>
  <c r="J18" i="1" s="1"/>
  <c r="M18" i="1"/>
  <c r="N18" i="1" s="1"/>
  <c r="O18" i="1"/>
  <c r="Q18" i="1"/>
  <c r="H19" i="1"/>
  <c r="I19" i="1" s="1"/>
  <c r="J19" i="1" s="1"/>
  <c r="M19" i="1"/>
  <c r="N19" i="1" s="1"/>
  <c r="O19" i="1" s="1"/>
  <c r="Q19" i="1"/>
  <c r="R19" i="1" s="1"/>
  <c r="H20" i="1"/>
  <c r="I20" i="1"/>
  <c r="J20" i="1" s="1"/>
  <c r="M20" i="1"/>
  <c r="N20" i="1" s="1"/>
  <c r="O20" i="1" s="1"/>
  <c r="Q20" i="1"/>
  <c r="R20" i="1" s="1"/>
  <c r="S20" i="1" s="1"/>
  <c r="T20" i="1" s="1"/>
  <c r="H21" i="1"/>
  <c r="I21" i="1" s="1"/>
  <c r="J21" i="1"/>
  <c r="M21" i="1"/>
  <c r="N21" i="1" s="1"/>
  <c r="O21" i="1" s="1"/>
  <c r="Q21" i="1"/>
  <c r="R21" i="1" s="1"/>
  <c r="H22" i="1"/>
  <c r="I22" i="1" s="1"/>
  <c r="J22" i="1" s="1"/>
  <c r="M22" i="1"/>
  <c r="N22" i="1" s="1"/>
  <c r="O22" i="1" s="1"/>
  <c r="Q22" i="1"/>
  <c r="R22" i="1" s="1"/>
  <c r="S22" i="1"/>
  <c r="T22" i="1" s="1"/>
  <c r="H23" i="1"/>
  <c r="I23" i="1" s="1"/>
  <c r="J23" i="1" s="1"/>
  <c r="M23" i="1"/>
  <c r="N23" i="1" s="1"/>
  <c r="O23" i="1" s="1"/>
  <c r="Q23" i="1"/>
  <c r="R23" i="1"/>
  <c r="H24" i="1"/>
  <c r="I24" i="1" s="1"/>
  <c r="J24" i="1" s="1"/>
  <c r="M24" i="1"/>
  <c r="N24" i="1" s="1"/>
  <c r="O24" i="1" s="1"/>
  <c r="Q24" i="1"/>
  <c r="R24" i="1" s="1"/>
  <c r="S24" i="1" s="1"/>
  <c r="T24" i="1" s="1"/>
  <c r="H25" i="1"/>
  <c r="I25" i="1" s="1"/>
  <c r="J25" i="1"/>
  <c r="M25" i="1"/>
  <c r="N25" i="1" s="1"/>
  <c r="O25" i="1" s="1"/>
  <c r="Q25" i="1"/>
  <c r="H26" i="1"/>
  <c r="I26" i="1" s="1"/>
  <c r="J26" i="1" s="1"/>
  <c r="M26" i="1"/>
  <c r="N26" i="1" s="1"/>
  <c r="O26" i="1" s="1"/>
  <c r="Q26" i="1"/>
  <c r="R26" i="1" s="1"/>
  <c r="S26" i="1"/>
  <c r="T26" i="1" s="1"/>
  <c r="H27" i="1"/>
  <c r="I27" i="1" s="1"/>
  <c r="J27" i="1" s="1"/>
  <c r="M27" i="1"/>
  <c r="N27" i="1" s="1"/>
  <c r="O27" i="1" s="1"/>
  <c r="Q27" i="1"/>
  <c r="R27" i="1"/>
  <c r="H28" i="1"/>
  <c r="I28" i="1" s="1"/>
  <c r="J28" i="1" s="1"/>
  <c r="M28" i="1"/>
  <c r="N28" i="1" s="1"/>
  <c r="O28" i="1" s="1"/>
  <c r="Q28" i="1"/>
  <c r="R28" i="1" s="1"/>
  <c r="S28" i="1" s="1"/>
  <c r="T28" i="1" s="1"/>
  <c r="H29" i="1"/>
  <c r="I29" i="1" s="1"/>
  <c r="J29" i="1"/>
  <c r="M29" i="1"/>
  <c r="N29" i="1" s="1"/>
  <c r="O29" i="1" s="1"/>
  <c r="Q29" i="1"/>
  <c r="R29" i="1" s="1"/>
  <c r="H30" i="1"/>
  <c r="I30" i="1" s="1"/>
  <c r="J30" i="1" s="1"/>
  <c r="M30" i="1"/>
  <c r="N30" i="1" s="1"/>
  <c r="O30" i="1" s="1"/>
  <c r="Q30" i="1"/>
  <c r="R30" i="1" s="1"/>
  <c r="S30" i="1"/>
  <c r="T30" i="1" s="1"/>
  <c r="H31" i="1"/>
  <c r="I31" i="1" s="1"/>
  <c r="J31" i="1" s="1"/>
  <c r="M31" i="1"/>
  <c r="N31" i="1" s="1"/>
  <c r="O31" i="1" s="1"/>
  <c r="Q31" i="1"/>
  <c r="R31" i="1"/>
  <c r="H32" i="1"/>
  <c r="I32" i="1" s="1"/>
  <c r="J32" i="1" s="1"/>
  <c r="M32" i="1"/>
  <c r="N32" i="1"/>
  <c r="O32" i="1" s="1"/>
  <c r="Q32" i="1"/>
  <c r="R32" i="1" s="1"/>
  <c r="S32" i="1" s="1"/>
  <c r="T32" i="1" s="1"/>
  <c r="H33" i="1"/>
  <c r="I33" i="1" s="1"/>
  <c r="J33" i="1" s="1"/>
  <c r="M33" i="1"/>
  <c r="N33" i="1" s="1"/>
  <c r="O33" i="1" s="1"/>
  <c r="Q33" i="1"/>
  <c r="H34" i="1"/>
  <c r="I34" i="1" s="1"/>
  <c r="J34" i="1" s="1"/>
  <c r="M34" i="1"/>
  <c r="N34" i="1"/>
  <c r="O34" i="1"/>
  <c r="Q34" i="1"/>
  <c r="R34" i="1" s="1"/>
  <c r="H35" i="1"/>
  <c r="I35" i="1" s="1"/>
  <c r="J35" i="1" s="1"/>
  <c r="M35" i="1"/>
  <c r="N35" i="1" s="1"/>
  <c r="O35" i="1" s="1"/>
  <c r="Q35" i="1"/>
  <c r="R35" i="1" s="1"/>
  <c r="H36" i="1"/>
  <c r="I36" i="1"/>
  <c r="J36" i="1" s="1"/>
  <c r="M36" i="1"/>
  <c r="N36" i="1" s="1"/>
  <c r="O36" i="1" s="1"/>
  <c r="Q36" i="1"/>
  <c r="R36" i="1" s="1"/>
  <c r="S36" i="1" s="1"/>
  <c r="T36" i="1" s="1"/>
  <c r="H37" i="1"/>
  <c r="I37" i="1" s="1"/>
  <c r="J37" i="1" s="1"/>
  <c r="M37" i="1"/>
  <c r="N37" i="1" s="1"/>
  <c r="O37" i="1" s="1"/>
  <c r="Q37" i="1"/>
  <c r="R37" i="1" s="1"/>
  <c r="H38" i="1"/>
  <c r="I38" i="1" s="1"/>
  <c r="J38" i="1" s="1"/>
  <c r="M38" i="1"/>
  <c r="N38" i="1" s="1"/>
  <c r="O38" i="1"/>
  <c r="Q38" i="1"/>
  <c r="H39" i="1"/>
  <c r="I39" i="1" s="1"/>
  <c r="J39" i="1" s="1"/>
  <c r="M39" i="1"/>
  <c r="N39" i="1" s="1"/>
  <c r="O39" i="1" s="1"/>
  <c r="Q39" i="1"/>
  <c r="R39" i="1" s="1"/>
  <c r="H40" i="1"/>
  <c r="I40" i="1"/>
  <c r="J40" i="1" s="1"/>
  <c r="M40" i="1"/>
  <c r="N40" i="1" s="1"/>
  <c r="O40" i="1" s="1"/>
  <c r="Q40" i="1"/>
  <c r="R40" i="1" s="1"/>
  <c r="S40" i="1" s="1"/>
  <c r="T40" i="1"/>
  <c r="H41" i="1"/>
  <c r="I41" i="1" s="1"/>
  <c r="J41" i="1" s="1"/>
  <c r="M41" i="1"/>
  <c r="N41" i="1" s="1"/>
  <c r="O41" i="1" s="1"/>
  <c r="Q41" i="1"/>
  <c r="H42" i="1"/>
  <c r="I42" i="1" s="1"/>
  <c r="J42" i="1" s="1"/>
  <c r="M42" i="1"/>
  <c r="N42" i="1" s="1"/>
  <c r="O42" i="1"/>
  <c r="Q42" i="1"/>
  <c r="H43" i="1"/>
  <c r="I43" i="1" s="1"/>
  <c r="J43" i="1" s="1"/>
  <c r="M43" i="1"/>
  <c r="N43" i="1" s="1"/>
  <c r="O43" i="1" s="1"/>
  <c r="Q43" i="1"/>
  <c r="R43" i="1" s="1"/>
  <c r="H44" i="1"/>
  <c r="I44" i="1"/>
  <c r="J44" i="1" s="1"/>
  <c r="M44" i="1"/>
  <c r="N44" i="1" s="1"/>
  <c r="O44" i="1" s="1"/>
  <c r="Q44" i="1"/>
  <c r="R44" i="1" s="1"/>
  <c r="S44" i="1" s="1"/>
  <c r="T44" i="1" s="1"/>
  <c r="H45" i="1"/>
  <c r="I45" i="1" s="1"/>
  <c r="J45" i="1" s="1"/>
  <c r="M45" i="1"/>
  <c r="N45" i="1" s="1"/>
  <c r="O45" i="1" s="1"/>
  <c r="Q45" i="1"/>
  <c r="R45" i="1"/>
  <c r="S45" i="1" s="1"/>
  <c r="T45" i="1" s="1"/>
  <c r="H46" i="1"/>
  <c r="I46" i="1" s="1"/>
  <c r="J46" i="1" s="1"/>
  <c r="M46" i="1"/>
  <c r="N46" i="1"/>
  <c r="O46" i="1" s="1"/>
  <c r="Q46" i="1"/>
  <c r="H47" i="1"/>
  <c r="I47" i="1" s="1"/>
  <c r="J47" i="1" s="1"/>
  <c r="M47" i="1"/>
  <c r="N47" i="1"/>
  <c r="O47" i="1" s="1"/>
  <c r="Q47" i="1"/>
  <c r="R47" i="1" s="1"/>
  <c r="H48" i="1"/>
  <c r="I48" i="1" s="1"/>
  <c r="J48" i="1"/>
  <c r="M48" i="1"/>
  <c r="N48" i="1" s="1"/>
  <c r="O48" i="1" s="1"/>
  <c r="Q48" i="1"/>
  <c r="R48" i="1" s="1"/>
  <c r="H49" i="1"/>
  <c r="I49" i="1" s="1"/>
  <c r="J49" i="1" s="1"/>
  <c r="M49" i="1"/>
  <c r="N49" i="1"/>
  <c r="O49" i="1" s="1"/>
  <c r="Q49" i="1"/>
  <c r="R49" i="1" s="1"/>
  <c r="H50" i="1"/>
  <c r="I50" i="1" s="1"/>
  <c r="J50" i="1"/>
  <c r="M50" i="1"/>
  <c r="N50" i="1" s="1"/>
  <c r="O50" i="1" s="1"/>
  <c r="Q50" i="1"/>
  <c r="R50" i="1" s="1"/>
  <c r="S50" i="1"/>
  <c r="T50" i="1" s="1"/>
  <c r="H51" i="1"/>
  <c r="I51" i="1" s="1"/>
  <c r="J51" i="1" s="1"/>
  <c r="M51" i="1"/>
  <c r="N51" i="1" s="1"/>
  <c r="O51" i="1" s="1"/>
  <c r="Q51" i="1"/>
  <c r="R51" i="1" s="1"/>
  <c r="H52" i="1"/>
  <c r="I52" i="1" s="1"/>
  <c r="J52" i="1"/>
  <c r="M52" i="1"/>
  <c r="N52" i="1" s="1"/>
  <c r="O52" i="1" s="1"/>
  <c r="Q52" i="1"/>
  <c r="R52" i="1" s="1"/>
  <c r="S52" i="1"/>
  <c r="T52" i="1" s="1"/>
  <c r="H53" i="1"/>
  <c r="I53" i="1" s="1"/>
  <c r="J53" i="1" s="1"/>
  <c r="M53" i="1"/>
  <c r="N53" i="1"/>
  <c r="O53" i="1" s="1"/>
  <c r="Q53" i="1"/>
  <c r="R53" i="1" s="1"/>
  <c r="H54" i="1"/>
  <c r="I54" i="1" s="1"/>
  <c r="J54" i="1" s="1"/>
  <c r="M54" i="1"/>
  <c r="N54" i="1" s="1"/>
  <c r="O54" i="1" s="1"/>
  <c r="Q54" i="1"/>
  <c r="R54" i="1" s="1"/>
  <c r="S54" i="1"/>
  <c r="T54" i="1" s="1"/>
  <c r="H55" i="1"/>
  <c r="I55" i="1" s="1"/>
  <c r="J55" i="1" s="1"/>
  <c r="M55" i="1"/>
  <c r="N55" i="1"/>
  <c r="O55" i="1" s="1"/>
  <c r="Q55" i="1"/>
  <c r="R55" i="1" s="1"/>
  <c r="H56" i="1"/>
  <c r="I56" i="1" s="1"/>
  <c r="J56" i="1"/>
  <c r="M56" i="1"/>
  <c r="N56" i="1" s="1"/>
  <c r="O56" i="1" s="1"/>
  <c r="Q56" i="1"/>
  <c r="R56" i="1" s="1"/>
  <c r="H57" i="1"/>
  <c r="I57" i="1" s="1"/>
  <c r="J57" i="1" s="1"/>
  <c r="M57" i="1"/>
  <c r="N57" i="1"/>
  <c r="O57" i="1" s="1"/>
  <c r="Q57" i="1"/>
  <c r="R57" i="1" s="1"/>
  <c r="H58" i="1"/>
  <c r="I58" i="1" s="1"/>
  <c r="J58" i="1"/>
  <c r="M58" i="1"/>
  <c r="N58" i="1" s="1"/>
  <c r="O58" i="1" s="1"/>
  <c r="Q58" i="1"/>
  <c r="R58" i="1" s="1"/>
  <c r="S58" i="1"/>
  <c r="T58" i="1" s="1"/>
  <c r="H59" i="1"/>
  <c r="I59" i="1" s="1"/>
  <c r="J59" i="1" s="1"/>
  <c r="M59" i="1"/>
  <c r="N59" i="1" s="1"/>
  <c r="O59" i="1" s="1"/>
  <c r="Q59" i="1"/>
  <c r="R59" i="1" s="1"/>
  <c r="H60" i="1"/>
  <c r="I60" i="1" s="1"/>
  <c r="J60" i="1"/>
  <c r="M60" i="1"/>
  <c r="N60" i="1" s="1"/>
  <c r="O60" i="1" s="1"/>
  <c r="Q60" i="1"/>
  <c r="R60" i="1" s="1"/>
  <c r="S60" i="1"/>
  <c r="T60" i="1" s="1"/>
  <c r="H61" i="1"/>
  <c r="I61" i="1" s="1"/>
  <c r="J61" i="1" s="1"/>
  <c r="M61" i="1"/>
  <c r="N61" i="1"/>
  <c r="O61" i="1" s="1"/>
  <c r="Q61" i="1"/>
  <c r="R61" i="1" s="1"/>
  <c r="H62" i="1"/>
  <c r="I62" i="1" s="1"/>
  <c r="J62" i="1" s="1"/>
  <c r="M62" i="1"/>
  <c r="N62" i="1" s="1"/>
  <c r="O62" i="1" s="1"/>
  <c r="Q62" i="1"/>
  <c r="R62" i="1" s="1"/>
  <c r="S62" i="1"/>
  <c r="T62" i="1" s="1"/>
  <c r="H63" i="1"/>
  <c r="I63" i="1" s="1"/>
  <c r="J63" i="1" s="1"/>
  <c r="M63" i="1"/>
  <c r="N63" i="1"/>
  <c r="O63" i="1" s="1"/>
  <c r="Q63" i="1"/>
  <c r="R63" i="1" s="1"/>
  <c r="H64" i="1"/>
  <c r="I64" i="1" s="1"/>
  <c r="J64" i="1"/>
  <c r="M64" i="1"/>
  <c r="N64" i="1" s="1"/>
  <c r="O64" i="1" s="1"/>
  <c r="Q64" i="1"/>
  <c r="R64" i="1" s="1"/>
  <c r="H65" i="1"/>
  <c r="I65" i="1" s="1"/>
  <c r="J65" i="1" s="1"/>
  <c r="M65" i="1"/>
  <c r="N65" i="1"/>
  <c r="O65" i="1" s="1"/>
  <c r="Q65" i="1"/>
  <c r="R65" i="1" s="1"/>
  <c r="H66" i="1"/>
  <c r="I66" i="1" s="1"/>
  <c r="J66" i="1"/>
  <c r="M66" i="1"/>
  <c r="N66" i="1" s="1"/>
  <c r="O66" i="1" s="1"/>
  <c r="Q66" i="1"/>
  <c r="R66" i="1" s="1"/>
  <c r="S66" i="1"/>
  <c r="T66" i="1" s="1"/>
  <c r="H67" i="1"/>
  <c r="I67" i="1" s="1"/>
  <c r="J67" i="1" s="1"/>
  <c r="M67" i="1"/>
  <c r="N67" i="1" s="1"/>
  <c r="O67" i="1" s="1"/>
  <c r="Q67" i="1"/>
  <c r="R67" i="1" s="1"/>
  <c r="H68" i="1"/>
  <c r="I68" i="1" s="1"/>
  <c r="J68" i="1"/>
  <c r="M68" i="1"/>
  <c r="N68" i="1" s="1"/>
  <c r="O68" i="1" s="1"/>
  <c r="Q68" i="1"/>
  <c r="R68" i="1" s="1"/>
  <c r="S68" i="1"/>
  <c r="T68" i="1" s="1"/>
  <c r="H69" i="1"/>
  <c r="I69" i="1" s="1"/>
  <c r="J69" i="1" s="1"/>
  <c r="M69" i="1"/>
  <c r="N69" i="1"/>
  <c r="O69" i="1" s="1"/>
  <c r="Q69" i="1"/>
  <c r="H70" i="1"/>
  <c r="I70" i="1" s="1"/>
  <c r="J70" i="1" s="1"/>
  <c r="M70" i="1"/>
  <c r="N70" i="1" s="1"/>
  <c r="O70" i="1"/>
  <c r="Q70" i="1"/>
  <c r="R70" i="1" s="1"/>
  <c r="H71" i="1"/>
  <c r="I71" i="1" s="1"/>
  <c r="J71" i="1" s="1"/>
  <c r="M71" i="1"/>
  <c r="N71" i="1" s="1"/>
  <c r="O71" i="1" s="1"/>
  <c r="Q71" i="1"/>
  <c r="H72" i="1"/>
  <c r="I72" i="1"/>
  <c r="J72" i="1" s="1"/>
  <c r="M72" i="1"/>
  <c r="N72" i="1" s="1"/>
  <c r="O72" i="1" s="1"/>
  <c r="Q72" i="1"/>
  <c r="R72" i="1" s="1"/>
  <c r="S72" i="1" s="1"/>
  <c r="T72" i="1" s="1"/>
  <c r="H73" i="1"/>
  <c r="I73" i="1"/>
  <c r="J73" i="1" s="1"/>
  <c r="M73" i="1"/>
  <c r="N73" i="1" s="1"/>
  <c r="O73" i="1" s="1"/>
  <c r="Q73" i="1"/>
  <c r="R73" i="1"/>
  <c r="H74" i="1"/>
  <c r="I74" i="1"/>
  <c r="J74" i="1" s="1"/>
  <c r="M74" i="1"/>
  <c r="N74" i="1" s="1"/>
  <c r="O74" i="1" s="1"/>
  <c r="Q74" i="1"/>
  <c r="R74" i="1"/>
  <c r="S74" i="1" s="1"/>
  <c r="T74" i="1" s="1"/>
  <c r="H75" i="1"/>
  <c r="I75" i="1" s="1"/>
  <c r="J75" i="1" s="1"/>
  <c r="M75" i="1"/>
  <c r="N75" i="1" s="1"/>
  <c r="O75" i="1" s="1"/>
  <c r="Q75" i="1"/>
  <c r="R75" i="1"/>
  <c r="H76" i="1"/>
  <c r="I76" i="1"/>
  <c r="J76" i="1" s="1"/>
  <c r="M76" i="1"/>
  <c r="N76" i="1" s="1"/>
  <c r="O76" i="1" s="1"/>
  <c r="Q76" i="1"/>
  <c r="R76" i="1" s="1"/>
  <c r="S76" i="1" s="1"/>
  <c r="T76" i="1" s="1"/>
  <c r="H77" i="1"/>
  <c r="I77" i="1" s="1"/>
  <c r="J77" i="1" s="1"/>
  <c r="M77" i="1"/>
  <c r="N77" i="1" s="1"/>
  <c r="O77" i="1" s="1"/>
  <c r="Q77" i="1"/>
  <c r="R77" i="1"/>
  <c r="H78" i="1"/>
  <c r="I78" i="1"/>
  <c r="J78" i="1" s="1"/>
  <c r="M78" i="1"/>
  <c r="N78" i="1" s="1"/>
  <c r="O78" i="1" s="1"/>
  <c r="Q78" i="1"/>
  <c r="R78" i="1" s="1"/>
  <c r="S78" i="1" s="1"/>
  <c r="T78" i="1" s="1"/>
  <c r="H81" i="1"/>
  <c r="I81" i="1" s="1"/>
  <c r="J81" i="1" s="1"/>
  <c r="M81" i="1"/>
  <c r="N81" i="1" s="1"/>
  <c r="O81" i="1" s="1"/>
  <c r="Q81" i="1"/>
  <c r="H82" i="1"/>
  <c r="I82" i="1"/>
  <c r="J82" i="1" s="1"/>
  <c r="M82" i="1"/>
  <c r="N82" i="1" s="1"/>
  <c r="O82" i="1" s="1"/>
  <c r="Q82" i="1"/>
  <c r="R82" i="1" s="1"/>
  <c r="S82" i="1" s="1"/>
  <c r="T82" i="1" s="1"/>
  <c r="H83" i="1"/>
  <c r="I83" i="1"/>
  <c r="J83" i="1" s="1"/>
  <c r="M83" i="1"/>
  <c r="N83" i="1" s="1"/>
  <c r="O83" i="1" s="1"/>
  <c r="Q83" i="1"/>
  <c r="R83" i="1"/>
  <c r="H84" i="1"/>
  <c r="I84" i="1"/>
  <c r="J84" i="1" s="1"/>
  <c r="M84" i="1"/>
  <c r="N84" i="1" s="1"/>
  <c r="O84" i="1" s="1"/>
  <c r="Q84" i="1"/>
  <c r="R84" i="1"/>
  <c r="S84" i="1" s="1"/>
  <c r="T84" i="1" s="1"/>
  <c r="H85" i="1"/>
  <c r="I85" i="1" s="1"/>
  <c r="J85" i="1" s="1"/>
  <c r="M85" i="1"/>
  <c r="N85" i="1" s="1"/>
  <c r="O85" i="1" s="1"/>
  <c r="Q85" i="1"/>
  <c r="R85" i="1"/>
  <c r="H86" i="1"/>
  <c r="I86" i="1"/>
  <c r="J86" i="1" s="1"/>
  <c r="M86" i="1"/>
  <c r="N86" i="1" s="1"/>
  <c r="O86" i="1" s="1"/>
  <c r="Q86" i="1"/>
  <c r="R86" i="1" s="1"/>
  <c r="S86" i="1" s="1"/>
  <c r="T86" i="1" s="1"/>
  <c r="H87" i="1"/>
  <c r="I87" i="1" s="1"/>
  <c r="J87" i="1" s="1"/>
  <c r="M87" i="1"/>
  <c r="N87" i="1" s="1"/>
  <c r="O87" i="1" s="1"/>
  <c r="Q87" i="1"/>
  <c r="R87" i="1"/>
  <c r="H88" i="1"/>
  <c r="I88" i="1"/>
  <c r="J88" i="1" s="1"/>
  <c r="M88" i="1"/>
  <c r="N88" i="1" s="1"/>
  <c r="O88" i="1" s="1"/>
  <c r="Q88" i="1"/>
  <c r="R88" i="1" s="1"/>
  <c r="S88" i="1" s="1"/>
  <c r="T88" i="1" s="1"/>
  <c r="H89" i="1"/>
  <c r="I89" i="1" s="1"/>
  <c r="J89" i="1" s="1"/>
  <c r="M89" i="1"/>
  <c r="N89" i="1" s="1"/>
  <c r="O89" i="1" s="1"/>
  <c r="Q89" i="1"/>
  <c r="H90" i="1"/>
  <c r="I90" i="1"/>
  <c r="J90" i="1" s="1"/>
  <c r="M90" i="1"/>
  <c r="N90" i="1" s="1"/>
  <c r="O90" i="1" s="1"/>
  <c r="Q90" i="1"/>
  <c r="R90" i="1" s="1"/>
  <c r="S90" i="1" s="1"/>
  <c r="T90" i="1" s="1"/>
  <c r="H91" i="1"/>
  <c r="I91" i="1"/>
  <c r="J91" i="1" s="1"/>
  <c r="M91" i="1"/>
  <c r="N91" i="1" s="1"/>
  <c r="O91" i="1" s="1"/>
  <c r="Q91" i="1"/>
  <c r="R91" i="1"/>
  <c r="H92" i="1"/>
  <c r="I92" i="1"/>
  <c r="J92" i="1" s="1"/>
  <c r="M92" i="1"/>
  <c r="N92" i="1" s="1"/>
  <c r="O92" i="1" s="1"/>
  <c r="Q92" i="1"/>
  <c r="R92" i="1"/>
  <c r="S92" i="1" s="1"/>
  <c r="T92" i="1" s="1"/>
  <c r="H93" i="1"/>
  <c r="I93" i="1" s="1"/>
  <c r="J93" i="1" s="1"/>
  <c r="M93" i="1"/>
  <c r="N93" i="1" s="1"/>
  <c r="O93" i="1" s="1"/>
  <c r="Q93" i="1"/>
  <c r="R93" i="1"/>
  <c r="H94" i="1"/>
  <c r="I94" i="1"/>
  <c r="J94" i="1" s="1"/>
  <c r="M94" i="1"/>
  <c r="N94" i="1" s="1"/>
  <c r="O94" i="1" s="1"/>
  <c r="Q94" i="1"/>
  <c r="R94" i="1" s="1"/>
  <c r="S94" i="1" s="1"/>
  <c r="T94" i="1" s="1"/>
  <c r="H95" i="1"/>
  <c r="I95" i="1" s="1"/>
  <c r="J95" i="1" s="1"/>
  <c r="M95" i="1"/>
  <c r="N95" i="1" s="1"/>
  <c r="O95" i="1" s="1"/>
  <c r="Q95" i="1"/>
  <c r="R95" i="1"/>
  <c r="H96" i="1"/>
  <c r="I96" i="1" s="1"/>
  <c r="J96" i="1" s="1"/>
  <c r="M96" i="1"/>
  <c r="N96" i="1" s="1"/>
  <c r="O96" i="1" s="1"/>
  <c r="Q96" i="1"/>
  <c r="R96" i="1" s="1"/>
  <c r="S96" i="1" s="1"/>
  <c r="T96" i="1" s="1"/>
  <c r="H97" i="1"/>
  <c r="I97" i="1"/>
  <c r="J97" i="1" s="1"/>
  <c r="M97" i="1"/>
  <c r="N97" i="1" s="1"/>
  <c r="O97" i="1" s="1"/>
  <c r="Q97" i="1"/>
  <c r="H98" i="1"/>
  <c r="I98" i="1"/>
  <c r="J98" i="1" s="1"/>
  <c r="M98" i="1"/>
  <c r="N98" i="1" s="1"/>
  <c r="O98" i="1" s="1"/>
  <c r="Q98" i="1"/>
  <c r="R98" i="1"/>
  <c r="S98" i="1" s="1"/>
  <c r="T98" i="1" s="1"/>
  <c r="H99" i="1"/>
  <c r="I99" i="1" s="1"/>
  <c r="J99" i="1" s="1"/>
  <c r="M99" i="1"/>
  <c r="N99" i="1" s="1"/>
  <c r="O99" i="1" s="1"/>
  <c r="Q99" i="1"/>
  <c r="R99" i="1"/>
  <c r="H100" i="1"/>
  <c r="I100" i="1" s="1"/>
  <c r="J100" i="1" s="1"/>
  <c r="M100" i="1"/>
  <c r="N100" i="1" s="1"/>
  <c r="O100" i="1" s="1"/>
  <c r="Q100" i="1"/>
  <c r="R100" i="1"/>
  <c r="S100" i="1" s="1"/>
  <c r="T100" i="1" s="1"/>
  <c r="H101" i="1"/>
  <c r="I101" i="1"/>
  <c r="J101" i="1" s="1"/>
  <c r="M101" i="1"/>
  <c r="N101" i="1" s="1"/>
  <c r="O101" i="1" s="1"/>
  <c r="Q101" i="1"/>
  <c r="R101" i="1" s="1"/>
  <c r="H102" i="1"/>
  <c r="I102" i="1" s="1"/>
  <c r="J102" i="1" s="1"/>
  <c r="M102" i="1"/>
  <c r="N102" i="1" s="1"/>
  <c r="O102" i="1"/>
  <c r="Q102" i="1"/>
  <c r="R102" i="1" s="1"/>
  <c r="S102" i="1" s="1"/>
  <c r="T102" i="1"/>
  <c r="H103" i="1"/>
  <c r="I103" i="1"/>
  <c r="J103" i="1" s="1"/>
  <c r="M103" i="1"/>
  <c r="N103" i="1" s="1"/>
  <c r="O103" i="1"/>
  <c r="Q103" i="1"/>
  <c r="R103" i="1"/>
  <c r="H104" i="1"/>
  <c r="I104" i="1"/>
  <c r="J104" i="1" s="1"/>
  <c r="M104" i="1"/>
  <c r="N104" i="1" s="1"/>
  <c r="O104" i="1"/>
  <c r="Q104" i="1"/>
  <c r="R104" i="1"/>
  <c r="S104" i="1" s="1"/>
  <c r="T104" i="1" s="1"/>
  <c r="H105" i="1"/>
  <c r="I105" i="1"/>
  <c r="J105" i="1" s="1"/>
  <c r="M105" i="1"/>
  <c r="N105" i="1" s="1"/>
  <c r="O105" i="1" s="1"/>
  <c r="Q105" i="1"/>
  <c r="R105" i="1"/>
  <c r="I108" i="1"/>
  <c r="J108" i="1" s="1"/>
  <c r="N108" i="1"/>
  <c r="O108" i="1"/>
  <c r="Q108" i="1"/>
  <c r="S108" i="1" s="1"/>
  <c r="T108" i="1" s="1"/>
  <c r="I109" i="1"/>
  <c r="J109" i="1" s="1"/>
  <c r="N109" i="1"/>
  <c r="O109" i="1" s="1"/>
  <c r="Q109" i="1"/>
  <c r="S109" i="1" s="1"/>
  <c r="T109" i="1" s="1"/>
  <c r="I110" i="1"/>
  <c r="J110" i="1"/>
  <c r="N110" i="1"/>
  <c r="O110" i="1" s="1"/>
  <c r="Q110" i="1"/>
  <c r="S110" i="1"/>
  <c r="T110" i="1" s="1"/>
  <c r="I111" i="1"/>
  <c r="J111" i="1" s="1"/>
  <c r="N111" i="1"/>
  <c r="O111" i="1" s="1"/>
  <c r="Q111" i="1"/>
  <c r="S111" i="1" s="1"/>
  <c r="T111" i="1"/>
  <c r="I112" i="1"/>
  <c r="J112" i="1" s="1"/>
  <c r="N112" i="1"/>
  <c r="O112" i="1"/>
  <c r="Q112" i="1"/>
  <c r="S112" i="1" s="1"/>
  <c r="T112" i="1" s="1"/>
  <c r="I113" i="1"/>
  <c r="J113" i="1" s="1"/>
  <c r="N113" i="1"/>
  <c r="O113" i="1" s="1"/>
  <c r="Q113" i="1"/>
  <c r="S113" i="1" s="1"/>
  <c r="T113" i="1" s="1"/>
  <c r="I114" i="1"/>
  <c r="J114" i="1"/>
  <c r="N114" i="1"/>
  <c r="O114" i="1" s="1"/>
  <c r="Q114" i="1"/>
  <c r="S114" i="1"/>
  <c r="T114" i="1" s="1"/>
  <c r="I115" i="1"/>
  <c r="J115" i="1" s="1"/>
  <c r="N115" i="1"/>
  <c r="O115" i="1" s="1"/>
  <c r="Q115" i="1"/>
  <c r="S115" i="1" s="1"/>
  <c r="T115" i="1"/>
  <c r="I116" i="1"/>
  <c r="J116" i="1" s="1"/>
  <c r="N116" i="1"/>
  <c r="O116" i="1"/>
  <c r="Q116" i="1"/>
  <c r="S116" i="1" s="1"/>
  <c r="T116" i="1" s="1"/>
  <c r="I117" i="1"/>
  <c r="J117" i="1" s="1"/>
  <c r="N117" i="1"/>
  <c r="O117" i="1" s="1"/>
  <c r="Q117" i="1"/>
  <c r="S117" i="1" s="1"/>
  <c r="T117" i="1" s="1"/>
  <c r="I118" i="1"/>
  <c r="J118" i="1"/>
  <c r="N118" i="1"/>
  <c r="O118" i="1" s="1"/>
  <c r="Q118" i="1"/>
  <c r="S118" i="1"/>
  <c r="T118" i="1" s="1"/>
  <c r="I119" i="1"/>
  <c r="J119" i="1" s="1"/>
  <c r="N119" i="1"/>
  <c r="O119" i="1" s="1"/>
  <c r="Q119" i="1"/>
  <c r="S119" i="1" s="1"/>
  <c r="T119" i="1"/>
  <c r="I120" i="1"/>
  <c r="J120" i="1" s="1"/>
  <c r="N120" i="1"/>
  <c r="O120" i="1"/>
  <c r="Q120" i="1"/>
  <c r="S120" i="1" s="1"/>
  <c r="T120" i="1" s="1"/>
  <c r="I121" i="1"/>
  <c r="J121" i="1" s="1"/>
  <c r="N121" i="1"/>
  <c r="O121" i="1" s="1"/>
  <c r="Q121" i="1"/>
  <c r="S121" i="1" s="1"/>
  <c r="T121" i="1" s="1"/>
  <c r="I122" i="1"/>
  <c r="J122" i="1"/>
  <c r="N122" i="1"/>
  <c r="O122" i="1" s="1"/>
  <c r="Q122" i="1"/>
  <c r="S122" i="1"/>
  <c r="T122" i="1" s="1"/>
  <c r="I123" i="1"/>
  <c r="J123" i="1" s="1"/>
  <c r="N123" i="1"/>
  <c r="O123" i="1" s="1"/>
  <c r="Q123" i="1"/>
  <c r="S123" i="1" s="1"/>
  <c r="T123" i="1"/>
  <c r="I124" i="1"/>
  <c r="J124" i="1" s="1"/>
  <c r="N124" i="1"/>
  <c r="O124" i="1"/>
  <c r="Q124" i="1"/>
  <c r="S124" i="1" s="1"/>
  <c r="T124" i="1" s="1"/>
  <c r="I125" i="1"/>
  <c r="J125" i="1" s="1"/>
  <c r="N125" i="1"/>
  <c r="O125" i="1" s="1"/>
  <c r="Q125" i="1"/>
  <c r="S125" i="1" s="1"/>
  <c r="T125" i="1" s="1"/>
  <c r="I126" i="1"/>
  <c r="J126" i="1"/>
  <c r="N126" i="1"/>
  <c r="O126" i="1" s="1"/>
  <c r="Q126" i="1"/>
  <c r="S126" i="1"/>
  <c r="T74" i="2" l="1"/>
  <c r="AB74" i="2"/>
  <c r="AC74" i="2" s="1"/>
  <c r="T82" i="2"/>
  <c r="AB82" i="2"/>
  <c r="AC82" i="2" s="1"/>
  <c r="T88" i="2"/>
  <c r="AB88" i="2"/>
  <c r="AC88" i="2" s="1"/>
  <c r="T94" i="2"/>
  <c r="V94" i="2" s="1"/>
  <c r="AB94" i="2"/>
  <c r="AC94" i="2" s="1"/>
  <c r="T123" i="2"/>
  <c r="V123" i="2" s="1"/>
  <c r="W123" i="2" s="1"/>
  <c r="AB123" i="2"/>
  <c r="T7" i="2"/>
  <c r="V7" i="2" s="1"/>
  <c r="W7" i="2" s="1"/>
  <c r="AB7" i="2"/>
  <c r="T9" i="2"/>
  <c r="V9" i="2" s="1"/>
  <c r="AB9" i="2"/>
  <c r="AC9" i="2" s="1"/>
  <c r="T13" i="2"/>
  <c r="AB13" i="2"/>
  <c r="T15" i="2"/>
  <c r="AB15" i="2"/>
  <c r="T17" i="2"/>
  <c r="V17" i="2" s="1"/>
  <c r="W17" i="2" s="1"/>
  <c r="AB17" i="2"/>
  <c r="T21" i="2"/>
  <c r="V21" i="2" s="1"/>
  <c r="W21" i="2" s="1"/>
  <c r="AB21" i="2"/>
  <c r="T23" i="2"/>
  <c r="AB23" i="2"/>
  <c r="T25" i="2"/>
  <c r="AB25" i="2"/>
  <c r="AC25" i="2" s="1"/>
  <c r="T29" i="2"/>
  <c r="V29" i="2" s="1"/>
  <c r="W29" i="2" s="1"/>
  <c r="AB29" i="2"/>
  <c r="T31" i="2"/>
  <c r="AB31" i="2"/>
  <c r="T35" i="2"/>
  <c r="V35" i="2" s="1"/>
  <c r="W35" i="2" s="1"/>
  <c r="AB35" i="2"/>
  <c r="T37" i="2"/>
  <c r="V37" i="2" s="1"/>
  <c r="W37" i="2" s="1"/>
  <c r="AB37" i="2"/>
  <c r="T39" i="2"/>
  <c r="V39" i="2" s="1"/>
  <c r="W39" i="2" s="1"/>
  <c r="AB39" i="2"/>
  <c r="AC39" i="2" s="1"/>
  <c r="T43" i="2"/>
  <c r="AB43" i="2"/>
  <c r="AC43" i="2" s="1"/>
  <c r="T45" i="2"/>
  <c r="V45" i="2" s="1"/>
  <c r="W45" i="2" s="1"/>
  <c r="AB45" i="2"/>
  <c r="T51" i="2"/>
  <c r="AB51" i="2"/>
  <c r="T53" i="2"/>
  <c r="V53" i="2" s="1"/>
  <c r="W53" i="2" s="1"/>
  <c r="AB53" i="2"/>
  <c r="T57" i="2"/>
  <c r="V57" i="2" s="1"/>
  <c r="W57" i="2" s="1"/>
  <c r="AB57" i="2"/>
  <c r="AC57" i="2" s="1"/>
  <c r="T59" i="2"/>
  <c r="V59" i="2" s="1"/>
  <c r="W59" i="2" s="1"/>
  <c r="AB59" i="2"/>
  <c r="T61" i="2"/>
  <c r="AB61" i="2"/>
  <c r="AC61" i="2" s="1"/>
  <c r="T65" i="2"/>
  <c r="V65" i="2" s="1"/>
  <c r="AB65" i="2"/>
  <c r="T67" i="2"/>
  <c r="AB67" i="2"/>
  <c r="T69" i="2"/>
  <c r="AB69" i="2"/>
  <c r="AC69" i="2" s="1"/>
  <c r="T71" i="2"/>
  <c r="AB71" i="2"/>
  <c r="AC116" i="2"/>
  <c r="T122" i="2"/>
  <c r="AB122" i="2"/>
  <c r="T124" i="2"/>
  <c r="AB124" i="2"/>
  <c r="T100" i="2"/>
  <c r="V100" i="2" s="1"/>
  <c r="X100" i="2" s="1"/>
  <c r="Y100" i="2" s="1"/>
  <c r="AB100" i="2"/>
  <c r="AC100" i="2" s="1"/>
  <c r="T72" i="2"/>
  <c r="AB72" i="2"/>
  <c r="AC72" i="2" s="1"/>
  <c r="T78" i="2"/>
  <c r="AB78" i="2"/>
  <c r="AC78" i="2" s="1"/>
  <c r="T86" i="2"/>
  <c r="V86" i="2" s="1"/>
  <c r="W86" i="2" s="1"/>
  <c r="AB86" i="2"/>
  <c r="T92" i="2"/>
  <c r="V92" i="2" s="1"/>
  <c r="W92" i="2" s="1"/>
  <c r="AB92" i="2"/>
  <c r="AC92" i="2" s="1"/>
  <c r="T98" i="2"/>
  <c r="AB98" i="2"/>
  <c r="AC115" i="2"/>
  <c r="AC76" i="2"/>
  <c r="AC86" i="2"/>
  <c r="AC98" i="2"/>
  <c r="T108" i="2"/>
  <c r="V108" i="2" s="1"/>
  <c r="AB108" i="2"/>
  <c r="AC108" i="2" s="1"/>
  <c r="T110" i="2"/>
  <c r="V110" i="2" s="1"/>
  <c r="AB110" i="2"/>
  <c r="AC110" i="2" s="1"/>
  <c r="T112" i="2"/>
  <c r="V112" i="2" s="1"/>
  <c r="W112" i="2" s="1"/>
  <c r="AB112" i="2"/>
  <c r="AC112" i="2" s="1"/>
  <c r="T114" i="2"/>
  <c r="AB114" i="2"/>
  <c r="AC114" i="2" s="1"/>
  <c r="T116" i="2"/>
  <c r="V116" i="2" s="1"/>
  <c r="AB116" i="2"/>
  <c r="T118" i="2"/>
  <c r="V118" i="2" s="1"/>
  <c r="W118" i="2" s="1"/>
  <c r="AB118" i="2"/>
  <c r="AC118" i="2" s="1"/>
  <c r="T120" i="2"/>
  <c r="V120" i="2" s="1"/>
  <c r="AB120" i="2"/>
  <c r="AC120" i="2" s="1"/>
  <c r="AC123" i="2"/>
  <c r="T76" i="2"/>
  <c r="V76" i="2" s="1"/>
  <c r="AB76" i="2"/>
  <c r="T84" i="2"/>
  <c r="V84" i="2" s="1"/>
  <c r="X84" i="2" s="1"/>
  <c r="Y84" i="2" s="1"/>
  <c r="AB84" i="2"/>
  <c r="AC84" i="2" s="1"/>
  <c r="T90" i="2"/>
  <c r="V90" i="2" s="1"/>
  <c r="W90" i="2" s="1"/>
  <c r="AB90" i="2"/>
  <c r="AC90" i="2" s="1"/>
  <c r="T96" i="2"/>
  <c r="V96" i="2" s="1"/>
  <c r="W96" i="2" s="1"/>
  <c r="AB96" i="2"/>
  <c r="AC96" i="2" s="1"/>
  <c r="AC117" i="2"/>
  <c r="T125" i="2"/>
  <c r="AB125" i="2"/>
  <c r="AC125" i="2" s="1"/>
  <c r="AC7" i="2"/>
  <c r="AC13" i="2"/>
  <c r="AC15" i="2"/>
  <c r="AC17" i="2"/>
  <c r="AC21" i="2"/>
  <c r="AC23" i="2"/>
  <c r="AC29" i="2"/>
  <c r="AC31" i="2"/>
  <c r="AC35" i="2"/>
  <c r="AC37" i="2"/>
  <c r="AC45" i="2"/>
  <c r="AC51" i="2"/>
  <c r="AC53" i="2"/>
  <c r="AC59" i="2"/>
  <c r="AC65" i="2"/>
  <c r="AC67" i="2"/>
  <c r="AC71" i="2"/>
  <c r="T109" i="2"/>
  <c r="V109" i="2" s="1"/>
  <c r="W109" i="2" s="1"/>
  <c r="AB109" i="2"/>
  <c r="AC109" i="2" s="1"/>
  <c r="T111" i="2"/>
  <c r="AB111" i="2"/>
  <c r="AC111" i="2" s="1"/>
  <c r="T113" i="2"/>
  <c r="V113" i="2" s="1"/>
  <c r="X113" i="2" s="1"/>
  <c r="Y113" i="2" s="1"/>
  <c r="AB113" i="2"/>
  <c r="AC113" i="2" s="1"/>
  <c r="T115" i="2"/>
  <c r="V115" i="2" s="1"/>
  <c r="AB115" i="2"/>
  <c r="T117" i="2"/>
  <c r="AB117" i="2"/>
  <c r="T119" i="2"/>
  <c r="V119" i="2" s="1"/>
  <c r="W119" i="2" s="1"/>
  <c r="AB119" i="2"/>
  <c r="AC119" i="2" s="1"/>
  <c r="AC122" i="2"/>
  <c r="AC124" i="2"/>
  <c r="V126" i="2"/>
  <c r="X126" i="2" s="1"/>
  <c r="Y126" i="2" s="1"/>
  <c r="AC126" i="2"/>
  <c r="T121" i="2"/>
  <c r="V121" i="2" s="1"/>
  <c r="W121" i="2" s="1"/>
  <c r="AB121" i="2"/>
  <c r="AC121" i="2" s="1"/>
  <c r="X64" i="3"/>
  <c r="Y64" i="3" s="1"/>
  <c r="W64" i="3"/>
  <c r="W15" i="3"/>
  <c r="X15" i="3"/>
  <c r="Y15" i="3" s="1"/>
  <c r="X70" i="3"/>
  <c r="Y70" i="3" s="1"/>
  <c r="X115" i="3"/>
  <c r="Y115" i="3" s="1"/>
  <c r="X113" i="3"/>
  <c r="Y113" i="3" s="1"/>
  <c r="X13" i="3"/>
  <c r="Y13" i="3" s="1"/>
  <c r="W110" i="3"/>
  <c r="X42" i="3"/>
  <c r="Y42" i="3" s="1"/>
  <c r="X125" i="3"/>
  <c r="Y125" i="3" s="1"/>
  <c r="X8" i="3"/>
  <c r="Y8" i="3" s="1"/>
  <c r="X21" i="3"/>
  <c r="Y21" i="3" s="1"/>
  <c r="X96" i="3"/>
  <c r="Y96" i="3" s="1"/>
  <c r="X50" i="3"/>
  <c r="Y50" i="3" s="1"/>
  <c r="W50" i="3"/>
  <c r="W44" i="3"/>
  <c r="X44" i="3"/>
  <c r="Y44" i="3" s="1"/>
  <c r="W98" i="3"/>
  <c r="X98" i="3"/>
  <c r="Y98" i="3" s="1"/>
  <c r="W16" i="3"/>
  <c r="X16" i="3"/>
  <c r="Y16" i="3" s="1"/>
  <c r="W38" i="3"/>
  <c r="X38" i="3"/>
  <c r="Y38" i="3" s="1"/>
  <c r="X73" i="3"/>
  <c r="Y73" i="3" s="1"/>
  <c r="W73" i="3"/>
  <c r="W14" i="3"/>
  <c r="X14" i="3"/>
  <c r="Y14" i="3" s="1"/>
  <c r="W77" i="3"/>
  <c r="X36" i="3"/>
  <c r="Y36" i="3" s="1"/>
  <c r="X62" i="3"/>
  <c r="Y62" i="3" s="1"/>
  <c r="S103" i="1"/>
  <c r="T103" i="1" s="1"/>
  <c r="R69" i="1"/>
  <c r="S69" i="1"/>
  <c r="T69" i="1" s="1"/>
  <c r="R18" i="1"/>
  <c r="S18" i="1" s="1"/>
  <c r="T18" i="1" s="1"/>
  <c r="S71" i="1"/>
  <c r="T71" i="1" s="1"/>
  <c r="R42" i="1"/>
  <c r="S42" i="1" s="1"/>
  <c r="T42" i="1" s="1"/>
  <c r="W94" i="3"/>
  <c r="X94" i="3"/>
  <c r="Y94" i="3" s="1"/>
  <c r="S99" i="1"/>
  <c r="T99" i="1" s="1"/>
  <c r="S85" i="1"/>
  <c r="T85" i="1" s="1"/>
  <c r="S75" i="1"/>
  <c r="T75" i="1" s="1"/>
  <c r="S4" i="1"/>
  <c r="T4" i="1" s="1"/>
  <c r="T127" i="3"/>
  <c r="S131" i="3" s="1"/>
  <c r="S81" i="1"/>
  <c r="T81" i="1" s="1"/>
  <c r="W9" i="3"/>
  <c r="X9" i="3"/>
  <c r="Y9" i="3" s="1"/>
  <c r="S93" i="1"/>
  <c r="T93" i="1" s="1"/>
  <c r="R97" i="1"/>
  <c r="S97" i="1" s="1"/>
  <c r="T97" i="1" s="1"/>
  <c r="R89" i="1"/>
  <c r="S89" i="1" s="1"/>
  <c r="T89" i="1" s="1"/>
  <c r="R81" i="1"/>
  <c r="R71" i="1"/>
  <c r="S70" i="1"/>
  <c r="T70" i="1" s="1"/>
  <c r="S64" i="1"/>
  <c r="T64" i="1" s="1"/>
  <c r="S56" i="1"/>
  <c r="T56" i="1" s="1"/>
  <c r="S48" i="1"/>
  <c r="T48" i="1" s="1"/>
  <c r="R38" i="1"/>
  <c r="S38" i="1"/>
  <c r="T38" i="1" s="1"/>
  <c r="W10" i="3"/>
  <c r="X10" i="3"/>
  <c r="Y10" i="3" s="1"/>
  <c r="S95" i="1"/>
  <c r="T95" i="1" s="1"/>
  <c r="S91" i="1"/>
  <c r="T91" i="1" s="1"/>
  <c r="S87" i="1"/>
  <c r="T87" i="1" s="1"/>
  <c r="S83" i="1"/>
  <c r="T83" i="1" s="1"/>
  <c r="S77" i="1"/>
  <c r="T77" i="1" s="1"/>
  <c r="S73" i="1"/>
  <c r="T73" i="1" s="1"/>
  <c r="S67" i="1"/>
  <c r="T67" i="1" s="1"/>
  <c r="S65" i="1"/>
  <c r="T65" i="1" s="1"/>
  <c r="S63" i="1"/>
  <c r="T63" i="1" s="1"/>
  <c r="S61" i="1"/>
  <c r="T61" i="1" s="1"/>
  <c r="S59" i="1"/>
  <c r="T59" i="1" s="1"/>
  <c r="S57" i="1"/>
  <c r="T57" i="1" s="1"/>
  <c r="S55" i="1"/>
  <c r="T55" i="1" s="1"/>
  <c r="S53" i="1"/>
  <c r="T53" i="1" s="1"/>
  <c r="S51" i="1"/>
  <c r="T51" i="1" s="1"/>
  <c r="S49" i="1"/>
  <c r="T49" i="1" s="1"/>
  <c r="S47" i="1"/>
  <c r="T47" i="1" s="1"/>
  <c r="S34" i="1"/>
  <c r="T34" i="1" s="1"/>
  <c r="S14" i="1"/>
  <c r="T14" i="1" s="1"/>
  <c r="W109" i="3"/>
  <c r="X109" i="3"/>
  <c r="Y109" i="3" s="1"/>
  <c r="V122" i="2"/>
  <c r="W122" i="2" s="1"/>
  <c r="X105" i="3"/>
  <c r="Y105" i="3" s="1"/>
  <c r="W105" i="3"/>
  <c r="X63" i="3"/>
  <c r="Y63" i="3" s="1"/>
  <c r="W63" i="3"/>
  <c r="X54" i="3"/>
  <c r="Y54" i="3" s="1"/>
  <c r="W54" i="3"/>
  <c r="X17" i="3"/>
  <c r="Y17" i="3" s="1"/>
  <c r="W17" i="3"/>
  <c r="X22" i="3"/>
  <c r="Y22" i="3" s="1"/>
  <c r="W22" i="3"/>
  <c r="X59" i="3"/>
  <c r="Y59" i="3" s="1"/>
  <c r="W59" i="3"/>
  <c r="X49" i="3"/>
  <c r="Y49" i="3" s="1"/>
  <c r="W49" i="3"/>
  <c r="X76" i="3"/>
  <c r="Y76" i="3" s="1"/>
  <c r="W76" i="3"/>
  <c r="X34" i="3"/>
  <c r="Y34" i="3" s="1"/>
  <c r="W34" i="3"/>
  <c r="X83" i="3"/>
  <c r="Y83" i="3" s="1"/>
  <c r="W83" i="3"/>
  <c r="X85" i="3"/>
  <c r="Y85" i="3" s="1"/>
  <c r="W85" i="3"/>
  <c r="X103" i="3"/>
  <c r="Y103" i="3" s="1"/>
  <c r="W103" i="3"/>
  <c r="X68" i="3"/>
  <c r="Y68" i="3" s="1"/>
  <c r="W68" i="3"/>
  <c r="X57" i="3"/>
  <c r="Y57" i="3" s="1"/>
  <c r="W57" i="3"/>
  <c r="X27" i="3"/>
  <c r="Y27" i="3" s="1"/>
  <c r="W27" i="3"/>
  <c r="X75" i="3"/>
  <c r="Y75" i="3" s="1"/>
  <c r="W75" i="3"/>
  <c r="X43" i="3"/>
  <c r="Y43" i="3" s="1"/>
  <c r="W43" i="3"/>
  <c r="X37" i="3"/>
  <c r="Y37" i="3" s="1"/>
  <c r="W37" i="3"/>
  <c r="X32" i="3"/>
  <c r="Y32" i="3" s="1"/>
  <c r="W32" i="3"/>
  <c r="X87" i="3"/>
  <c r="Y87" i="3" s="1"/>
  <c r="W87" i="3"/>
  <c r="X78" i="3"/>
  <c r="Y78" i="3" s="1"/>
  <c r="W78" i="3"/>
  <c r="W89" i="3"/>
  <c r="X89" i="3"/>
  <c r="Y89" i="3" s="1"/>
  <c r="X99" i="3"/>
  <c r="Y99" i="3" s="1"/>
  <c r="W99" i="3"/>
  <c r="X65" i="3"/>
  <c r="Y65" i="3" s="1"/>
  <c r="W65" i="3"/>
  <c r="X25" i="3"/>
  <c r="Y25" i="3" s="1"/>
  <c r="W25" i="3"/>
  <c r="X41" i="3"/>
  <c r="Y41" i="3" s="1"/>
  <c r="W41" i="3"/>
  <c r="V4" i="3"/>
  <c r="W4" i="3" s="1"/>
  <c r="X108" i="3"/>
  <c r="Y108" i="3" s="1"/>
  <c r="W108" i="3"/>
  <c r="W100" i="3"/>
  <c r="X100" i="3"/>
  <c r="Y100" i="3" s="1"/>
  <c r="X55" i="3"/>
  <c r="Y55" i="3" s="1"/>
  <c r="W55" i="3"/>
  <c r="W26" i="3"/>
  <c r="X26" i="3"/>
  <c r="Y26" i="3" s="1"/>
  <c r="W104" i="3"/>
  <c r="X104" i="3"/>
  <c r="Y104" i="3" s="1"/>
  <c r="W91" i="3"/>
  <c r="X91" i="3"/>
  <c r="Y91" i="3" s="1"/>
  <c r="X84" i="3"/>
  <c r="Y84" i="3" s="1"/>
  <c r="W84" i="3"/>
  <c r="W82" i="3"/>
  <c r="X82" i="3"/>
  <c r="Y82" i="3" s="1"/>
  <c r="W95" i="3"/>
  <c r="X95" i="3"/>
  <c r="Y95" i="3" s="1"/>
  <c r="W72" i="3"/>
  <c r="X72" i="3"/>
  <c r="Y72" i="3" s="1"/>
  <c r="W69" i="3"/>
  <c r="X69" i="3"/>
  <c r="Y69" i="3" s="1"/>
  <c r="X58" i="3"/>
  <c r="Y58" i="3" s="1"/>
  <c r="W58" i="3"/>
  <c r="W97" i="3"/>
  <c r="X97" i="3"/>
  <c r="Y97" i="3" s="1"/>
  <c r="W24" i="3"/>
  <c r="X24" i="3"/>
  <c r="Y24" i="3" s="1"/>
  <c r="X88" i="3"/>
  <c r="Y88" i="3" s="1"/>
  <c r="W88" i="3"/>
  <c r="W86" i="3"/>
  <c r="X86" i="3"/>
  <c r="Y86" i="3" s="1"/>
  <c r="W74" i="3"/>
  <c r="X74" i="3"/>
  <c r="Y74" i="3" s="1"/>
  <c r="W93" i="3"/>
  <c r="X93" i="3"/>
  <c r="Y93" i="3" s="1"/>
  <c r="X61" i="3"/>
  <c r="Y61" i="3" s="1"/>
  <c r="W61" i="3"/>
  <c r="W33" i="3"/>
  <c r="X33" i="3"/>
  <c r="Y33" i="3" s="1"/>
  <c r="X116" i="3"/>
  <c r="Y116" i="3" s="1"/>
  <c r="W116" i="3"/>
  <c r="X120" i="3"/>
  <c r="Y120" i="3" s="1"/>
  <c r="W120" i="3"/>
  <c r="X53" i="3"/>
  <c r="Y53" i="3" s="1"/>
  <c r="W53" i="3"/>
  <c r="X60" i="3"/>
  <c r="Y60" i="3" s="1"/>
  <c r="W60" i="3"/>
  <c r="W28" i="3"/>
  <c r="X28" i="3"/>
  <c r="Y28" i="3" s="1"/>
  <c r="V117" i="2"/>
  <c r="W117" i="2" s="1"/>
  <c r="V125" i="2"/>
  <c r="X125" i="2" s="1"/>
  <c r="Y125" i="2" s="1"/>
  <c r="V98" i="2"/>
  <c r="X98" i="2" s="1"/>
  <c r="Y98" i="2" s="1"/>
  <c r="S81" i="2"/>
  <c r="V88" i="2"/>
  <c r="W88" i="2" s="1"/>
  <c r="V82" i="2"/>
  <c r="W82" i="2" s="1"/>
  <c r="V114" i="2"/>
  <c r="X114" i="2" s="1"/>
  <c r="Y114" i="2" s="1"/>
  <c r="V111" i="2"/>
  <c r="W111" i="2" s="1"/>
  <c r="V124" i="2"/>
  <c r="W124" i="2" s="1"/>
  <c r="W126" i="2"/>
  <c r="V13" i="2"/>
  <c r="W13" i="2" s="1"/>
  <c r="V15" i="2"/>
  <c r="W15" i="2" s="1"/>
  <c r="V23" i="2"/>
  <c r="W23" i="2" s="1"/>
  <c r="V25" i="2"/>
  <c r="W25" i="2" s="1"/>
  <c r="V31" i="2"/>
  <c r="W31" i="2" s="1"/>
  <c r="V43" i="2"/>
  <c r="W43" i="2" s="1"/>
  <c r="V51" i="2"/>
  <c r="W51" i="2" s="1"/>
  <c r="V61" i="2"/>
  <c r="W61" i="2" s="1"/>
  <c r="V67" i="2"/>
  <c r="W67" i="2" s="1"/>
  <c r="V69" i="2"/>
  <c r="W69" i="2" s="1"/>
  <c r="V71" i="2"/>
  <c r="W71" i="2" s="1"/>
  <c r="V72" i="2"/>
  <c r="V74" i="2"/>
  <c r="V78" i="2"/>
  <c r="S73" i="2"/>
  <c r="S75" i="2"/>
  <c r="S77" i="2"/>
  <c r="O127" i="2"/>
  <c r="S47" i="2"/>
  <c r="S33" i="2"/>
  <c r="R11" i="2"/>
  <c r="S11" i="2" s="1"/>
  <c r="R19" i="2"/>
  <c r="S19" i="2" s="1"/>
  <c r="R27" i="2"/>
  <c r="S27" i="2" s="1"/>
  <c r="R63" i="2"/>
  <c r="S63" i="2" s="1"/>
  <c r="R5" i="2"/>
  <c r="S5" i="2" s="1"/>
  <c r="R41" i="2"/>
  <c r="S41" i="2" s="1"/>
  <c r="R49" i="2"/>
  <c r="S49" i="2" s="1"/>
  <c r="R55" i="2"/>
  <c r="S55" i="2" s="1"/>
  <c r="R102" i="2"/>
  <c r="S102" i="2" s="1"/>
  <c r="R18" i="2"/>
  <c r="S18" i="2" s="1"/>
  <c r="R46" i="2"/>
  <c r="S46" i="2" s="1"/>
  <c r="R62" i="2"/>
  <c r="S62" i="2" s="1"/>
  <c r="R83" i="2"/>
  <c r="S83" i="2" s="1"/>
  <c r="R60" i="2"/>
  <c r="S60" i="2" s="1"/>
  <c r="S4" i="2"/>
  <c r="AB4" i="2" s="1"/>
  <c r="R14" i="2"/>
  <c r="S14" i="2" s="1"/>
  <c r="R22" i="2"/>
  <c r="S22" i="2" s="1"/>
  <c r="S36" i="2"/>
  <c r="R54" i="2"/>
  <c r="S54" i="2" s="1"/>
  <c r="R70" i="2"/>
  <c r="S70" i="2" s="1"/>
  <c r="R87" i="2"/>
  <c r="S87" i="2" s="1"/>
  <c r="R95" i="2"/>
  <c r="S95" i="2" s="1"/>
  <c r="R101" i="2"/>
  <c r="S101" i="2" s="1"/>
  <c r="R26" i="2"/>
  <c r="S26" i="2" s="1"/>
  <c r="R91" i="2"/>
  <c r="S91" i="2" s="1"/>
  <c r="R99" i="2"/>
  <c r="S99" i="2" s="1"/>
  <c r="R8" i="2"/>
  <c r="S8" i="2" s="1"/>
  <c r="S10" i="2"/>
  <c r="R12" i="2"/>
  <c r="S12" i="2" s="1"/>
  <c r="R20" i="2"/>
  <c r="S20" i="2" s="1"/>
  <c r="R28" i="2"/>
  <c r="S28" i="2" s="1"/>
  <c r="R38" i="2"/>
  <c r="S38" i="2" s="1"/>
  <c r="R44" i="2"/>
  <c r="S44" i="2" s="1"/>
  <c r="J127" i="2"/>
  <c r="S6" i="2"/>
  <c r="R16" i="2"/>
  <c r="S16" i="2" s="1"/>
  <c r="R24" i="2"/>
  <c r="S24" i="2" s="1"/>
  <c r="R30" i="2"/>
  <c r="S30" i="2" s="1"/>
  <c r="R52" i="2"/>
  <c r="S52" i="2" s="1"/>
  <c r="R68" i="2"/>
  <c r="S68" i="2" s="1"/>
  <c r="R48" i="2"/>
  <c r="S48" i="2" s="1"/>
  <c r="R56" i="2"/>
  <c r="S56" i="2" s="1"/>
  <c r="R64" i="2"/>
  <c r="S64" i="2" s="1"/>
  <c r="R32" i="2"/>
  <c r="S32" i="2" s="1"/>
  <c r="S34" i="2"/>
  <c r="R40" i="2"/>
  <c r="S40" i="2" s="1"/>
  <c r="R42" i="2"/>
  <c r="S42" i="2" s="1"/>
  <c r="R50" i="2"/>
  <c r="S50" i="2" s="1"/>
  <c r="R58" i="2"/>
  <c r="S58" i="2" s="1"/>
  <c r="R66" i="2"/>
  <c r="S66" i="2" s="1"/>
  <c r="R85" i="2"/>
  <c r="S85" i="2" s="1"/>
  <c r="R89" i="2"/>
  <c r="S89" i="2" s="1"/>
  <c r="R93" i="2"/>
  <c r="S93" i="2" s="1"/>
  <c r="R97" i="2"/>
  <c r="S97" i="2" s="1"/>
  <c r="R103" i="2"/>
  <c r="S103" i="2" s="1"/>
  <c r="S104" i="2"/>
  <c r="R105" i="2"/>
  <c r="S105" i="2" s="1"/>
  <c r="O127" i="1"/>
  <c r="S105" i="1"/>
  <c r="T105" i="1" s="1"/>
  <c r="S101" i="1"/>
  <c r="T101" i="1" s="1"/>
  <c r="J127" i="1"/>
  <c r="R46" i="1"/>
  <c r="S46" i="1"/>
  <c r="T46" i="1" s="1"/>
  <c r="R25" i="1"/>
  <c r="S25" i="1" s="1"/>
  <c r="T25" i="1" s="1"/>
  <c r="R33" i="1"/>
  <c r="S33" i="1" s="1"/>
  <c r="T33" i="1" s="1"/>
  <c r="R41" i="1"/>
  <c r="S41" i="1" s="1"/>
  <c r="T41" i="1" s="1"/>
  <c r="R9" i="1"/>
  <c r="S9" i="1" s="1"/>
  <c r="T9" i="1" s="1"/>
  <c r="R17" i="1"/>
  <c r="S17" i="1" s="1"/>
  <c r="T17" i="1" s="1"/>
  <c r="S39" i="1"/>
  <c r="T39" i="1" s="1"/>
  <c r="S31" i="1"/>
  <c r="T31" i="1" s="1"/>
  <c r="S23" i="1"/>
  <c r="T23" i="1" s="1"/>
  <c r="S15" i="1"/>
  <c r="T15" i="1" s="1"/>
  <c r="S7" i="1"/>
  <c r="T7" i="1" s="1"/>
  <c r="S37" i="1"/>
  <c r="T37" i="1" s="1"/>
  <c r="S29" i="1"/>
  <c r="T29" i="1" s="1"/>
  <c r="S21" i="1"/>
  <c r="T21" i="1" s="1"/>
  <c r="S13" i="1"/>
  <c r="T13" i="1" s="1"/>
  <c r="S5" i="1"/>
  <c r="T5" i="1" s="1"/>
  <c r="S43" i="1"/>
  <c r="T43" i="1" s="1"/>
  <c r="S35" i="1"/>
  <c r="T35" i="1" s="1"/>
  <c r="S27" i="1"/>
  <c r="T27" i="1" s="1"/>
  <c r="S19" i="1"/>
  <c r="T19" i="1" s="1"/>
  <c r="S11" i="1"/>
  <c r="T11" i="1" s="1"/>
  <c r="W9" i="2" l="1"/>
  <c r="X9" i="2"/>
  <c r="Y9" i="2" s="1"/>
  <c r="W94" i="2"/>
  <c r="X94" i="2"/>
  <c r="Y94" i="2" s="1"/>
  <c r="W115" i="2"/>
  <c r="X115" i="2"/>
  <c r="Y115" i="2" s="1"/>
  <c r="W120" i="2"/>
  <c r="X120" i="2"/>
  <c r="Y120" i="2" s="1"/>
  <c r="X116" i="2"/>
  <c r="Y116" i="2" s="1"/>
  <c r="W116" i="2"/>
  <c r="W108" i="2"/>
  <c r="X108" i="2"/>
  <c r="Y108" i="2" s="1"/>
  <c r="W65" i="2"/>
  <c r="X65" i="2"/>
  <c r="Y65" i="2" s="1"/>
  <c r="X110" i="2"/>
  <c r="Y110" i="2" s="1"/>
  <c r="W110" i="2"/>
  <c r="T66" i="2"/>
  <c r="V66" i="2" s="1"/>
  <c r="W66" i="2" s="1"/>
  <c r="AB66" i="2"/>
  <c r="AC66" i="2" s="1"/>
  <c r="T40" i="2"/>
  <c r="V40" i="2" s="1"/>
  <c r="W40" i="2" s="1"/>
  <c r="AB40" i="2"/>
  <c r="AC40" i="2" s="1"/>
  <c r="T56" i="2"/>
  <c r="V56" i="2" s="1"/>
  <c r="W56" i="2" s="1"/>
  <c r="AB56" i="2"/>
  <c r="AC56" i="2" s="1"/>
  <c r="T30" i="2"/>
  <c r="V30" i="2" s="1"/>
  <c r="W30" i="2" s="1"/>
  <c r="AB30" i="2"/>
  <c r="AC30" i="2" s="1"/>
  <c r="T20" i="2"/>
  <c r="V20" i="2" s="1"/>
  <c r="W20" i="2" s="1"/>
  <c r="AB20" i="2"/>
  <c r="AC20" i="2" s="1"/>
  <c r="T60" i="2"/>
  <c r="V60" i="2" s="1"/>
  <c r="X60" i="2" s="1"/>
  <c r="Y60" i="2" s="1"/>
  <c r="AB60" i="2"/>
  <c r="AC60" i="2" s="1"/>
  <c r="T105" i="2"/>
  <c r="V105" i="2" s="1"/>
  <c r="W105" i="2" s="1"/>
  <c r="AB105" i="2"/>
  <c r="AC105" i="2" s="1"/>
  <c r="T93" i="2"/>
  <c r="V93" i="2" s="1"/>
  <c r="AB93" i="2"/>
  <c r="AC93" i="2" s="1"/>
  <c r="T58" i="2"/>
  <c r="V58" i="2" s="1"/>
  <c r="X58" i="2" s="1"/>
  <c r="Y58" i="2" s="1"/>
  <c r="AB58" i="2"/>
  <c r="AC58" i="2" s="1"/>
  <c r="T34" i="2"/>
  <c r="V34" i="2" s="1"/>
  <c r="AB34" i="2"/>
  <c r="AC34" i="2" s="1"/>
  <c r="T48" i="2"/>
  <c r="V48" i="2" s="1"/>
  <c r="W48" i="2" s="1"/>
  <c r="AB48" i="2"/>
  <c r="AC48" i="2" s="1"/>
  <c r="T24" i="2"/>
  <c r="V24" i="2" s="1"/>
  <c r="W24" i="2" s="1"/>
  <c r="AB24" i="2"/>
  <c r="AC24" i="2" s="1"/>
  <c r="T44" i="2"/>
  <c r="V44" i="2" s="1"/>
  <c r="AB44" i="2"/>
  <c r="AC44" i="2" s="1"/>
  <c r="T12" i="2"/>
  <c r="V12" i="2" s="1"/>
  <c r="W12" i="2" s="1"/>
  <c r="AB12" i="2"/>
  <c r="AC12" i="2" s="1"/>
  <c r="T91" i="2"/>
  <c r="V91" i="2" s="1"/>
  <c r="X91" i="2" s="1"/>
  <c r="Y91" i="2" s="1"/>
  <c r="AB91" i="2"/>
  <c r="AC91" i="2" s="1"/>
  <c r="T87" i="2"/>
  <c r="V87" i="2" s="1"/>
  <c r="AB87" i="2"/>
  <c r="AC87" i="2" s="1"/>
  <c r="T22" i="2"/>
  <c r="V22" i="2" s="1"/>
  <c r="W22" i="2" s="1"/>
  <c r="AB22" i="2"/>
  <c r="AC22" i="2" s="1"/>
  <c r="T83" i="2"/>
  <c r="V83" i="2" s="1"/>
  <c r="W83" i="2" s="1"/>
  <c r="AB83" i="2"/>
  <c r="AC83" i="2" s="1"/>
  <c r="T102" i="2"/>
  <c r="V102" i="2" s="1"/>
  <c r="W102" i="2" s="1"/>
  <c r="AB102" i="2"/>
  <c r="AC102" i="2" s="1"/>
  <c r="T5" i="2"/>
  <c r="V5" i="2" s="1"/>
  <c r="W5" i="2" s="1"/>
  <c r="AB5" i="2"/>
  <c r="AC5" i="2" s="1"/>
  <c r="T11" i="2"/>
  <c r="V11" i="2" s="1"/>
  <c r="W11" i="2" s="1"/>
  <c r="AB11" i="2"/>
  <c r="AC11" i="2" s="1"/>
  <c r="T77" i="2"/>
  <c r="V77" i="2" s="1"/>
  <c r="AB77" i="2"/>
  <c r="AC77" i="2" s="1"/>
  <c r="T97" i="2"/>
  <c r="V97" i="2" s="1"/>
  <c r="W97" i="2" s="1"/>
  <c r="AB97" i="2"/>
  <c r="AC97" i="2" s="1"/>
  <c r="T99" i="2"/>
  <c r="V99" i="2" s="1"/>
  <c r="W99" i="2" s="1"/>
  <c r="AB99" i="2"/>
  <c r="AC99" i="2" s="1"/>
  <c r="T95" i="2"/>
  <c r="V95" i="2" s="1"/>
  <c r="AB95" i="2"/>
  <c r="AC95" i="2" s="1"/>
  <c r="T36" i="2"/>
  <c r="V36" i="2" s="1"/>
  <c r="X36" i="2" s="1"/>
  <c r="Y36" i="2" s="1"/>
  <c r="AB36" i="2"/>
  <c r="AC36" i="2" s="1"/>
  <c r="T18" i="2"/>
  <c r="V18" i="2" s="1"/>
  <c r="W18" i="2" s="1"/>
  <c r="AB18" i="2"/>
  <c r="AC18" i="2" s="1"/>
  <c r="T41" i="2"/>
  <c r="V41" i="2" s="1"/>
  <c r="X41" i="2" s="1"/>
  <c r="Y41" i="2" s="1"/>
  <c r="AB41" i="2"/>
  <c r="AC41" i="2" s="1"/>
  <c r="T19" i="2"/>
  <c r="V19" i="2" s="1"/>
  <c r="W19" i="2" s="1"/>
  <c r="AB19" i="2"/>
  <c r="AC19" i="2" s="1"/>
  <c r="T104" i="2"/>
  <c r="V104" i="2" s="1"/>
  <c r="W104" i="2" s="1"/>
  <c r="AB104" i="2"/>
  <c r="AC104" i="2" s="1"/>
  <c r="T89" i="2"/>
  <c r="V89" i="2" s="1"/>
  <c r="W89" i="2" s="1"/>
  <c r="AB89" i="2"/>
  <c r="AC89" i="2" s="1"/>
  <c r="T50" i="2"/>
  <c r="V50" i="2" s="1"/>
  <c r="X50" i="2" s="1"/>
  <c r="Y50" i="2" s="1"/>
  <c r="AB50" i="2"/>
  <c r="AC50" i="2" s="1"/>
  <c r="T32" i="2"/>
  <c r="V32" i="2" s="1"/>
  <c r="X32" i="2" s="1"/>
  <c r="Y32" i="2" s="1"/>
  <c r="AB32" i="2"/>
  <c r="AC32" i="2" s="1"/>
  <c r="T68" i="2"/>
  <c r="V68" i="2" s="1"/>
  <c r="X68" i="2" s="1"/>
  <c r="Y68" i="2" s="1"/>
  <c r="AB68" i="2"/>
  <c r="AC68" i="2" s="1"/>
  <c r="T16" i="2"/>
  <c r="V16" i="2" s="1"/>
  <c r="AB16" i="2"/>
  <c r="AC16" i="2" s="1"/>
  <c r="T38" i="2"/>
  <c r="V38" i="2" s="1"/>
  <c r="X38" i="2" s="1"/>
  <c r="Y38" i="2" s="1"/>
  <c r="AB38" i="2"/>
  <c r="AC38" i="2" s="1"/>
  <c r="T10" i="2"/>
  <c r="V10" i="2" s="1"/>
  <c r="AB10" i="2"/>
  <c r="AC10" i="2" s="1"/>
  <c r="T26" i="2"/>
  <c r="V26" i="2" s="1"/>
  <c r="X26" i="2" s="1"/>
  <c r="Y26" i="2" s="1"/>
  <c r="AB26" i="2"/>
  <c r="AC26" i="2" s="1"/>
  <c r="T70" i="2"/>
  <c r="V70" i="2" s="1"/>
  <c r="AB70" i="2"/>
  <c r="AC70" i="2" s="1"/>
  <c r="T14" i="2"/>
  <c r="V14" i="2" s="1"/>
  <c r="X14" i="2" s="1"/>
  <c r="Y14" i="2" s="1"/>
  <c r="AB14" i="2"/>
  <c r="AC14" i="2" s="1"/>
  <c r="T62" i="2"/>
  <c r="V62" i="2" s="1"/>
  <c r="X62" i="2" s="1"/>
  <c r="Y62" i="2" s="1"/>
  <c r="AB62" i="2"/>
  <c r="AC62" i="2" s="1"/>
  <c r="T55" i="2"/>
  <c r="V55" i="2" s="1"/>
  <c r="X55" i="2" s="1"/>
  <c r="Y55" i="2" s="1"/>
  <c r="AB55" i="2"/>
  <c r="AC55" i="2" s="1"/>
  <c r="T63" i="2"/>
  <c r="V63" i="2" s="1"/>
  <c r="X63" i="2" s="1"/>
  <c r="Y63" i="2" s="1"/>
  <c r="AB63" i="2"/>
  <c r="AC63" i="2" s="1"/>
  <c r="T33" i="2"/>
  <c r="V33" i="2" s="1"/>
  <c r="AB33" i="2"/>
  <c r="AC33" i="2" s="1"/>
  <c r="T75" i="2"/>
  <c r="V75" i="2" s="1"/>
  <c r="AB75" i="2"/>
  <c r="AC75" i="2" s="1"/>
  <c r="T103" i="2"/>
  <c r="V103" i="2" s="1"/>
  <c r="AB103" i="2"/>
  <c r="AC103" i="2" s="1"/>
  <c r="T85" i="2"/>
  <c r="V85" i="2" s="1"/>
  <c r="W85" i="2" s="1"/>
  <c r="AB85" i="2"/>
  <c r="AC85" i="2" s="1"/>
  <c r="T42" i="2"/>
  <c r="V42" i="2" s="1"/>
  <c r="W42" i="2" s="1"/>
  <c r="AB42" i="2"/>
  <c r="AC42" i="2" s="1"/>
  <c r="T64" i="2"/>
  <c r="V64" i="2" s="1"/>
  <c r="W64" i="2" s="1"/>
  <c r="AB64" i="2"/>
  <c r="AC64" i="2" s="1"/>
  <c r="T52" i="2"/>
  <c r="V52" i="2" s="1"/>
  <c r="W52" i="2" s="1"/>
  <c r="AB52" i="2"/>
  <c r="AC52" i="2" s="1"/>
  <c r="T6" i="2"/>
  <c r="V6" i="2" s="1"/>
  <c r="W6" i="2" s="1"/>
  <c r="AB6" i="2"/>
  <c r="AC6" i="2" s="1"/>
  <c r="T28" i="2"/>
  <c r="V28" i="2" s="1"/>
  <c r="AB28" i="2"/>
  <c r="AC28" i="2" s="1"/>
  <c r="T8" i="2"/>
  <c r="V8" i="2" s="1"/>
  <c r="AB8" i="2"/>
  <c r="AC8" i="2" s="1"/>
  <c r="T101" i="2"/>
  <c r="V101" i="2" s="1"/>
  <c r="W101" i="2" s="1"/>
  <c r="AB101" i="2"/>
  <c r="AC101" i="2" s="1"/>
  <c r="T54" i="2"/>
  <c r="V54" i="2" s="1"/>
  <c r="W54" i="2" s="1"/>
  <c r="AB54" i="2"/>
  <c r="AC54" i="2" s="1"/>
  <c r="T4" i="2"/>
  <c r="V4" i="2" s="1"/>
  <c r="W4" i="2" s="1"/>
  <c r="T46" i="2"/>
  <c r="V46" i="2" s="1"/>
  <c r="W46" i="2" s="1"/>
  <c r="AB46" i="2"/>
  <c r="AC46" i="2" s="1"/>
  <c r="T49" i="2"/>
  <c r="V49" i="2" s="1"/>
  <c r="AB49" i="2"/>
  <c r="AC49" i="2" s="1"/>
  <c r="T27" i="2"/>
  <c r="V27" i="2" s="1"/>
  <c r="W27" i="2" s="1"/>
  <c r="AB27" i="2"/>
  <c r="AC27" i="2" s="1"/>
  <c r="T47" i="2"/>
  <c r="V47" i="2" s="1"/>
  <c r="W47" i="2" s="1"/>
  <c r="AB47" i="2"/>
  <c r="AC47" i="2" s="1"/>
  <c r="T73" i="2"/>
  <c r="V73" i="2" s="1"/>
  <c r="W73" i="2" s="1"/>
  <c r="AB73" i="2"/>
  <c r="AC73" i="2" s="1"/>
  <c r="X111" i="2"/>
  <c r="Y111" i="2" s="1"/>
  <c r="T81" i="2"/>
  <c r="V81" i="2" s="1"/>
  <c r="W81" i="2" s="1"/>
  <c r="AB81" i="2"/>
  <c r="AC81" i="2" s="1"/>
  <c r="X109" i="2"/>
  <c r="Y109" i="2" s="1"/>
  <c r="W84" i="2"/>
  <c r="X82" i="2"/>
  <c r="Y82" i="2" s="1"/>
  <c r="X117" i="2"/>
  <c r="Y117" i="2" s="1"/>
  <c r="W98" i="2"/>
  <c r="W100" i="2"/>
  <c r="X86" i="2"/>
  <c r="Y86" i="2" s="1"/>
  <c r="X96" i="2"/>
  <c r="Y96" i="2" s="1"/>
  <c r="X124" i="2"/>
  <c r="Y124" i="2" s="1"/>
  <c r="W125" i="2"/>
  <c r="W113" i="2"/>
  <c r="X53" i="2"/>
  <c r="Y53" i="2" s="1"/>
  <c r="X88" i="2"/>
  <c r="Y88" i="2" s="1"/>
  <c r="W114" i="2"/>
  <c r="W87" i="2"/>
  <c r="X87" i="2"/>
  <c r="Y87" i="2" s="1"/>
  <c r="X103" i="2"/>
  <c r="Y103" i="2" s="1"/>
  <c r="W103" i="2"/>
  <c r="X97" i="2"/>
  <c r="Y97" i="2" s="1"/>
  <c r="X104" i="2"/>
  <c r="Y104" i="2" s="1"/>
  <c r="X89" i="2"/>
  <c r="Y89" i="2" s="1"/>
  <c r="W95" i="2"/>
  <c r="X95" i="2"/>
  <c r="Y95" i="2" s="1"/>
  <c r="X85" i="2"/>
  <c r="Y85" i="2" s="1"/>
  <c r="X93" i="2"/>
  <c r="Y93" i="2" s="1"/>
  <c r="W93" i="2"/>
  <c r="X83" i="2"/>
  <c r="Y83" i="2" s="1"/>
  <c r="X105" i="2"/>
  <c r="Y105" i="2" s="1"/>
  <c r="X57" i="2"/>
  <c r="Y57" i="2" s="1"/>
  <c r="X17" i="2"/>
  <c r="Y17" i="2" s="1"/>
  <c r="X37" i="2"/>
  <c r="Y37" i="2" s="1"/>
  <c r="X15" i="2"/>
  <c r="Y15" i="2" s="1"/>
  <c r="X59" i="2"/>
  <c r="Y59" i="2" s="1"/>
  <c r="X25" i="2"/>
  <c r="Y25" i="2" s="1"/>
  <c r="X69" i="2"/>
  <c r="Y69" i="2" s="1"/>
  <c r="X43" i="2"/>
  <c r="Y43" i="2" s="1"/>
  <c r="X13" i="2"/>
  <c r="Y13" i="2" s="1"/>
  <c r="X61" i="2"/>
  <c r="Y61" i="2" s="1"/>
  <c r="X21" i="2"/>
  <c r="Y21" i="2" s="1"/>
  <c r="W33" i="2"/>
  <c r="X33" i="2"/>
  <c r="Y33" i="2" s="1"/>
  <c r="W78" i="2"/>
  <c r="X78" i="2"/>
  <c r="Y78" i="2" s="1"/>
  <c r="W75" i="2"/>
  <c r="X75" i="2"/>
  <c r="Y75" i="2" s="1"/>
  <c r="W34" i="2"/>
  <c r="X34" i="2"/>
  <c r="Y34" i="2" s="1"/>
  <c r="W44" i="2"/>
  <c r="X44" i="2"/>
  <c r="Y44" i="2" s="1"/>
  <c r="W74" i="2"/>
  <c r="X74" i="2"/>
  <c r="Y74" i="2" s="1"/>
  <c r="X64" i="2"/>
  <c r="Y64" i="2" s="1"/>
  <c r="W28" i="2"/>
  <c r="X28" i="2"/>
  <c r="Y28" i="2" s="1"/>
  <c r="W49" i="2"/>
  <c r="X49" i="2"/>
  <c r="Y49" i="2" s="1"/>
  <c r="W63" i="2"/>
  <c r="W77" i="2"/>
  <c r="X77" i="2"/>
  <c r="Y77" i="2" s="1"/>
  <c r="W36" i="2"/>
  <c r="W41" i="2"/>
  <c r="W76" i="2"/>
  <c r="X76" i="2"/>
  <c r="Y76" i="2" s="1"/>
  <c r="W58" i="2"/>
  <c r="X22" i="2"/>
  <c r="Y22" i="2" s="1"/>
  <c r="W68" i="2"/>
  <c r="W16" i="2"/>
  <c r="X16" i="2"/>
  <c r="Y16" i="2" s="1"/>
  <c r="W10" i="2"/>
  <c r="X10" i="2"/>
  <c r="Y10" i="2" s="1"/>
  <c r="W26" i="2"/>
  <c r="W70" i="2"/>
  <c r="X70" i="2"/>
  <c r="Y70" i="2" s="1"/>
  <c r="W14" i="2"/>
  <c r="W72" i="2"/>
  <c r="X72" i="2"/>
  <c r="Y72" i="2" s="1"/>
  <c r="T127" i="1"/>
  <c r="S131" i="1" s="1"/>
  <c r="W60" i="2" l="1"/>
  <c r="W38" i="2"/>
  <c r="X42" i="2"/>
  <c r="Y42" i="2" s="1"/>
  <c r="X99" i="2"/>
  <c r="Y99" i="2" s="1"/>
  <c r="X24" i="2"/>
  <c r="Y24" i="2" s="1"/>
  <c r="X73" i="2"/>
  <c r="Y73" i="2" s="1"/>
  <c r="T127" i="2"/>
  <c r="S131" i="2" s="1"/>
  <c r="W62" i="2"/>
  <c r="W32" i="2"/>
  <c r="W91" i="2"/>
  <c r="W55" i="2"/>
  <c r="W50" i="2"/>
  <c r="X8" i="2"/>
  <c r="Y8" i="2" s="1"/>
  <c r="W8" i="2"/>
  <c r="AB127" i="2"/>
  <c r="AC4" i="2"/>
  <c r="AA131" i="2" s="1"/>
  <c r="X27" i="2"/>
  <c r="Y27" i="2" s="1"/>
  <c r="X54" i="2"/>
  <c r="Y54" i="2" s="1"/>
  <c r="AI126" i="3"/>
  <c r="AI127" i="3" l="1"/>
  <c r="AI128" i="3" s="1"/>
</calcChain>
</file>

<file path=xl/sharedStrings.xml><?xml version="1.0" encoding="utf-8"?>
<sst xmlns="http://schemas.openxmlformats.org/spreadsheetml/2006/main" count="1778" uniqueCount="175">
  <si>
    <t>DIFERENCIA FRENTE AL PRESUPUESTO</t>
  </si>
  <si>
    <t>ULTIMO LANCE VALIDO</t>
  </si>
  <si>
    <t>INICIO DE LA SUBASTA</t>
  </si>
  <si>
    <t xml:space="preserve">ARTÍCULO 270. LEY 223 DE 1995 </t>
  </si>
  <si>
    <t>PAR</t>
  </si>
  <si>
    <t>GAAMA - DILOA - BATERIA  AAA 1.5 VOLTIOS REF ALCALINA SIN MERCURIO ; De acuerdo con las especificaciones técnicas</t>
  </si>
  <si>
    <t>02-02-01-004-006</t>
  </si>
  <si>
    <t>GAAMA - DILOA - BATERIA  AA 1.5 VOLTIOS REF ALCALINA SIN MERCURIO ; De acuerdo con las especificaciones técnicas</t>
  </si>
  <si>
    <t>GAAMA - DILOA - BATERIA 9V ALCALINA; De acuerdo con las especificaciones técnicas</t>
  </si>
  <si>
    <t>UNIDAD</t>
  </si>
  <si>
    <t>GAAMA - DILOA - GRATA DE 8 INCH PARA ESMERIL REF EBR08EA; De acuerdo con las especificaciones técnicas</t>
  </si>
  <si>
    <t>02-02-01-004-002</t>
  </si>
  <si>
    <t>ROLLO</t>
  </si>
  <si>
    <t>GAAMA - DILOA - CINTA DE ENCAUCHETAR ; De acuerdo con las especificaciones técnicas</t>
  </si>
  <si>
    <t>02-01-01-003-006</t>
  </si>
  <si>
    <t>GAAMA - DILOA - CINTA AISLANTE SUPER 33 ROLLO 19MM X 20MT; De acuerdo con las especificaciones técnicas</t>
  </si>
  <si>
    <t>PAQUETE</t>
  </si>
  <si>
    <t>GAAMA - DILOA - BRIDAS STRAPS AMARRES PLASTICAS 10 CM X 100UN; De acuerdo con las especificaciones técnicas</t>
  </si>
  <si>
    <t>GAAMA - DILOA - BRIDAS STRAPS AMARRES PLASTICAS 20 CM X 100UN; De acuerdo con las especificaciones técnicas</t>
  </si>
  <si>
    <t>GAAMA - DILOA - BRIDAS STRAPS AMARRES PLASTICAS 30 CM X 100UN; De acuerdo con las especificaciones técnicas</t>
  </si>
  <si>
    <t>GAAMA - DILOA - PLASTICO VINIPEL STRECH; De acuerdo con las especificaciones técnicas</t>
  </si>
  <si>
    <t>GAAMA - DILOA - SP 400 INHIBIDOR DE CORROSIÓN; De acuerdo con las especificaciones técnicas</t>
  </si>
  <si>
    <t>02-02-01-003-005</t>
  </si>
  <si>
    <t>GAAMA - DILOA - SP 350 INHIBIDOR DE CORROSIÓN; De acuerdo con las especificaciones técnicas</t>
  </si>
  <si>
    <t>GALON</t>
  </si>
  <si>
    <t>GAAMA - DILOA - SHAMPOO PARA AERONAVES; De acuerdo con las especificaciones técnicas</t>
  </si>
  <si>
    <t>GAAMA - DILOA - LIMPIA ACRILICOS, PLASTICOS  Y VIDRIOS  P/N  PGC13; De acuerdo con las especificaciones técnicas</t>
  </si>
  <si>
    <t>GAAMA - DILOA - CINTA TEFLON ROLLO DE 3/4 X 50 MT DE LARGO; De acuerdo con las especificaciones técnicas</t>
  </si>
  <si>
    <t>02-02-01-003-004</t>
  </si>
  <si>
    <t>GAAMA - DILOA - ACEITE SAE 15W40 ; De acuerdo con las especificaciones técnicas</t>
  </si>
  <si>
    <t>02-02-01-003-003</t>
  </si>
  <si>
    <t>GAAMA - DILOA - LUBRICANTE W-D40 382ML - 11 OZ ; De acuerdo con las especificaciones técnicas</t>
  </si>
  <si>
    <t>GAAMA - DILOA - CAJA CARTÓN LARGO 36X ANCHO36X ALTO 20CM; De acuerdo con las especificaciones técnicas</t>
  </si>
  <si>
    <t>02-02-01-003-002</t>
  </si>
  <si>
    <t>CAJA</t>
  </si>
  <si>
    <t>GAAMA - DILOA - GUANTE DE NITRILO NEGRO TALLA L CAJA 100 UNIDADES; De acuerdo con las especificaciones técnicas</t>
  </si>
  <si>
    <t>02-02-01-002-008</t>
  </si>
  <si>
    <t>UNIDAD DE MEDIDA</t>
  </si>
  <si>
    <t>CANTIDADES MINIMAS A ADQUIRIR</t>
  </si>
  <si>
    <t>Descripción</t>
  </si>
  <si>
    <t>RUBRO PRESUPUESTAL</t>
  </si>
  <si>
    <t>ITEM</t>
  </si>
  <si>
    <t>ITEM 3 GRUPO AÉREO DEL AMAZONAS – LETICIA (AMAZONAS) - GAAMA</t>
  </si>
  <si>
    <t>GAORI DILOA 2026 LINTERNA PARA CABEZA MANOS LIBRES ANTI EXPLOSIÓN; De acuerdo con las especificaciones técnicas.</t>
  </si>
  <si>
    <t>GAORI DILOA 2026 BATERÍA ALCALINA AA; De acuerdo con las especificaciones técnicas.</t>
  </si>
  <si>
    <t>GAORI DILOA 2026 EXTENSIÓN ELÉCTRICA USO PESADO POL CAL 14 ISAL 15M AMARILLA; De acuerdo con las especificaciones técnicas.</t>
  </si>
  <si>
    <t>GAORI DILOA 2026 ALICATES MULTIPROPÓSITO; De acuerdo con las especificaciones técnicas.</t>
  </si>
  <si>
    <t>02-02-01-004-004</t>
  </si>
  <si>
    <t>GAORI DILOA 2026 CAUTÍN ELÉCTRICO; De acuerdo con las especificaciones técnicas.</t>
  </si>
  <si>
    <t>GAORI DILOA 2026 ALAMBRE LOCKWIRE .32; De acuerdo con las especificaciones técnicas.</t>
  </si>
  <si>
    <t>GAORI DILOA 2026 CINTA DE ALUMINIO 2 X 30M; De acuerdo con las especificaciones técnicas.</t>
  </si>
  <si>
    <t>GAORI DILOA 2026 LIJA REDONDA 5 X 5 NO. 180; De acuerdo con las especificaciones técnicas.</t>
  </si>
  <si>
    <t>02-02-01-003-007</t>
  </si>
  <si>
    <t>GAORI DILOA 2026 PEGANTE INSTANTÁNEO; De acuerdo con las especificaciones técnicas.</t>
  </si>
  <si>
    <t>GAORI DILOA 2026 LUBRICANTE MULTIUSOS P/N WD-40 X SPRAY; De acuerdo con las especificaciones técnicas.</t>
  </si>
  <si>
    <t>GAORI DILOA 2026 PENETRANTE MULTIPROPÓSITO  X 400ML; De acuerdo con las especificaciones técnicas.</t>
  </si>
  <si>
    <t>GAORI DILOA 2026 HYDRAULIC FLUID, PET PRESENTACION 1/4 DE GALON; De acuerdo con las especificaciones técnicas.</t>
  </si>
  <si>
    <t>GAORI DILOA 2026 SHAMPOO PARA AERONAVE; De acuerdo con las especificaciones técnicas.</t>
  </si>
  <si>
    <t>GAORI DILOA 2026 LIMPIADOR DE MANOS INDUSTRIAL; De acuerdo con las especificaciones técnicas.</t>
  </si>
  <si>
    <t>GAORI DILOA 2026 GASA ESTERILIZADA TIPO ESPONJA DE 08 CAPAS; De acuerdo con las especificaciones técnicas.</t>
  </si>
  <si>
    <t>GAORI DILOA 2026 VINILO COLOR NEGRO TIPO 1 PRESENTACION 1/16 DE GALON; De acuerdo con las especificaciones técnicas.</t>
  </si>
  <si>
    <t>GAORI DILOA 2026 REFRIGERANTE COLOR VERDE; De acuerdo con las especificaciones técnicas.</t>
  </si>
  <si>
    <t>GAORI DILOA 2026 ALCOHOL ISOPROPILICO; De acuerdo con las especificaciones técnicas.</t>
  </si>
  <si>
    <t>GAORI DILOA 2026 GAS PARA CAUTIN; De acuerdo con las especificaciones técnicas.</t>
  </si>
  <si>
    <t>GAORI  DILOA 2026 ACEITE MOTOR W15W-40 X PRESENTACION 1/4 DE GALON / 946ML</t>
  </si>
  <si>
    <t>GAORI DILOA 2026 ACEITE HIDRAULICO ISO 68 AW; De acuerdo con las especificaciones técnicas.</t>
  </si>
  <si>
    <t>GAORI DILOA 2026CINTA DE ENMASCARAR VERDE 233 2 PULGADAS X 55MTRS; De acuerdo con las especificaciones técnicas.</t>
  </si>
  <si>
    <t>GAORI DILOA 2026 GUANTE DE NITRILO NEGRO TALLA L CAJA 100 UNIDADES; De acuerdo con las especificaciones técnicas.</t>
  </si>
  <si>
    <t xml:space="preserve"> GAORI DILOA 2026 PAÑO EN POLIPROPILENO Y CELULOSA PARA LIMPIEZA Y ABSORCIÓN DE LÍQUIDOS Y GRASA X ROLLO; De acuerdo con las especificaciones técnicas.</t>
  </si>
  <si>
    <t>02-02-01-002-007</t>
  </si>
  <si>
    <t>GAORI DILOA 2026 VOLTÍMETRO AC VOLTS; De acuerdo con las especificaciones técnicas.</t>
  </si>
  <si>
    <t>02-01-01-004-008</t>
  </si>
  <si>
    <t>ITEM 2 GRUPO AÉREO DEL ORIENTE – MARANDÚA (VICHADA) GAORI</t>
  </si>
  <si>
    <t>BASCULA  ANALOGA PISO, BASCULA ANALOGA CON TIPO DE BALANZA MECANICA, DE COLOR BLANCO O NEGRO, QUE TENGA PLATAFROMA ANTIDESLIZANTE, QUE SOPORTE AL MENOS 140 KILOS, REF  42KL</t>
  </si>
  <si>
    <t>SEALANT TAPE U554426, SEALANT TAPE U554426 DIMENSIONS: 600(L) X 0.54 (W) X 0.08 (H) INCHES PRESENTACION ROLLO X 50 FT</t>
  </si>
  <si>
    <t>GACAS DILOA 2026 PILAS DE LITIO 3,6V; De acuerdo con las especificaciones técnicas</t>
  </si>
  <si>
    <t>GACAS DILOA 2026 BATERIAS D; De acuerdo con las especificaciones técnicas</t>
  </si>
  <si>
    <t>GACAS DILOA 2026 PILAS ALCALINAS AA; De acuerdo con las especificaciones técnicas</t>
  </si>
  <si>
    <t>GACAS DILOA 2026 BATERIA CUADRADA 9V; De acuerdo con las especificaciones técnicas</t>
  </si>
  <si>
    <t>GACAS DILOA 2026 3M ALUMINIUM FOIL TAPE 425; De acuerdo con las especificaciones técnicas</t>
  </si>
  <si>
    <t>GACAS DILOA 2026 RIVET CUTTERS; De acuerdo con las especificaciones técnicas</t>
  </si>
  <si>
    <t>GACAS DILOA 2026 BROCAS COBALTO PULGADA PRESENTACION KIT (1/16 - 1/4); De acuerdo con las especificaciones técnicas</t>
  </si>
  <si>
    <t>GACAS DILOA 2026 PUNTAS PHILLIPS 3; De acuerdo con las especificaciones técnicas</t>
  </si>
  <si>
    <t>GACAS DILOA 2026 PUNTAS PHILLIPS 2; De acuerdo con las especificaciones técnicas</t>
  </si>
  <si>
    <t>GACAS DILOA 2026 ROLLO ALAMBRE DE ESTAÑO; De acuerdo con las especificaciones técnicas</t>
  </si>
  <si>
    <t>02-02-01-004-001</t>
  </si>
  <si>
    <t>GACAS DILOA 2026 TRAPEADOR TELESCOPICO; De acuerdo con las especificaciones técnicas</t>
  </si>
  <si>
    <t>02-02-01-003-008</t>
  </si>
  <si>
    <t>GACAS DILOA 2026 CEPILLO DE BRONCE; De acuerdo con las especificaciones técnicas</t>
  </si>
  <si>
    <t>GACAS DILOA 2026 SABRA INDUSTRIAL X ROLLO; De acuerdo con las especificaciones técnicas</t>
  </si>
  <si>
    <t>GACAS DILOA 2026 DISCO ACONDICIONADOR DE SUPERFICIE; De acuerdo con las especificaciones técnicas</t>
  </si>
  <si>
    <t>GACAS DILOA 2026 DISCOS LIJADO ; De acuerdo con las especificaciones técnicas</t>
  </si>
  <si>
    <t>GACAS DILOA 2026 ROLOC DISC PAD; De acuerdo con las especificaciones técnicas</t>
  </si>
  <si>
    <t>GACAS DILOA 2026 CINTA TRANSPARENTE 2; De acuerdo con las especificaciones técnicas</t>
  </si>
  <si>
    <t>GACAS DILOA 2026 CINTA AISLANTE; De acuerdo con las especificaciones técnicas</t>
  </si>
  <si>
    <t>GACAS DILOA 2026 ABRAZADERAS PLASTICAS 30 CM; De acuerdo con las especificaciones técnicas</t>
  </si>
  <si>
    <t>GACAS DILOA 2026 ATOMIZADOR PLÁSTICO MULTIUSOS 400ML; De acuerdo con las especificaciones técnicas</t>
  </si>
  <si>
    <t>GACAS DILOA 2026 LAMINAS ESPUMA EMBALAJE; De acuerdo con las especificaciones técnicas</t>
  </si>
  <si>
    <t>GACAS DILOA 2026 PLASTICO BURBUJA PEQUEÑA X ROLLO; De acuerdo con las especificaciones técnicas</t>
  </si>
  <si>
    <t>GACAS DILOA 2026 PLASTICO STRETCH VINIPEL TRANSPARENTE X ROLLO; De acuerdo con las especificaciones técnicas</t>
  </si>
  <si>
    <t>GACAS DILOA 2026 PLASTICO STRETCH VINIPEL NEGRO X ROLLO; De acuerdo con las especificaciones técnicas</t>
  </si>
  <si>
    <t>GACAS DILOA 2026 NEOPRENE HIGH PERFOMANCE 1300 PRESENTACION 1/4 DE GALON; De acuerdo con las especificaciones técnicas</t>
  </si>
  <si>
    <t>GACAS DILOA 2026 EPOXY ADHESIVE HYSOL; De acuerdo con las especificaciones técnicas</t>
  </si>
  <si>
    <t>GACAS DILOA 2026 POMADA PARA SOLDAURA DE ESTAÑO PRESENTACION 60 GR; De acuerdo con las especificaciones técnicas</t>
  </si>
  <si>
    <t>GACAS DILOA 2026 SKYWASH DRYWASH WITH PAINT PROTECTION GALON; De acuerdo con las especificaciones técnicas</t>
  </si>
  <si>
    <t>GACAS DILOA 2026 SELLANTE PRC 890 B2  PRESENTACION 1/4 DE GALON; De acuerdo con las especificaciones técnicas</t>
  </si>
  <si>
    <t>GACAS DILOA 2026 SELLANTE PRC 1440 B2  PRESENTACION 1/4 DE GALON; De acuerdo con las especificaciones técnicas</t>
  </si>
  <si>
    <t>GACAS DILOA 2026 SELLANTE PRC 1440 B 1/2  PRESENTACION 1/4 DE GALON; De acuerdo con las especificaciones técnicas</t>
  </si>
  <si>
    <t>GACAS DILOA 2026 SELLANTE PRC 1428 B 1/2 PRESENTACION 1/8 DE GALON; De acuerdo con las especificaciones técnicas</t>
  </si>
  <si>
    <t>GACAS DILOA 2026 PEGANTE ADHESIVO INSTANTANEO; De acuerdo con las especificaciones técnicas</t>
  </si>
  <si>
    <t>GACAS DILOA 2026 SILICONA GRIS; De acuerdo con las especificaciones técnicas</t>
  </si>
  <si>
    <t>GACAS DILOA 2026 BONDERITE M CR 871; De acuerdo con las especificaciones técnicas</t>
  </si>
  <si>
    <t>GACAS DILOA 2026 BONDERITE M CR 1132; De acuerdo con las especificaciones técnicas</t>
  </si>
  <si>
    <t>GACAS DILOA 2026 EPOXY ADHESIVE LOCTITE EA 956 PRESENTACION 1/4 DE GALON ; De acuerdo con las especificaciones técnicas</t>
  </si>
  <si>
    <t>GACAS DILOA 2026 JABÓN LIQUIDO PARA MANOS; De acuerdo con las especificaciones técnicas</t>
  </si>
  <si>
    <t>GACAS DILOA 2026 SHAMPOO PARA AVIACION MIL PRF 85570 TIPO 2 T4; De acuerdo con las especificaciones técnicas</t>
  </si>
  <si>
    <t>GACAS DILOA 2026 DESENGRASANTE INDUSTRIAL; De acuerdo con las especificaciones técnicas</t>
  </si>
  <si>
    <t>GACAS DILOA 2026 LIMPIA ACRILICOS, PLASTICOS Y VIDRIOS P/N  PGC13; De acuerdo con las especificaciones técnicas</t>
  </si>
  <si>
    <t>GACAS DILOA 2026 PINTURA ACRILICAPRESENTACION 1/16 DE GALON; De acuerdo con las especificaciones técnicas</t>
  </si>
  <si>
    <t>GACAS DILOA 2026 EPOXY PRIMER MIL PRF 23377 TYPE I CLASS II; De acuerdo con las especificaciones técnicas</t>
  </si>
  <si>
    <t>GACAS DILOA 2026 EPOXY PRIMER MIL PRF 23377 TYPE I CLASS C2; De acuerdo con las especificaciones técnicas</t>
  </si>
  <si>
    <t>GACAS DILOA 2026 PRIMER PINTURA PROTECTORA EN AEROSOL; De acuerdo con las especificaciones técnicas</t>
  </si>
  <si>
    <t>GACAS DILOA 2026 AGUA DESMINERALIZADA PARA BATERIAS; De acuerdo con las especificaciones técnicas</t>
  </si>
  <si>
    <t>GACAS DILOA 2026 REFRIGERANTE PARA RADIADOR; De acuerdo con las especificaciones técnicas</t>
  </si>
  <si>
    <t>GACAS DILOA 2026 GAS REFRIGERANTE FREON R134 X 30 LBS; De acuerdo con las especificaciones técnicas</t>
  </si>
  <si>
    <t>GACAS DILOA 2026 TKS ANTICONGELANTE; De acuerdo con las especificaciones técnicas</t>
  </si>
  <si>
    <t>GACAS DILOA 2026 METIL ETIL CETONA; De acuerdo con las especificaciones técnicas</t>
  </si>
  <si>
    <t>GACAS DILOA 2026 ALCOHOL ISOPROPILICO; De acuerdo con las especificaciones técnicas</t>
  </si>
  <si>
    <t>GACAS DILOA 2026 LUBRICANTE MIL G 23827C; De acuerdo con las especificaciones técnicas</t>
  </si>
  <si>
    <t>GACAS DILOA 2026 LUBRICANTE MULTIPROPOSITO PX KYLUB2 03; De acuerdo con las especificaciones técnicas</t>
  </si>
  <si>
    <t>GACAS DILOA 2026 LUBRICANTE LPS 3; De acuerdo con las especificaciones técnicas</t>
  </si>
  <si>
    <t>GACAS DILOA 2026 LUBRICANTE LPS 1; De acuerdo con las especificaciones técnicas</t>
  </si>
  <si>
    <t>GACAS DILOA 2026 LUBRIBOND MIL L 23398D; De acuerdo con las especificaciones técnicas</t>
  </si>
  <si>
    <t>GACAS DILOA 2026 ACEITE PARA MOTOR DIESEL; De acuerdo con las especificaciones técnicas</t>
  </si>
  <si>
    <t>GACAS DILOA 2026 PETROLEUM SOLVENTE PWC11 031; De acuerdo con las especificaciones técnicas</t>
  </si>
  <si>
    <t>GACAS DILOA 2026 PETROLEUM SOLVENTE PWC11-027; De acuerdo con las especificaciones técnicas</t>
  </si>
  <si>
    <t>GACAS DILOA 2026 ACEITE LUBRICANTE; De acuerdo con las especificaciones técnicas</t>
  </si>
  <si>
    <t>GACAS DILOA 2026 LUBRICANTE MULTIPROPOSITO; De acuerdo con las especificaciones técnicas</t>
  </si>
  <si>
    <t>GACAS DILOA 2026 CINTA DE ENMASCARAR DE 48 MM VERDE; De acuerdo con las especificaciones técnicas</t>
  </si>
  <si>
    <t>GACAS DILOA 2026 CINTA ENMASCARAR VERDE 24 MM; De acuerdo con las especificaciones técnicas</t>
  </si>
  <si>
    <t>GACAS DILOA 2026 CINTA ENMASCARAR VERDE 12 MM; De acuerdo con las especificaciones técnicas</t>
  </si>
  <si>
    <t>GACAS DILOA 2026 CAJA DE CARTON CORRUGADA 20X20X20; De acuerdo con las especificaciones técnicas</t>
  </si>
  <si>
    <t>GACAS DILOA 2026 CAJA DE CARTON CORRUGADA 25X25X25; De acuerdo con las especificaciones técnicas</t>
  </si>
  <si>
    <t>GACAS DILOA 2026 OVEROL DE PROTECCION ; De acuerdo con las especificaciones técnicas</t>
  </si>
  <si>
    <t>GACAS DILOA 2026 GUANTE DE NITRILO NEGRO TALLA L CAJA 100 UNIDADES; De acuerdo con las especificaciones técnicas</t>
  </si>
  <si>
    <t>GACAS DILOA 2026 PAÑO EN POLIPROPILENO Y CELULOSA PARA LIMPIEZA Y ABSORCIÓN DE LÍQUIDOS Y GRASA X ROLLO.; De acuerdo con las especificaciones técnicas</t>
  </si>
  <si>
    <t>BULTO</t>
  </si>
  <si>
    <t>GACAS DILOA 2026 BULTO TRAPOS; De acuerdo con las especificaciones técnicas</t>
  </si>
  <si>
    <t>GACAS DILOA 2026 MULTIMETRO DE AISLAMIENTO MEGHOMETER; De acuerdo con las especificaciones técnicas</t>
  </si>
  <si>
    <t>GACAS DILOA 2026 ADAPTADOR PITOT; De acuerdo con las especificaciones técnicas</t>
  </si>
  <si>
    <t>02-01-01-004-004</t>
  </si>
  <si>
    <t>GACAS DILOA 2026 LIJADORA NEUMATICA PARA ROLOC; De acuerdo con las especificaciones técnicas</t>
  </si>
  <si>
    <t>VALOR TOTAL DE REFERENCIA INCLUIDO IVA (Según Aplique)</t>
  </si>
  <si>
    <t>VALOR UNITARIO DE REFERENCIA INCLUIDO IVA (Según Aplique)</t>
  </si>
  <si>
    <t>VALOR IVA (Según Aplique)</t>
  </si>
  <si>
    <t>VALOR UNITARIO DE REFERENCIA ANTES DE IVA</t>
  </si>
  <si>
    <t>FIN DE LA SUBASTA: STAR LOGISTICS S.A.S. - 28,4232%</t>
  </si>
  <si>
    <t>VALORES - INICIO DE SUBSTA</t>
  </si>
  <si>
    <t>PRECIOS DE REFERENCIA</t>
  </si>
  <si>
    <t xml:space="preserve">ITEM 1: GRUPO AÉREO DEL CASANARE– YOPAL (CASANARE) </t>
  </si>
  <si>
    <t>PROMEDIO ENTRE COTIZACIONES Y PRECIO HISTORICOS</t>
  </si>
  <si>
    <t>SOBRANTE</t>
  </si>
  <si>
    <t>POSIBLES CANTIDADES A AUMENTAR</t>
  </si>
  <si>
    <t>VERIFICAR</t>
  </si>
  <si>
    <t xml:space="preserve">PRESUPUESTO OFICIAL </t>
  </si>
  <si>
    <t>DIFERENCIA FRENTE AL PRESUPUESTO OFICIAL</t>
  </si>
  <si>
    <t>TOTAL CON CANTIDADES FINALES</t>
  </si>
  <si>
    <t>DIFERENCIA CON PRESUPUESTO</t>
  </si>
  <si>
    <t>AUMENTO</t>
  </si>
  <si>
    <t>PRECIOS FIN SUBASTA</t>
  </si>
  <si>
    <t>AUMENTO CANTIDADES ACORDE A LO PERMITIDO</t>
  </si>
  <si>
    <t>CANTIDADES AJUSTADAS</t>
  </si>
  <si>
    <t>VALOR FINAL</t>
  </si>
  <si>
    <t xml:space="preserve">SOBRANTE FINAL </t>
  </si>
  <si>
    <t>VALOR FINAL DEL CONTRATO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</si>
</sst>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8" formatCode="&quot;$&quot;\ #,##0.00;[Red]\-&quot;$&quot;\ #,##0.00"/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.00"/>
  </numFmts>
  <fonts count="16">
    <font>
      <sz val="11"/>
      <color theme="1" tint="0.24994659260841701"/>
      <name val="Aptos Display"/>
      <family val="2"/>
      <scheme val="major"/>
    </font>
    <font>
      <sz val="11"/>
      <color theme="1" tint="0.24994659260841701"/>
      <name val="Aptos Display"/>
      <family val="2"/>
      <scheme val="major"/>
    </font>
    <font>
      <sz val="7"/>
      <color theme="1"/>
      <name val="Arial"/>
      <family val="2"/>
    </font>
    <font>
      <b/>
      <sz val="8"/>
      <name val="Arial"/>
      <family val="2"/>
    </font>
    <font>
      <b/>
      <sz val="7"/>
      <color theme="1"/>
      <name val="Arial"/>
      <family val="2"/>
    </font>
    <font>
      <b/>
      <sz val="8"/>
      <color theme="1"/>
      <name val="Arial"/>
      <family val="2"/>
    </font>
    <font>
      <sz val="7"/>
      <name val="Arial"/>
      <family val="2"/>
    </font>
    <font>
      <b/>
      <sz val="8"/>
      <color rgb="FFFF0000"/>
      <name val="Aptos Narrow"/>
      <family val="2"/>
      <scheme val="minor"/>
    </font>
    <font>
      <sz val="8"/>
      <color rgb="FF000000"/>
      <name val="Arial"/>
      <family val="2"/>
    </font>
    <font>
      <sz val="7"/>
      <color rgb="FF000000"/>
      <name val="Arial"/>
      <family val="2"/>
    </font>
    <font>
      <sz val="7"/>
      <color rgb="FFFF0000"/>
      <name val="Arial"/>
      <family val="2"/>
    </font>
    <font>
      <b/>
      <sz val="7"/>
      <color rgb="FF000000"/>
      <name val="Arial"/>
      <family val="2"/>
    </font>
    <font>
      <sz val="7"/>
      <color theme="0"/>
      <name val="Arial"/>
      <family val="2"/>
    </font>
    <font>
      <sz val="8"/>
      <color theme="1" tint="0.24994659260841701"/>
      <name val="Arial"/>
      <family val="2"/>
    </font>
    <font>
      <sz val="8"/>
      <color theme="1"/>
      <name val="Arial"/>
      <family val="2"/>
    </font>
    <font>
      <b/>
      <sz val="7"/>
      <color rgb="FFFF0000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 applyNumberFormat="0" applyFill="0" applyBorder="0" applyProtection="0">
      <alignment horizontal="center" vertical="center"/>
    </xf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83">
    <xf numFmtId="0" fontId="0" fillId="0" borderId="0" xfId="0">
      <alignment horizontal="center" vertical="center"/>
    </xf>
    <xf numFmtId="0" fontId="2" fillId="0" borderId="0" xfId="0" applyFont="1" applyAlignment="1"/>
    <xf numFmtId="8" fontId="2" fillId="0" borderId="0" xfId="2" applyNumberFormat="1" applyFont="1"/>
    <xf numFmtId="43" fontId="2" fillId="0" borderId="0" xfId="1" applyFont="1"/>
    <xf numFmtId="0" fontId="2" fillId="0" borderId="0" xfId="0" applyFont="1" applyAlignment="1">
      <alignment wrapText="1"/>
    </xf>
    <xf numFmtId="43" fontId="2" fillId="0" borderId="0" xfId="0" applyNumberFormat="1" applyFont="1" applyAlignment="1"/>
    <xf numFmtId="43" fontId="5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43" fontId="5" fillId="5" borderId="1" xfId="0" applyNumberFormat="1" applyFont="1" applyFill="1" applyBorder="1" applyAlignment="1">
      <alignment horizontal="center" vertical="center" wrapText="1"/>
    </xf>
    <xf numFmtId="43" fontId="0" fillId="0" borderId="0" xfId="0" applyNumberFormat="1">
      <alignment horizontal="center" vertical="center"/>
    </xf>
    <xf numFmtId="43" fontId="4" fillId="6" borderId="1" xfId="0" applyNumberFormat="1" applyFont="1" applyFill="1" applyBorder="1" applyAlignment="1">
      <alignment horizontal="center" vertical="center" wrapText="1"/>
    </xf>
    <xf numFmtId="43" fontId="6" fillId="0" borderId="1" xfId="1" applyFont="1" applyBorder="1" applyAlignment="1">
      <alignment horizontal="center" vertical="center" wrapText="1"/>
    </xf>
    <xf numFmtId="42" fontId="7" fillId="7" borderId="1" xfId="3" applyFont="1" applyFill="1" applyBorder="1" applyAlignment="1">
      <alignment horizontal="center" vertical="center" wrapText="1"/>
    </xf>
    <xf numFmtId="43" fontId="2" fillId="0" borderId="1" xfId="0" applyNumberFormat="1" applyFont="1" applyBorder="1" applyAlignment="1">
      <alignment horizontal="center" vertical="center" wrapText="1"/>
    </xf>
    <xf numFmtId="43" fontId="4" fillId="4" borderId="1" xfId="0" applyNumberFormat="1" applyFont="1" applyFill="1" applyBorder="1" applyAlignment="1">
      <alignment horizontal="center" vertical="center" wrapText="1"/>
    </xf>
    <xf numFmtId="43" fontId="4" fillId="5" borderId="1" xfId="0" applyNumberFormat="1" applyFont="1" applyFill="1" applyBorder="1" applyAlignment="1">
      <alignment horizontal="center" vertical="center" wrapText="1"/>
    </xf>
    <xf numFmtId="1" fontId="6" fillId="8" borderId="1" xfId="0" applyNumberFormat="1" applyFont="1" applyFill="1" applyBorder="1">
      <alignment horizontal="center" vertical="center"/>
    </xf>
    <xf numFmtId="0" fontId="8" fillId="9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1" fontId="6" fillId="0" borderId="1" xfId="0" applyNumberFormat="1" applyFont="1" applyBorder="1">
      <alignment horizontal="center" vertical="center"/>
    </xf>
    <xf numFmtId="43" fontId="10" fillId="0" borderId="0" xfId="1" applyFont="1"/>
    <xf numFmtId="43" fontId="6" fillId="8" borderId="1" xfId="1" applyFont="1" applyFill="1" applyBorder="1" applyAlignment="1">
      <alignment horizontal="center" vertical="center"/>
    </xf>
    <xf numFmtId="0" fontId="11" fillId="10" borderId="1" xfId="0" applyFont="1" applyFill="1" applyBorder="1" applyAlignment="1">
      <alignment horizontal="center" vertical="center" wrapText="1"/>
    </xf>
    <xf numFmtId="0" fontId="11" fillId="10" borderId="2" xfId="0" applyFont="1" applyFill="1" applyBorder="1" applyAlignment="1">
      <alignment horizontal="center" vertical="center" wrapText="1"/>
    </xf>
    <xf numFmtId="1" fontId="2" fillId="8" borderId="1" xfId="0" applyNumberFormat="1" applyFont="1" applyFill="1" applyBorder="1">
      <alignment horizontal="center" vertical="center"/>
    </xf>
    <xf numFmtId="0" fontId="9" fillId="9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12" borderId="2" xfId="0" applyFont="1" applyFill="1" applyBorder="1" applyAlignment="1">
      <alignment horizontal="center" vertical="center" wrapText="1"/>
    </xf>
    <xf numFmtId="0" fontId="12" fillId="0" borderId="0" xfId="0" applyFont="1" applyAlignment="1"/>
    <xf numFmtId="0" fontId="2" fillId="0" borderId="0" xfId="0" applyFont="1" applyAlignment="1">
      <alignment vertical="center"/>
    </xf>
    <xf numFmtId="2" fontId="2" fillId="0" borderId="0" xfId="0" applyNumberFormat="1" applyFont="1" applyAlignment="1">
      <alignment horizontal="center"/>
    </xf>
    <xf numFmtId="0" fontId="5" fillId="0" borderId="1" xfId="0" applyFont="1" applyBorder="1" applyAlignment="1">
      <alignment vertical="center"/>
    </xf>
    <xf numFmtId="0" fontId="5" fillId="13" borderId="1" xfId="0" applyFont="1" applyFill="1" applyBorder="1" applyAlignment="1">
      <alignment vertical="center"/>
    </xf>
    <xf numFmtId="0" fontId="5" fillId="0" borderId="0" xfId="0" applyFont="1" applyAlignment="1">
      <alignment vertical="center"/>
    </xf>
    <xf numFmtId="43" fontId="13" fillId="0" borderId="3" xfId="0" applyNumberFormat="1" applyFont="1" applyBorder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>
      <alignment horizontal="center" vertical="center"/>
    </xf>
    <xf numFmtId="43" fontId="13" fillId="0" borderId="1" xfId="0" applyNumberFormat="1" applyFont="1" applyBorder="1">
      <alignment horizontal="center" vertical="center"/>
    </xf>
    <xf numFmtId="2" fontId="14" fillId="13" borderId="1" xfId="0" applyNumberFormat="1" applyFont="1" applyFill="1" applyBorder="1">
      <alignment horizontal="center" vertical="center"/>
    </xf>
    <xf numFmtId="2" fontId="13" fillId="13" borderId="1" xfId="0" applyNumberFormat="1" applyFont="1" applyFill="1" applyBorder="1">
      <alignment horizontal="center" vertical="center"/>
    </xf>
    <xf numFmtId="2" fontId="14" fillId="0" borderId="1" xfId="0" applyNumberFormat="1" applyFont="1" applyBorder="1">
      <alignment horizontal="center" vertical="center"/>
    </xf>
    <xf numFmtId="43" fontId="13" fillId="0" borderId="0" xfId="0" applyNumberFormat="1" applyFont="1">
      <alignment horizontal="center" vertical="center"/>
    </xf>
    <xf numFmtId="2" fontId="14" fillId="0" borderId="0" xfId="0" applyNumberFormat="1" applyFont="1">
      <alignment horizontal="center" vertical="center"/>
    </xf>
    <xf numFmtId="2" fontId="13" fillId="0" borderId="0" xfId="0" applyNumberFormat="1" applyFont="1">
      <alignment horizontal="center" vertical="center"/>
    </xf>
    <xf numFmtId="0" fontId="9" fillId="14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8" fillId="1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/>
    <xf numFmtId="0" fontId="11" fillId="16" borderId="2" xfId="0" applyFont="1" applyFill="1" applyBorder="1" applyAlignment="1">
      <alignment horizontal="center" vertical="center" wrapText="1"/>
    </xf>
    <xf numFmtId="164" fontId="2" fillId="0" borderId="0" xfId="0" applyNumberFormat="1" applyFont="1" applyAlignment="1"/>
    <xf numFmtId="0" fontId="14" fillId="0" borderId="0" xfId="0" applyFont="1" applyAlignment="1"/>
    <xf numFmtId="43" fontId="5" fillId="0" borderId="0" xfId="0" applyNumberFormat="1" applyFont="1" applyAlignment="1"/>
    <xf numFmtId="43" fontId="4" fillId="0" borderId="0" xfId="0" applyNumberFormat="1" applyFont="1" applyAlignment="1"/>
    <xf numFmtId="43" fontId="4" fillId="0" borderId="1" xfId="0" applyNumberFormat="1" applyFont="1" applyBorder="1" applyAlignment="1">
      <alignment vertical="center"/>
    </xf>
    <xf numFmtId="43" fontId="5" fillId="17" borderId="1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wrapText="1"/>
    </xf>
    <xf numFmtId="43" fontId="3" fillId="0" borderId="1" xfId="0" applyNumberFormat="1" applyFont="1" applyBorder="1" applyAlignment="1">
      <alignment vertical="center"/>
    </xf>
    <xf numFmtId="0" fontId="4" fillId="11" borderId="3" xfId="0" applyFont="1" applyFill="1" applyBorder="1">
      <alignment horizontal="center" vertical="center"/>
    </xf>
    <xf numFmtId="0" fontId="4" fillId="11" borderId="1" xfId="0" applyFont="1" applyFill="1" applyBorder="1">
      <alignment horizontal="center" vertical="center"/>
    </xf>
    <xf numFmtId="0" fontId="4" fillId="6" borderId="1" xfId="0" applyFont="1" applyFill="1" applyBorder="1">
      <alignment horizontal="center" vertical="center"/>
    </xf>
    <xf numFmtId="0" fontId="4" fillId="12" borderId="1" xfId="0" applyFont="1" applyFill="1" applyBorder="1">
      <alignment horizontal="center" vertical="center"/>
    </xf>
    <xf numFmtId="0" fontId="4" fillId="4" borderId="1" xfId="0" applyFont="1" applyFill="1" applyBorder="1">
      <alignment horizontal="center" vertical="center"/>
    </xf>
    <xf numFmtId="0" fontId="12" fillId="15" borderId="7" xfId="0" applyFont="1" applyFill="1" applyBorder="1" applyAlignment="1">
      <alignment horizontal="center"/>
    </xf>
    <xf numFmtId="2" fontId="4" fillId="11" borderId="1" xfId="0" applyNumberFormat="1" applyFont="1" applyFill="1" applyBorder="1" applyAlignment="1">
      <alignment horizontal="center" vertical="center" wrapText="1"/>
    </xf>
    <xf numFmtId="0" fontId="4" fillId="11" borderId="1" xfId="0" applyFont="1" applyFill="1" applyBorder="1" applyAlignment="1">
      <alignment horizontal="center" vertical="center" wrapText="1"/>
    </xf>
    <xf numFmtId="0" fontId="2" fillId="14" borderId="1" xfId="0" applyFont="1" applyFill="1" applyBorder="1" applyAlignment="1">
      <alignment horizontal="center"/>
    </xf>
    <xf numFmtId="0" fontId="4" fillId="4" borderId="4" xfId="0" applyFont="1" applyFill="1" applyBorder="1">
      <alignment horizontal="center" vertical="center"/>
    </xf>
    <xf numFmtId="0" fontId="4" fillId="4" borderId="5" xfId="0" applyFont="1" applyFill="1" applyBorder="1">
      <alignment horizontal="center" vertical="center"/>
    </xf>
    <xf numFmtId="0" fontId="4" fillId="4" borderId="6" xfId="0" applyFont="1" applyFill="1" applyBorder="1">
      <alignment horizontal="center" vertical="center"/>
    </xf>
    <xf numFmtId="0" fontId="4" fillId="17" borderId="1" xfId="0" applyFont="1" applyFill="1" applyBorder="1" applyAlignment="1">
      <alignment horizontal="center" vertical="center" wrapText="1"/>
    </xf>
    <xf numFmtId="0" fontId="5" fillId="17" borderId="1" xfId="0" applyFont="1" applyFill="1" applyBorder="1" applyAlignment="1">
      <alignment horizontal="center" vertical="center" wrapText="1"/>
    </xf>
    <xf numFmtId="0" fontId="4" fillId="17" borderId="1" xfId="0" applyFont="1" applyFill="1" applyBorder="1" applyAlignment="1">
      <alignment horizontal="center" vertical="center"/>
    </xf>
    <xf numFmtId="43" fontId="15" fillId="0" borderId="1" xfId="0" applyNumberFormat="1" applyFont="1" applyBorder="1" applyAlignment="1">
      <alignment horizontal="center" vertical="center"/>
    </xf>
  </cellXfs>
  <cellStyles count="4">
    <cellStyle name="Millares" xfId="1" builtinId="3"/>
    <cellStyle name="Moneda" xfId="2" builtinId="4"/>
    <cellStyle name="Moneda [0]" xfId="3" builtinId="7"/>
    <cellStyle name="Normal" xfId="0" builtinId="0"/>
  </cellStyles>
  <dxfs count="3"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1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risi/Downloads/Seguimiento%20CTO%202024..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sites/DireccindeProgramacinPresupuestal/Shared%20Documents/General/PRESUPUESTO%202023/RECORD%20RESOLUCIONES%202023/5.%20RECORD%20RESOLUCIONES%202023%20MAYO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ancy.monsalve/OneDrive%20-%20Fuerza%20Aerea/General/PRESUPUESTO%202023/CONTROL%20DE%20APROPIACIONES%202023/CONTROL%20DE%20APROPIACIONES%202023%20ENERO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ancy.montero/AppData/Local/Microsoft/Windows/Temporary%20Internet%20Files/Content.Outlook/D6KJEAOM/CAMAN%202019%20CPB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icador de proyectos"/>
      <sheetName val="arrendamientos ,convenios y com"/>
      <sheetName val="Contratos"/>
      <sheetName val="Plan Anual CTO 2024"/>
      <sheetName val="Reservas"/>
      <sheetName val="Supervisores"/>
      <sheetName val="Control plazos"/>
      <sheetName val="Asignacion"/>
      <sheetName val="Listas desplegables"/>
    </sheetNames>
    <sheetDataSet>
      <sheetData sheetId="0">
        <row r="2">
          <cell r="K2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TO 2023"/>
      <sheetName val="ADICIONES Y REDUCCIONES"/>
      <sheetName val="REPORTE DE EJECUCION 2023"/>
      <sheetName val="Hoja1"/>
      <sheetName val="MATRIZ"/>
    </sheetNames>
    <sheetDataSet>
      <sheetData sheetId="0" refreshError="1"/>
      <sheetData sheetId="1" refreshError="1"/>
      <sheetData sheetId="2"/>
      <sheetData sheetId="3" refreshError="1"/>
      <sheetData sheetId="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IF INICIAL"/>
      <sheetName val="TABLAS"/>
      <sheetName val="por tipo"/>
      <sheetName val="tiempo"/>
      <sheetName val="por mes"/>
      <sheetName val="MODIFICACIONES"/>
      <sheetName val="CRUCE"/>
      <sheetName val="CONSOLIDADO"/>
      <sheetName val="SIIF 2023"/>
      <sheetName val="RUBROS"/>
      <sheetName val="% APROPIACION EJECUTAD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TIVO"/>
      <sheetName val="ÍNDICE"/>
      <sheetName val="F 01"/>
      <sheetName val="F 02"/>
      <sheetName val="F 03"/>
      <sheetName val="F 04"/>
      <sheetName val="F 04 A"/>
      <sheetName val="F 05"/>
      <sheetName val="F 06"/>
      <sheetName val="F 07"/>
      <sheetName val="F 08"/>
      <sheetName val="F 09"/>
      <sheetName val="F 10"/>
      <sheetName val="UNSPSC"/>
      <sheetName val="RESUMEN 10"/>
      <sheetName val="RESUMEN 16"/>
      <sheetName val="MATRI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135"/>
  <sheetViews>
    <sheetView workbookViewId="0">
      <selection activeCell="D131" sqref="D131"/>
    </sheetView>
  </sheetViews>
  <sheetFormatPr baseColWidth="10" defaultColWidth="10" defaultRowHeight="9"/>
  <cols>
    <col min="1" max="1" width="3" style="1" customWidth="1"/>
    <col min="2" max="2" width="4.5" style="4" bestFit="1" customWidth="1"/>
    <col min="3" max="3" width="13.125" style="4" customWidth="1"/>
    <col min="4" max="4" width="33.125" style="4" customWidth="1"/>
    <col min="5" max="6" width="10" style="4" customWidth="1"/>
    <col min="7" max="7" width="12.625" style="1" bestFit="1" customWidth="1"/>
    <col min="8" max="8" width="13.125" style="1" bestFit="1" customWidth="1"/>
    <col min="9" max="9" width="12.625" style="1" bestFit="1" customWidth="1"/>
    <col min="10" max="10" width="12.5" style="1" customWidth="1"/>
    <col min="11" max="11" width="1.625" style="3" customWidth="1"/>
    <col min="12" max="12" width="12.625" style="1" bestFit="1" customWidth="1"/>
    <col min="13" max="13" width="13.125" style="1" bestFit="1" customWidth="1"/>
    <col min="14" max="14" width="12.625" style="1" bestFit="1" customWidth="1"/>
    <col min="15" max="15" width="12.5" style="1" customWidth="1"/>
    <col min="16" max="16" width="1.5" style="2" customWidth="1"/>
    <col min="17" max="17" width="12.625" style="1" bestFit="1" customWidth="1"/>
    <col min="18" max="18" width="13.125" style="1" bestFit="1" customWidth="1"/>
    <col min="19" max="19" width="12.625" style="1" bestFit="1" customWidth="1"/>
    <col min="20" max="20" width="12.5" style="1" customWidth="1"/>
    <col min="21" max="21" width="10" style="1"/>
    <col min="22" max="22" width="13.75" style="1" bestFit="1" customWidth="1"/>
    <col min="23" max="16384" width="10" style="1"/>
  </cols>
  <sheetData>
    <row r="1" spans="2:22" ht="23.25" customHeight="1">
      <c r="J1" s="32" t="s">
        <v>160</v>
      </c>
      <c r="O1" s="32" t="s">
        <v>160</v>
      </c>
      <c r="T1" s="32" t="s">
        <v>160</v>
      </c>
    </row>
    <row r="2" spans="2:22" ht="26.25" customHeight="1">
      <c r="B2" s="68" t="s">
        <v>159</v>
      </c>
      <c r="C2" s="68"/>
      <c r="D2" s="68"/>
      <c r="E2" s="68"/>
      <c r="F2" s="68"/>
      <c r="G2" s="70" t="s">
        <v>158</v>
      </c>
      <c r="H2" s="70"/>
      <c r="I2" s="70"/>
      <c r="J2" s="70"/>
      <c r="L2" s="71" t="s">
        <v>157</v>
      </c>
      <c r="M2" s="71"/>
      <c r="N2" s="71"/>
      <c r="O2" s="71"/>
      <c r="Q2" s="69" t="s">
        <v>156</v>
      </c>
      <c r="R2" s="69"/>
      <c r="S2" s="69"/>
      <c r="T2" s="69"/>
    </row>
    <row r="3" spans="2:22" ht="43.5" customHeight="1">
      <c r="B3" s="24" t="s">
        <v>41</v>
      </c>
      <c r="C3" s="24" t="s">
        <v>40</v>
      </c>
      <c r="D3" s="24" t="s">
        <v>39</v>
      </c>
      <c r="E3" s="25" t="s">
        <v>38</v>
      </c>
      <c r="F3" s="24" t="s">
        <v>37</v>
      </c>
      <c r="G3" s="31" t="s">
        <v>155</v>
      </c>
      <c r="H3" s="31" t="s">
        <v>154</v>
      </c>
      <c r="I3" s="31" t="s">
        <v>153</v>
      </c>
      <c r="J3" s="31" t="s">
        <v>152</v>
      </c>
      <c r="L3" s="30" t="s">
        <v>155</v>
      </c>
      <c r="M3" s="30" t="s">
        <v>154</v>
      </c>
      <c r="N3" s="30" t="s">
        <v>153</v>
      </c>
      <c r="O3" s="30" t="s">
        <v>152</v>
      </c>
      <c r="Q3" s="29" t="s">
        <v>155</v>
      </c>
      <c r="R3" s="29" t="s">
        <v>154</v>
      </c>
      <c r="S3" s="29" t="s">
        <v>153</v>
      </c>
      <c r="T3" s="29" t="s">
        <v>152</v>
      </c>
    </row>
    <row r="4" spans="2:22" ht="24.75" customHeight="1">
      <c r="B4" s="20">
        <v>1</v>
      </c>
      <c r="C4" s="20" t="s">
        <v>150</v>
      </c>
      <c r="D4" s="19" t="s">
        <v>151</v>
      </c>
      <c r="E4" s="27">
        <v>2</v>
      </c>
      <c r="F4" s="26" t="s">
        <v>9</v>
      </c>
      <c r="G4" s="14">
        <v>982748.58</v>
      </c>
      <c r="H4" s="12">
        <f t="shared" ref="H4:H35" si="0">+ROUND(G4*19%,2)</f>
        <v>186722.23</v>
      </c>
      <c r="I4" s="12">
        <f t="shared" ref="I4:I35" si="1">+G4+H4</f>
        <v>1169470.81</v>
      </c>
      <c r="J4" s="16">
        <f t="shared" ref="J4:J35" si="2">+I4*E4</f>
        <v>2338941.62</v>
      </c>
      <c r="L4" s="14">
        <v>953200</v>
      </c>
      <c r="M4" s="12">
        <f t="shared" ref="M4:M35" si="3">+ROUND(L4*19%,2)</f>
        <v>181108</v>
      </c>
      <c r="N4" s="12">
        <f t="shared" ref="N4:N35" si="4">+L4+M4</f>
        <v>1134308</v>
      </c>
      <c r="O4" s="15">
        <f t="shared" ref="O4:O35" si="5">+N4*E4</f>
        <v>2268616</v>
      </c>
      <c r="Q4" s="14">
        <f t="shared" ref="Q4:Q35" si="6">L4*(1-28.4232%)</f>
        <v>682270.05759999994</v>
      </c>
      <c r="R4" s="12">
        <f t="shared" ref="R4:R35" si="7">+ROUND(Q4*19%,2)</f>
        <v>129631.31</v>
      </c>
      <c r="S4" s="12">
        <f t="shared" ref="S4:S35" si="8">+Q4+R4</f>
        <v>811901.3676</v>
      </c>
      <c r="T4" s="11">
        <f t="shared" ref="T4:T35" si="9">S4*E4</f>
        <v>1623802.7352</v>
      </c>
      <c r="U4" s="5"/>
      <c r="V4" s="10"/>
    </row>
    <row r="5" spans="2:22" ht="30" customHeight="1">
      <c r="B5" s="20">
        <v>2</v>
      </c>
      <c r="C5" s="20" t="s">
        <v>150</v>
      </c>
      <c r="D5" s="19" t="s">
        <v>149</v>
      </c>
      <c r="E5" s="27">
        <v>1</v>
      </c>
      <c r="F5" s="26" t="s">
        <v>9</v>
      </c>
      <c r="G5" s="14">
        <v>13933817.16</v>
      </c>
      <c r="H5" s="12">
        <f t="shared" si="0"/>
        <v>2647425.2599999998</v>
      </c>
      <c r="I5" s="12">
        <f t="shared" si="1"/>
        <v>16581242.42</v>
      </c>
      <c r="J5" s="16">
        <f t="shared" si="2"/>
        <v>16581242.42</v>
      </c>
      <c r="L5" s="14">
        <v>13515800</v>
      </c>
      <c r="M5" s="12">
        <f t="shared" si="3"/>
        <v>2568002</v>
      </c>
      <c r="N5" s="12">
        <f t="shared" si="4"/>
        <v>16083802</v>
      </c>
      <c r="O5" s="15">
        <f t="shared" si="5"/>
        <v>16083802</v>
      </c>
      <c r="Q5" s="14">
        <f t="shared" si="6"/>
        <v>9674177.1343999989</v>
      </c>
      <c r="R5" s="12">
        <f t="shared" si="7"/>
        <v>1838093.66</v>
      </c>
      <c r="S5" s="12">
        <f t="shared" si="8"/>
        <v>11512270.794399999</v>
      </c>
      <c r="T5" s="11">
        <f t="shared" si="9"/>
        <v>11512270.794399999</v>
      </c>
      <c r="U5" s="5"/>
      <c r="V5" s="10"/>
    </row>
    <row r="6" spans="2:22" ht="27">
      <c r="B6" s="20">
        <v>3</v>
      </c>
      <c r="C6" s="20" t="s">
        <v>71</v>
      </c>
      <c r="D6" s="19" t="s">
        <v>148</v>
      </c>
      <c r="E6" s="27">
        <v>2</v>
      </c>
      <c r="F6" s="26" t="s">
        <v>9</v>
      </c>
      <c r="G6" s="14">
        <v>3745380.51</v>
      </c>
      <c r="H6" s="12">
        <f t="shared" si="0"/>
        <v>711622.3</v>
      </c>
      <c r="I6" s="12">
        <f t="shared" si="1"/>
        <v>4457002.8099999996</v>
      </c>
      <c r="J6" s="16">
        <f t="shared" si="2"/>
        <v>8914005.6199999992</v>
      </c>
      <c r="L6" s="14">
        <v>3633000</v>
      </c>
      <c r="M6" s="12">
        <f t="shared" si="3"/>
        <v>690270</v>
      </c>
      <c r="N6" s="12">
        <f t="shared" si="4"/>
        <v>4323270</v>
      </c>
      <c r="O6" s="15">
        <f t="shared" si="5"/>
        <v>8646540</v>
      </c>
      <c r="Q6" s="14">
        <f t="shared" si="6"/>
        <v>2600385.1439999999</v>
      </c>
      <c r="R6" s="12">
        <f t="shared" si="7"/>
        <v>494073.18</v>
      </c>
      <c r="S6" s="12">
        <f t="shared" si="8"/>
        <v>3094458.324</v>
      </c>
      <c r="T6" s="11">
        <f t="shared" si="9"/>
        <v>6188916.648</v>
      </c>
      <c r="U6" s="5"/>
      <c r="V6" s="10"/>
    </row>
    <row r="7" spans="2:22" ht="24.75" customHeight="1">
      <c r="B7" s="20">
        <v>4</v>
      </c>
      <c r="C7" s="20" t="s">
        <v>69</v>
      </c>
      <c r="D7" s="19" t="s">
        <v>147</v>
      </c>
      <c r="E7" s="27">
        <v>2</v>
      </c>
      <c r="F7" s="26" t="s">
        <v>146</v>
      </c>
      <c r="G7" s="14">
        <v>152020.82</v>
      </c>
      <c r="H7" s="12">
        <f t="shared" si="0"/>
        <v>28883.96</v>
      </c>
      <c r="I7" s="12">
        <f t="shared" si="1"/>
        <v>180904.78</v>
      </c>
      <c r="J7" s="16">
        <f t="shared" si="2"/>
        <v>361809.56</v>
      </c>
      <c r="L7" s="14">
        <v>147400</v>
      </c>
      <c r="M7" s="12">
        <f t="shared" si="3"/>
        <v>28006</v>
      </c>
      <c r="N7" s="12">
        <f t="shared" si="4"/>
        <v>175406</v>
      </c>
      <c r="O7" s="15">
        <f t="shared" si="5"/>
        <v>350812</v>
      </c>
      <c r="Q7" s="14">
        <f t="shared" si="6"/>
        <v>105504.20319999999</v>
      </c>
      <c r="R7" s="12">
        <f t="shared" si="7"/>
        <v>20045.8</v>
      </c>
      <c r="S7" s="12">
        <f t="shared" si="8"/>
        <v>125550.00319999999</v>
      </c>
      <c r="T7" s="11">
        <f t="shared" si="9"/>
        <v>251100.00639999998</v>
      </c>
      <c r="U7" s="5"/>
      <c r="V7" s="10"/>
    </row>
    <row r="8" spans="2:22" ht="36">
      <c r="B8" s="20">
        <v>5</v>
      </c>
      <c r="C8" s="20" t="s">
        <v>69</v>
      </c>
      <c r="D8" s="19" t="s">
        <v>145</v>
      </c>
      <c r="E8" s="27">
        <v>34</v>
      </c>
      <c r="F8" s="26" t="s">
        <v>12</v>
      </c>
      <c r="G8" s="14">
        <v>103889.08</v>
      </c>
      <c r="H8" s="12">
        <f t="shared" si="0"/>
        <v>19738.93</v>
      </c>
      <c r="I8" s="12">
        <f t="shared" si="1"/>
        <v>123628.01000000001</v>
      </c>
      <c r="J8" s="16">
        <f t="shared" si="2"/>
        <v>4203352.34</v>
      </c>
      <c r="L8" s="14">
        <v>100700</v>
      </c>
      <c r="M8" s="12">
        <f t="shared" si="3"/>
        <v>19133</v>
      </c>
      <c r="N8" s="12">
        <f t="shared" si="4"/>
        <v>119833</v>
      </c>
      <c r="O8" s="15">
        <f t="shared" si="5"/>
        <v>4074322</v>
      </c>
      <c r="Q8" s="14">
        <f t="shared" si="6"/>
        <v>72077.837599999999</v>
      </c>
      <c r="R8" s="12">
        <f t="shared" si="7"/>
        <v>13694.79</v>
      </c>
      <c r="S8" s="12">
        <f t="shared" si="8"/>
        <v>85772.627600000007</v>
      </c>
      <c r="T8" s="11">
        <f t="shared" si="9"/>
        <v>2916269.3384000002</v>
      </c>
      <c r="U8" s="5"/>
      <c r="V8" s="10"/>
    </row>
    <row r="9" spans="2:22" ht="27">
      <c r="B9" s="20">
        <v>6</v>
      </c>
      <c r="C9" s="20" t="s">
        <v>36</v>
      </c>
      <c r="D9" s="19" t="s">
        <v>144</v>
      </c>
      <c r="E9" s="27">
        <v>20</v>
      </c>
      <c r="F9" s="26" t="s">
        <v>34</v>
      </c>
      <c r="G9" s="14">
        <v>77233.61</v>
      </c>
      <c r="H9" s="12">
        <f t="shared" si="0"/>
        <v>14674.39</v>
      </c>
      <c r="I9" s="12">
        <f t="shared" si="1"/>
        <v>91908</v>
      </c>
      <c r="J9" s="16">
        <f t="shared" si="2"/>
        <v>1838160</v>
      </c>
      <c r="L9" s="14">
        <v>74900</v>
      </c>
      <c r="M9" s="12">
        <f t="shared" si="3"/>
        <v>14231</v>
      </c>
      <c r="N9" s="12">
        <f t="shared" si="4"/>
        <v>89131</v>
      </c>
      <c r="O9" s="15">
        <f t="shared" si="5"/>
        <v>1782620</v>
      </c>
      <c r="Q9" s="14">
        <f t="shared" si="6"/>
        <v>53611.023199999996</v>
      </c>
      <c r="R9" s="12">
        <f t="shared" si="7"/>
        <v>10186.09</v>
      </c>
      <c r="S9" s="12">
        <f t="shared" si="8"/>
        <v>63797.113199999993</v>
      </c>
      <c r="T9" s="11">
        <f t="shared" si="9"/>
        <v>1275942.264</v>
      </c>
      <c r="U9" s="5"/>
      <c r="V9" s="10"/>
    </row>
    <row r="10" spans="2:22" ht="18">
      <c r="B10" s="20">
        <v>7</v>
      </c>
      <c r="C10" s="20" t="s">
        <v>36</v>
      </c>
      <c r="D10" s="19" t="s">
        <v>143</v>
      </c>
      <c r="E10" s="27">
        <v>8</v>
      </c>
      <c r="F10" s="26" t="s">
        <v>9</v>
      </c>
      <c r="G10" s="14">
        <v>74780.11</v>
      </c>
      <c r="H10" s="12">
        <f t="shared" si="0"/>
        <v>14208.22</v>
      </c>
      <c r="I10" s="12">
        <f t="shared" si="1"/>
        <v>88988.33</v>
      </c>
      <c r="J10" s="16">
        <f t="shared" si="2"/>
        <v>711906.64</v>
      </c>
      <c r="L10" s="14">
        <v>72500</v>
      </c>
      <c r="M10" s="12">
        <f t="shared" si="3"/>
        <v>13775</v>
      </c>
      <c r="N10" s="12">
        <f t="shared" si="4"/>
        <v>86275</v>
      </c>
      <c r="O10" s="15">
        <f t="shared" si="5"/>
        <v>690200</v>
      </c>
      <c r="Q10" s="14">
        <f t="shared" si="6"/>
        <v>51893.18</v>
      </c>
      <c r="R10" s="12">
        <f t="shared" si="7"/>
        <v>9859.7000000000007</v>
      </c>
      <c r="S10" s="12">
        <f t="shared" si="8"/>
        <v>61752.880000000005</v>
      </c>
      <c r="T10" s="11">
        <f t="shared" si="9"/>
        <v>494023.04000000004</v>
      </c>
      <c r="U10" s="5"/>
      <c r="V10" s="10"/>
    </row>
    <row r="11" spans="2:22" ht="27.75" customHeight="1">
      <c r="B11" s="20">
        <v>8</v>
      </c>
      <c r="C11" s="20" t="s">
        <v>33</v>
      </c>
      <c r="D11" s="19" t="s">
        <v>142</v>
      </c>
      <c r="E11" s="27">
        <v>2</v>
      </c>
      <c r="F11" s="26" t="s">
        <v>9</v>
      </c>
      <c r="G11" s="14">
        <v>25969.66</v>
      </c>
      <c r="H11" s="12">
        <f t="shared" si="0"/>
        <v>4934.24</v>
      </c>
      <c r="I11" s="12">
        <f t="shared" si="1"/>
        <v>30903.9</v>
      </c>
      <c r="J11" s="16">
        <f t="shared" si="2"/>
        <v>61807.8</v>
      </c>
      <c r="L11" s="14">
        <v>25100</v>
      </c>
      <c r="M11" s="12">
        <f t="shared" si="3"/>
        <v>4769</v>
      </c>
      <c r="N11" s="12">
        <f t="shared" si="4"/>
        <v>29869</v>
      </c>
      <c r="O11" s="15">
        <f t="shared" si="5"/>
        <v>59738</v>
      </c>
      <c r="Q11" s="14">
        <f t="shared" si="6"/>
        <v>17965.7768</v>
      </c>
      <c r="R11" s="12">
        <f t="shared" si="7"/>
        <v>3413.5</v>
      </c>
      <c r="S11" s="12">
        <f t="shared" si="8"/>
        <v>21379.2768</v>
      </c>
      <c r="T11" s="11">
        <f t="shared" si="9"/>
        <v>42758.553599999999</v>
      </c>
      <c r="U11" s="5"/>
      <c r="V11" s="10"/>
    </row>
    <row r="12" spans="2:22" ht="18">
      <c r="B12" s="20">
        <v>9</v>
      </c>
      <c r="C12" s="20" t="s">
        <v>33</v>
      </c>
      <c r="D12" s="19" t="s">
        <v>141</v>
      </c>
      <c r="E12" s="27">
        <v>2</v>
      </c>
      <c r="F12" s="26" t="s">
        <v>9</v>
      </c>
      <c r="G12" s="14">
        <v>23347.47</v>
      </c>
      <c r="H12" s="12">
        <f t="shared" si="0"/>
        <v>4436.0200000000004</v>
      </c>
      <c r="I12" s="12">
        <f t="shared" si="1"/>
        <v>27783.49</v>
      </c>
      <c r="J12" s="16">
        <f t="shared" si="2"/>
        <v>55566.98</v>
      </c>
      <c r="L12" s="14">
        <v>22600</v>
      </c>
      <c r="M12" s="12">
        <f t="shared" si="3"/>
        <v>4294</v>
      </c>
      <c r="N12" s="12">
        <f t="shared" si="4"/>
        <v>26894</v>
      </c>
      <c r="O12" s="15">
        <f t="shared" si="5"/>
        <v>53788</v>
      </c>
      <c r="Q12" s="14">
        <f t="shared" si="6"/>
        <v>16176.3568</v>
      </c>
      <c r="R12" s="12">
        <f t="shared" si="7"/>
        <v>3073.51</v>
      </c>
      <c r="S12" s="12">
        <f t="shared" si="8"/>
        <v>19249.8668</v>
      </c>
      <c r="T12" s="11">
        <f t="shared" si="9"/>
        <v>38499.7336</v>
      </c>
      <c r="U12" s="5"/>
      <c r="V12" s="10"/>
    </row>
    <row r="13" spans="2:22" ht="18">
      <c r="B13" s="20">
        <v>10</v>
      </c>
      <c r="C13" s="20" t="s">
        <v>33</v>
      </c>
      <c r="D13" s="19" t="s">
        <v>140</v>
      </c>
      <c r="E13" s="27">
        <v>7</v>
      </c>
      <c r="F13" s="26" t="s">
        <v>12</v>
      </c>
      <c r="G13" s="14">
        <v>16143.15</v>
      </c>
      <c r="H13" s="12">
        <f t="shared" si="0"/>
        <v>3067.2</v>
      </c>
      <c r="I13" s="12">
        <f t="shared" si="1"/>
        <v>19210.349999999999</v>
      </c>
      <c r="J13" s="16">
        <f t="shared" si="2"/>
        <v>134472.44999999998</v>
      </c>
      <c r="L13" s="14">
        <v>15600</v>
      </c>
      <c r="M13" s="12">
        <f t="shared" si="3"/>
        <v>2964</v>
      </c>
      <c r="N13" s="12">
        <f t="shared" si="4"/>
        <v>18564</v>
      </c>
      <c r="O13" s="15">
        <f t="shared" si="5"/>
        <v>129948</v>
      </c>
      <c r="Q13" s="14">
        <f t="shared" si="6"/>
        <v>11165.980799999999</v>
      </c>
      <c r="R13" s="12">
        <f t="shared" si="7"/>
        <v>2121.54</v>
      </c>
      <c r="S13" s="12">
        <f t="shared" si="8"/>
        <v>13287.520799999998</v>
      </c>
      <c r="T13" s="11">
        <f t="shared" si="9"/>
        <v>93012.645599999989</v>
      </c>
      <c r="U13" s="5"/>
      <c r="V13" s="10"/>
    </row>
    <row r="14" spans="2:22" ht="18">
      <c r="B14" s="20">
        <v>11</v>
      </c>
      <c r="C14" s="20" t="s">
        <v>33</v>
      </c>
      <c r="D14" s="19" t="s">
        <v>139</v>
      </c>
      <c r="E14" s="27">
        <v>12</v>
      </c>
      <c r="F14" s="26" t="s">
        <v>12</v>
      </c>
      <c r="G14" s="14">
        <v>24132.78</v>
      </c>
      <c r="H14" s="12">
        <f t="shared" si="0"/>
        <v>4585.2299999999996</v>
      </c>
      <c r="I14" s="12">
        <f t="shared" si="1"/>
        <v>28718.01</v>
      </c>
      <c r="J14" s="16">
        <f t="shared" si="2"/>
        <v>344616.12</v>
      </c>
      <c r="L14" s="14">
        <v>23400</v>
      </c>
      <c r="M14" s="12">
        <f t="shared" si="3"/>
        <v>4446</v>
      </c>
      <c r="N14" s="12">
        <f t="shared" si="4"/>
        <v>27846</v>
      </c>
      <c r="O14" s="15">
        <f t="shared" si="5"/>
        <v>334152</v>
      </c>
      <c r="Q14" s="14">
        <f t="shared" si="6"/>
        <v>16748.9712</v>
      </c>
      <c r="R14" s="12">
        <f t="shared" si="7"/>
        <v>3182.3</v>
      </c>
      <c r="S14" s="12">
        <f t="shared" si="8"/>
        <v>19931.271199999999</v>
      </c>
      <c r="T14" s="11">
        <f t="shared" si="9"/>
        <v>239175.25439999998</v>
      </c>
      <c r="U14" s="5"/>
      <c r="V14" s="10"/>
    </row>
    <row r="15" spans="2:22" ht="18">
      <c r="B15" s="20">
        <v>12</v>
      </c>
      <c r="C15" s="20" t="s">
        <v>33</v>
      </c>
      <c r="D15" s="19" t="s">
        <v>138</v>
      </c>
      <c r="E15" s="27">
        <v>5</v>
      </c>
      <c r="F15" s="26" t="s">
        <v>12</v>
      </c>
      <c r="G15" s="14">
        <v>56011.199999999997</v>
      </c>
      <c r="H15" s="12">
        <f t="shared" si="0"/>
        <v>10642.13</v>
      </c>
      <c r="I15" s="12">
        <f t="shared" si="1"/>
        <v>66653.33</v>
      </c>
      <c r="J15" s="16">
        <f t="shared" si="2"/>
        <v>333266.65000000002</v>
      </c>
      <c r="L15" s="14">
        <v>54300</v>
      </c>
      <c r="M15" s="12">
        <f t="shared" si="3"/>
        <v>10317</v>
      </c>
      <c r="N15" s="12">
        <f t="shared" si="4"/>
        <v>64617</v>
      </c>
      <c r="O15" s="15">
        <f t="shared" si="5"/>
        <v>323085</v>
      </c>
      <c r="Q15" s="14">
        <f t="shared" si="6"/>
        <v>38866.202399999995</v>
      </c>
      <c r="R15" s="12">
        <f t="shared" si="7"/>
        <v>7384.58</v>
      </c>
      <c r="S15" s="12">
        <f t="shared" si="8"/>
        <v>46250.782399999996</v>
      </c>
      <c r="T15" s="11">
        <f t="shared" si="9"/>
        <v>231253.91199999998</v>
      </c>
      <c r="U15" s="5"/>
      <c r="V15" s="10"/>
    </row>
    <row r="16" spans="2:22" ht="18">
      <c r="B16" s="20">
        <v>13</v>
      </c>
      <c r="C16" s="20" t="s">
        <v>30</v>
      </c>
      <c r="D16" s="19" t="s">
        <v>137</v>
      </c>
      <c r="E16" s="27">
        <v>55</v>
      </c>
      <c r="F16" s="26" t="s">
        <v>9</v>
      </c>
      <c r="G16" s="14">
        <v>42920.31</v>
      </c>
      <c r="H16" s="12">
        <f t="shared" si="0"/>
        <v>8154.86</v>
      </c>
      <c r="I16" s="12">
        <f t="shared" si="1"/>
        <v>51075.17</v>
      </c>
      <c r="J16" s="16">
        <f t="shared" si="2"/>
        <v>2809134.35</v>
      </c>
      <c r="L16" s="14">
        <v>41600</v>
      </c>
      <c r="M16" s="12">
        <f t="shared" si="3"/>
        <v>7904</v>
      </c>
      <c r="N16" s="12">
        <f t="shared" si="4"/>
        <v>49504</v>
      </c>
      <c r="O16" s="15">
        <f t="shared" si="5"/>
        <v>2722720</v>
      </c>
      <c r="Q16" s="14">
        <f t="shared" si="6"/>
        <v>29775.948799999998</v>
      </c>
      <c r="R16" s="12">
        <f t="shared" si="7"/>
        <v>5657.43</v>
      </c>
      <c r="S16" s="12">
        <f t="shared" si="8"/>
        <v>35433.378799999999</v>
      </c>
      <c r="T16" s="11">
        <f t="shared" si="9"/>
        <v>1948835.834</v>
      </c>
      <c r="U16" s="5"/>
      <c r="V16" s="10"/>
    </row>
    <row r="17" spans="2:22" ht="18">
      <c r="B17" s="20">
        <v>14</v>
      </c>
      <c r="C17" s="20" t="s">
        <v>30</v>
      </c>
      <c r="D17" s="19" t="s">
        <v>136</v>
      </c>
      <c r="E17" s="27">
        <v>4</v>
      </c>
      <c r="F17" s="26" t="s">
        <v>24</v>
      </c>
      <c r="G17" s="14">
        <v>150143.04000000001</v>
      </c>
      <c r="H17" s="12">
        <f t="shared" si="0"/>
        <v>28527.18</v>
      </c>
      <c r="I17" s="12">
        <f t="shared" si="1"/>
        <v>178670.22</v>
      </c>
      <c r="J17" s="16">
        <f t="shared" si="2"/>
        <v>714680.88</v>
      </c>
      <c r="L17" s="14">
        <v>145600</v>
      </c>
      <c r="M17" s="12">
        <f t="shared" si="3"/>
        <v>27664</v>
      </c>
      <c r="N17" s="12">
        <f t="shared" si="4"/>
        <v>173264</v>
      </c>
      <c r="O17" s="15">
        <f t="shared" si="5"/>
        <v>693056</v>
      </c>
      <c r="Q17" s="14">
        <f t="shared" si="6"/>
        <v>104215.8208</v>
      </c>
      <c r="R17" s="12">
        <f t="shared" si="7"/>
        <v>19801.009999999998</v>
      </c>
      <c r="S17" s="12">
        <f t="shared" si="8"/>
        <v>124016.8308</v>
      </c>
      <c r="T17" s="11">
        <f t="shared" si="9"/>
        <v>496067.32319999998</v>
      </c>
      <c r="U17" s="5"/>
      <c r="V17" s="10"/>
    </row>
    <row r="18" spans="2:22" ht="30" customHeight="1">
      <c r="B18" s="20">
        <v>15</v>
      </c>
      <c r="C18" s="20" t="s">
        <v>30</v>
      </c>
      <c r="D18" s="19" t="s">
        <v>135</v>
      </c>
      <c r="E18" s="27">
        <v>1</v>
      </c>
      <c r="F18" s="26" t="s">
        <v>24</v>
      </c>
      <c r="G18" s="14">
        <v>1726004.38</v>
      </c>
      <c r="H18" s="12">
        <f t="shared" si="0"/>
        <v>327940.83</v>
      </c>
      <c r="I18" s="12">
        <f t="shared" si="1"/>
        <v>2053945.21</v>
      </c>
      <c r="J18" s="16">
        <f t="shared" si="2"/>
        <v>2053945.21</v>
      </c>
      <c r="L18" s="14">
        <v>1674200</v>
      </c>
      <c r="M18" s="12">
        <f t="shared" si="3"/>
        <v>318098</v>
      </c>
      <c r="N18" s="12">
        <f t="shared" si="4"/>
        <v>1992298</v>
      </c>
      <c r="O18" s="15">
        <f t="shared" si="5"/>
        <v>1992298</v>
      </c>
      <c r="Q18" s="14">
        <f t="shared" si="6"/>
        <v>1198338.7855999998</v>
      </c>
      <c r="R18" s="12">
        <f t="shared" si="7"/>
        <v>227684.37</v>
      </c>
      <c r="S18" s="12">
        <f t="shared" si="8"/>
        <v>1426023.1555999997</v>
      </c>
      <c r="T18" s="11">
        <f t="shared" si="9"/>
        <v>1426023.1555999997</v>
      </c>
      <c r="U18" s="5"/>
      <c r="V18" s="10"/>
    </row>
    <row r="19" spans="2:22" ht="18">
      <c r="B19" s="20">
        <v>16</v>
      </c>
      <c r="C19" s="20" t="s">
        <v>30</v>
      </c>
      <c r="D19" s="19" t="s">
        <v>134</v>
      </c>
      <c r="E19" s="27">
        <v>2</v>
      </c>
      <c r="F19" s="26" t="s">
        <v>24</v>
      </c>
      <c r="G19" s="14">
        <v>2037589.47</v>
      </c>
      <c r="H19" s="12">
        <f t="shared" si="0"/>
        <v>387142</v>
      </c>
      <c r="I19" s="12">
        <f t="shared" si="1"/>
        <v>2424731.4699999997</v>
      </c>
      <c r="J19" s="16">
        <f t="shared" si="2"/>
        <v>4849462.9399999995</v>
      </c>
      <c r="L19" s="14">
        <v>1976400</v>
      </c>
      <c r="M19" s="12">
        <f t="shared" si="3"/>
        <v>375516</v>
      </c>
      <c r="N19" s="12">
        <f t="shared" si="4"/>
        <v>2351916</v>
      </c>
      <c r="O19" s="15">
        <f t="shared" si="5"/>
        <v>4703832</v>
      </c>
      <c r="Q19" s="14">
        <f t="shared" si="6"/>
        <v>1414643.8751999999</v>
      </c>
      <c r="R19" s="12">
        <f t="shared" si="7"/>
        <v>268782.34000000003</v>
      </c>
      <c r="S19" s="12">
        <f t="shared" si="8"/>
        <v>1683426.2152</v>
      </c>
      <c r="T19" s="11">
        <f t="shared" si="9"/>
        <v>3366852.4304</v>
      </c>
      <c r="U19" s="5"/>
      <c r="V19" s="10"/>
    </row>
    <row r="20" spans="2:22" ht="18">
      <c r="B20" s="20">
        <v>17</v>
      </c>
      <c r="C20" s="20" t="s">
        <v>30</v>
      </c>
      <c r="D20" s="19" t="s">
        <v>133</v>
      </c>
      <c r="E20" s="27">
        <v>1</v>
      </c>
      <c r="F20" s="26" t="s">
        <v>24</v>
      </c>
      <c r="G20" s="14">
        <v>204366.95</v>
      </c>
      <c r="H20" s="12">
        <f t="shared" si="0"/>
        <v>38829.72</v>
      </c>
      <c r="I20" s="12">
        <f t="shared" si="1"/>
        <v>243196.67</v>
      </c>
      <c r="J20" s="16">
        <f t="shared" si="2"/>
        <v>243196.67</v>
      </c>
      <c r="L20" s="14">
        <v>198200</v>
      </c>
      <c r="M20" s="12">
        <f t="shared" si="3"/>
        <v>37658</v>
      </c>
      <c r="N20" s="12">
        <f t="shared" si="4"/>
        <v>235858</v>
      </c>
      <c r="O20" s="15">
        <f t="shared" si="5"/>
        <v>235858</v>
      </c>
      <c r="Q20" s="14">
        <f t="shared" si="6"/>
        <v>141865.2176</v>
      </c>
      <c r="R20" s="12">
        <f t="shared" si="7"/>
        <v>26954.39</v>
      </c>
      <c r="S20" s="12">
        <f t="shared" si="8"/>
        <v>168819.60759999999</v>
      </c>
      <c r="T20" s="11">
        <f t="shared" si="9"/>
        <v>168819.60759999999</v>
      </c>
      <c r="U20" s="5"/>
      <c r="V20" s="10"/>
    </row>
    <row r="21" spans="2:22" ht="18">
      <c r="B21" s="20">
        <v>18</v>
      </c>
      <c r="C21" s="20" t="s">
        <v>30</v>
      </c>
      <c r="D21" s="19" t="s">
        <v>132</v>
      </c>
      <c r="E21" s="27">
        <v>6</v>
      </c>
      <c r="F21" s="26" t="s">
        <v>9</v>
      </c>
      <c r="G21" s="14">
        <v>397816.02</v>
      </c>
      <c r="H21" s="12">
        <f t="shared" si="0"/>
        <v>75585.039999999994</v>
      </c>
      <c r="I21" s="12">
        <f t="shared" si="1"/>
        <v>473401.06</v>
      </c>
      <c r="J21" s="16">
        <f t="shared" si="2"/>
        <v>2840406.36</v>
      </c>
      <c r="L21" s="14">
        <v>385800</v>
      </c>
      <c r="M21" s="12">
        <f t="shared" si="3"/>
        <v>73302</v>
      </c>
      <c r="N21" s="12">
        <f t="shared" si="4"/>
        <v>459102</v>
      </c>
      <c r="O21" s="15">
        <f t="shared" si="5"/>
        <v>2754612</v>
      </c>
      <c r="Q21" s="14">
        <f t="shared" si="6"/>
        <v>276143.29440000001</v>
      </c>
      <c r="R21" s="12">
        <f t="shared" si="7"/>
        <v>52467.23</v>
      </c>
      <c r="S21" s="12">
        <f t="shared" si="8"/>
        <v>328610.52439999999</v>
      </c>
      <c r="T21" s="11">
        <f t="shared" si="9"/>
        <v>1971663.1464</v>
      </c>
      <c r="U21" s="5"/>
      <c r="V21" s="10"/>
    </row>
    <row r="22" spans="2:22" ht="18">
      <c r="B22" s="20">
        <v>19</v>
      </c>
      <c r="C22" s="20" t="s">
        <v>30</v>
      </c>
      <c r="D22" s="19" t="s">
        <v>131</v>
      </c>
      <c r="E22" s="27">
        <v>8</v>
      </c>
      <c r="F22" s="26" t="s">
        <v>9</v>
      </c>
      <c r="G22" s="14">
        <v>112531.26</v>
      </c>
      <c r="H22" s="12">
        <f t="shared" si="0"/>
        <v>21380.94</v>
      </c>
      <c r="I22" s="12">
        <f t="shared" si="1"/>
        <v>133912.19999999998</v>
      </c>
      <c r="J22" s="16">
        <f t="shared" si="2"/>
        <v>1071297.5999999999</v>
      </c>
      <c r="L22" s="14">
        <v>109100</v>
      </c>
      <c r="M22" s="12">
        <f t="shared" si="3"/>
        <v>20729</v>
      </c>
      <c r="N22" s="12">
        <f t="shared" si="4"/>
        <v>129829</v>
      </c>
      <c r="O22" s="15">
        <f t="shared" si="5"/>
        <v>1038632</v>
      </c>
      <c r="Q22" s="14">
        <f t="shared" si="6"/>
        <v>78090.288799999995</v>
      </c>
      <c r="R22" s="12">
        <f t="shared" si="7"/>
        <v>14837.15</v>
      </c>
      <c r="S22" s="12">
        <f t="shared" si="8"/>
        <v>92927.438799999989</v>
      </c>
      <c r="T22" s="11">
        <f t="shared" si="9"/>
        <v>743419.51039999991</v>
      </c>
      <c r="U22" s="5"/>
      <c r="V22" s="10"/>
    </row>
    <row r="23" spans="2:22" ht="18">
      <c r="B23" s="20">
        <v>20</v>
      </c>
      <c r="C23" s="20" t="s">
        <v>30</v>
      </c>
      <c r="D23" s="19" t="s">
        <v>130</v>
      </c>
      <c r="E23" s="27">
        <v>2</v>
      </c>
      <c r="F23" s="26" t="s">
        <v>9</v>
      </c>
      <c r="G23" s="14">
        <v>144673.56</v>
      </c>
      <c r="H23" s="12">
        <f t="shared" si="0"/>
        <v>27487.98</v>
      </c>
      <c r="I23" s="12">
        <f t="shared" si="1"/>
        <v>172161.54</v>
      </c>
      <c r="J23" s="16">
        <f t="shared" si="2"/>
        <v>344323.08</v>
      </c>
      <c r="L23" s="14">
        <v>140300</v>
      </c>
      <c r="M23" s="12">
        <f t="shared" si="3"/>
        <v>26657</v>
      </c>
      <c r="N23" s="12">
        <f t="shared" si="4"/>
        <v>166957</v>
      </c>
      <c r="O23" s="15">
        <f t="shared" si="5"/>
        <v>333914</v>
      </c>
      <c r="Q23" s="14">
        <f t="shared" si="6"/>
        <v>100422.25039999999</v>
      </c>
      <c r="R23" s="12">
        <f t="shared" si="7"/>
        <v>19080.23</v>
      </c>
      <c r="S23" s="12">
        <f t="shared" si="8"/>
        <v>119502.48039999999</v>
      </c>
      <c r="T23" s="11">
        <f t="shared" si="9"/>
        <v>239004.96079999997</v>
      </c>
      <c r="U23" s="5"/>
      <c r="V23" s="10"/>
    </row>
    <row r="24" spans="2:22" ht="27.75" customHeight="1">
      <c r="B24" s="20">
        <v>21</v>
      </c>
      <c r="C24" s="20" t="s">
        <v>30</v>
      </c>
      <c r="D24" s="19" t="s">
        <v>129</v>
      </c>
      <c r="E24" s="27">
        <v>6</v>
      </c>
      <c r="F24" s="26" t="s">
        <v>9</v>
      </c>
      <c r="G24" s="14">
        <v>108153.26</v>
      </c>
      <c r="H24" s="12">
        <f t="shared" si="0"/>
        <v>20549.12</v>
      </c>
      <c r="I24" s="12">
        <f t="shared" si="1"/>
        <v>128702.37999999999</v>
      </c>
      <c r="J24" s="16">
        <f t="shared" si="2"/>
        <v>772214.27999999991</v>
      </c>
      <c r="L24" s="14">
        <v>104900</v>
      </c>
      <c r="M24" s="12">
        <f t="shared" si="3"/>
        <v>19931</v>
      </c>
      <c r="N24" s="12">
        <f t="shared" si="4"/>
        <v>124831</v>
      </c>
      <c r="O24" s="15">
        <f t="shared" si="5"/>
        <v>748986</v>
      </c>
      <c r="Q24" s="14">
        <f t="shared" si="6"/>
        <v>75084.06319999999</v>
      </c>
      <c r="R24" s="12">
        <f t="shared" si="7"/>
        <v>14265.97</v>
      </c>
      <c r="S24" s="12">
        <f t="shared" si="8"/>
        <v>89350.033199999991</v>
      </c>
      <c r="T24" s="11">
        <f t="shared" si="9"/>
        <v>536100.19919999992</v>
      </c>
      <c r="U24" s="5"/>
      <c r="V24" s="10"/>
    </row>
    <row r="25" spans="2:22" ht="18">
      <c r="B25" s="20">
        <v>22</v>
      </c>
      <c r="C25" s="20" t="s">
        <v>30</v>
      </c>
      <c r="D25" s="19" t="s">
        <v>128</v>
      </c>
      <c r="E25" s="27">
        <v>6</v>
      </c>
      <c r="F25" s="26" t="s">
        <v>9</v>
      </c>
      <c r="G25" s="14">
        <v>175226.89</v>
      </c>
      <c r="H25" s="12">
        <f t="shared" si="0"/>
        <v>33293.11</v>
      </c>
      <c r="I25" s="12">
        <f t="shared" si="1"/>
        <v>208520</v>
      </c>
      <c r="J25" s="16">
        <f t="shared" si="2"/>
        <v>1251120</v>
      </c>
      <c r="L25" s="14">
        <v>169900</v>
      </c>
      <c r="M25" s="12">
        <f t="shared" si="3"/>
        <v>32281</v>
      </c>
      <c r="N25" s="12">
        <f t="shared" si="4"/>
        <v>202181</v>
      </c>
      <c r="O25" s="15">
        <f t="shared" si="5"/>
        <v>1213086</v>
      </c>
      <c r="Q25" s="14">
        <f t="shared" si="6"/>
        <v>121608.98319999999</v>
      </c>
      <c r="R25" s="12">
        <f t="shared" si="7"/>
        <v>23105.71</v>
      </c>
      <c r="S25" s="12">
        <f t="shared" si="8"/>
        <v>144714.69319999998</v>
      </c>
      <c r="T25" s="11">
        <f t="shared" si="9"/>
        <v>868288.15919999988</v>
      </c>
      <c r="U25" s="5"/>
      <c r="V25" s="10"/>
    </row>
    <row r="26" spans="2:22" ht="26.25" customHeight="1">
      <c r="B26" s="20">
        <v>23</v>
      </c>
      <c r="C26" s="20" t="s">
        <v>28</v>
      </c>
      <c r="D26" s="19" t="s">
        <v>127</v>
      </c>
      <c r="E26" s="27">
        <v>20</v>
      </c>
      <c r="F26" s="26" t="s">
        <v>24</v>
      </c>
      <c r="G26" s="14">
        <v>68148.33</v>
      </c>
      <c r="H26" s="12">
        <f t="shared" si="0"/>
        <v>12948.18</v>
      </c>
      <c r="I26" s="12">
        <f t="shared" si="1"/>
        <v>81096.510000000009</v>
      </c>
      <c r="J26" s="16">
        <f t="shared" si="2"/>
        <v>1621930.2000000002</v>
      </c>
      <c r="L26" s="14">
        <v>66100</v>
      </c>
      <c r="M26" s="12">
        <f t="shared" si="3"/>
        <v>12559</v>
      </c>
      <c r="N26" s="12">
        <f t="shared" si="4"/>
        <v>78659</v>
      </c>
      <c r="O26" s="15">
        <f t="shared" si="5"/>
        <v>1573180</v>
      </c>
      <c r="Q26" s="14">
        <f t="shared" si="6"/>
        <v>47312.264799999997</v>
      </c>
      <c r="R26" s="12">
        <f t="shared" si="7"/>
        <v>8989.33</v>
      </c>
      <c r="S26" s="12">
        <f t="shared" si="8"/>
        <v>56301.594799999999</v>
      </c>
      <c r="T26" s="11">
        <f t="shared" si="9"/>
        <v>1126031.8959999999</v>
      </c>
      <c r="U26" s="5"/>
      <c r="V26" s="10"/>
    </row>
    <row r="27" spans="2:22" ht="18">
      <c r="B27" s="20">
        <v>24</v>
      </c>
      <c r="C27" s="20" t="s">
        <v>28</v>
      </c>
      <c r="D27" s="19" t="s">
        <v>126</v>
      </c>
      <c r="E27" s="27">
        <v>4</v>
      </c>
      <c r="F27" s="26" t="s">
        <v>24</v>
      </c>
      <c r="G27" s="14">
        <v>167908.03</v>
      </c>
      <c r="H27" s="12">
        <f t="shared" si="0"/>
        <v>31902.53</v>
      </c>
      <c r="I27" s="12">
        <f t="shared" si="1"/>
        <v>199810.56</v>
      </c>
      <c r="J27" s="16">
        <f t="shared" si="2"/>
        <v>799242.23999999999</v>
      </c>
      <c r="L27" s="14">
        <v>162800</v>
      </c>
      <c r="M27" s="12">
        <f t="shared" si="3"/>
        <v>30932</v>
      </c>
      <c r="N27" s="12">
        <f t="shared" si="4"/>
        <v>193732</v>
      </c>
      <c r="O27" s="15">
        <f t="shared" si="5"/>
        <v>774928</v>
      </c>
      <c r="Q27" s="14">
        <f t="shared" si="6"/>
        <v>116527.03039999999</v>
      </c>
      <c r="R27" s="12">
        <f t="shared" si="7"/>
        <v>22140.14</v>
      </c>
      <c r="S27" s="12">
        <f t="shared" si="8"/>
        <v>138667.1704</v>
      </c>
      <c r="T27" s="11">
        <f t="shared" si="9"/>
        <v>554668.68160000001</v>
      </c>
      <c r="U27" s="5"/>
      <c r="V27" s="10"/>
    </row>
    <row r="28" spans="2:22" ht="27.75" customHeight="1">
      <c r="B28" s="20">
        <v>25</v>
      </c>
      <c r="C28" s="20" t="s">
        <v>28</v>
      </c>
      <c r="D28" s="19" t="s">
        <v>125</v>
      </c>
      <c r="E28" s="27">
        <v>99</v>
      </c>
      <c r="F28" s="26" t="s">
        <v>24</v>
      </c>
      <c r="G28" s="14">
        <v>699595.26</v>
      </c>
      <c r="H28" s="12">
        <f t="shared" si="0"/>
        <v>132923.1</v>
      </c>
      <c r="I28" s="12">
        <f t="shared" si="1"/>
        <v>832518.36</v>
      </c>
      <c r="J28" s="16">
        <f t="shared" si="2"/>
        <v>82419317.640000001</v>
      </c>
      <c r="L28" s="14">
        <v>678600</v>
      </c>
      <c r="M28" s="12">
        <f t="shared" si="3"/>
        <v>128934</v>
      </c>
      <c r="N28" s="12">
        <f t="shared" si="4"/>
        <v>807534</v>
      </c>
      <c r="O28" s="15">
        <f t="shared" si="5"/>
        <v>79945866</v>
      </c>
      <c r="Q28" s="14">
        <f t="shared" si="6"/>
        <v>485720.16479999997</v>
      </c>
      <c r="R28" s="12">
        <f t="shared" si="7"/>
        <v>92286.83</v>
      </c>
      <c r="S28" s="12">
        <f t="shared" si="8"/>
        <v>578006.99479999999</v>
      </c>
      <c r="T28" s="11">
        <f t="shared" si="9"/>
        <v>57222692.485199995</v>
      </c>
      <c r="U28" s="5"/>
      <c r="V28" s="10"/>
    </row>
    <row r="29" spans="2:22" ht="26.25" customHeight="1">
      <c r="B29" s="20">
        <v>26</v>
      </c>
      <c r="C29" s="20" t="s">
        <v>28</v>
      </c>
      <c r="D29" s="19" t="s">
        <v>124</v>
      </c>
      <c r="E29" s="27">
        <v>1</v>
      </c>
      <c r="F29" s="26" t="s">
        <v>9</v>
      </c>
      <c r="G29" s="14">
        <v>881534.59</v>
      </c>
      <c r="H29" s="12">
        <f t="shared" si="0"/>
        <v>167491.57</v>
      </c>
      <c r="I29" s="12">
        <f t="shared" si="1"/>
        <v>1049026.1599999999</v>
      </c>
      <c r="J29" s="16">
        <f t="shared" si="2"/>
        <v>1049026.1599999999</v>
      </c>
      <c r="L29" s="14">
        <v>855000</v>
      </c>
      <c r="M29" s="12">
        <f t="shared" si="3"/>
        <v>162450</v>
      </c>
      <c r="N29" s="12">
        <f t="shared" si="4"/>
        <v>1017450</v>
      </c>
      <c r="O29" s="15">
        <f t="shared" si="5"/>
        <v>1017450</v>
      </c>
      <c r="Q29" s="14">
        <f t="shared" si="6"/>
        <v>611981.64</v>
      </c>
      <c r="R29" s="12">
        <f t="shared" si="7"/>
        <v>116276.51</v>
      </c>
      <c r="S29" s="12">
        <f t="shared" si="8"/>
        <v>728258.15</v>
      </c>
      <c r="T29" s="11">
        <f t="shared" si="9"/>
        <v>728258.15</v>
      </c>
      <c r="U29" s="5"/>
      <c r="V29" s="10"/>
    </row>
    <row r="30" spans="2:22" ht="18">
      <c r="B30" s="20">
        <v>27</v>
      </c>
      <c r="C30" s="20" t="s">
        <v>28</v>
      </c>
      <c r="D30" s="19" t="s">
        <v>123</v>
      </c>
      <c r="E30" s="27">
        <v>1</v>
      </c>
      <c r="F30" s="26" t="s">
        <v>24</v>
      </c>
      <c r="G30" s="14">
        <v>65352.69</v>
      </c>
      <c r="H30" s="12">
        <f t="shared" si="0"/>
        <v>12417.01</v>
      </c>
      <c r="I30" s="12">
        <f t="shared" si="1"/>
        <v>77769.7</v>
      </c>
      <c r="J30" s="16">
        <f t="shared" si="2"/>
        <v>77769.7</v>
      </c>
      <c r="L30" s="14">
        <v>63300</v>
      </c>
      <c r="M30" s="12">
        <f t="shared" si="3"/>
        <v>12027</v>
      </c>
      <c r="N30" s="12">
        <f t="shared" si="4"/>
        <v>75327</v>
      </c>
      <c r="O30" s="15">
        <f t="shared" si="5"/>
        <v>75327</v>
      </c>
      <c r="Q30" s="14">
        <f t="shared" si="6"/>
        <v>45308.114399999999</v>
      </c>
      <c r="R30" s="12">
        <f t="shared" si="7"/>
        <v>8608.5400000000009</v>
      </c>
      <c r="S30" s="12">
        <f t="shared" si="8"/>
        <v>53916.654399999999</v>
      </c>
      <c r="T30" s="11">
        <f t="shared" si="9"/>
        <v>53916.654399999999</v>
      </c>
      <c r="U30" s="5"/>
      <c r="V30" s="10"/>
    </row>
    <row r="31" spans="2:22" ht="18">
      <c r="B31" s="20">
        <v>28</v>
      </c>
      <c r="C31" s="20" t="s">
        <v>28</v>
      </c>
      <c r="D31" s="19" t="s">
        <v>122</v>
      </c>
      <c r="E31" s="27">
        <v>1</v>
      </c>
      <c r="F31" s="26" t="s">
        <v>24</v>
      </c>
      <c r="G31" s="14">
        <v>32625.32</v>
      </c>
      <c r="H31" s="12">
        <f t="shared" si="0"/>
        <v>6198.81</v>
      </c>
      <c r="I31" s="12">
        <f t="shared" si="1"/>
        <v>38824.129999999997</v>
      </c>
      <c r="J31" s="16">
        <f t="shared" si="2"/>
        <v>38824.129999999997</v>
      </c>
      <c r="L31" s="14">
        <v>31600</v>
      </c>
      <c r="M31" s="12">
        <f t="shared" si="3"/>
        <v>6004</v>
      </c>
      <c r="N31" s="12">
        <f t="shared" si="4"/>
        <v>37604</v>
      </c>
      <c r="O31" s="15">
        <f t="shared" si="5"/>
        <v>37604</v>
      </c>
      <c r="Q31" s="14">
        <f t="shared" si="6"/>
        <v>22618.268799999998</v>
      </c>
      <c r="R31" s="12">
        <f t="shared" si="7"/>
        <v>4297.47</v>
      </c>
      <c r="S31" s="12">
        <f t="shared" si="8"/>
        <v>26915.738799999999</v>
      </c>
      <c r="T31" s="11">
        <f t="shared" si="9"/>
        <v>26915.738799999999</v>
      </c>
      <c r="U31" s="5"/>
      <c r="V31" s="10"/>
    </row>
    <row r="32" spans="2:22" ht="28.5" customHeight="1">
      <c r="B32" s="20">
        <v>29</v>
      </c>
      <c r="C32" s="20" t="s">
        <v>22</v>
      </c>
      <c r="D32" s="19" t="s">
        <v>121</v>
      </c>
      <c r="E32" s="27">
        <v>7</v>
      </c>
      <c r="F32" s="26" t="s">
        <v>9</v>
      </c>
      <c r="G32" s="14">
        <v>77900.37</v>
      </c>
      <c r="H32" s="12">
        <f t="shared" si="0"/>
        <v>14801.07</v>
      </c>
      <c r="I32" s="12">
        <f t="shared" si="1"/>
        <v>92701.440000000002</v>
      </c>
      <c r="J32" s="16">
        <f t="shared" si="2"/>
        <v>648910.08000000007</v>
      </c>
      <c r="L32" s="14">
        <v>75500</v>
      </c>
      <c r="M32" s="12">
        <f t="shared" si="3"/>
        <v>14345</v>
      </c>
      <c r="N32" s="12">
        <f t="shared" si="4"/>
        <v>89845</v>
      </c>
      <c r="O32" s="15">
        <f t="shared" si="5"/>
        <v>628915</v>
      </c>
      <c r="Q32" s="14">
        <f t="shared" si="6"/>
        <v>54040.483999999997</v>
      </c>
      <c r="R32" s="12">
        <f t="shared" si="7"/>
        <v>10267.69</v>
      </c>
      <c r="S32" s="12">
        <f t="shared" si="8"/>
        <v>64308.173999999999</v>
      </c>
      <c r="T32" s="11">
        <f t="shared" si="9"/>
        <v>450157.21799999999</v>
      </c>
      <c r="U32" s="5"/>
      <c r="V32" s="10"/>
    </row>
    <row r="33" spans="2:22" ht="30.75" customHeight="1">
      <c r="B33" s="20">
        <v>30</v>
      </c>
      <c r="C33" s="20" t="s">
        <v>22</v>
      </c>
      <c r="D33" s="19" t="s">
        <v>120</v>
      </c>
      <c r="E33" s="27">
        <v>4</v>
      </c>
      <c r="F33" s="26" t="s">
        <v>24</v>
      </c>
      <c r="G33" s="14">
        <v>1026267.13</v>
      </c>
      <c r="H33" s="12">
        <f t="shared" si="0"/>
        <v>194990.75</v>
      </c>
      <c r="I33" s="12">
        <f t="shared" si="1"/>
        <v>1221257.8799999999</v>
      </c>
      <c r="J33" s="16">
        <f t="shared" si="2"/>
        <v>4885031.5199999996</v>
      </c>
      <c r="L33" s="14">
        <v>995400</v>
      </c>
      <c r="M33" s="12">
        <f t="shared" si="3"/>
        <v>189126</v>
      </c>
      <c r="N33" s="12">
        <f t="shared" si="4"/>
        <v>1184526</v>
      </c>
      <c r="O33" s="15">
        <f t="shared" si="5"/>
        <v>4738104</v>
      </c>
      <c r="Q33" s="14">
        <f t="shared" si="6"/>
        <v>712475.46719999996</v>
      </c>
      <c r="R33" s="12">
        <f t="shared" si="7"/>
        <v>135370.34</v>
      </c>
      <c r="S33" s="12">
        <f t="shared" si="8"/>
        <v>847845.80719999992</v>
      </c>
      <c r="T33" s="11">
        <f t="shared" si="9"/>
        <v>3391383.2287999997</v>
      </c>
      <c r="U33" s="5"/>
      <c r="V33" s="10"/>
    </row>
    <row r="34" spans="2:22" ht="18">
      <c r="B34" s="20">
        <v>31</v>
      </c>
      <c r="C34" s="20" t="s">
        <v>22</v>
      </c>
      <c r="D34" s="19" t="s">
        <v>119</v>
      </c>
      <c r="E34" s="27">
        <v>12</v>
      </c>
      <c r="F34" s="26" t="s">
        <v>9</v>
      </c>
      <c r="G34" s="14">
        <v>444476.3</v>
      </c>
      <c r="H34" s="12">
        <f t="shared" si="0"/>
        <v>84450.5</v>
      </c>
      <c r="I34" s="12">
        <f t="shared" si="1"/>
        <v>528926.80000000005</v>
      </c>
      <c r="J34" s="16">
        <f t="shared" si="2"/>
        <v>6347121.6000000006</v>
      </c>
      <c r="L34" s="14">
        <v>431100</v>
      </c>
      <c r="M34" s="12">
        <f t="shared" si="3"/>
        <v>81909</v>
      </c>
      <c r="N34" s="12">
        <f t="shared" si="4"/>
        <v>513009</v>
      </c>
      <c r="O34" s="15">
        <f t="shared" si="5"/>
        <v>6156108</v>
      </c>
      <c r="Q34" s="14">
        <f t="shared" si="6"/>
        <v>308567.58480000001</v>
      </c>
      <c r="R34" s="12">
        <f t="shared" si="7"/>
        <v>58627.839999999997</v>
      </c>
      <c r="S34" s="12">
        <f t="shared" si="8"/>
        <v>367195.42480000004</v>
      </c>
      <c r="T34" s="11">
        <f t="shared" si="9"/>
        <v>4406345.0976</v>
      </c>
      <c r="U34" s="5"/>
      <c r="V34" s="10"/>
    </row>
    <row r="35" spans="2:22" ht="36" customHeight="1">
      <c r="B35" s="20">
        <v>32</v>
      </c>
      <c r="C35" s="20" t="s">
        <v>22</v>
      </c>
      <c r="D35" s="19" t="s">
        <v>118</v>
      </c>
      <c r="E35" s="27">
        <v>2</v>
      </c>
      <c r="F35" s="26" t="s">
        <v>9</v>
      </c>
      <c r="G35" s="14">
        <v>40086.699999999997</v>
      </c>
      <c r="H35" s="12">
        <f t="shared" si="0"/>
        <v>7616.47</v>
      </c>
      <c r="I35" s="12">
        <f t="shared" si="1"/>
        <v>47703.17</v>
      </c>
      <c r="J35" s="16">
        <f t="shared" si="2"/>
        <v>95406.34</v>
      </c>
      <c r="L35" s="14">
        <v>38800</v>
      </c>
      <c r="M35" s="12">
        <f t="shared" si="3"/>
        <v>7372</v>
      </c>
      <c r="N35" s="12">
        <f t="shared" si="4"/>
        <v>46172</v>
      </c>
      <c r="O35" s="15">
        <f t="shared" si="5"/>
        <v>92344</v>
      </c>
      <c r="Q35" s="14">
        <f t="shared" si="6"/>
        <v>27771.7984</v>
      </c>
      <c r="R35" s="12">
        <f t="shared" si="7"/>
        <v>5276.64</v>
      </c>
      <c r="S35" s="12">
        <f t="shared" si="8"/>
        <v>33048.438399999999</v>
      </c>
      <c r="T35" s="11">
        <f t="shared" si="9"/>
        <v>66096.876799999998</v>
      </c>
      <c r="U35" s="5"/>
      <c r="V35" s="10"/>
    </row>
    <row r="36" spans="2:22" ht="27">
      <c r="B36" s="20">
        <v>33</v>
      </c>
      <c r="C36" s="20" t="s">
        <v>22</v>
      </c>
      <c r="D36" s="19" t="s">
        <v>117</v>
      </c>
      <c r="E36" s="27">
        <v>16</v>
      </c>
      <c r="F36" s="26" t="s">
        <v>9</v>
      </c>
      <c r="G36" s="14">
        <v>68835.509999999995</v>
      </c>
      <c r="H36" s="12">
        <f t="shared" ref="H36:H67" si="10">+ROUND(G36*19%,2)</f>
        <v>13078.75</v>
      </c>
      <c r="I36" s="12">
        <f t="shared" ref="I36:I67" si="11">+G36+H36</f>
        <v>81914.259999999995</v>
      </c>
      <c r="J36" s="16">
        <f t="shared" ref="J36:J67" si="12">+I36*E36</f>
        <v>1310628.1599999999</v>
      </c>
      <c r="L36" s="14">
        <v>66700</v>
      </c>
      <c r="M36" s="12">
        <f t="shared" ref="M36:M67" si="13">+ROUND(L36*19%,2)</f>
        <v>12673</v>
      </c>
      <c r="N36" s="12">
        <f t="shared" ref="N36:N67" si="14">+L36+M36</f>
        <v>79373</v>
      </c>
      <c r="O36" s="15">
        <f t="shared" ref="O36:O67" si="15">+N36*E36</f>
        <v>1269968</v>
      </c>
      <c r="Q36" s="14">
        <f t="shared" ref="Q36:Q67" si="16">L36*(1-28.4232%)</f>
        <v>47741.725599999998</v>
      </c>
      <c r="R36" s="12">
        <f t="shared" ref="R36:R67" si="17">+ROUND(Q36*19%,2)</f>
        <v>9070.93</v>
      </c>
      <c r="S36" s="12">
        <f t="shared" ref="S36:S67" si="18">+Q36+R36</f>
        <v>56812.655599999998</v>
      </c>
      <c r="T36" s="11">
        <f t="shared" ref="T36:T67" si="19">S36*E36</f>
        <v>909002.48959999997</v>
      </c>
      <c r="U36" s="5"/>
      <c r="V36" s="10"/>
    </row>
    <row r="37" spans="2:22" ht="18">
      <c r="B37" s="20">
        <v>34</v>
      </c>
      <c r="C37" s="20" t="s">
        <v>22</v>
      </c>
      <c r="D37" s="19" t="s">
        <v>116</v>
      </c>
      <c r="E37" s="27">
        <v>4</v>
      </c>
      <c r="F37" s="26" t="s">
        <v>24</v>
      </c>
      <c r="G37" s="14">
        <v>92425</v>
      </c>
      <c r="H37" s="12">
        <f t="shared" si="10"/>
        <v>17560.75</v>
      </c>
      <c r="I37" s="12">
        <f t="shared" si="11"/>
        <v>109985.75</v>
      </c>
      <c r="J37" s="16">
        <f t="shared" si="12"/>
        <v>439943</v>
      </c>
      <c r="L37" s="14">
        <v>89600</v>
      </c>
      <c r="M37" s="12">
        <f t="shared" si="13"/>
        <v>17024</v>
      </c>
      <c r="N37" s="12">
        <f t="shared" si="14"/>
        <v>106624</v>
      </c>
      <c r="O37" s="15">
        <f t="shared" si="15"/>
        <v>426496</v>
      </c>
      <c r="Q37" s="14">
        <f t="shared" si="16"/>
        <v>64132.8128</v>
      </c>
      <c r="R37" s="12">
        <f t="shared" si="17"/>
        <v>12185.23</v>
      </c>
      <c r="S37" s="12">
        <f t="shared" si="18"/>
        <v>76318.042799999996</v>
      </c>
      <c r="T37" s="11">
        <f t="shared" si="19"/>
        <v>305272.17119999998</v>
      </c>
      <c r="U37" s="5"/>
      <c r="V37" s="10"/>
    </row>
    <row r="38" spans="2:22" ht="27">
      <c r="B38" s="20">
        <v>35</v>
      </c>
      <c r="C38" s="20" t="s">
        <v>22</v>
      </c>
      <c r="D38" s="19" t="s">
        <v>115</v>
      </c>
      <c r="E38" s="27">
        <v>20</v>
      </c>
      <c r="F38" s="26" t="s">
        <v>24</v>
      </c>
      <c r="G38" s="14">
        <v>561405.04</v>
      </c>
      <c r="H38" s="12">
        <f t="shared" si="10"/>
        <v>106666.96</v>
      </c>
      <c r="I38" s="12">
        <f t="shared" si="11"/>
        <v>668072</v>
      </c>
      <c r="J38" s="16">
        <f t="shared" si="12"/>
        <v>13361440</v>
      </c>
      <c r="K38" s="22"/>
      <c r="L38" s="14">
        <v>544500</v>
      </c>
      <c r="M38" s="12">
        <f t="shared" si="13"/>
        <v>103455</v>
      </c>
      <c r="N38" s="12">
        <f t="shared" si="14"/>
        <v>647955</v>
      </c>
      <c r="O38" s="15">
        <f t="shared" si="15"/>
        <v>12959100</v>
      </c>
      <c r="Q38" s="14">
        <f t="shared" si="16"/>
        <v>389735.67599999998</v>
      </c>
      <c r="R38" s="12">
        <f t="shared" si="17"/>
        <v>74049.78</v>
      </c>
      <c r="S38" s="12">
        <f t="shared" si="18"/>
        <v>463785.45600000001</v>
      </c>
      <c r="T38" s="11">
        <f t="shared" si="19"/>
        <v>9275709.120000001</v>
      </c>
      <c r="U38" s="5"/>
      <c r="V38" s="10"/>
    </row>
    <row r="39" spans="2:22" ht="18">
      <c r="B39" s="20">
        <v>36</v>
      </c>
      <c r="C39" s="20" t="s">
        <v>22</v>
      </c>
      <c r="D39" s="19" t="s">
        <v>114</v>
      </c>
      <c r="E39" s="27">
        <v>2</v>
      </c>
      <c r="F39" s="26" t="s">
        <v>24</v>
      </c>
      <c r="G39" s="14">
        <v>140872.76999999999</v>
      </c>
      <c r="H39" s="12">
        <f t="shared" si="10"/>
        <v>26765.83</v>
      </c>
      <c r="I39" s="12">
        <f t="shared" si="11"/>
        <v>167638.59999999998</v>
      </c>
      <c r="J39" s="16">
        <f t="shared" si="12"/>
        <v>335277.19999999995</v>
      </c>
      <c r="L39" s="14">
        <v>136600</v>
      </c>
      <c r="M39" s="12">
        <f t="shared" si="13"/>
        <v>25954</v>
      </c>
      <c r="N39" s="12">
        <f t="shared" si="14"/>
        <v>162554</v>
      </c>
      <c r="O39" s="15">
        <f t="shared" si="15"/>
        <v>325108</v>
      </c>
      <c r="Q39" s="14">
        <f t="shared" si="16"/>
        <v>97773.90879999999</v>
      </c>
      <c r="R39" s="12">
        <f t="shared" si="17"/>
        <v>18577.04</v>
      </c>
      <c r="S39" s="12">
        <f t="shared" si="18"/>
        <v>116350.94879999998</v>
      </c>
      <c r="T39" s="11">
        <f t="shared" si="19"/>
        <v>232701.89759999997</v>
      </c>
      <c r="U39" s="5"/>
      <c r="V39" s="10"/>
    </row>
    <row r="40" spans="2:22" ht="27">
      <c r="B40" s="20">
        <v>37</v>
      </c>
      <c r="C40" s="20" t="s">
        <v>22</v>
      </c>
      <c r="D40" s="19" t="s">
        <v>113</v>
      </c>
      <c r="E40" s="27">
        <v>2</v>
      </c>
      <c r="F40" s="26" t="s">
        <v>9</v>
      </c>
      <c r="G40" s="14">
        <v>1213219.27</v>
      </c>
      <c r="H40" s="12">
        <f t="shared" si="10"/>
        <v>230511.66</v>
      </c>
      <c r="I40" s="12">
        <f t="shared" si="11"/>
        <v>1443730.93</v>
      </c>
      <c r="J40" s="16">
        <f t="shared" si="12"/>
        <v>2887461.86</v>
      </c>
      <c r="L40" s="14">
        <v>1176800</v>
      </c>
      <c r="M40" s="12">
        <f t="shared" si="13"/>
        <v>223592</v>
      </c>
      <c r="N40" s="12">
        <f t="shared" si="14"/>
        <v>1400392</v>
      </c>
      <c r="O40" s="15">
        <f t="shared" si="15"/>
        <v>2800784</v>
      </c>
      <c r="Q40" s="14">
        <f t="shared" si="16"/>
        <v>842315.78239999991</v>
      </c>
      <c r="R40" s="12">
        <f t="shared" si="17"/>
        <v>160040</v>
      </c>
      <c r="S40" s="12">
        <f t="shared" si="18"/>
        <v>1002355.7823999999</v>
      </c>
      <c r="T40" s="11">
        <f t="shared" si="19"/>
        <v>2004711.5647999998</v>
      </c>
      <c r="U40" s="5"/>
      <c r="V40" s="10"/>
    </row>
    <row r="41" spans="2:22" ht="18">
      <c r="B41" s="20">
        <v>38</v>
      </c>
      <c r="C41" s="20" t="s">
        <v>22</v>
      </c>
      <c r="D41" s="19" t="s">
        <v>112</v>
      </c>
      <c r="E41" s="27">
        <v>4</v>
      </c>
      <c r="F41" s="26" t="s">
        <v>9</v>
      </c>
      <c r="G41" s="14">
        <v>659200</v>
      </c>
      <c r="H41" s="12">
        <f t="shared" si="10"/>
        <v>125248</v>
      </c>
      <c r="I41" s="12">
        <f t="shared" si="11"/>
        <v>784448</v>
      </c>
      <c r="J41" s="16">
        <f t="shared" si="12"/>
        <v>3137792</v>
      </c>
      <c r="L41" s="14">
        <v>639400</v>
      </c>
      <c r="M41" s="12">
        <f t="shared" si="13"/>
        <v>121486</v>
      </c>
      <c r="N41" s="12">
        <f t="shared" si="14"/>
        <v>760886</v>
      </c>
      <c r="O41" s="15">
        <f t="shared" si="15"/>
        <v>3043544</v>
      </c>
      <c r="Q41" s="14">
        <f t="shared" si="16"/>
        <v>457662.05919999996</v>
      </c>
      <c r="R41" s="12">
        <f t="shared" si="17"/>
        <v>86955.79</v>
      </c>
      <c r="S41" s="12">
        <f t="shared" si="18"/>
        <v>544617.84919999994</v>
      </c>
      <c r="T41" s="11">
        <f t="shared" si="19"/>
        <v>2178471.3967999998</v>
      </c>
      <c r="U41" s="5"/>
      <c r="V41" s="10"/>
    </row>
    <row r="42" spans="2:22" ht="18">
      <c r="B42" s="20">
        <v>39</v>
      </c>
      <c r="C42" s="20" t="s">
        <v>22</v>
      </c>
      <c r="D42" s="19" t="s">
        <v>111</v>
      </c>
      <c r="E42" s="27">
        <v>4</v>
      </c>
      <c r="F42" s="26" t="s">
        <v>9</v>
      </c>
      <c r="G42" s="14">
        <v>832387.11</v>
      </c>
      <c r="H42" s="12">
        <f t="shared" si="10"/>
        <v>158153.54999999999</v>
      </c>
      <c r="I42" s="12">
        <f t="shared" si="11"/>
        <v>990540.65999999992</v>
      </c>
      <c r="J42" s="16">
        <f t="shared" si="12"/>
        <v>3962162.6399999997</v>
      </c>
      <c r="L42" s="14">
        <v>807400</v>
      </c>
      <c r="M42" s="12">
        <f t="shared" si="13"/>
        <v>153406</v>
      </c>
      <c r="N42" s="12">
        <f t="shared" si="14"/>
        <v>960806</v>
      </c>
      <c r="O42" s="15">
        <f t="shared" si="15"/>
        <v>3843224</v>
      </c>
      <c r="Q42" s="14">
        <f t="shared" si="16"/>
        <v>577911.08319999999</v>
      </c>
      <c r="R42" s="12">
        <f t="shared" si="17"/>
        <v>109803.11</v>
      </c>
      <c r="S42" s="12">
        <f t="shared" si="18"/>
        <v>687714.19319999998</v>
      </c>
      <c r="T42" s="11">
        <f t="shared" si="19"/>
        <v>2750856.7727999999</v>
      </c>
      <c r="U42" s="5"/>
      <c r="V42" s="10"/>
    </row>
    <row r="43" spans="2:22" ht="35.25" customHeight="1">
      <c r="B43" s="20">
        <v>40</v>
      </c>
      <c r="C43" s="20" t="s">
        <v>22</v>
      </c>
      <c r="D43" s="19" t="s">
        <v>110</v>
      </c>
      <c r="E43" s="27">
        <v>12</v>
      </c>
      <c r="F43" s="26" t="s">
        <v>9</v>
      </c>
      <c r="G43" s="14">
        <v>38420.870000000003</v>
      </c>
      <c r="H43" s="12">
        <f t="shared" si="10"/>
        <v>7299.97</v>
      </c>
      <c r="I43" s="12">
        <f t="shared" si="11"/>
        <v>45720.840000000004</v>
      </c>
      <c r="J43" s="16">
        <f t="shared" si="12"/>
        <v>548650.08000000007</v>
      </c>
      <c r="L43" s="14">
        <v>37200</v>
      </c>
      <c r="M43" s="12">
        <f t="shared" si="13"/>
        <v>7068</v>
      </c>
      <c r="N43" s="12">
        <f t="shared" si="14"/>
        <v>44268</v>
      </c>
      <c r="O43" s="15">
        <f t="shared" si="15"/>
        <v>531216</v>
      </c>
      <c r="Q43" s="14">
        <f t="shared" si="16"/>
        <v>26626.569599999999</v>
      </c>
      <c r="R43" s="12">
        <f t="shared" si="17"/>
        <v>5059.05</v>
      </c>
      <c r="S43" s="12">
        <f t="shared" si="18"/>
        <v>31685.619599999998</v>
      </c>
      <c r="T43" s="11">
        <f t="shared" si="19"/>
        <v>380227.43519999995</v>
      </c>
      <c r="U43" s="5"/>
      <c r="V43" s="10"/>
    </row>
    <row r="44" spans="2:22" ht="27">
      <c r="B44" s="20">
        <v>41</v>
      </c>
      <c r="C44" s="20" t="s">
        <v>22</v>
      </c>
      <c r="D44" s="19" t="s">
        <v>109</v>
      </c>
      <c r="E44" s="27">
        <v>11</v>
      </c>
      <c r="F44" s="26" t="s">
        <v>9</v>
      </c>
      <c r="G44" s="14">
        <v>39793.879999999997</v>
      </c>
      <c r="H44" s="12">
        <f t="shared" si="10"/>
        <v>7560.84</v>
      </c>
      <c r="I44" s="12">
        <f t="shared" si="11"/>
        <v>47354.720000000001</v>
      </c>
      <c r="J44" s="16">
        <f t="shared" si="12"/>
        <v>520901.92000000004</v>
      </c>
      <c r="L44" s="14">
        <v>38600</v>
      </c>
      <c r="M44" s="12">
        <f t="shared" si="13"/>
        <v>7334</v>
      </c>
      <c r="N44" s="12">
        <f t="shared" si="14"/>
        <v>45934</v>
      </c>
      <c r="O44" s="15">
        <f t="shared" si="15"/>
        <v>505274</v>
      </c>
      <c r="Q44" s="14">
        <f t="shared" si="16"/>
        <v>27628.644799999998</v>
      </c>
      <c r="R44" s="12">
        <f t="shared" si="17"/>
        <v>5249.44</v>
      </c>
      <c r="S44" s="12">
        <f t="shared" si="18"/>
        <v>32878.084799999997</v>
      </c>
      <c r="T44" s="11">
        <f t="shared" si="19"/>
        <v>361658.93279999995</v>
      </c>
      <c r="U44" s="5"/>
      <c r="V44" s="10"/>
    </row>
    <row r="45" spans="2:22" ht="27">
      <c r="B45" s="20">
        <v>42</v>
      </c>
      <c r="C45" s="20" t="s">
        <v>22</v>
      </c>
      <c r="D45" s="19" t="s">
        <v>108</v>
      </c>
      <c r="E45" s="27">
        <v>1</v>
      </c>
      <c r="F45" s="26" t="s">
        <v>9</v>
      </c>
      <c r="G45" s="14">
        <v>968147.79</v>
      </c>
      <c r="H45" s="12">
        <f t="shared" si="10"/>
        <v>183948.08</v>
      </c>
      <c r="I45" s="12">
        <f t="shared" si="11"/>
        <v>1152095.8700000001</v>
      </c>
      <c r="J45" s="16">
        <f t="shared" si="12"/>
        <v>1152095.8700000001</v>
      </c>
      <c r="L45" s="14">
        <v>939100</v>
      </c>
      <c r="M45" s="12">
        <f t="shared" si="13"/>
        <v>178429</v>
      </c>
      <c r="N45" s="12">
        <f t="shared" si="14"/>
        <v>1117529</v>
      </c>
      <c r="O45" s="15">
        <f t="shared" si="15"/>
        <v>1117529</v>
      </c>
      <c r="Q45" s="14">
        <f t="shared" si="16"/>
        <v>672177.72879999992</v>
      </c>
      <c r="R45" s="12">
        <f t="shared" si="17"/>
        <v>127713.77</v>
      </c>
      <c r="S45" s="12">
        <f t="shared" si="18"/>
        <v>799891.49879999994</v>
      </c>
      <c r="T45" s="11">
        <f t="shared" si="19"/>
        <v>799891.49879999994</v>
      </c>
      <c r="U45" s="5"/>
      <c r="V45" s="10"/>
    </row>
    <row r="46" spans="2:22" ht="27">
      <c r="B46" s="20">
        <v>43</v>
      </c>
      <c r="C46" s="20" t="s">
        <v>22</v>
      </c>
      <c r="D46" s="19" t="s">
        <v>107</v>
      </c>
      <c r="E46" s="27">
        <v>2</v>
      </c>
      <c r="F46" s="26" t="s">
        <v>9</v>
      </c>
      <c r="G46" s="14">
        <v>890120.39</v>
      </c>
      <c r="H46" s="12">
        <f t="shared" si="10"/>
        <v>169122.87</v>
      </c>
      <c r="I46" s="12">
        <f t="shared" si="11"/>
        <v>1059243.26</v>
      </c>
      <c r="J46" s="16">
        <f t="shared" si="12"/>
        <v>2118486.52</v>
      </c>
      <c r="L46" s="14">
        <v>863400</v>
      </c>
      <c r="M46" s="12">
        <f t="shared" si="13"/>
        <v>164046</v>
      </c>
      <c r="N46" s="12">
        <f t="shared" si="14"/>
        <v>1027446</v>
      </c>
      <c r="O46" s="15">
        <f t="shared" si="15"/>
        <v>2054892</v>
      </c>
      <c r="Q46" s="14">
        <f t="shared" si="16"/>
        <v>617994.09119999991</v>
      </c>
      <c r="R46" s="12">
        <f t="shared" si="17"/>
        <v>117418.88</v>
      </c>
      <c r="S46" s="12">
        <f t="shared" si="18"/>
        <v>735412.97119999991</v>
      </c>
      <c r="T46" s="11">
        <f t="shared" si="19"/>
        <v>1470825.9423999998</v>
      </c>
      <c r="U46" s="5"/>
      <c r="V46" s="10"/>
    </row>
    <row r="47" spans="2:22" ht="27">
      <c r="B47" s="20">
        <v>44</v>
      </c>
      <c r="C47" s="20" t="s">
        <v>22</v>
      </c>
      <c r="D47" s="19" t="s">
        <v>106</v>
      </c>
      <c r="E47" s="27">
        <v>2</v>
      </c>
      <c r="F47" s="26" t="s">
        <v>9</v>
      </c>
      <c r="G47" s="14">
        <v>676532.22</v>
      </c>
      <c r="H47" s="12">
        <f t="shared" si="10"/>
        <v>128541.12</v>
      </c>
      <c r="I47" s="12">
        <f t="shared" si="11"/>
        <v>805073.34</v>
      </c>
      <c r="J47" s="16">
        <f t="shared" si="12"/>
        <v>1610146.68</v>
      </c>
      <c r="L47" s="14">
        <v>656200</v>
      </c>
      <c r="M47" s="12">
        <f t="shared" si="13"/>
        <v>124678</v>
      </c>
      <c r="N47" s="12">
        <f t="shared" si="14"/>
        <v>780878</v>
      </c>
      <c r="O47" s="15">
        <f t="shared" si="15"/>
        <v>1561756</v>
      </c>
      <c r="Q47" s="14">
        <f t="shared" si="16"/>
        <v>469686.96159999998</v>
      </c>
      <c r="R47" s="12">
        <f t="shared" si="17"/>
        <v>89240.52</v>
      </c>
      <c r="S47" s="12">
        <f t="shared" si="18"/>
        <v>558927.48159999994</v>
      </c>
      <c r="T47" s="11">
        <f t="shared" si="19"/>
        <v>1117854.9631999999</v>
      </c>
      <c r="U47" s="5"/>
      <c r="V47" s="10"/>
    </row>
    <row r="48" spans="2:22" ht="27">
      <c r="B48" s="20">
        <v>45</v>
      </c>
      <c r="C48" s="20" t="s">
        <v>22</v>
      </c>
      <c r="D48" s="19" t="s">
        <v>105</v>
      </c>
      <c r="E48" s="27">
        <v>1</v>
      </c>
      <c r="F48" s="26" t="s">
        <v>9</v>
      </c>
      <c r="G48" s="14">
        <v>690537.5</v>
      </c>
      <c r="H48" s="12">
        <f t="shared" si="10"/>
        <v>131202.13</v>
      </c>
      <c r="I48" s="12">
        <f t="shared" si="11"/>
        <v>821739.63</v>
      </c>
      <c r="J48" s="16">
        <f t="shared" si="12"/>
        <v>821739.63</v>
      </c>
      <c r="L48" s="14">
        <v>669800</v>
      </c>
      <c r="M48" s="12">
        <f t="shared" si="13"/>
        <v>127262</v>
      </c>
      <c r="N48" s="12">
        <f t="shared" si="14"/>
        <v>797062</v>
      </c>
      <c r="O48" s="15">
        <f t="shared" si="15"/>
        <v>797062</v>
      </c>
      <c r="Q48" s="14">
        <f t="shared" si="16"/>
        <v>479421.40639999998</v>
      </c>
      <c r="R48" s="12">
        <f t="shared" si="17"/>
        <v>91090.07</v>
      </c>
      <c r="S48" s="12">
        <f t="shared" si="18"/>
        <v>570511.47640000004</v>
      </c>
      <c r="T48" s="11">
        <f t="shared" si="19"/>
        <v>570511.47640000004</v>
      </c>
      <c r="U48" s="5"/>
      <c r="V48" s="10"/>
    </row>
    <row r="49" spans="2:22" ht="34.5" customHeight="1">
      <c r="B49" s="20">
        <v>46</v>
      </c>
      <c r="C49" s="20" t="s">
        <v>22</v>
      </c>
      <c r="D49" s="19" t="s">
        <v>104</v>
      </c>
      <c r="E49" s="27">
        <v>10</v>
      </c>
      <c r="F49" s="26" t="s">
        <v>24</v>
      </c>
      <c r="G49" s="14">
        <v>604829.37</v>
      </c>
      <c r="H49" s="12">
        <f t="shared" si="10"/>
        <v>114917.58</v>
      </c>
      <c r="I49" s="12">
        <f t="shared" si="11"/>
        <v>719746.95</v>
      </c>
      <c r="J49" s="16">
        <f t="shared" si="12"/>
        <v>7197469.5</v>
      </c>
      <c r="L49" s="14">
        <v>586600</v>
      </c>
      <c r="M49" s="12">
        <f t="shared" si="13"/>
        <v>111454</v>
      </c>
      <c r="N49" s="12">
        <f t="shared" si="14"/>
        <v>698054</v>
      </c>
      <c r="O49" s="15">
        <f t="shared" si="15"/>
        <v>6980540</v>
      </c>
      <c r="Q49" s="14">
        <f t="shared" si="16"/>
        <v>419869.50879999995</v>
      </c>
      <c r="R49" s="12">
        <f t="shared" si="17"/>
        <v>79775.210000000006</v>
      </c>
      <c r="S49" s="12">
        <f t="shared" si="18"/>
        <v>499644.71879999997</v>
      </c>
      <c r="T49" s="11">
        <f t="shared" si="19"/>
        <v>4996447.1880000001</v>
      </c>
      <c r="U49" s="5"/>
      <c r="V49" s="10"/>
    </row>
    <row r="50" spans="2:22" ht="31.5" customHeight="1">
      <c r="B50" s="20">
        <v>47</v>
      </c>
      <c r="C50" s="20" t="s">
        <v>22</v>
      </c>
      <c r="D50" s="19" t="s">
        <v>103</v>
      </c>
      <c r="E50" s="27">
        <v>4</v>
      </c>
      <c r="F50" s="26" t="s">
        <v>9</v>
      </c>
      <c r="G50" s="14">
        <v>24023.64</v>
      </c>
      <c r="H50" s="12">
        <f t="shared" si="10"/>
        <v>4564.49</v>
      </c>
      <c r="I50" s="12">
        <f t="shared" si="11"/>
        <v>28588.129999999997</v>
      </c>
      <c r="J50" s="16">
        <f t="shared" si="12"/>
        <v>114352.51999999999</v>
      </c>
      <c r="L50" s="14">
        <v>23300</v>
      </c>
      <c r="M50" s="12">
        <f t="shared" si="13"/>
        <v>4427</v>
      </c>
      <c r="N50" s="12">
        <f t="shared" si="14"/>
        <v>27727</v>
      </c>
      <c r="O50" s="15">
        <f t="shared" si="15"/>
        <v>110908</v>
      </c>
      <c r="Q50" s="14">
        <f t="shared" si="16"/>
        <v>16677.394399999997</v>
      </c>
      <c r="R50" s="12">
        <f t="shared" si="17"/>
        <v>3168.7</v>
      </c>
      <c r="S50" s="12">
        <f t="shared" si="18"/>
        <v>19846.094399999998</v>
      </c>
      <c r="T50" s="11">
        <f t="shared" si="19"/>
        <v>79384.377599999993</v>
      </c>
      <c r="U50" s="5"/>
      <c r="V50" s="10"/>
    </row>
    <row r="51" spans="2:22" ht="27.75" customHeight="1">
      <c r="B51" s="20">
        <v>48</v>
      </c>
      <c r="C51" s="20" t="s">
        <v>22</v>
      </c>
      <c r="D51" s="19" t="s">
        <v>102</v>
      </c>
      <c r="E51" s="27">
        <v>2</v>
      </c>
      <c r="F51" s="26" t="s">
        <v>9</v>
      </c>
      <c r="G51" s="14">
        <v>117098.8</v>
      </c>
      <c r="H51" s="12">
        <f t="shared" si="10"/>
        <v>22248.77</v>
      </c>
      <c r="I51" s="12">
        <f t="shared" si="11"/>
        <v>139347.57</v>
      </c>
      <c r="J51" s="16">
        <f t="shared" si="12"/>
        <v>278695.14</v>
      </c>
      <c r="L51" s="14">
        <v>113500</v>
      </c>
      <c r="M51" s="12">
        <f t="shared" si="13"/>
        <v>21565</v>
      </c>
      <c r="N51" s="12">
        <f t="shared" si="14"/>
        <v>135065</v>
      </c>
      <c r="O51" s="15">
        <f t="shared" si="15"/>
        <v>270130</v>
      </c>
      <c r="Q51" s="14">
        <f t="shared" si="16"/>
        <v>81239.667999999991</v>
      </c>
      <c r="R51" s="12">
        <f t="shared" si="17"/>
        <v>15435.54</v>
      </c>
      <c r="S51" s="12">
        <f t="shared" si="18"/>
        <v>96675.207999999984</v>
      </c>
      <c r="T51" s="11">
        <f t="shared" si="19"/>
        <v>193350.41599999997</v>
      </c>
      <c r="U51" s="5"/>
      <c r="V51" s="10"/>
    </row>
    <row r="52" spans="2:22" ht="24.75" customHeight="1">
      <c r="B52" s="20">
        <v>49</v>
      </c>
      <c r="C52" s="20" t="s">
        <v>22</v>
      </c>
      <c r="D52" s="19" t="s">
        <v>101</v>
      </c>
      <c r="E52" s="27">
        <v>2</v>
      </c>
      <c r="F52" s="26" t="s">
        <v>9</v>
      </c>
      <c r="G52" s="14">
        <v>286635.09999999998</v>
      </c>
      <c r="H52" s="12">
        <f t="shared" si="10"/>
        <v>54460.67</v>
      </c>
      <c r="I52" s="12">
        <f t="shared" si="11"/>
        <v>341095.76999999996</v>
      </c>
      <c r="J52" s="16">
        <f t="shared" si="12"/>
        <v>682191.53999999992</v>
      </c>
      <c r="L52" s="14">
        <v>278000</v>
      </c>
      <c r="M52" s="12">
        <f t="shared" si="13"/>
        <v>52820</v>
      </c>
      <c r="N52" s="12">
        <f t="shared" si="14"/>
        <v>330820</v>
      </c>
      <c r="O52" s="15">
        <f t="shared" si="15"/>
        <v>661640</v>
      </c>
      <c r="Q52" s="14">
        <f t="shared" si="16"/>
        <v>198983.50399999999</v>
      </c>
      <c r="R52" s="12">
        <f t="shared" si="17"/>
        <v>37806.870000000003</v>
      </c>
      <c r="S52" s="12">
        <f t="shared" si="18"/>
        <v>236790.37399999998</v>
      </c>
      <c r="T52" s="11">
        <f t="shared" si="19"/>
        <v>473580.74799999996</v>
      </c>
      <c r="U52" s="5"/>
      <c r="V52" s="10"/>
    </row>
    <row r="53" spans="2:22" ht="27">
      <c r="B53" s="20">
        <v>50</v>
      </c>
      <c r="C53" s="20" t="s">
        <v>14</v>
      </c>
      <c r="D53" s="19" t="s">
        <v>100</v>
      </c>
      <c r="E53" s="27">
        <v>4</v>
      </c>
      <c r="F53" s="26" t="s">
        <v>12</v>
      </c>
      <c r="G53" s="14">
        <v>58344.31</v>
      </c>
      <c r="H53" s="12">
        <f t="shared" si="10"/>
        <v>11085.42</v>
      </c>
      <c r="I53" s="12">
        <f t="shared" si="11"/>
        <v>69429.73</v>
      </c>
      <c r="J53" s="16">
        <f t="shared" si="12"/>
        <v>277718.92</v>
      </c>
      <c r="L53" s="14">
        <v>56500</v>
      </c>
      <c r="M53" s="12">
        <f t="shared" si="13"/>
        <v>10735</v>
      </c>
      <c r="N53" s="12">
        <f t="shared" si="14"/>
        <v>67235</v>
      </c>
      <c r="O53" s="15">
        <f t="shared" si="15"/>
        <v>268940</v>
      </c>
      <c r="Q53" s="14">
        <f t="shared" si="16"/>
        <v>40440.892</v>
      </c>
      <c r="R53" s="12">
        <f t="shared" si="17"/>
        <v>7683.77</v>
      </c>
      <c r="S53" s="12">
        <f t="shared" si="18"/>
        <v>48124.661999999997</v>
      </c>
      <c r="T53" s="11">
        <f t="shared" si="19"/>
        <v>192498.64799999999</v>
      </c>
      <c r="U53" s="5"/>
      <c r="V53" s="10"/>
    </row>
    <row r="54" spans="2:22" ht="27">
      <c r="B54" s="20">
        <v>51</v>
      </c>
      <c r="C54" s="20" t="s">
        <v>14</v>
      </c>
      <c r="D54" s="19" t="s">
        <v>99</v>
      </c>
      <c r="E54" s="27">
        <v>4</v>
      </c>
      <c r="F54" s="26" t="s">
        <v>12</v>
      </c>
      <c r="G54" s="14">
        <v>53059.39</v>
      </c>
      <c r="H54" s="12">
        <f t="shared" si="10"/>
        <v>10081.280000000001</v>
      </c>
      <c r="I54" s="12">
        <f t="shared" si="11"/>
        <v>63140.67</v>
      </c>
      <c r="J54" s="16">
        <f t="shared" si="12"/>
        <v>252562.68</v>
      </c>
      <c r="L54" s="14">
        <v>51400</v>
      </c>
      <c r="M54" s="12">
        <f t="shared" si="13"/>
        <v>9766</v>
      </c>
      <c r="N54" s="12">
        <f t="shared" si="14"/>
        <v>61166</v>
      </c>
      <c r="O54" s="15">
        <f t="shared" si="15"/>
        <v>244664</v>
      </c>
      <c r="Q54" s="14">
        <f t="shared" si="16"/>
        <v>36790.475200000001</v>
      </c>
      <c r="R54" s="12">
        <f t="shared" si="17"/>
        <v>6990.19</v>
      </c>
      <c r="S54" s="12">
        <f t="shared" si="18"/>
        <v>43780.665200000003</v>
      </c>
      <c r="T54" s="11">
        <f t="shared" si="19"/>
        <v>175122.66080000001</v>
      </c>
      <c r="U54" s="5"/>
      <c r="V54" s="10"/>
    </row>
    <row r="55" spans="2:22" ht="18">
      <c r="B55" s="20">
        <v>52</v>
      </c>
      <c r="C55" s="20" t="s">
        <v>14</v>
      </c>
      <c r="D55" s="19" t="s">
        <v>98</v>
      </c>
      <c r="E55" s="27">
        <v>5</v>
      </c>
      <c r="F55" s="26" t="s">
        <v>12</v>
      </c>
      <c r="G55" s="14">
        <v>102768.64</v>
      </c>
      <c r="H55" s="12">
        <f t="shared" si="10"/>
        <v>19526.04</v>
      </c>
      <c r="I55" s="12">
        <f t="shared" si="11"/>
        <v>122294.68</v>
      </c>
      <c r="J55" s="16">
        <f t="shared" si="12"/>
        <v>611473.39999999991</v>
      </c>
      <c r="L55" s="14">
        <v>99600</v>
      </c>
      <c r="M55" s="12">
        <f t="shared" si="13"/>
        <v>18924</v>
      </c>
      <c r="N55" s="12">
        <f t="shared" si="14"/>
        <v>118524</v>
      </c>
      <c r="O55" s="15">
        <f t="shared" si="15"/>
        <v>592620</v>
      </c>
      <c r="Q55" s="14">
        <f t="shared" si="16"/>
        <v>71290.492799999993</v>
      </c>
      <c r="R55" s="12">
        <f t="shared" si="17"/>
        <v>13545.19</v>
      </c>
      <c r="S55" s="12">
        <f t="shared" si="18"/>
        <v>84835.682799999995</v>
      </c>
      <c r="T55" s="11">
        <f t="shared" si="19"/>
        <v>424178.41399999999</v>
      </c>
      <c r="U55" s="5"/>
      <c r="V55" s="10"/>
    </row>
    <row r="56" spans="2:22" ht="28.5" customHeight="1">
      <c r="B56" s="20">
        <v>53</v>
      </c>
      <c r="C56" s="20" t="s">
        <v>14</v>
      </c>
      <c r="D56" s="19" t="s">
        <v>97</v>
      </c>
      <c r="E56" s="27">
        <v>2</v>
      </c>
      <c r="F56" s="26" t="s">
        <v>9</v>
      </c>
      <c r="G56" s="14">
        <v>136341.51999999999</v>
      </c>
      <c r="H56" s="12">
        <f t="shared" si="10"/>
        <v>25904.89</v>
      </c>
      <c r="I56" s="12">
        <f t="shared" si="11"/>
        <v>162246.40999999997</v>
      </c>
      <c r="J56" s="16">
        <f t="shared" si="12"/>
        <v>324492.81999999995</v>
      </c>
      <c r="L56" s="14">
        <v>132200</v>
      </c>
      <c r="M56" s="12">
        <f t="shared" si="13"/>
        <v>25118</v>
      </c>
      <c r="N56" s="12">
        <f t="shared" si="14"/>
        <v>157318</v>
      </c>
      <c r="O56" s="15">
        <f t="shared" si="15"/>
        <v>314636</v>
      </c>
      <c r="Q56" s="14">
        <f t="shared" si="16"/>
        <v>94624.529599999994</v>
      </c>
      <c r="R56" s="12">
        <f t="shared" si="17"/>
        <v>17978.66</v>
      </c>
      <c r="S56" s="12">
        <f t="shared" si="18"/>
        <v>112603.1896</v>
      </c>
      <c r="T56" s="11">
        <f t="shared" si="19"/>
        <v>225206.3792</v>
      </c>
      <c r="U56" s="5"/>
      <c r="V56" s="10"/>
    </row>
    <row r="57" spans="2:22" ht="27">
      <c r="B57" s="20">
        <v>54</v>
      </c>
      <c r="C57" s="20" t="s">
        <v>14</v>
      </c>
      <c r="D57" s="19" t="s">
        <v>96</v>
      </c>
      <c r="E57" s="27">
        <v>55</v>
      </c>
      <c r="F57" s="26" t="s">
        <v>9</v>
      </c>
      <c r="G57" s="14">
        <v>12612.93</v>
      </c>
      <c r="H57" s="12">
        <f t="shared" si="10"/>
        <v>2396.46</v>
      </c>
      <c r="I57" s="12">
        <f t="shared" si="11"/>
        <v>15009.39</v>
      </c>
      <c r="J57" s="16">
        <f t="shared" si="12"/>
        <v>825516.45</v>
      </c>
      <c r="L57" s="14">
        <v>12200</v>
      </c>
      <c r="M57" s="12">
        <f t="shared" si="13"/>
        <v>2318</v>
      </c>
      <c r="N57" s="12">
        <f t="shared" si="14"/>
        <v>14518</v>
      </c>
      <c r="O57" s="15">
        <f t="shared" si="15"/>
        <v>798490</v>
      </c>
      <c r="Q57" s="14">
        <f t="shared" si="16"/>
        <v>8732.3696</v>
      </c>
      <c r="R57" s="12">
        <f t="shared" si="17"/>
        <v>1659.15</v>
      </c>
      <c r="S57" s="12">
        <f t="shared" si="18"/>
        <v>10391.5196</v>
      </c>
      <c r="T57" s="11">
        <f t="shared" si="19"/>
        <v>571533.57799999998</v>
      </c>
      <c r="U57" s="5"/>
      <c r="V57" s="10"/>
    </row>
    <row r="58" spans="2:22" ht="27.75" customHeight="1">
      <c r="B58" s="20">
        <v>55</v>
      </c>
      <c r="C58" s="20" t="s">
        <v>14</v>
      </c>
      <c r="D58" s="19" t="s">
        <v>95</v>
      </c>
      <c r="E58" s="27">
        <v>61</v>
      </c>
      <c r="F58" s="26" t="s">
        <v>9</v>
      </c>
      <c r="G58" s="14">
        <v>1907.71</v>
      </c>
      <c r="H58" s="12">
        <f t="shared" si="10"/>
        <v>362.46</v>
      </c>
      <c r="I58" s="12">
        <f t="shared" si="11"/>
        <v>2270.17</v>
      </c>
      <c r="J58" s="16">
        <f t="shared" si="12"/>
        <v>138480.37</v>
      </c>
      <c r="L58" s="14">
        <v>1800</v>
      </c>
      <c r="M58" s="12">
        <f t="shared" si="13"/>
        <v>342</v>
      </c>
      <c r="N58" s="12">
        <f t="shared" si="14"/>
        <v>2142</v>
      </c>
      <c r="O58" s="15">
        <f t="shared" si="15"/>
        <v>130662</v>
      </c>
      <c r="Q58" s="14">
        <f t="shared" si="16"/>
        <v>1288.3824</v>
      </c>
      <c r="R58" s="12">
        <f t="shared" si="17"/>
        <v>244.79</v>
      </c>
      <c r="S58" s="12">
        <f t="shared" si="18"/>
        <v>1533.1723999999999</v>
      </c>
      <c r="T58" s="11">
        <f t="shared" si="19"/>
        <v>93523.516399999993</v>
      </c>
      <c r="U58" s="5"/>
      <c r="V58" s="10"/>
    </row>
    <row r="59" spans="2:22" ht="23.25" customHeight="1">
      <c r="B59" s="20">
        <v>56</v>
      </c>
      <c r="C59" s="20" t="s">
        <v>14</v>
      </c>
      <c r="D59" s="19" t="s">
        <v>94</v>
      </c>
      <c r="E59" s="27">
        <v>11</v>
      </c>
      <c r="F59" s="26" t="s">
        <v>12</v>
      </c>
      <c r="G59" s="14">
        <v>13727.24</v>
      </c>
      <c r="H59" s="12">
        <f t="shared" si="10"/>
        <v>2608.1799999999998</v>
      </c>
      <c r="I59" s="12">
        <f t="shared" si="11"/>
        <v>16335.42</v>
      </c>
      <c r="J59" s="16">
        <f t="shared" si="12"/>
        <v>179689.62</v>
      </c>
      <c r="L59" s="14">
        <v>13300</v>
      </c>
      <c r="M59" s="12">
        <f t="shared" si="13"/>
        <v>2527</v>
      </c>
      <c r="N59" s="12">
        <f t="shared" si="14"/>
        <v>15827</v>
      </c>
      <c r="O59" s="15">
        <f t="shared" si="15"/>
        <v>174097</v>
      </c>
      <c r="Q59" s="14">
        <f t="shared" si="16"/>
        <v>9519.7143999999989</v>
      </c>
      <c r="R59" s="12">
        <f t="shared" si="17"/>
        <v>1808.75</v>
      </c>
      <c r="S59" s="12">
        <f t="shared" si="18"/>
        <v>11328.464399999999</v>
      </c>
      <c r="T59" s="11">
        <f t="shared" si="19"/>
        <v>124613.10839999998</v>
      </c>
      <c r="U59" s="5"/>
      <c r="V59" s="10"/>
    </row>
    <row r="60" spans="2:22" ht="23.25" customHeight="1">
      <c r="B60" s="20">
        <v>57</v>
      </c>
      <c r="C60" s="20" t="s">
        <v>14</v>
      </c>
      <c r="D60" s="19" t="s">
        <v>93</v>
      </c>
      <c r="E60" s="27">
        <v>6</v>
      </c>
      <c r="F60" s="26" t="s">
        <v>12</v>
      </c>
      <c r="G60" s="14">
        <v>13703.29</v>
      </c>
      <c r="H60" s="12">
        <f t="shared" si="10"/>
        <v>2603.63</v>
      </c>
      <c r="I60" s="12">
        <f t="shared" si="11"/>
        <v>16306.920000000002</v>
      </c>
      <c r="J60" s="16">
        <f t="shared" si="12"/>
        <v>97841.520000000019</v>
      </c>
      <c r="L60" s="14">
        <v>13200</v>
      </c>
      <c r="M60" s="12">
        <f t="shared" si="13"/>
        <v>2508</v>
      </c>
      <c r="N60" s="12">
        <f t="shared" si="14"/>
        <v>15708</v>
      </c>
      <c r="O60" s="15">
        <f t="shared" si="15"/>
        <v>94248</v>
      </c>
      <c r="Q60" s="14">
        <f t="shared" si="16"/>
        <v>9448.1376</v>
      </c>
      <c r="R60" s="12">
        <f t="shared" si="17"/>
        <v>1795.15</v>
      </c>
      <c r="S60" s="12">
        <f t="shared" si="18"/>
        <v>11243.2876</v>
      </c>
      <c r="T60" s="11">
        <f t="shared" si="19"/>
        <v>67459.725600000005</v>
      </c>
      <c r="U60" s="5"/>
      <c r="V60" s="10"/>
    </row>
    <row r="61" spans="2:22" ht="18">
      <c r="B61" s="20">
        <v>58</v>
      </c>
      <c r="C61" s="20" t="s">
        <v>52</v>
      </c>
      <c r="D61" s="19" t="s">
        <v>92</v>
      </c>
      <c r="E61" s="27">
        <v>4</v>
      </c>
      <c r="F61" s="26" t="s">
        <v>9</v>
      </c>
      <c r="G61" s="14">
        <v>254031.48</v>
      </c>
      <c r="H61" s="12">
        <f t="shared" si="10"/>
        <v>48265.98</v>
      </c>
      <c r="I61" s="12">
        <f t="shared" si="11"/>
        <v>302297.46000000002</v>
      </c>
      <c r="J61" s="16">
        <f t="shared" si="12"/>
        <v>1209189.8400000001</v>
      </c>
      <c r="L61" s="14">
        <v>246400</v>
      </c>
      <c r="M61" s="12">
        <f t="shared" si="13"/>
        <v>46816</v>
      </c>
      <c r="N61" s="12">
        <f t="shared" si="14"/>
        <v>293216</v>
      </c>
      <c r="O61" s="15">
        <f t="shared" si="15"/>
        <v>1172864</v>
      </c>
      <c r="Q61" s="14">
        <f t="shared" si="16"/>
        <v>176365.2352</v>
      </c>
      <c r="R61" s="12">
        <f t="shared" si="17"/>
        <v>33509.39</v>
      </c>
      <c r="S61" s="12">
        <f t="shared" si="18"/>
        <v>209874.62520000001</v>
      </c>
      <c r="T61" s="11">
        <f t="shared" si="19"/>
        <v>839498.50080000004</v>
      </c>
      <c r="U61" s="5"/>
      <c r="V61" s="10"/>
    </row>
    <row r="62" spans="2:22" ht="18">
      <c r="B62" s="20">
        <v>59</v>
      </c>
      <c r="C62" s="20" t="s">
        <v>52</v>
      </c>
      <c r="D62" s="19" t="s">
        <v>91</v>
      </c>
      <c r="E62" s="27">
        <v>8</v>
      </c>
      <c r="F62" s="26" t="s">
        <v>9</v>
      </c>
      <c r="G62" s="14">
        <v>55363.45</v>
      </c>
      <c r="H62" s="12">
        <f t="shared" si="10"/>
        <v>10519.06</v>
      </c>
      <c r="I62" s="12">
        <f t="shared" si="11"/>
        <v>65882.509999999995</v>
      </c>
      <c r="J62" s="16">
        <f t="shared" si="12"/>
        <v>527060.07999999996</v>
      </c>
      <c r="K62" s="22"/>
      <c r="L62" s="14">
        <v>53700</v>
      </c>
      <c r="M62" s="12">
        <f t="shared" si="13"/>
        <v>10203</v>
      </c>
      <c r="N62" s="12">
        <f t="shared" si="14"/>
        <v>63903</v>
      </c>
      <c r="O62" s="15">
        <f t="shared" si="15"/>
        <v>511224</v>
      </c>
      <c r="Q62" s="14">
        <f t="shared" si="16"/>
        <v>38436.741600000001</v>
      </c>
      <c r="R62" s="12">
        <f t="shared" si="17"/>
        <v>7302.98</v>
      </c>
      <c r="S62" s="12">
        <f t="shared" si="18"/>
        <v>45739.721600000004</v>
      </c>
      <c r="T62" s="11">
        <f t="shared" si="19"/>
        <v>365917.77280000004</v>
      </c>
      <c r="U62" s="5"/>
      <c r="V62" s="10"/>
    </row>
    <row r="63" spans="2:22" ht="18">
      <c r="B63" s="20">
        <v>60</v>
      </c>
      <c r="C63" s="20" t="s">
        <v>52</v>
      </c>
      <c r="D63" s="19" t="s">
        <v>90</v>
      </c>
      <c r="E63" s="27">
        <v>4</v>
      </c>
      <c r="F63" s="26" t="s">
        <v>9</v>
      </c>
      <c r="G63" s="14">
        <v>72170.17</v>
      </c>
      <c r="H63" s="12">
        <f t="shared" si="10"/>
        <v>13712.33</v>
      </c>
      <c r="I63" s="12">
        <f t="shared" si="11"/>
        <v>85882.5</v>
      </c>
      <c r="J63" s="16">
        <f t="shared" si="12"/>
        <v>343530</v>
      </c>
      <c r="K63" s="22"/>
      <c r="L63" s="14">
        <v>70000</v>
      </c>
      <c r="M63" s="12">
        <f t="shared" si="13"/>
        <v>13300</v>
      </c>
      <c r="N63" s="12">
        <f t="shared" si="14"/>
        <v>83300</v>
      </c>
      <c r="O63" s="15">
        <f t="shared" si="15"/>
        <v>333200</v>
      </c>
      <c r="Q63" s="14">
        <f t="shared" si="16"/>
        <v>50103.759999999995</v>
      </c>
      <c r="R63" s="12">
        <f t="shared" si="17"/>
        <v>9519.7099999999991</v>
      </c>
      <c r="S63" s="12">
        <f t="shared" si="18"/>
        <v>59623.469999999994</v>
      </c>
      <c r="T63" s="11">
        <f t="shared" si="19"/>
        <v>238493.87999999998</v>
      </c>
      <c r="U63" s="5"/>
      <c r="V63" s="10"/>
    </row>
    <row r="64" spans="2:22" ht="18">
      <c r="B64" s="20">
        <v>61</v>
      </c>
      <c r="C64" s="20" t="s">
        <v>52</v>
      </c>
      <c r="D64" s="19" t="s">
        <v>89</v>
      </c>
      <c r="E64" s="27">
        <v>10</v>
      </c>
      <c r="F64" s="26" t="s">
        <v>12</v>
      </c>
      <c r="G64" s="14">
        <v>333829.76000000001</v>
      </c>
      <c r="H64" s="12">
        <f t="shared" si="10"/>
        <v>63427.65</v>
      </c>
      <c r="I64" s="12">
        <f t="shared" si="11"/>
        <v>397257.41000000003</v>
      </c>
      <c r="J64" s="16">
        <f t="shared" si="12"/>
        <v>3972574.1000000006</v>
      </c>
      <c r="L64" s="14">
        <v>323800</v>
      </c>
      <c r="M64" s="12">
        <f t="shared" si="13"/>
        <v>61522</v>
      </c>
      <c r="N64" s="12">
        <f t="shared" si="14"/>
        <v>385322</v>
      </c>
      <c r="O64" s="15">
        <f t="shared" si="15"/>
        <v>3853220</v>
      </c>
      <c r="Q64" s="14">
        <f t="shared" si="16"/>
        <v>231765.67839999998</v>
      </c>
      <c r="R64" s="12">
        <f t="shared" si="17"/>
        <v>44035.48</v>
      </c>
      <c r="S64" s="12">
        <f t="shared" si="18"/>
        <v>275801.15839999996</v>
      </c>
      <c r="T64" s="11">
        <f t="shared" si="19"/>
        <v>2758011.5839999998</v>
      </c>
      <c r="U64" s="5"/>
      <c r="V64" s="10"/>
    </row>
    <row r="65" spans="2:22" ht="18">
      <c r="B65" s="20">
        <v>62</v>
      </c>
      <c r="C65" s="20" t="s">
        <v>87</v>
      </c>
      <c r="D65" s="19" t="s">
        <v>88</v>
      </c>
      <c r="E65" s="27">
        <v>7</v>
      </c>
      <c r="F65" s="26" t="s">
        <v>9</v>
      </c>
      <c r="G65" s="14">
        <v>29537.82</v>
      </c>
      <c r="H65" s="12">
        <f t="shared" si="10"/>
        <v>5612.19</v>
      </c>
      <c r="I65" s="12">
        <f t="shared" si="11"/>
        <v>35150.01</v>
      </c>
      <c r="J65" s="16">
        <f t="shared" si="12"/>
        <v>246050.07</v>
      </c>
      <c r="L65" s="14">
        <v>28600</v>
      </c>
      <c r="M65" s="12">
        <f t="shared" si="13"/>
        <v>5434</v>
      </c>
      <c r="N65" s="12">
        <f t="shared" si="14"/>
        <v>34034</v>
      </c>
      <c r="O65" s="15">
        <f t="shared" si="15"/>
        <v>238238</v>
      </c>
      <c r="Q65" s="14">
        <f t="shared" si="16"/>
        <v>20470.964799999998</v>
      </c>
      <c r="R65" s="12">
        <f t="shared" si="17"/>
        <v>3889.48</v>
      </c>
      <c r="S65" s="12">
        <f t="shared" si="18"/>
        <v>24360.444799999997</v>
      </c>
      <c r="T65" s="11">
        <f t="shared" si="19"/>
        <v>170523.11359999998</v>
      </c>
      <c r="U65" s="5"/>
      <c r="V65" s="10"/>
    </row>
    <row r="66" spans="2:22" ht="24" customHeight="1">
      <c r="B66" s="20">
        <v>63</v>
      </c>
      <c r="C66" s="20" t="s">
        <v>87</v>
      </c>
      <c r="D66" s="19" t="s">
        <v>86</v>
      </c>
      <c r="E66" s="27">
        <v>1</v>
      </c>
      <c r="F66" s="26" t="s">
        <v>9</v>
      </c>
      <c r="G66" s="14">
        <v>273516.23</v>
      </c>
      <c r="H66" s="12">
        <f t="shared" si="10"/>
        <v>51968.08</v>
      </c>
      <c r="I66" s="12">
        <f t="shared" si="11"/>
        <v>325484.31</v>
      </c>
      <c r="J66" s="16">
        <f t="shared" si="12"/>
        <v>325484.31</v>
      </c>
      <c r="L66" s="14">
        <v>265300</v>
      </c>
      <c r="M66" s="12">
        <f t="shared" si="13"/>
        <v>50407</v>
      </c>
      <c r="N66" s="12">
        <f t="shared" si="14"/>
        <v>315707</v>
      </c>
      <c r="O66" s="15">
        <f t="shared" si="15"/>
        <v>315707</v>
      </c>
      <c r="Q66" s="14">
        <f t="shared" si="16"/>
        <v>189893.25039999999</v>
      </c>
      <c r="R66" s="12">
        <f t="shared" si="17"/>
        <v>36079.72</v>
      </c>
      <c r="S66" s="12">
        <f t="shared" si="18"/>
        <v>225972.97039999999</v>
      </c>
      <c r="T66" s="11">
        <f t="shared" si="19"/>
        <v>225972.97039999999</v>
      </c>
      <c r="U66" s="5"/>
      <c r="V66" s="10"/>
    </row>
    <row r="67" spans="2:22" ht="18">
      <c r="B67" s="20">
        <v>64</v>
      </c>
      <c r="C67" s="20" t="s">
        <v>85</v>
      </c>
      <c r="D67" s="19" t="s">
        <v>84</v>
      </c>
      <c r="E67" s="27">
        <v>1</v>
      </c>
      <c r="F67" s="26" t="s">
        <v>12</v>
      </c>
      <c r="G67" s="14">
        <v>89757.08</v>
      </c>
      <c r="H67" s="12">
        <f t="shared" si="10"/>
        <v>17053.849999999999</v>
      </c>
      <c r="I67" s="12">
        <f t="shared" si="11"/>
        <v>106810.93</v>
      </c>
      <c r="J67" s="16">
        <f t="shared" si="12"/>
        <v>106810.93</v>
      </c>
      <c r="L67" s="14">
        <v>87000</v>
      </c>
      <c r="M67" s="12">
        <f t="shared" si="13"/>
        <v>16530</v>
      </c>
      <c r="N67" s="12">
        <f t="shared" si="14"/>
        <v>103530</v>
      </c>
      <c r="O67" s="15">
        <f t="shared" si="15"/>
        <v>103530</v>
      </c>
      <c r="Q67" s="14">
        <f t="shared" si="16"/>
        <v>62271.815999999999</v>
      </c>
      <c r="R67" s="12">
        <f t="shared" si="17"/>
        <v>11831.65</v>
      </c>
      <c r="S67" s="12">
        <f t="shared" si="18"/>
        <v>74103.466</v>
      </c>
      <c r="T67" s="11">
        <f t="shared" si="19"/>
        <v>74103.466</v>
      </c>
      <c r="U67" s="5"/>
      <c r="V67" s="10"/>
    </row>
    <row r="68" spans="2:22" ht="18">
      <c r="B68" s="20">
        <v>65</v>
      </c>
      <c r="C68" s="20" t="s">
        <v>11</v>
      </c>
      <c r="D68" s="19" t="s">
        <v>83</v>
      </c>
      <c r="E68" s="27">
        <v>46</v>
      </c>
      <c r="F68" s="26" t="s">
        <v>9</v>
      </c>
      <c r="G68" s="14">
        <v>5574.23</v>
      </c>
      <c r="H68" s="12">
        <f t="shared" ref="H68:H78" si="20">+ROUND(G68*19%,2)</f>
        <v>1059.0999999999999</v>
      </c>
      <c r="I68" s="12">
        <f t="shared" ref="I68:I78" si="21">+G68+H68</f>
        <v>6633.33</v>
      </c>
      <c r="J68" s="16">
        <f t="shared" ref="J68:J78" si="22">+I68*E68</f>
        <v>305133.18</v>
      </c>
      <c r="L68" s="14">
        <v>5400</v>
      </c>
      <c r="M68" s="12">
        <f t="shared" ref="M68:M78" si="23">+ROUND(L68*19%,2)</f>
        <v>1026</v>
      </c>
      <c r="N68" s="12">
        <f t="shared" ref="N68:N78" si="24">+L68+M68</f>
        <v>6426</v>
      </c>
      <c r="O68" s="15">
        <f t="shared" ref="O68:O78" si="25">+N68*E68</f>
        <v>295596</v>
      </c>
      <c r="Q68" s="14">
        <f t="shared" ref="Q68:Q78" si="26">L68*(1-28.4232%)</f>
        <v>3865.1471999999999</v>
      </c>
      <c r="R68" s="12">
        <f t="shared" ref="R68:R78" si="27">+ROUND(Q68*19%,2)</f>
        <v>734.38</v>
      </c>
      <c r="S68" s="12">
        <f t="shared" ref="S68:S78" si="28">+Q68+R68</f>
        <v>4599.5271999999995</v>
      </c>
      <c r="T68" s="11">
        <f t="shared" ref="T68:T78" si="29">S68*E68</f>
        <v>211578.25119999997</v>
      </c>
      <c r="U68" s="5"/>
      <c r="V68" s="10"/>
    </row>
    <row r="69" spans="2:22" ht="18">
      <c r="B69" s="20">
        <v>66</v>
      </c>
      <c r="C69" s="20" t="s">
        <v>11</v>
      </c>
      <c r="D69" s="19" t="s">
        <v>82</v>
      </c>
      <c r="E69" s="27">
        <v>46</v>
      </c>
      <c r="F69" s="26" t="s">
        <v>9</v>
      </c>
      <c r="G69" s="14">
        <v>5740.9</v>
      </c>
      <c r="H69" s="12">
        <f t="shared" si="20"/>
        <v>1090.77</v>
      </c>
      <c r="I69" s="12">
        <f t="shared" si="21"/>
        <v>6831.67</v>
      </c>
      <c r="J69" s="16">
        <f t="shared" si="22"/>
        <v>314256.82</v>
      </c>
      <c r="L69" s="14">
        <v>5500</v>
      </c>
      <c r="M69" s="12">
        <f t="shared" si="23"/>
        <v>1045</v>
      </c>
      <c r="N69" s="12">
        <f t="shared" si="24"/>
        <v>6545</v>
      </c>
      <c r="O69" s="15">
        <f t="shared" si="25"/>
        <v>301070</v>
      </c>
      <c r="Q69" s="14">
        <f t="shared" si="26"/>
        <v>3936.7239999999997</v>
      </c>
      <c r="R69" s="12">
        <f t="shared" si="27"/>
        <v>747.98</v>
      </c>
      <c r="S69" s="12">
        <f t="shared" si="28"/>
        <v>4684.7039999999997</v>
      </c>
      <c r="T69" s="11">
        <f t="shared" si="29"/>
        <v>215496.38399999999</v>
      </c>
      <c r="U69" s="5"/>
      <c r="V69" s="10"/>
    </row>
    <row r="70" spans="2:22" ht="27.75" customHeight="1">
      <c r="B70" s="20">
        <v>67</v>
      </c>
      <c r="C70" s="20" t="s">
        <v>11</v>
      </c>
      <c r="D70" s="19" t="s">
        <v>81</v>
      </c>
      <c r="E70" s="27">
        <v>5</v>
      </c>
      <c r="F70" s="26" t="s">
        <v>9</v>
      </c>
      <c r="G70" s="14">
        <v>119807.37</v>
      </c>
      <c r="H70" s="12">
        <f t="shared" si="20"/>
        <v>22763.4</v>
      </c>
      <c r="I70" s="12">
        <f t="shared" si="21"/>
        <v>142570.76999999999</v>
      </c>
      <c r="J70" s="16">
        <f t="shared" si="22"/>
        <v>712853.85</v>
      </c>
      <c r="K70" s="22"/>
      <c r="L70" s="14">
        <v>116200</v>
      </c>
      <c r="M70" s="12">
        <f t="shared" si="23"/>
        <v>22078</v>
      </c>
      <c r="N70" s="12">
        <f t="shared" si="24"/>
        <v>138278</v>
      </c>
      <c r="O70" s="15">
        <f t="shared" si="25"/>
        <v>691390</v>
      </c>
      <c r="Q70" s="14">
        <f t="shared" si="26"/>
        <v>83172.241599999994</v>
      </c>
      <c r="R70" s="12">
        <f t="shared" si="27"/>
        <v>15802.73</v>
      </c>
      <c r="S70" s="12">
        <f t="shared" si="28"/>
        <v>98974.97159999999</v>
      </c>
      <c r="T70" s="11">
        <f t="shared" si="29"/>
        <v>494874.85799999995</v>
      </c>
      <c r="U70" s="5"/>
      <c r="V70" s="10"/>
    </row>
    <row r="71" spans="2:22" ht="24.75" customHeight="1">
      <c r="B71" s="20">
        <v>68</v>
      </c>
      <c r="C71" s="20" t="s">
        <v>11</v>
      </c>
      <c r="D71" s="19" t="s">
        <v>80</v>
      </c>
      <c r="E71" s="27">
        <v>1</v>
      </c>
      <c r="F71" s="26" t="s">
        <v>9</v>
      </c>
      <c r="G71" s="14">
        <v>731109.39</v>
      </c>
      <c r="H71" s="12">
        <f t="shared" si="20"/>
        <v>138910.78</v>
      </c>
      <c r="I71" s="12">
        <f t="shared" si="21"/>
        <v>870020.17</v>
      </c>
      <c r="J71" s="16">
        <f t="shared" si="22"/>
        <v>870020.17</v>
      </c>
      <c r="L71" s="14">
        <v>709100</v>
      </c>
      <c r="M71" s="12">
        <f t="shared" si="23"/>
        <v>134729</v>
      </c>
      <c r="N71" s="12">
        <f t="shared" si="24"/>
        <v>843829</v>
      </c>
      <c r="O71" s="15">
        <f t="shared" si="25"/>
        <v>843829</v>
      </c>
      <c r="Q71" s="14">
        <f t="shared" si="26"/>
        <v>507551.08879999997</v>
      </c>
      <c r="R71" s="12">
        <f t="shared" si="27"/>
        <v>96434.71</v>
      </c>
      <c r="S71" s="12">
        <f t="shared" si="28"/>
        <v>603985.79879999999</v>
      </c>
      <c r="T71" s="11">
        <f t="shared" si="29"/>
        <v>603985.79879999999</v>
      </c>
      <c r="U71" s="5"/>
      <c r="V71" s="10"/>
    </row>
    <row r="72" spans="2:22" ht="26.25" customHeight="1">
      <c r="B72" s="20">
        <v>69</v>
      </c>
      <c r="C72" s="20" t="s">
        <v>11</v>
      </c>
      <c r="D72" s="28" t="s">
        <v>79</v>
      </c>
      <c r="E72" s="27">
        <v>4</v>
      </c>
      <c r="F72" s="26" t="s">
        <v>12</v>
      </c>
      <c r="G72" s="14">
        <v>88308.09</v>
      </c>
      <c r="H72" s="12">
        <f t="shared" si="20"/>
        <v>16778.54</v>
      </c>
      <c r="I72" s="12">
        <f t="shared" si="21"/>
        <v>105086.63</v>
      </c>
      <c r="J72" s="16">
        <f t="shared" si="22"/>
        <v>420346.52</v>
      </c>
      <c r="K72" s="22"/>
      <c r="L72" s="14">
        <v>85600</v>
      </c>
      <c r="M72" s="12">
        <f t="shared" si="23"/>
        <v>16264</v>
      </c>
      <c r="N72" s="12">
        <f t="shared" si="24"/>
        <v>101864</v>
      </c>
      <c r="O72" s="15">
        <f t="shared" si="25"/>
        <v>407456</v>
      </c>
      <c r="Q72" s="14">
        <f t="shared" si="26"/>
        <v>61269.7408</v>
      </c>
      <c r="R72" s="12">
        <f t="shared" si="27"/>
        <v>11641.25</v>
      </c>
      <c r="S72" s="12">
        <f t="shared" si="28"/>
        <v>72910.9908</v>
      </c>
      <c r="T72" s="11">
        <f t="shared" si="29"/>
        <v>291643.9632</v>
      </c>
      <c r="U72" s="5"/>
      <c r="V72" s="10"/>
    </row>
    <row r="73" spans="2:22" ht="31.5" customHeight="1">
      <c r="B73" s="20">
        <v>70</v>
      </c>
      <c r="C73" s="20" t="s">
        <v>6</v>
      </c>
      <c r="D73" s="19" t="s">
        <v>78</v>
      </c>
      <c r="E73" s="27">
        <v>3</v>
      </c>
      <c r="F73" s="26" t="s">
        <v>4</v>
      </c>
      <c r="G73" s="14">
        <v>16570.830000000002</v>
      </c>
      <c r="H73" s="12">
        <f t="shared" si="20"/>
        <v>3148.46</v>
      </c>
      <c r="I73" s="12">
        <f t="shared" si="21"/>
        <v>19719.29</v>
      </c>
      <c r="J73" s="16">
        <f t="shared" si="22"/>
        <v>59157.87</v>
      </c>
      <c r="L73" s="14">
        <v>16000</v>
      </c>
      <c r="M73" s="12">
        <f t="shared" si="23"/>
        <v>3040</v>
      </c>
      <c r="N73" s="12">
        <f t="shared" si="24"/>
        <v>19040</v>
      </c>
      <c r="O73" s="15">
        <f t="shared" si="25"/>
        <v>57120</v>
      </c>
      <c r="Q73" s="14">
        <f t="shared" si="26"/>
        <v>11452.287999999999</v>
      </c>
      <c r="R73" s="12">
        <f t="shared" si="27"/>
        <v>2175.9299999999998</v>
      </c>
      <c r="S73" s="12">
        <f t="shared" si="28"/>
        <v>13628.217999999999</v>
      </c>
      <c r="T73" s="11">
        <f t="shared" si="29"/>
        <v>40884.653999999995</v>
      </c>
      <c r="U73" s="5"/>
      <c r="V73" s="10"/>
    </row>
    <row r="74" spans="2:22" ht="28.5" customHeight="1">
      <c r="B74" s="20">
        <v>71</v>
      </c>
      <c r="C74" s="20" t="s">
        <v>6</v>
      </c>
      <c r="D74" s="19" t="s">
        <v>77</v>
      </c>
      <c r="E74" s="27">
        <v>13</v>
      </c>
      <c r="F74" s="26" t="s">
        <v>4</v>
      </c>
      <c r="G74" s="14">
        <v>17334.41</v>
      </c>
      <c r="H74" s="12">
        <f t="shared" si="20"/>
        <v>3293.54</v>
      </c>
      <c r="I74" s="12">
        <f t="shared" si="21"/>
        <v>20627.95</v>
      </c>
      <c r="J74" s="16">
        <f t="shared" si="22"/>
        <v>268163.35000000003</v>
      </c>
      <c r="L74" s="14">
        <v>16800</v>
      </c>
      <c r="M74" s="12">
        <f t="shared" si="23"/>
        <v>3192</v>
      </c>
      <c r="N74" s="12">
        <f t="shared" si="24"/>
        <v>19992</v>
      </c>
      <c r="O74" s="15">
        <f t="shared" si="25"/>
        <v>259896</v>
      </c>
      <c r="Q74" s="14">
        <f t="shared" si="26"/>
        <v>12024.902399999999</v>
      </c>
      <c r="R74" s="12">
        <f t="shared" si="27"/>
        <v>2284.73</v>
      </c>
      <c r="S74" s="12">
        <f t="shared" si="28"/>
        <v>14309.632399999999</v>
      </c>
      <c r="T74" s="11">
        <f t="shared" si="29"/>
        <v>186025.22119999997</v>
      </c>
      <c r="U74" s="5"/>
      <c r="V74" s="10"/>
    </row>
    <row r="75" spans="2:22" ht="18">
      <c r="B75" s="20">
        <v>72</v>
      </c>
      <c r="C75" s="20" t="s">
        <v>6</v>
      </c>
      <c r="D75" s="19" t="s">
        <v>76</v>
      </c>
      <c r="E75" s="27">
        <v>4</v>
      </c>
      <c r="F75" s="26" t="s">
        <v>4</v>
      </c>
      <c r="G75" s="14">
        <v>32591.19</v>
      </c>
      <c r="H75" s="12">
        <f t="shared" si="20"/>
        <v>6192.33</v>
      </c>
      <c r="I75" s="12">
        <f t="shared" si="21"/>
        <v>38783.519999999997</v>
      </c>
      <c r="J75" s="16">
        <f t="shared" si="22"/>
        <v>155134.07999999999</v>
      </c>
      <c r="L75" s="14">
        <v>31600</v>
      </c>
      <c r="M75" s="12">
        <f t="shared" si="23"/>
        <v>6004</v>
      </c>
      <c r="N75" s="12">
        <f t="shared" si="24"/>
        <v>37604</v>
      </c>
      <c r="O75" s="15">
        <f t="shared" si="25"/>
        <v>150416</v>
      </c>
      <c r="Q75" s="14">
        <f t="shared" si="26"/>
        <v>22618.268799999998</v>
      </c>
      <c r="R75" s="12">
        <f t="shared" si="27"/>
        <v>4297.47</v>
      </c>
      <c r="S75" s="12">
        <f t="shared" si="28"/>
        <v>26915.738799999999</v>
      </c>
      <c r="T75" s="11">
        <f t="shared" si="29"/>
        <v>107662.9552</v>
      </c>
      <c r="U75" s="5"/>
      <c r="V75" s="10"/>
    </row>
    <row r="76" spans="2:22" ht="18">
      <c r="B76" s="20">
        <v>73</v>
      </c>
      <c r="C76" s="20" t="s">
        <v>6</v>
      </c>
      <c r="D76" s="19" t="s">
        <v>75</v>
      </c>
      <c r="E76" s="27">
        <v>43</v>
      </c>
      <c r="F76" s="26" t="s">
        <v>4</v>
      </c>
      <c r="G76" s="14">
        <v>74510.22</v>
      </c>
      <c r="H76" s="12">
        <f t="shared" si="20"/>
        <v>14156.94</v>
      </c>
      <c r="I76" s="12">
        <f t="shared" si="21"/>
        <v>88667.16</v>
      </c>
      <c r="J76" s="16">
        <f t="shared" si="22"/>
        <v>3812687.8800000004</v>
      </c>
      <c r="L76" s="14">
        <v>72200</v>
      </c>
      <c r="M76" s="12">
        <f t="shared" si="23"/>
        <v>13718</v>
      </c>
      <c r="N76" s="12">
        <f t="shared" si="24"/>
        <v>85918</v>
      </c>
      <c r="O76" s="15">
        <f t="shared" si="25"/>
        <v>3694474</v>
      </c>
      <c r="Q76" s="14">
        <f t="shared" si="26"/>
        <v>51678.4496</v>
      </c>
      <c r="R76" s="12">
        <f t="shared" si="27"/>
        <v>9818.91</v>
      </c>
      <c r="S76" s="12">
        <f t="shared" si="28"/>
        <v>61497.359599999996</v>
      </c>
      <c r="T76" s="11">
        <f t="shared" si="29"/>
        <v>2644386.4627999999</v>
      </c>
      <c r="U76" s="5"/>
      <c r="V76" s="10"/>
    </row>
    <row r="77" spans="2:22" ht="33.75" customHeight="1">
      <c r="B77" s="20">
        <v>74</v>
      </c>
      <c r="C77" s="20" t="s">
        <v>22</v>
      </c>
      <c r="D77" s="19" t="s">
        <v>74</v>
      </c>
      <c r="E77" s="27">
        <v>4</v>
      </c>
      <c r="F77" s="26" t="s">
        <v>12</v>
      </c>
      <c r="G77" s="14">
        <v>144608.76</v>
      </c>
      <c r="H77" s="12">
        <f t="shared" si="20"/>
        <v>27475.66</v>
      </c>
      <c r="I77" s="12">
        <f t="shared" si="21"/>
        <v>172084.42</v>
      </c>
      <c r="J77" s="16">
        <f t="shared" si="22"/>
        <v>688337.68</v>
      </c>
      <c r="L77" s="14">
        <v>140200</v>
      </c>
      <c r="M77" s="12">
        <f t="shared" si="23"/>
        <v>26638</v>
      </c>
      <c r="N77" s="12">
        <f t="shared" si="24"/>
        <v>166838</v>
      </c>
      <c r="O77" s="15">
        <f t="shared" si="25"/>
        <v>667352</v>
      </c>
      <c r="Q77" s="14">
        <f t="shared" si="26"/>
        <v>100350.67359999999</v>
      </c>
      <c r="R77" s="12">
        <f t="shared" si="27"/>
        <v>19066.63</v>
      </c>
      <c r="S77" s="12">
        <f t="shared" si="28"/>
        <v>119417.3036</v>
      </c>
      <c r="T77" s="11">
        <f t="shared" si="29"/>
        <v>477669.2144</v>
      </c>
      <c r="U77" s="5"/>
      <c r="V77" s="10"/>
    </row>
    <row r="78" spans="2:22" ht="36">
      <c r="B78" s="20">
        <v>75</v>
      </c>
      <c r="C78" s="20" t="s">
        <v>71</v>
      </c>
      <c r="D78" s="19" t="s">
        <v>73</v>
      </c>
      <c r="E78" s="27">
        <v>7</v>
      </c>
      <c r="F78" s="26" t="s">
        <v>9</v>
      </c>
      <c r="G78" s="14">
        <v>450189.75</v>
      </c>
      <c r="H78" s="12">
        <f t="shared" si="20"/>
        <v>85536.05</v>
      </c>
      <c r="I78" s="12">
        <f t="shared" si="21"/>
        <v>535725.80000000005</v>
      </c>
      <c r="J78" s="16">
        <f t="shared" si="22"/>
        <v>3750080.6000000006</v>
      </c>
      <c r="L78" s="14">
        <v>436600</v>
      </c>
      <c r="M78" s="12">
        <f t="shared" si="23"/>
        <v>82954</v>
      </c>
      <c r="N78" s="12">
        <f t="shared" si="24"/>
        <v>519554</v>
      </c>
      <c r="O78" s="15">
        <f t="shared" si="25"/>
        <v>3636878</v>
      </c>
      <c r="Q78" s="14">
        <f t="shared" si="26"/>
        <v>312504.3088</v>
      </c>
      <c r="R78" s="12">
        <f t="shared" si="27"/>
        <v>59375.82</v>
      </c>
      <c r="S78" s="12">
        <f t="shared" si="28"/>
        <v>371880.12880000001</v>
      </c>
      <c r="T78" s="11">
        <f t="shared" si="29"/>
        <v>2603160.9016</v>
      </c>
      <c r="U78" s="5"/>
      <c r="V78" s="10"/>
    </row>
    <row r="79" spans="2:22" ht="21.75" customHeight="1">
      <c r="B79" s="67" t="s">
        <v>72</v>
      </c>
      <c r="C79" s="67"/>
      <c r="D79" s="67"/>
      <c r="E79" s="67"/>
      <c r="F79" s="67"/>
      <c r="G79" s="3"/>
      <c r="H79" s="3"/>
      <c r="I79" s="3"/>
      <c r="J79" s="3"/>
      <c r="L79" s="3"/>
      <c r="M79" s="3"/>
      <c r="Q79" s="3"/>
      <c r="R79" s="3"/>
      <c r="U79" s="5"/>
      <c r="V79" s="10"/>
    </row>
    <row r="80" spans="2:22" ht="27">
      <c r="B80" s="24" t="s">
        <v>41</v>
      </c>
      <c r="C80" s="24" t="s">
        <v>40</v>
      </c>
      <c r="D80" s="24" t="s">
        <v>39</v>
      </c>
      <c r="E80" s="25" t="s">
        <v>38</v>
      </c>
      <c r="F80" s="24" t="s">
        <v>37</v>
      </c>
      <c r="G80" s="3"/>
      <c r="H80" s="3"/>
      <c r="I80" s="3"/>
      <c r="J80" s="3"/>
      <c r="L80" s="3"/>
      <c r="M80" s="3"/>
      <c r="Q80" s="3"/>
      <c r="R80" s="3"/>
      <c r="U80" s="5"/>
      <c r="V80" s="10"/>
    </row>
    <row r="81" spans="2:22" ht="18">
      <c r="B81" s="21">
        <v>1</v>
      </c>
      <c r="C81" s="20" t="s">
        <v>71</v>
      </c>
      <c r="D81" s="19" t="s">
        <v>70</v>
      </c>
      <c r="E81" s="18">
        <v>1</v>
      </c>
      <c r="F81" s="17" t="s">
        <v>9</v>
      </c>
      <c r="G81" s="14">
        <v>952832.67</v>
      </c>
      <c r="H81" s="12">
        <f t="shared" ref="H81:H105" si="30">+ROUND(G81*19%,2)</f>
        <v>181038.21</v>
      </c>
      <c r="I81" s="12">
        <f t="shared" ref="I81:I105" si="31">+G81+H81</f>
        <v>1133870.8800000001</v>
      </c>
      <c r="J81" s="16">
        <f t="shared" ref="J81:J105" si="32">+I81*E81</f>
        <v>1133870.8800000001</v>
      </c>
      <c r="L81" s="14">
        <v>924200</v>
      </c>
      <c r="M81" s="12">
        <f t="shared" ref="M81:M105" si="33">+ROUND(L81*19%,2)</f>
        <v>175598</v>
      </c>
      <c r="N81" s="12">
        <f t="shared" ref="N81:N105" si="34">+L81+M81</f>
        <v>1099798</v>
      </c>
      <c r="O81" s="15">
        <f t="shared" ref="O81:O105" si="35">+N81*E81</f>
        <v>1099798</v>
      </c>
      <c r="Q81" s="14">
        <f t="shared" ref="Q81:Q105" si="36">L81*(1-28.4232%)</f>
        <v>661512.78559999994</v>
      </c>
      <c r="R81" s="12">
        <f t="shared" ref="R81:R105" si="37">+ROUND(Q81*19%,2)</f>
        <v>125687.43</v>
      </c>
      <c r="S81" s="12">
        <f t="shared" ref="S81:S105" si="38">+Q81+R81</f>
        <v>787200.2156</v>
      </c>
      <c r="T81" s="11">
        <f t="shared" ref="T81:T105" si="39">S81*E81</f>
        <v>787200.2156</v>
      </c>
      <c r="U81" s="5"/>
      <c r="V81" s="10"/>
    </row>
    <row r="82" spans="2:22" ht="36">
      <c r="B82" s="21">
        <v>2</v>
      </c>
      <c r="C82" s="20" t="s">
        <v>69</v>
      </c>
      <c r="D82" s="19" t="s">
        <v>68</v>
      </c>
      <c r="E82" s="18">
        <v>13</v>
      </c>
      <c r="F82" s="17" t="s">
        <v>12</v>
      </c>
      <c r="G82" s="14">
        <v>61872.27</v>
      </c>
      <c r="H82" s="12">
        <f t="shared" si="30"/>
        <v>11755.73</v>
      </c>
      <c r="I82" s="12">
        <f t="shared" si="31"/>
        <v>73628</v>
      </c>
      <c r="J82" s="16">
        <f t="shared" si="32"/>
        <v>957164</v>
      </c>
      <c r="L82" s="14">
        <v>60000</v>
      </c>
      <c r="M82" s="12">
        <f t="shared" si="33"/>
        <v>11400</v>
      </c>
      <c r="N82" s="12">
        <f t="shared" si="34"/>
        <v>71400</v>
      </c>
      <c r="O82" s="15">
        <f t="shared" si="35"/>
        <v>928200</v>
      </c>
      <c r="Q82" s="14">
        <f t="shared" si="36"/>
        <v>42946.079999999994</v>
      </c>
      <c r="R82" s="12">
        <f t="shared" si="37"/>
        <v>8159.76</v>
      </c>
      <c r="S82" s="12">
        <f t="shared" si="38"/>
        <v>51105.84</v>
      </c>
      <c r="T82" s="11">
        <f t="shared" si="39"/>
        <v>664375.91999999993</v>
      </c>
      <c r="U82" s="5"/>
      <c r="V82" s="10"/>
    </row>
    <row r="83" spans="2:22" ht="36.75" customHeight="1">
      <c r="B83" s="21">
        <v>3</v>
      </c>
      <c r="C83" s="20" t="s">
        <v>36</v>
      </c>
      <c r="D83" s="19" t="s">
        <v>67</v>
      </c>
      <c r="E83" s="18">
        <v>14</v>
      </c>
      <c r="F83" s="17" t="s">
        <v>34</v>
      </c>
      <c r="G83" s="14">
        <v>58823.53</v>
      </c>
      <c r="H83" s="12">
        <f t="shared" si="30"/>
        <v>11176.47</v>
      </c>
      <c r="I83" s="12">
        <f t="shared" si="31"/>
        <v>70000</v>
      </c>
      <c r="J83" s="16">
        <f t="shared" si="32"/>
        <v>980000</v>
      </c>
      <c r="L83" s="14">
        <v>57000</v>
      </c>
      <c r="M83" s="12">
        <f t="shared" si="33"/>
        <v>10830</v>
      </c>
      <c r="N83" s="12">
        <f t="shared" si="34"/>
        <v>67830</v>
      </c>
      <c r="O83" s="15">
        <f t="shared" si="35"/>
        <v>949620</v>
      </c>
      <c r="Q83" s="14">
        <f t="shared" si="36"/>
        <v>40798.775999999998</v>
      </c>
      <c r="R83" s="12">
        <f t="shared" si="37"/>
        <v>7751.77</v>
      </c>
      <c r="S83" s="12">
        <f t="shared" si="38"/>
        <v>48550.546000000002</v>
      </c>
      <c r="T83" s="11">
        <f t="shared" si="39"/>
        <v>679707.64400000009</v>
      </c>
      <c r="U83" s="5"/>
      <c r="V83" s="10"/>
    </row>
    <row r="84" spans="2:22" ht="27">
      <c r="B84" s="21">
        <v>4</v>
      </c>
      <c r="C84" s="20" t="s">
        <v>33</v>
      </c>
      <c r="D84" s="19" t="s">
        <v>66</v>
      </c>
      <c r="E84" s="18">
        <v>20</v>
      </c>
      <c r="F84" s="17" t="s">
        <v>12</v>
      </c>
      <c r="G84" s="14">
        <v>32961.21</v>
      </c>
      <c r="H84" s="12">
        <f t="shared" si="30"/>
        <v>6262.63</v>
      </c>
      <c r="I84" s="12">
        <f t="shared" si="31"/>
        <v>39223.839999999997</v>
      </c>
      <c r="J84" s="16">
        <f t="shared" si="32"/>
        <v>784476.79999999993</v>
      </c>
      <c r="L84" s="14">
        <v>31900</v>
      </c>
      <c r="M84" s="12">
        <f t="shared" si="33"/>
        <v>6061</v>
      </c>
      <c r="N84" s="12">
        <f t="shared" si="34"/>
        <v>37961</v>
      </c>
      <c r="O84" s="15">
        <f t="shared" si="35"/>
        <v>759220</v>
      </c>
      <c r="Q84" s="14">
        <f t="shared" si="36"/>
        <v>22832.999199999998</v>
      </c>
      <c r="R84" s="12">
        <f t="shared" si="37"/>
        <v>4338.2700000000004</v>
      </c>
      <c r="S84" s="12">
        <f t="shared" si="38"/>
        <v>27171.269199999999</v>
      </c>
      <c r="T84" s="11">
        <f t="shared" si="39"/>
        <v>543425.38399999996</v>
      </c>
      <c r="U84" s="5"/>
      <c r="V84" s="10"/>
    </row>
    <row r="85" spans="2:22" ht="18">
      <c r="B85" s="21">
        <v>5</v>
      </c>
      <c r="C85" s="20" t="s">
        <v>30</v>
      </c>
      <c r="D85" s="19" t="s">
        <v>65</v>
      </c>
      <c r="E85" s="18">
        <v>10</v>
      </c>
      <c r="F85" s="17" t="s">
        <v>24</v>
      </c>
      <c r="G85" s="14">
        <v>125844.54</v>
      </c>
      <c r="H85" s="12">
        <f t="shared" si="30"/>
        <v>23910.46</v>
      </c>
      <c r="I85" s="12">
        <f t="shared" si="31"/>
        <v>149755</v>
      </c>
      <c r="J85" s="16">
        <f t="shared" si="32"/>
        <v>1497550</v>
      </c>
      <c r="L85" s="14">
        <v>122000</v>
      </c>
      <c r="M85" s="12">
        <f t="shared" si="33"/>
        <v>23180</v>
      </c>
      <c r="N85" s="12">
        <f t="shared" si="34"/>
        <v>145180</v>
      </c>
      <c r="O85" s="15">
        <f t="shared" si="35"/>
        <v>1451800</v>
      </c>
      <c r="Q85" s="14">
        <f t="shared" si="36"/>
        <v>87323.695999999996</v>
      </c>
      <c r="R85" s="12">
        <f t="shared" si="37"/>
        <v>16591.5</v>
      </c>
      <c r="S85" s="12">
        <f t="shared" si="38"/>
        <v>103915.196</v>
      </c>
      <c r="T85" s="11">
        <f t="shared" si="39"/>
        <v>1039151.96</v>
      </c>
      <c r="U85" s="5"/>
      <c r="V85" s="10"/>
    </row>
    <row r="86" spans="2:22" ht="18">
      <c r="B86" s="21">
        <v>6</v>
      </c>
      <c r="C86" s="20" t="s">
        <v>30</v>
      </c>
      <c r="D86" s="19" t="s">
        <v>64</v>
      </c>
      <c r="E86" s="18">
        <v>65</v>
      </c>
      <c r="F86" s="17" t="s">
        <v>9</v>
      </c>
      <c r="G86" s="14">
        <v>42016.81</v>
      </c>
      <c r="H86" s="12">
        <f t="shared" si="30"/>
        <v>7983.19</v>
      </c>
      <c r="I86" s="12">
        <f t="shared" si="31"/>
        <v>50000</v>
      </c>
      <c r="J86" s="16">
        <f t="shared" si="32"/>
        <v>3250000</v>
      </c>
      <c r="L86" s="14">
        <v>40700</v>
      </c>
      <c r="M86" s="12">
        <f t="shared" si="33"/>
        <v>7733</v>
      </c>
      <c r="N86" s="12">
        <f t="shared" si="34"/>
        <v>48433</v>
      </c>
      <c r="O86" s="15">
        <f t="shared" si="35"/>
        <v>3148145</v>
      </c>
      <c r="Q86" s="14">
        <f t="shared" si="36"/>
        <v>29131.757599999997</v>
      </c>
      <c r="R86" s="12">
        <f t="shared" si="37"/>
        <v>5535.03</v>
      </c>
      <c r="S86" s="12">
        <f t="shared" si="38"/>
        <v>34666.787599999996</v>
      </c>
      <c r="T86" s="11">
        <f t="shared" si="39"/>
        <v>2253341.1939999997</v>
      </c>
      <c r="U86" s="5"/>
      <c r="V86" s="10"/>
    </row>
    <row r="87" spans="2:22" ht="26.25" customHeight="1">
      <c r="B87" s="21">
        <v>7</v>
      </c>
      <c r="C87" s="20" t="s">
        <v>30</v>
      </c>
      <c r="D87" s="19" t="s">
        <v>63</v>
      </c>
      <c r="E87" s="18">
        <v>3</v>
      </c>
      <c r="F87" s="17" t="s">
        <v>9</v>
      </c>
      <c r="G87" s="14">
        <v>42382.43</v>
      </c>
      <c r="H87" s="12">
        <f t="shared" si="30"/>
        <v>8052.66</v>
      </c>
      <c r="I87" s="12">
        <f t="shared" si="31"/>
        <v>50435.09</v>
      </c>
      <c r="J87" s="16">
        <f t="shared" si="32"/>
        <v>151305.26999999999</v>
      </c>
      <c r="L87" s="14">
        <v>41100</v>
      </c>
      <c r="M87" s="12">
        <f t="shared" si="33"/>
        <v>7809</v>
      </c>
      <c r="N87" s="12">
        <f t="shared" si="34"/>
        <v>48909</v>
      </c>
      <c r="O87" s="15">
        <f t="shared" si="35"/>
        <v>146727</v>
      </c>
      <c r="Q87" s="14">
        <f t="shared" si="36"/>
        <v>29418.0648</v>
      </c>
      <c r="R87" s="12">
        <f t="shared" si="37"/>
        <v>5589.43</v>
      </c>
      <c r="S87" s="12">
        <f t="shared" si="38"/>
        <v>35007.4948</v>
      </c>
      <c r="T87" s="11">
        <f t="shared" si="39"/>
        <v>105022.4844</v>
      </c>
      <c r="U87" s="5"/>
      <c r="V87" s="10"/>
    </row>
    <row r="88" spans="2:22" ht="18">
      <c r="B88" s="21">
        <v>8</v>
      </c>
      <c r="C88" s="20" t="s">
        <v>28</v>
      </c>
      <c r="D88" s="19" t="s">
        <v>62</v>
      </c>
      <c r="E88" s="18">
        <v>125</v>
      </c>
      <c r="F88" s="17" t="s">
        <v>24</v>
      </c>
      <c r="G88" s="14">
        <v>38000</v>
      </c>
      <c r="H88" s="12">
        <f t="shared" si="30"/>
        <v>7220</v>
      </c>
      <c r="I88" s="12">
        <f t="shared" si="31"/>
        <v>45220</v>
      </c>
      <c r="J88" s="16">
        <f t="shared" si="32"/>
        <v>5652500</v>
      </c>
      <c r="L88" s="14">
        <v>36800</v>
      </c>
      <c r="M88" s="12">
        <f t="shared" si="33"/>
        <v>6992</v>
      </c>
      <c r="N88" s="12">
        <f t="shared" si="34"/>
        <v>43792</v>
      </c>
      <c r="O88" s="15">
        <f t="shared" si="35"/>
        <v>5474000</v>
      </c>
      <c r="Q88" s="14">
        <f t="shared" si="36"/>
        <v>26340.2624</v>
      </c>
      <c r="R88" s="12">
        <f t="shared" si="37"/>
        <v>5004.6499999999996</v>
      </c>
      <c r="S88" s="12">
        <f t="shared" si="38"/>
        <v>31344.912400000001</v>
      </c>
      <c r="T88" s="11">
        <f t="shared" si="39"/>
        <v>3918114.0500000003</v>
      </c>
      <c r="U88" s="5"/>
      <c r="V88" s="10"/>
    </row>
    <row r="89" spans="2:22" ht="18">
      <c r="B89" s="21">
        <v>9</v>
      </c>
      <c r="C89" s="20" t="s">
        <v>28</v>
      </c>
      <c r="D89" s="19" t="s">
        <v>61</v>
      </c>
      <c r="E89" s="18">
        <v>12</v>
      </c>
      <c r="F89" s="17" t="s">
        <v>24</v>
      </c>
      <c r="G89" s="14">
        <v>40000</v>
      </c>
      <c r="H89" s="12">
        <f t="shared" si="30"/>
        <v>7600</v>
      </c>
      <c r="I89" s="12">
        <f t="shared" si="31"/>
        <v>47600</v>
      </c>
      <c r="J89" s="16">
        <f t="shared" si="32"/>
        <v>571200</v>
      </c>
      <c r="L89" s="14">
        <v>38800</v>
      </c>
      <c r="M89" s="12">
        <f t="shared" si="33"/>
        <v>7372</v>
      </c>
      <c r="N89" s="12">
        <f t="shared" si="34"/>
        <v>46172</v>
      </c>
      <c r="O89" s="15">
        <f t="shared" si="35"/>
        <v>554064</v>
      </c>
      <c r="Q89" s="14">
        <f t="shared" si="36"/>
        <v>27771.7984</v>
      </c>
      <c r="R89" s="12">
        <f t="shared" si="37"/>
        <v>5276.64</v>
      </c>
      <c r="S89" s="12">
        <f t="shared" si="38"/>
        <v>33048.438399999999</v>
      </c>
      <c r="T89" s="11">
        <f t="shared" si="39"/>
        <v>396581.26079999999</v>
      </c>
      <c r="U89" s="5"/>
      <c r="V89" s="10"/>
    </row>
    <row r="90" spans="2:22" ht="28.5" customHeight="1">
      <c r="B90" s="21">
        <v>10</v>
      </c>
      <c r="C90" s="20" t="s">
        <v>22</v>
      </c>
      <c r="D90" s="19" t="s">
        <v>60</v>
      </c>
      <c r="E90" s="18">
        <v>1</v>
      </c>
      <c r="F90" s="17" t="s">
        <v>9</v>
      </c>
      <c r="G90" s="14">
        <v>70701.8</v>
      </c>
      <c r="H90" s="12">
        <f t="shared" si="30"/>
        <v>13433.34</v>
      </c>
      <c r="I90" s="12">
        <f t="shared" si="31"/>
        <v>84135.14</v>
      </c>
      <c r="J90" s="16">
        <f t="shared" si="32"/>
        <v>84135.14</v>
      </c>
      <c r="L90" s="14">
        <v>68500</v>
      </c>
      <c r="M90" s="12">
        <f t="shared" si="33"/>
        <v>13015</v>
      </c>
      <c r="N90" s="12">
        <f t="shared" si="34"/>
        <v>81515</v>
      </c>
      <c r="O90" s="15">
        <f t="shared" si="35"/>
        <v>81515</v>
      </c>
      <c r="Q90" s="14">
        <f t="shared" si="36"/>
        <v>49030.108</v>
      </c>
      <c r="R90" s="12">
        <f t="shared" si="37"/>
        <v>9315.7199999999993</v>
      </c>
      <c r="S90" s="12">
        <f t="shared" si="38"/>
        <v>58345.828000000001</v>
      </c>
      <c r="T90" s="11">
        <f t="shared" si="39"/>
        <v>58345.828000000001</v>
      </c>
      <c r="U90" s="5"/>
      <c r="V90" s="10"/>
    </row>
    <row r="91" spans="2:22" ht="28.5" customHeight="1">
      <c r="B91" s="21">
        <v>11</v>
      </c>
      <c r="C91" s="20" t="s">
        <v>22</v>
      </c>
      <c r="D91" s="19" t="s">
        <v>59</v>
      </c>
      <c r="E91" s="18">
        <v>7</v>
      </c>
      <c r="F91" s="17" t="s">
        <v>9</v>
      </c>
      <c r="G91" s="14">
        <v>19935.57</v>
      </c>
      <c r="H91" s="12">
        <f t="shared" si="30"/>
        <v>3787.76</v>
      </c>
      <c r="I91" s="12">
        <f t="shared" si="31"/>
        <v>23723.33</v>
      </c>
      <c r="J91" s="16">
        <f t="shared" si="32"/>
        <v>166063.31</v>
      </c>
      <c r="L91" s="14">
        <v>19300</v>
      </c>
      <c r="M91" s="12">
        <f t="shared" si="33"/>
        <v>3667</v>
      </c>
      <c r="N91" s="12">
        <f t="shared" si="34"/>
        <v>22967</v>
      </c>
      <c r="O91" s="15">
        <f t="shared" si="35"/>
        <v>160769</v>
      </c>
      <c r="Q91" s="14">
        <f t="shared" si="36"/>
        <v>13814.322399999999</v>
      </c>
      <c r="R91" s="12">
        <f t="shared" si="37"/>
        <v>2624.72</v>
      </c>
      <c r="S91" s="12">
        <f t="shared" si="38"/>
        <v>16439.042399999998</v>
      </c>
      <c r="T91" s="11">
        <f t="shared" si="39"/>
        <v>115073.29679999998</v>
      </c>
      <c r="U91" s="5"/>
      <c r="V91" s="10"/>
    </row>
    <row r="92" spans="2:22" ht="18">
      <c r="B92" s="21">
        <v>12</v>
      </c>
      <c r="C92" s="20" t="s">
        <v>22</v>
      </c>
      <c r="D92" s="19" t="s">
        <v>58</v>
      </c>
      <c r="E92" s="18">
        <v>2</v>
      </c>
      <c r="F92" s="17" t="s">
        <v>24</v>
      </c>
      <c r="G92" s="14">
        <v>61736.69</v>
      </c>
      <c r="H92" s="12">
        <f t="shared" si="30"/>
        <v>11729.97</v>
      </c>
      <c r="I92" s="12">
        <f t="shared" si="31"/>
        <v>73466.66</v>
      </c>
      <c r="J92" s="16">
        <f t="shared" si="32"/>
        <v>146933.32</v>
      </c>
      <c r="L92" s="14">
        <v>59800</v>
      </c>
      <c r="M92" s="12">
        <f t="shared" si="33"/>
        <v>11362</v>
      </c>
      <c r="N92" s="12">
        <f t="shared" si="34"/>
        <v>71162</v>
      </c>
      <c r="O92" s="15">
        <f t="shared" si="35"/>
        <v>142324</v>
      </c>
      <c r="Q92" s="14">
        <f t="shared" si="36"/>
        <v>42802.926399999997</v>
      </c>
      <c r="R92" s="12">
        <f t="shared" si="37"/>
        <v>8132.56</v>
      </c>
      <c r="S92" s="12">
        <f t="shared" si="38"/>
        <v>50935.486399999994</v>
      </c>
      <c r="T92" s="11">
        <f t="shared" si="39"/>
        <v>101870.97279999999</v>
      </c>
      <c r="U92" s="5"/>
      <c r="V92" s="10"/>
    </row>
    <row r="93" spans="2:22" ht="27.75" customHeight="1">
      <c r="B93" s="21">
        <v>13</v>
      </c>
      <c r="C93" s="20" t="s">
        <v>22</v>
      </c>
      <c r="D93" s="19" t="s">
        <v>57</v>
      </c>
      <c r="E93" s="18">
        <v>18</v>
      </c>
      <c r="F93" s="17" t="s">
        <v>24</v>
      </c>
      <c r="G93" s="14">
        <v>135651.74</v>
      </c>
      <c r="H93" s="12">
        <f t="shared" si="30"/>
        <v>25773.83</v>
      </c>
      <c r="I93" s="12">
        <f t="shared" si="31"/>
        <v>161425.57</v>
      </c>
      <c r="J93" s="16">
        <f t="shared" si="32"/>
        <v>2905660.2600000002</v>
      </c>
      <c r="K93" s="22"/>
      <c r="L93" s="14">
        <v>131500</v>
      </c>
      <c r="M93" s="12">
        <f t="shared" si="33"/>
        <v>24985</v>
      </c>
      <c r="N93" s="12">
        <f t="shared" si="34"/>
        <v>156485</v>
      </c>
      <c r="O93" s="15">
        <f t="shared" si="35"/>
        <v>2816730</v>
      </c>
      <c r="Q93" s="14">
        <f t="shared" si="36"/>
        <v>94123.491999999998</v>
      </c>
      <c r="R93" s="12">
        <f t="shared" si="37"/>
        <v>17883.46</v>
      </c>
      <c r="S93" s="12">
        <f t="shared" si="38"/>
        <v>112006.95199999999</v>
      </c>
      <c r="T93" s="11">
        <f t="shared" si="39"/>
        <v>2016125.1359999999</v>
      </c>
      <c r="U93" s="5"/>
      <c r="V93" s="10"/>
    </row>
    <row r="94" spans="2:22" ht="27">
      <c r="B94" s="21">
        <v>14</v>
      </c>
      <c r="C94" s="20" t="s">
        <v>22</v>
      </c>
      <c r="D94" s="19" t="s">
        <v>56</v>
      </c>
      <c r="E94" s="18">
        <v>6</v>
      </c>
      <c r="F94" s="17" t="s">
        <v>9</v>
      </c>
      <c r="G94" s="14">
        <v>65240</v>
      </c>
      <c r="H94" s="12">
        <f t="shared" si="30"/>
        <v>12395.6</v>
      </c>
      <c r="I94" s="12">
        <f t="shared" si="31"/>
        <v>77635.600000000006</v>
      </c>
      <c r="J94" s="16">
        <f t="shared" si="32"/>
        <v>465813.60000000003</v>
      </c>
      <c r="L94" s="14">
        <v>63200</v>
      </c>
      <c r="M94" s="12">
        <f t="shared" si="33"/>
        <v>12008</v>
      </c>
      <c r="N94" s="12">
        <f t="shared" si="34"/>
        <v>75208</v>
      </c>
      <c r="O94" s="15">
        <f t="shared" si="35"/>
        <v>451248</v>
      </c>
      <c r="Q94" s="14">
        <f t="shared" si="36"/>
        <v>45236.537599999996</v>
      </c>
      <c r="R94" s="12">
        <f t="shared" si="37"/>
        <v>8594.94</v>
      </c>
      <c r="S94" s="12">
        <f t="shared" si="38"/>
        <v>53831.477599999998</v>
      </c>
      <c r="T94" s="11">
        <f t="shared" si="39"/>
        <v>322988.86560000002</v>
      </c>
      <c r="U94" s="5"/>
      <c r="V94" s="10"/>
    </row>
    <row r="95" spans="2:22" ht="35.25" customHeight="1">
      <c r="B95" s="21">
        <v>15</v>
      </c>
      <c r="C95" s="20" t="s">
        <v>22</v>
      </c>
      <c r="D95" s="19" t="s">
        <v>55</v>
      </c>
      <c r="E95" s="18">
        <v>12</v>
      </c>
      <c r="F95" s="17" t="s">
        <v>9</v>
      </c>
      <c r="G95" s="14">
        <v>30000</v>
      </c>
      <c r="H95" s="12">
        <f t="shared" si="30"/>
        <v>5700</v>
      </c>
      <c r="I95" s="12">
        <f t="shared" si="31"/>
        <v>35700</v>
      </c>
      <c r="J95" s="16">
        <f t="shared" si="32"/>
        <v>428400</v>
      </c>
      <c r="L95" s="14">
        <v>29100</v>
      </c>
      <c r="M95" s="12">
        <f t="shared" si="33"/>
        <v>5529</v>
      </c>
      <c r="N95" s="12">
        <f t="shared" si="34"/>
        <v>34629</v>
      </c>
      <c r="O95" s="15">
        <f t="shared" si="35"/>
        <v>415548</v>
      </c>
      <c r="Q95" s="14">
        <f t="shared" si="36"/>
        <v>20828.8488</v>
      </c>
      <c r="R95" s="12">
        <f t="shared" si="37"/>
        <v>3957.48</v>
      </c>
      <c r="S95" s="12">
        <f t="shared" si="38"/>
        <v>24786.328799999999</v>
      </c>
      <c r="T95" s="11">
        <f t="shared" si="39"/>
        <v>297435.94559999998</v>
      </c>
      <c r="U95" s="5"/>
      <c r="V95" s="10"/>
    </row>
    <row r="96" spans="2:22" ht="26.25" customHeight="1">
      <c r="B96" s="21">
        <v>16</v>
      </c>
      <c r="C96" s="20" t="s">
        <v>22</v>
      </c>
      <c r="D96" s="19" t="s">
        <v>54</v>
      </c>
      <c r="E96" s="18">
        <v>25</v>
      </c>
      <c r="F96" s="17" t="s">
        <v>9</v>
      </c>
      <c r="G96" s="14">
        <v>34230.589999999997</v>
      </c>
      <c r="H96" s="12">
        <f t="shared" si="30"/>
        <v>6503.81</v>
      </c>
      <c r="I96" s="12">
        <f t="shared" si="31"/>
        <v>40734.399999999994</v>
      </c>
      <c r="J96" s="16">
        <f t="shared" si="32"/>
        <v>1018359.9999999999</v>
      </c>
      <c r="L96" s="14">
        <v>33200</v>
      </c>
      <c r="M96" s="12">
        <f t="shared" si="33"/>
        <v>6308</v>
      </c>
      <c r="N96" s="12">
        <f t="shared" si="34"/>
        <v>39508</v>
      </c>
      <c r="O96" s="15">
        <f t="shared" si="35"/>
        <v>987700</v>
      </c>
      <c r="Q96" s="14">
        <f t="shared" si="36"/>
        <v>23763.497599999999</v>
      </c>
      <c r="R96" s="12">
        <f t="shared" si="37"/>
        <v>4515.0600000000004</v>
      </c>
      <c r="S96" s="12">
        <f t="shared" si="38"/>
        <v>28278.5576</v>
      </c>
      <c r="T96" s="11">
        <f t="shared" si="39"/>
        <v>706963.94</v>
      </c>
      <c r="U96" s="5"/>
      <c r="V96" s="10"/>
    </row>
    <row r="97" spans="2:22" ht="27.75" customHeight="1">
      <c r="B97" s="21">
        <v>17</v>
      </c>
      <c r="C97" s="20" t="s">
        <v>22</v>
      </c>
      <c r="D97" s="19" t="s">
        <v>53</v>
      </c>
      <c r="E97" s="18">
        <v>14</v>
      </c>
      <c r="F97" s="17" t="s">
        <v>9</v>
      </c>
      <c r="G97" s="14">
        <v>26688.2</v>
      </c>
      <c r="H97" s="12">
        <f t="shared" si="30"/>
        <v>5070.76</v>
      </c>
      <c r="I97" s="12">
        <f t="shared" si="31"/>
        <v>31758.959999999999</v>
      </c>
      <c r="J97" s="16">
        <f t="shared" si="32"/>
        <v>444625.44</v>
      </c>
      <c r="L97" s="14">
        <v>25800</v>
      </c>
      <c r="M97" s="12">
        <f t="shared" si="33"/>
        <v>4902</v>
      </c>
      <c r="N97" s="12">
        <f t="shared" si="34"/>
        <v>30702</v>
      </c>
      <c r="O97" s="15">
        <f t="shared" si="35"/>
        <v>429828</v>
      </c>
      <c r="Q97" s="14">
        <f t="shared" si="36"/>
        <v>18466.814399999999</v>
      </c>
      <c r="R97" s="12">
        <f t="shared" si="37"/>
        <v>3508.69</v>
      </c>
      <c r="S97" s="12">
        <f t="shared" si="38"/>
        <v>21975.504399999998</v>
      </c>
      <c r="T97" s="11">
        <f t="shared" si="39"/>
        <v>307657.06159999996</v>
      </c>
      <c r="U97" s="5"/>
      <c r="V97" s="10"/>
    </row>
    <row r="98" spans="2:22" ht="27.75" customHeight="1">
      <c r="B98" s="21">
        <v>18</v>
      </c>
      <c r="C98" s="20" t="s">
        <v>52</v>
      </c>
      <c r="D98" s="19" t="s">
        <v>51</v>
      </c>
      <c r="E98" s="18">
        <v>24</v>
      </c>
      <c r="F98" s="17" t="s">
        <v>9</v>
      </c>
      <c r="G98" s="14">
        <v>11874.15</v>
      </c>
      <c r="H98" s="12">
        <f t="shared" si="30"/>
        <v>2256.09</v>
      </c>
      <c r="I98" s="12">
        <f t="shared" si="31"/>
        <v>14130.24</v>
      </c>
      <c r="J98" s="16">
        <f t="shared" si="32"/>
        <v>339125.76000000001</v>
      </c>
      <c r="L98" s="14">
        <v>11500</v>
      </c>
      <c r="M98" s="12">
        <f t="shared" si="33"/>
        <v>2185</v>
      </c>
      <c r="N98" s="12">
        <f t="shared" si="34"/>
        <v>13685</v>
      </c>
      <c r="O98" s="15">
        <f t="shared" si="35"/>
        <v>328440</v>
      </c>
      <c r="Q98" s="14">
        <f t="shared" si="36"/>
        <v>8231.3320000000003</v>
      </c>
      <c r="R98" s="12">
        <f t="shared" si="37"/>
        <v>1563.95</v>
      </c>
      <c r="S98" s="12">
        <f t="shared" si="38"/>
        <v>9795.2820000000011</v>
      </c>
      <c r="T98" s="11">
        <f t="shared" si="39"/>
        <v>235086.76800000004</v>
      </c>
      <c r="U98" s="5"/>
      <c r="V98" s="10"/>
    </row>
    <row r="99" spans="2:22" ht="27.75" customHeight="1">
      <c r="B99" s="21">
        <v>19</v>
      </c>
      <c r="C99" s="20" t="s">
        <v>11</v>
      </c>
      <c r="D99" s="19" t="s">
        <v>50</v>
      </c>
      <c r="E99" s="18">
        <v>6</v>
      </c>
      <c r="F99" s="17" t="s">
        <v>12</v>
      </c>
      <c r="G99" s="14">
        <v>152843.17000000001</v>
      </c>
      <c r="H99" s="12">
        <f t="shared" si="30"/>
        <v>29040.2</v>
      </c>
      <c r="I99" s="12">
        <f t="shared" si="31"/>
        <v>181883.37000000002</v>
      </c>
      <c r="J99" s="16">
        <f t="shared" si="32"/>
        <v>1091300.2200000002</v>
      </c>
      <c r="L99" s="14">
        <v>148200</v>
      </c>
      <c r="M99" s="12">
        <f t="shared" si="33"/>
        <v>28158</v>
      </c>
      <c r="N99" s="12">
        <f t="shared" si="34"/>
        <v>176358</v>
      </c>
      <c r="O99" s="15">
        <f t="shared" si="35"/>
        <v>1058148</v>
      </c>
      <c r="Q99" s="14">
        <f t="shared" si="36"/>
        <v>106076.81759999999</v>
      </c>
      <c r="R99" s="12">
        <f t="shared" si="37"/>
        <v>20154.599999999999</v>
      </c>
      <c r="S99" s="12">
        <f t="shared" si="38"/>
        <v>126231.41759999999</v>
      </c>
      <c r="T99" s="11">
        <f t="shared" si="39"/>
        <v>757388.50559999992</v>
      </c>
      <c r="U99" s="5"/>
      <c r="V99" s="10"/>
    </row>
    <row r="100" spans="2:22" ht="30" customHeight="1">
      <c r="B100" s="21">
        <v>20</v>
      </c>
      <c r="C100" s="20" t="s">
        <v>11</v>
      </c>
      <c r="D100" s="19" t="s">
        <v>49</v>
      </c>
      <c r="E100" s="18">
        <v>5</v>
      </c>
      <c r="F100" s="17" t="s">
        <v>12</v>
      </c>
      <c r="G100" s="14">
        <v>94993.75</v>
      </c>
      <c r="H100" s="12">
        <f t="shared" si="30"/>
        <v>18048.810000000001</v>
      </c>
      <c r="I100" s="12">
        <f t="shared" si="31"/>
        <v>113042.56</v>
      </c>
      <c r="J100" s="16">
        <f t="shared" si="32"/>
        <v>565212.80000000005</v>
      </c>
      <c r="L100" s="14">
        <v>92100</v>
      </c>
      <c r="M100" s="12">
        <f t="shared" si="33"/>
        <v>17499</v>
      </c>
      <c r="N100" s="12">
        <f t="shared" si="34"/>
        <v>109599</v>
      </c>
      <c r="O100" s="15">
        <f t="shared" si="35"/>
        <v>547995</v>
      </c>
      <c r="Q100" s="14">
        <f t="shared" si="36"/>
        <v>65922.232799999998</v>
      </c>
      <c r="R100" s="12">
        <f t="shared" si="37"/>
        <v>12525.22</v>
      </c>
      <c r="S100" s="12">
        <f t="shared" si="38"/>
        <v>78447.452799999999</v>
      </c>
      <c r="T100" s="11">
        <f t="shared" si="39"/>
        <v>392237.26399999997</v>
      </c>
      <c r="U100" s="5"/>
      <c r="V100" s="10"/>
    </row>
    <row r="101" spans="2:22" ht="24" customHeight="1">
      <c r="B101" s="21">
        <v>21</v>
      </c>
      <c r="C101" s="20" t="s">
        <v>47</v>
      </c>
      <c r="D101" s="19" t="s">
        <v>48</v>
      </c>
      <c r="E101" s="18">
        <v>1</v>
      </c>
      <c r="F101" s="17" t="s">
        <v>9</v>
      </c>
      <c r="G101" s="14">
        <v>440451.38</v>
      </c>
      <c r="H101" s="12">
        <f t="shared" si="30"/>
        <v>83685.759999999995</v>
      </c>
      <c r="I101" s="12">
        <f t="shared" si="31"/>
        <v>524137.14</v>
      </c>
      <c r="J101" s="16">
        <f t="shared" si="32"/>
        <v>524137.14</v>
      </c>
      <c r="L101" s="14">
        <v>427200</v>
      </c>
      <c r="M101" s="12">
        <f t="shared" si="33"/>
        <v>81168</v>
      </c>
      <c r="N101" s="12">
        <f t="shared" si="34"/>
        <v>508368</v>
      </c>
      <c r="O101" s="15">
        <f t="shared" si="35"/>
        <v>508368</v>
      </c>
      <c r="Q101" s="14">
        <f t="shared" si="36"/>
        <v>305776.08960000001</v>
      </c>
      <c r="R101" s="12">
        <f t="shared" si="37"/>
        <v>58097.46</v>
      </c>
      <c r="S101" s="12">
        <f t="shared" si="38"/>
        <v>363873.54960000003</v>
      </c>
      <c r="T101" s="11">
        <f t="shared" si="39"/>
        <v>363873.54960000003</v>
      </c>
      <c r="U101" s="5"/>
      <c r="V101" s="10"/>
    </row>
    <row r="102" spans="2:22" ht="24" customHeight="1">
      <c r="B102" s="21">
        <v>22</v>
      </c>
      <c r="C102" s="20" t="s">
        <v>47</v>
      </c>
      <c r="D102" s="19" t="s">
        <v>46</v>
      </c>
      <c r="E102" s="18">
        <v>1</v>
      </c>
      <c r="F102" s="17" t="s">
        <v>9</v>
      </c>
      <c r="G102" s="14">
        <v>211957.16</v>
      </c>
      <c r="H102" s="12">
        <f t="shared" si="30"/>
        <v>40271.86</v>
      </c>
      <c r="I102" s="12">
        <f t="shared" si="31"/>
        <v>252229.02000000002</v>
      </c>
      <c r="J102" s="16">
        <f t="shared" si="32"/>
        <v>252229.02000000002</v>
      </c>
      <c r="L102" s="14">
        <v>205500</v>
      </c>
      <c r="M102" s="12">
        <f t="shared" si="33"/>
        <v>39045</v>
      </c>
      <c r="N102" s="12">
        <f t="shared" si="34"/>
        <v>244545</v>
      </c>
      <c r="O102" s="15">
        <f t="shared" si="35"/>
        <v>244545</v>
      </c>
      <c r="Q102" s="14">
        <f t="shared" si="36"/>
        <v>147090.32399999999</v>
      </c>
      <c r="R102" s="12">
        <f t="shared" si="37"/>
        <v>27947.16</v>
      </c>
      <c r="S102" s="12">
        <f t="shared" si="38"/>
        <v>175037.484</v>
      </c>
      <c r="T102" s="11">
        <f t="shared" si="39"/>
        <v>175037.484</v>
      </c>
      <c r="U102" s="5"/>
      <c r="V102" s="10"/>
    </row>
    <row r="103" spans="2:22" ht="27">
      <c r="B103" s="21">
        <v>23</v>
      </c>
      <c r="C103" s="20" t="s">
        <v>6</v>
      </c>
      <c r="D103" s="19" t="s">
        <v>45</v>
      </c>
      <c r="E103" s="18">
        <v>6</v>
      </c>
      <c r="F103" s="17" t="s">
        <v>9</v>
      </c>
      <c r="G103" s="14">
        <v>168067.23</v>
      </c>
      <c r="H103" s="12">
        <f t="shared" si="30"/>
        <v>31932.77</v>
      </c>
      <c r="I103" s="12">
        <f t="shared" si="31"/>
        <v>200000</v>
      </c>
      <c r="J103" s="16">
        <f t="shared" si="32"/>
        <v>1200000</v>
      </c>
      <c r="L103" s="14">
        <v>163000</v>
      </c>
      <c r="M103" s="12">
        <f t="shared" si="33"/>
        <v>30970</v>
      </c>
      <c r="N103" s="12">
        <f t="shared" si="34"/>
        <v>193970</v>
      </c>
      <c r="O103" s="15">
        <f t="shared" si="35"/>
        <v>1163820</v>
      </c>
      <c r="Q103" s="14">
        <f t="shared" si="36"/>
        <v>116670.18399999999</v>
      </c>
      <c r="R103" s="12">
        <f t="shared" si="37"/>
        <v>22167.33</v>
      </c>
      <c r="S103" s="12">
        <f t="shared" si="38"/>
        <v>138837.514</v>
      </c>
      <c r="T103" s="11">
        <f t="shared" si="39"/>
        <v>833025.08400000003</v>
      </c>
      <c r="U103" s="5"/>
      <c r="V103" s="10"/>
    </row>
    <row r="104" spans="2:22" ht="18">
      <c r="B104" s="21">
        <v>24</v>
      </c>
      <c r="C104" s="20" t="s">
        <v>6</v>
      </c>
      <c r="D104" s="19" t="s">
        <v>44</v>
      </c>
      <c r="E104" s="18">
        <v>37</v>
      </c>
      <c r="F104" s="17" t="s">
        <v>4</v>
      </c>
      <c r="G104" s="14">
        <v>28684.93</v>
      </c>
      <c r="H104" s="12">
        <f t="shared" si="30"/>
        <v>5450.14</v>
      </c>
      <c r="I104" s="12">
        <f t="shared" si="31"/>
        <v>34135.07</v>
      </c>
      <c r="J104" s="16">
        <f t="shared" si="32"/>
        <v>1262997.5900000001</v>
      </c>
      <c r="L104" s="14">
        <v>27800</v>
      </c>
      <c r="M104" s="12">
        <f t="shared" si="33"/>
        <v>5282</v>
      </c>
      <c r="N104" s="12">
        <f t="shared" si="34"/>
        <v>33082</v>
      </c>
      <c r="O104" s="15">
        <f t="shared" si="35"/>
        <v>1224034</v>
      </c>
      <c r="Q104" s="14">
        <f t="shared" si="36"/>
        <v>19898.350399999999</v>
      </c>
      <c r="R104" s="12">
        <f t="shared" si="37"/>
        <v>3780.69</v>
      </c>
      <c r="S104" s="12">
        <f t="shared" si="38"/>
        <v>23679.040399999998</v>
      </c>
      <c r="T104" s="11">
        <f t="shared" si="39"/>
        <v>876124.49479999999</v>
      </c>
      <c r="U104" s="5"/>
      <c r="V104" s="10"/>
    </row>
    <row r="105" spans="2:22" ht="27">
      <c r="B105" s="21">
        <v>25</v>
      </c>
      <c r="C105" s="20" t="s">
        <v>6</v>
      </c>
      <c r="D105" s="19" t="s">
        <v>43</v>
      </c>
      <c r="E105" s="18">
        <v>4</v>
      </c>
      <c r="F105" s="17" t="s">
        <v>9</v>
      </c>
      <c r="G105" s="14">
        <v>193679.93</v>
      </c>
      <c r="H105" s="12">
        <f t="shared" si="30"/>
        <v>36799.19</v>
      </c>
      <c r="I105" s="12">
        <f t="shared" si="31"/>
        <v>230479.12</v>
      </c>
      <c r="J105" s="16">
        <f t="shared" si="32"/>
        <v>921916.48</v>
      </c>
      <c r="L105" s="14">
        <v>187800</v>
      </c>
      <c r="M105" s="12">
        <f t="shared" si="33"/>
        <v>35682</v>
      </c>
      <c r="N105" s="12">
        <f t="shared" si="34"/>
        <v>223482</v>
      </c>
      <c r="O105" s="15">
        <f t="shared" si="35"/>
        <v>893928</v>
      </c>
      <c r="Q105" s="14">
        <f t="shared" si="36"/>
        <v>134421.2304</v>
      </c>
      <c r="R105" s="12">
        <f t="shared" si="37"/>
        <v>25540.03</v>
      </c>
      <c r="S105" s="12">
        <f t="shared" si="38"/>
        <v>159961.2604</v>
      </c>
      <c r="T105" s="11">
        <f t="shared" si="39"/>
        <v>639845.0416</v>
      </c>
      <c r="U105" s="5"/>
      <c r="V105" s="10"/>
    </row>
    <row r="106" spans="2:22" ht="18.75" customHeight="1">
      <c r="B106" s="68" t="s">
        <v>42</v>
      </c>
      <c r="C106" s="68"/>
      <c r="D106" s="68"/>
      <c r="E106" s="67"/>
      <c r="F106" s="68"/>
      <c r="G106" s="3"/>
      <c r="H106" s="3"/>
      <c r="I106" s="3"/>
      <c r="J106" s="3"/>
      <c r="L106" s="3"/>
      <c r="Q106" s="3"/>
      <c r="U106" s="5"/>
      <c r="V106" s="10"/>
    </row>
    <row r="107" spans="2:22" ht="27">
      <c r="B107" s="24" t="s">
        <v>41</v>
      </c>
      <c r="C107" s="24" t="s">
        <v>40</v>
      </c>
      <c r="D107" s="24" t="s">
        <v>39</v>
      </c>
      <c r="E107" s="25" t="s">
        <v>38</v>
      </c>
      <c r="F107" s="24" t="s">
        <v>37</v>
      </c>
      <c r="G107" s="3"/>
      <c r="H107" s="3"/>
      <c r="I107" s="3"/>
      <c r="J107" s="3"/>
      <c r="L107" s="3"/>
      <c r="Q107" s="3"/>
      <c r="U107" s="5"/>
      <c r="V107" s="10"/>
    </row>
    <row r="108" spans="2:22" ht="27">
      <c r="B108" s="21">
        <v>1</v>
      </c>
      <c r="C108" s="20" t="s">
        <v>36</v>
      </c>
      <c r="D108" s="19" t="s">
        <v>35</v>
      </c>
      <c r="E108" s="18">
        <v>4</v>
      </c>
      <c r="F108" s="23" t="s">
        <v>34</v>
      </c>
      <c r="G108" s="14">
        <v>78545.5</v>
      </c>
      <c r="H108" s="13" t="s">
        <v>3</v>
      </c>
      <c r="I108" s="12">
        <f t="shared" ref="I108:I126" si="40">+G108</f>
        <v>78545.5</v>
      </c>
      <c r="J108" s="16">
        <f t="shared" ref="J108:J126" si="41">+I108*E108</f>
        <v>314182</v>
      </c>
      <c r="L108" s="14">
        <v>76100</v>
      </c>
      <c r="M108" s="13" t="s">
        <v>3</v>
      </c>
      <c r="N108" s="12">
        <f t="shared" ref="N108:N126" si="42">+L108</f>
        <v>76100</v>
      </c>
      <c r="O108" s="15">
        <f t="shared" ref="O108:O126" si="43">+N108*E108</f>
        <v>304400</v>
      </c>
      <c r="Q108" s="14">
        <f>L108*(1-28.4232%)</f>
        <v>54469.944799999997</v>
      </c>
      <c r="R108" s="13" t="s">
        <v>3</v>
      </c>
      <c r="S108" s="12">
        <f t="shared" ref="S108:S126" si="44">+Q108</f>
        <v>54469.944799999997</v>
      </c>
      <c r="T108" s="11">
        <f t="shared" ref="T108:T125" si="45">S108*E108</f>
        <v>217879.77919999999</v>
      </c>
      <c r="U108" s="5"/>
      <c r="V108" s="10"/>
    </row>
    <row r="109" spans="2:22" ht="22.5">
      <c r="B109" s="21">
        <v>2</v>
      </c>
      <c r="C109" s="20" t="s">
        <v>33</v>
      </c>
      <c r="D109" s="19" t="s">
        <v>32</v>
      </c>
      <c r="E109" s="18">
        <v>25</v>
      </c>
      <c r="F109" s="23" t="s">
        <v>9</v>
      </c>
      <c r="G109" s="14">
        <v>29191.57</v>
      </c>
      <c r="H109" s="13" t="s">
        <v>3</v>
      </c>
      <c r="I109" s="12">
        <f t="shared" si="40"/>
        <v>29191.57</v>
      </c>
      <c r="J109" s="16">
        <f t="shared" si="41"/>
        <v>729789.25</v>
      </c>
      <c r="L109" s="14">
        <v>28300</v>
      </c>
      <c r="M109" s="13" t="s">
        <v>3</v>
      </c>
      <c r="N109" s="12">
        <f t="shared" si="42"/>
        <v>28300</v>
      </c>
      <c r="O109" s="15">
        <f t="shared" si="43"/>
        <v>707500</v>
      </c>
      <c r="Q109" s="14">
        <f t="shared" ref="Q109:Q125" si="46">L109*(1-28.42269%)</f>
        <v>20256.37873</v>
      </c>
      <c r="R109" s="13" t="s">
        <v>3</v>
      </c>
      <c r="S109" s="12">
        <f t="shared" si="44"/>
        <v>20256.37873</v>
      </c>
      <c r="T109" s="11">
        <f t="shared" si="45"/>
        <v>506409.46825000003</v>
      </c>
      <c r="U109" s="5"/>
      <c r="V109" s="10"/>
    </row>
    <row r="110" spans="2:22" ht="22.5">
      <c r="B110" s="21">
        <v>3</v>
      </c>
      <c r="C110" s="20" t="s">
        <v>30</v>
      </c>
      <c r="D110" s="19" t="s">
        <v>31</v>
      </c>
      <c r="E110" s="18">
        <v>17</v>
      </c>
      <c r="F110" s="17" t="s">
        <v>9</v>
      </c>
      <c r="G110" s="14">
        <v>45742.46</v>
      </c>
      <c r="H110" s="13" t="s">
        <v>3</v>
      </c>
      <c r="I110" s="12">
        <f t="shared" si="40"/>
        <v>45742.46</v>
      </c>
      <c r="J110" s="16">
        <f t="shared" si="41"/>
        <v>777621.82</v>
      </c>
      <c r="L110" s="14">
        <v>44300</v>
      </c>
      <c r="M110" s="13" t="s">
        <v>3</v>
      </c>
      <c r="N110" s="12">
        <f t="shared" si="42"/>
        <v>44300</v>
      </c>
      <c r="O110" s="15">
        <f t="shared" si="43"/>
        <v>753100</v>
      </c>
      <c r="Q110" s="14">
        <f t="shared" si="46"/>
        <v>31708.748330000002</v>
      </c>
      <c r="R110" s="13" t="s">
        <v>3</v>
      </c>
      <c r="S110" s="12">
        <f t="shared" si="44"/>
        <v>31708.748330000002</v>
      </c>
      <c r="T110" s="11">
        <f t="shared" si="45"/>
        <v>539048.72161000001</v>
      </c>
      <c r="U110" s="5"/>
      <c r="V110" s="10"/>
    </row>
    <row r="111" spans="2:22" ht="22.5">
      <c r="B111" s="21">
        <v>4</v>
      </c>
      <c r="C111" s="20" t="s">
        <v>30</v>
      </c>
      <c r="D111" s="19" t="s">
        <v>29</v>
      </c>
      <c r="E111" s="18">
        <v>5</v>
      </c>
      <c r="F111" s="17" t="s">
        <v>24</v>
      </c>
      <c r="G111" s="14">
        <v>105849.02</v>
      </c>
      <c r="H111" s="13" t="s">
        <v>3</v>
      </c>
      <c r="I111" s="12">
        <f t="shared" si="40"/>
        <v>105849.02</v>
      </c>
      <c r="J111" s="16">
        <f t="shared" si="41"/>
        <v>529245.1</v>
      </c>
      <c r="L111" s="14">
        <v>102600</v>
      </c>
      <c r="M111" s="13" t="s">
        <v>3</v>
      </c>
      <c r="N111" s="12">
        <f t="shared" si="42"/>
        <v>102600</v>
      </c>
      <c r="O111" s="15">
        <f t="shared" si="43"/>
        <v>513000</v>
      </c>
      <c r="Q111" s="14">
        <f t="shared" si="46"/>
        <v>73438.320059999998</v>
      </c>
      <c r="R111" s="13" t="s">
        <v>3</v>
      </c>
      <c r="S111" s="12">
        <f t="shared" si="44"/>
        <v>73438.320059999998</v>
      </c>
      <c r="T111" s="11">
        <f t="shared" si="45"/>
        <v>367191.60029999999</v>
      </c>
      <c r="U111" s="5"/>
      <c r="V111" s="10"/>
    </row>
    <row r="112" spans="2:22" ht="22.5">
      <c r="B112" s="21">
        <v>5</v>
      </c>
      <c r="C112" s="20" t="s">
        <v>28</v>
      </c>
      <c r="D112" s="19" t="s">
        <v>27</v>
      </c>
      <c r="E112" s="18">
        <v>1</v>
      </c>
      <c r="F112" s="17" t="s">
        <v>12</v>
      </c>
      <c r="G112" s="14">
        <v>12751.57</v>
      </c>
      <c r="H112" s="13" t="s">
        <v>3</v>
      </c>
      <c r="I112" s="12">
        <f t="shared" si="40"/>
        <v>12751.57</v>
      </c>
      <c r="J112" s="16">
        <f t="shared" si="41"/>
        <v>12751.57</v>
      </c>
      <c r="L112" s="14">
        <v>12300</v>
      </c>
      <c r="M112" s="13" t="s">
        <v>3</v>
      </c>
      <c r="N112" s="12">
        <f t="shared" si="42"/>
        <v>12300</v>
      </c>
      <c r="O112" s="15">
        <f t="shared" si="43"/>
        <v>12300</v>
      </c>
      <c r="Q112" s="14">
        <f t="shared" si="46"/>
        <v>8804.0091300000004</v>
      </c>
      <c r="R112" s="13" t="s">
        <v>3</v>
      </c>
      <c r="S112" s="12">
        <f t="shared" si="44"/>
        <v>8804.0091300000004</v>
      </c>
      <c r="T112" s="11">
        <f t="shared" si="45"/>
        <v>8804.0091300000004</v>
      </c>
      <c r="U112" s="5"/>
      <c r="V112" s="10"/>
    </row>
    <row r="113" spans="2:22" ht="27">
      <c r="B113" s="21">
        <v>6</v>
      </c>
      <c r="C113" s="20" t="s">
        <v>22</v>
      </c>
      <c r="D113" s="19" t="s">
        <v>26</v>
      </c>
      <c r="E113" s="18">
        <v>9</v>
      </c>
      <c r="F113" s="17" t="s">
        <v>9</v>
      </c>
      <c r="G113" s="14">
        <v>65845.94</v>
      </c>
      <c r="H113" s="13" t="s">
        <v>3</v>
      </c>
      <c r="I113" s="12">
        <f t="shared" si="40"/>
        <v>65845.94</v>
      </c>
      <c r="J113" s="16">
        <f t="shared" si="41"/>
        <v>592613.46</v>
      </c>
      <c r="L113" s="14">
        <v>63800</v>
      </c>
      <c r="M113" s="13" t="s">
        <v>3</v>
      </c>
      <c r="N113" s="12">
        <f t="shared" si="42"/>
        <v>63800</v>
      </c>
      <c r="O113" s="15">
        <f t="shared" si="43"/>
        <v>574200</v>
      </c>
      <c r="Q113" s="14">
        <f t="shared" si="46"/>
        <v>45666.323780000006</v>
      </c>
      <c r="R113" s="13" t="s">
        <v>3</v>
      </c>
      <c r="S113" s="12">
        <f t="shared" si="44"/>
        <v>45666.323780000006</v>
      </c>
      <c r="T113" s="11">
        <f t="shared" si="45"/>
        <v>410996.91402000003</v>
      </c>
      <c r="U113" s="5"/>
      <c r="V113" s="10"/>
    </row>
    <row r="114" spans="2:22" ht="22.5">
      <c r="B114" s="21">
        <v>7</v>
      </c>
      <c r="C114" s="20" t="s">
        <v>22</v>
      </c>
      <c r="D114" s="19" t="s">
        <v>25</v>
      </c>
      <c r="E114" s="18">
        <v>6</v>
      </c>
      <c r="F114" s="17" t="s">
        <v>24</v>
      </c>
      <c r="G114" s="14">
        <v>111605.39</v>
      </c>
      <c r="H114" s="13" t="s">
        <v>3</v>
      </c>
      <c r="I114" s="12">
        <f t="shared" si="40"/>
        <v>111605.39</v>
      </c>
      <c r="J114" s="16">
        <f t="shared" si="41"/>
        <v>669632.34</v>
      </c>
      <c r="K114" s="22"/>
      <c r="L114" s="14">
        <v>108200</v>
      </c>
      <c r="M114" s="13" t="s">
        <v>3</v>
      </c>
      <c r="N114" s="12">
        <f t="shared" si="42"/>
        <v>108200</v>
      </c>
      <c r="O114" s="15">
        <f t="shared" si="43"/>
        <v>649200</v>
      </c>
      <c r="Q114" s="14">
        <f t="shared" si="46"/>
        <v>77446.649420000002</v>
      </c>
      <c r="R114" s="13" t="s">
        <v>3</v>
      </c>
      <c r="S114" s="12">
        <f t="shared" si="44"/>
        <v>77446.649420000002</v>
      </c>
      <c r="T114" s="11">
        <f t="shared" si="45"/>
        <v>464679.89652000001</v>
      </c>
      <c r="U114" s="5"/>
      <c r="V114" s="10"/>
    </row>
    <row r="115" spans="2:22" ht="22.5">
      <c r="B115" s="21">
        <v>8</v>
      </c>
      <c r="C115" s="20" t="s">
        <v>22</v>
      </c>
      <c r="D115" s="19" t="s">
        <v>23</v>
      </c>
      <c r="E115" s="18">
        <v>8</v>
      </c>
      <c r="F115" s="17" t="s">
        <v>9</v>
      </c>
      <c r="G115" s="14">
        <v>91653.62</v>
      </c>
      <c r="H115" s="13" t="s">
        <v>3</v>
      </c>
      <c r="I115" s="12">
        <f t="shared" si="40"/>
        <v>91653.62</v>
      </c>
      <c r="J115" s="16">
        <f t="shared" si="41"/>
        <v>733228.96</v>
      </c>
      <c r="L115" s="14">
        <v>88900</v>
      </c>
      <c r="M115" s="13" t="s">
        <v>3</v>
      </c>
      <c r="N115" s="12">
        <f t="shared" si="42"/>
        <v>88900</v>
      </c>
      <c r="O115" s="15">
        <f t="shared" si="43"/>
        <v>711200</v>
      </c>
      <c r="Q115" s="14">
        <f t="shared" si="46"/>
        <v>63632.228590000006</v>
      </c>
      <c r="R115" s="13" t="s">
        <v>3</v>
      </c>
      <c r="S115" s="12">
        <f t="shared" si="44"/>
        <v>63632.228590000006</v>
      </c>
      <c r="T115" s="11">
        <f t="shared" si="45"/>
        <v>509057.82872000005</v>
      </c>
      <c r="U115" s="5"/>
      <c r="V115" s="10"/>
    </row>
    <row r="116" spans="2:22" ht="22.5">
      <c r="B116" s="21">
        <v>9</v>
      </c>
      <c r="C116" s="20" t="s">
        <v>22</v>
      </c>
      <c r="D116" s="19" t="s">
        <v>21</v>
      </c>
      <c r="E116" s="18">
        <v>7</v>
      </c>
      <c r="F116" s="17" t="s">
        <v>9</v>
      </c>
      <c r="G116" s="14">
        <v>98499.3</v>
      </c>
      <c r="H116" s="13" t="s">
        <v>3</v>
      </c>
      <c r="I116" s="12">
        <f t="shared" si="40"/>
        <v>98499.3</v>
      </c>
      <c r="J116" s="16">
        <f t="shared" si="41"/>
        <v>689495.1</v>
      </c>
      <c r="L116" s="14">
        <v>95500</v>
      </c>
      <c r="M116" s="13" t="s">
        <v>3</v>
      </c>
      <c r="N116" s="12">
        <f t="shared" si="42"/>
        <v>95500</v>
      </c>
      <c r="O116" s="15">
        <f t="shared" si="43"/>
        <v>668500</v>
      </c>
      <c r="Q116" s="14">
        <f t="shared" si="46"/>
        <v>68356.331050000008</v>
      </c>
      <c r="R116" s="13" t="s">
        <v>3</v>
      </c>
      <c r="S116" s="12">
        <f t="shared" si="44"/>
        <v>68356.331050000008</v>
      </c>
      <c r="T116" s="11">
        <f t="shared" si="45"/>
        <v>478494.31735000003</v>
      </c>
      <c r="U116" s="5"/>
      <c r="V116" s="10"/>
    </row>
    <row r="117" spans="2:22" ht="26.25" customHeight="1">
      <c r="B117" s="21">
        <v>10</v>
      </c>
      <c r="C117" s="20" t="s">
        <v>14</v>
      </c>
      <c r="D117" s="19" t="s">
        <v>20</v>
      </c>
      <c r="E117" s="18">
        <v>4</v>
      </c>
      <c r="F117" s="17" t="s">
        <v>12</v>
      </c>
      <c r="G117" s="14">
        <v>73506.38</v>
      </c>
      <c r="H117" s="13" t="s">
        <v>3</v>
      </c>
      <c r="I117" s="12">
        <f t="shared" si="40"/>
        <v>73506.38</v>
      </c>
      <c r="J117" s="16">
        <f t="shared" si="41"/>
        <v>294025.52</v>
      </c>
      <c r="L117" s="14">
        <v>71300</v>
      </c>
      <c r="M117" s="13" t="s">
        <v>3</v>
      </c>
      <c r="N117" s="12">
        <f t="shared" si="42"/>
        <v>71300</v>
      </c>
      <c r="O117" s="15">
        <f t="shared" si="43"/>
        <v>285200</v>
      </c>
      <c r="Q117" s="14">
        <f t="shared" si="46"/>
        <v>51034.622030000006</v>
      </c>
      <c r="R117" s="13" t="s">
        <v>3</v>
      </c>
      <c r="S117" s="12">
        <f t="shared" si="44"/>
        <v>51034.622030000006</v>
      </c>
      <c r="T117" s="11">
        <f t="shared" si="45"/>
        <v>204138.48812000002</v>
      </c>
      <c r="U117" s="5"/>
      <c r="V117" s="10"/>
    </row>
    <row r="118" spans="2:22" ht="27">
      <c r="B118" s="21">
        <v>11</v>
      </c>
      <c r="C118" s="20" t="s">
        <v>14</v>
      </c>
      <c r="D118" s="19" t="s">
        <v>19</v>
      </c>
      <c r="E118" s="18">
        <v>1</v>
      </c>
      <c r="F118" s="17" t="s">
        <v>16</v>
      </c>
      <c r="G118" s="14">
        <v>23900</v>
      </c>
      <c r="H118" s="13" t="s">
        <v>3</v>
      </c>
      <c r="I118" s="12">
        <f t="shared" si="40"/>
        <v>23900</v>
      </c>
      <c r="J118" s="16">
        <f t="shared" si="41"/>
        <v>23900</v>
      </c>
      <c r="L118" s="14">
        <v>23100</v>
      </c>
      <c r="M118" s="13" t="s">
        <v>3</v>
      </c>
      <c r="N118" s="12">
        <f t="shared" si="42"/>
        <v>23100</v>
      </c>
      <c r="O118" s="15">
        <f t="shared" si="43"/>
        <v>23100</v>
      </c>
      <c r="Q118" s="14">
        <f t="shared" si="46"/>
        <v>16534.358610000003</v>
      </c>
      <c r="R118" s="13" t="s">
        <v>3</v>
      </c>
      <c r="S118" s="12">
        <f t="shared" si="44"/>
        <v>16534.358610000003</v>
      </c>
      <c r="T118" s="11">
        <f t="shared" si="45"/>
        <v>16534.358610000003</v>
      </c>
      <c r="U118" s="5"/>
      <c r="V118" s="10"/>
    </row>
    <row r="119" spans="2:22" ht="27">
      <c r="B119" s="21">
        <v>12</v>
      </c>
      <c r="C119" s="20" t="s">
        <v>14</v>
      </c>
      <c r="D119" s="19" t="s">
        <v>18</v>
      </c>
      <c r="E119" s="18">
        <v>1</v>
      </c>
      <c r="F119" s="17" t="s">
        <v>16</v>
      </c>
      <c r="G119" s="14">
        <v>21948.07</v>
      </c>
      <c r="H119" s="13" t="s">
        <v>3</v>
      </c>
      <c r="I119" s="12">
        <f t="shared" si="40"/>
        <v>21948.07</v>
      </c>
      <c r="J119" s="16">
        <f t="shared" si="41"/>
        <v>21948.07</v>
      </c>
      <c r="L119" s="14">
        <v>21200</v>
      </c>
      <c r="M119" s="13" t="s">
        <v>3</v>
      </c>
      <c r="N119" s="12">
        <f t="shared" si="42"/>
        <v>21200</v>
      </c>
      <c r="O119" s="15">
        <f t="shared" si="43"/>
        <v>21200</v>
      </c>
      <c r="Q119" s="14">
        <f t="shared" si="46"/>
        <v>15174.389720000001</v>
      </c>
      <c r="R119" s="13" t="s">
        <v>3</v>
      </c>
      <c r="S119" s="12">
        <f t="shared" si="44"/>
        <v>15174.389720000001</v>
      </c>
      <c r="T119" s="11">
        <f t="shared" si="45"/>
        <v>15174.389720000001</v>
      </c>
      <c r="U119" s="5"/>
      <c r="V119" s="10"/>
    </row>
    <row r="120" spans="2:22" ht="27">
      <c r="B120" s="21">
        <v>13</v>
      </c>
      <c r="C120" s="20" t="s">
        <v>14</v>
      </c>
      <c r="D120" s="19" t="s">
        <v>17</v>
      </c>
      <c r="E120" s="18">
        <v>3</v>
      </c>
      <c r="F120" s="17" t="s">
        <v>16</v>
      </c>
      <c r="G120" s="14">
        <v>22171.15</v>
      </c>
      <c r="H120" s="13" t="s">
        <v>3</v>
      </c>
      <c r="I120" s="12">
        <f t="shared" si="40"/>
        <v>22171.15</v>
      </c>
      <c r="J120" s="16">
        <f t="shared" si="41"/>
        <v>66513.450000000012</v>
      </c>
      <c r="L120" s="14">
        <v>21500</v>
      </c>
      <c r="M120" s="13" t="s">
        <v>3</v>
      </c>
      <c r="N120" s="12">
        <f t="shared" si="42"/>
        <v>21500</v>
      </c>
      <c r="O120" s="15">
        <f t="shared" si="43"/>
        <v>64500</v>
      </c>
      <c r="Q120" s="14">
        <f t="shared" si="46"/>
        <v>15389.121650000001</v>
      </c>
      <c r="R120" s="13" t="s">
        <v>3</v>
      </c>
      <c r="S120" s="12">
        <f t="shared" si="44"/>
        <v>15389.121650000001</v>
      </c>
      <c r="T120" s="11">
        <f t="shared" si="45"/>
        <v>46167.364950000003</v>
      </c>
      <c r="U120" s="5"/>
      <c r="V120" s="10"/>
    </row>
    <row r="121" spans="2:22" ht="22.5">
      <c r="B121" s="21">
        <v>14</v>
      </c>
      <c r="C121" s="20" t="s">
        <v>14</v>
      </c>
      <c r="D121" s="19" t="s">
        <v>15</v>
      </c>
      <c r="E121" s="18">
        <v>1</v>
      </c>
      <c r="F121" s="17" t="s">
        <v>12</v>
      </c>
      <c r="G121" s="14">
        <v>44167.18</v>
      </c>
      <c r="H121" s="13" t="s">
        <v>3</v>
      </c>
      <c r="I121" s="12">
        <f t="shared" si="40"/>
        <v>44167.18</v>
      </c>
      <c r="J121" s="16">
        <f t="shared" si="41"/>
        <v>44167.18</v>
      </c>
      <c r="L121" s="14">
        <v>42800</v>
      </c>
      <c r="M121" s="13" t="s">
        <v>3</v>
      </c>
      <c r="N121" s="12">
        <f t="shared" si="42"/>
        <v>42800</v>
      </c>
      <c r="O121" s="15">
        <f t="shared" si="43"/>
        <v>42800</v>
      </c>
      <c r="Q121" s="14">
        <f t="shared" si="46"/>
        <v>30635.088680000001</v>
      </c>
      <c r="R121" s="13" t="s">
        <v>3</v>
      </c>
      <c r="S121" s="12">
        <f t="shared" si="44"/>
        <v>30635.088680000001</v>
      </c>
      <c r="T121" s="11">
        <f t="shared" si="45"/>
        <v>30635.088680000001</v>
      </c>
      <c r="U121" s="5"/>
      <c r="V121" s="10"/>
    </row>
    <row r="122" spans="2:22" ht="22.5">
      <c r="B122" s="21">
        <v>15</v>
      </c>
      <c r="C122" s="20" t="s">
        <v>14</v>
      </c>
      <c r="D122" s="19" t="s">
        <v>13</v>
      </c>
      <c r="E122" s="18">
        <v>1</v>
      </c>
      <c r="F122" s="17" t="s">
        <v>12</v>
      </c>
      <c r="G122" s="14">
        <v>49892.62</v>
      </c>
      <c r="H122" s="13" t="s">
        <v>3</v>
      </c>
      <c r="I122" s="12">
        <f t="shared" si="40"/>
        <v>49892.62</v>
      </c>
      <c r="J122" s="16">
        <f t="shared" si="41"/>
        <v>49892.62</v>
      </c>
      <c r="L122" s="14">
        <v>48300</v>
      </c>
      <c r="M122" s="13" t="s">
        <v>3</v>
      </c>
      <c r="N122" s="12">
        <f t="shared" si="42"/>
        <v>48300</v>
      </c>
      <c r="O122" s="15">
        <f t="shared" si="43"/>
        <v>48300</v>
      </c>
      <c r="Q122" s="14">
        <f t="shared" si="46"/>
        <v>34571.840730000004</v>
      </c>
      <c r="R122" s="13" t="s">
        <v>3</v>
      </c>
      <c r="S122" s="12">
        <f t="shared" si="44"/>
        <v>34571.840730000004</v>
      </c>
      <c r="T122" s="11">
        <f t="shared" si="45"/>
        <v>34571.840730000004</v>
      </c>
      <c r="U122" s="5"/>
      <c r="V122" s="10"/>
    </row>
    <row r="123" spans="2:22" ht="22.5">
      <c r="B123" s="21">
        <v>16</v>
      </c>
      <c r="C123" s="20" t="s">
        <v>11</v>
      </c>
      <c r="D123" s="19" t="s">
        <v>10</v>
      </c>
      <c r="E123" s="18">
        <v>2</v>
      </c>
      <c r="F123" s="17" t="s">
        <v>9</v>
      </c>
      <c r="G123" s="14">
        <v>47900</v>
      </c>
      <c r="H123" s="13" t="s">
        <v>3</v>
      </c>
      <c r="I123" s="12">
        <f t="shared" si="40"/>
        <v>47900</v>
      </c>
      <c r="J123" s="16">
        <f t="shared" si="41"/>
        <v>95800</v>
      </c>
      <c r="L123" s="14">
        <v>46400</v>
      </c>
      <c r="M123" s="13" t="s">
        <v>3</v>
      </c>
      <c r="N123" s="12">
        <f t="shared" si="42"/>
        <v>46400</v>
      </c>
      <c r="O123" s="15">
        <f t="shared" si="43"/>
        <v>92800</v>
      </c>
      <c r="Q123" s="14">
        <f t="shared" si="46"/>
        <v>33211.87184</v>
      </c>
      <c r="R123" s="13" t="s">
        <v>3</v>
      </c>
      <c r="S123" s="12">
        <f t="shared" si="44"/>
        <v>33211.87184</v>
      </c>
      <c r="T123" s="11">
        <f t="shared" si="45"/>
        <v>66423.74368</v>
      </c>
      <c r="U123" s="5"/>
      <c r="V123" s="10"/>
    </row>
    <row r="124" spans="2:22" ht="22.5">
      <c r="B124" s="21">
        <v>17</v>
      </c>
      <c r="C124" s="20" t="s">
        <v>6</v>
      </c>
      <c r="D124" s="19" t="s">
        <v>8</v>
      </c>
      <c r="E124" s="18">
        <v>6</v>
      </c>
      <c r="F124" s="17" t="s">
        <v>4</v>
      </c>
      <c r="G124" s="14">
        <v>17633.490000000002</v>
      </c>
      <c r="H124" s="13" t="s">
        <v>3</v>
      </c>
      <c r="I124" s="12">
        <f t="shared" si="40"/>
        <v>17633.490000000002</v>
      </c>
      <c r="J124" s="16">
        <f t="shared" si="41"/>
        <v>105800.94</v>
      </c>
      <c r="L124" s="14">
        <v>17100</v>
      </c>
      <c r="M124" s="13" t="s">
        <v>3</v>
      </c>
      <c r="N124" s="12">
        <f t="shared" si="42"/>
        <v>17100</v>
      </c>
      <c r="O124" s="15">
        <f t="shared" si="43"/>
        <v>102600</v>
      </c>
      <c r="Q124" s="14">
        <f t="shared" si="46"/>
        <v>12239.720010000001</v>
      </c>
      <c r="R124" s="13" t="s">
        <v>3</v>
      </c>
      <c r="S124" s="12">
        <f t="shared" si="44"/>
        <v>12239.720010000001</v>
      </c>
      <c r="T124" s="11">
        <f t="shared" si="45"/>
        <v>73438.320059999998</v>
      </c>
      <c r="U124" s="5"/>
      <c r="V124" s="10"/>
    </row>
    <row r="125" spans="2:22" ht="33" customHeight="1">
      <c r="B125" s="21">
        <v>18</v>
      </c>
      <c r="C125" s="20" t="s">
        <v>6</v>
      </c>
      <c r="D125" s="19" t="s">
        <v>7</v>
      </c>
      <c r="E125" s="18">
        <v>8</v>
      </c>
      <c r="F125" s="17" t="s">
        <v>4</v>
      </c>
      <c r="G125" s="14">
        <v>15594.8</v>
      </c>
      <c r="H125" s="13" t="s">
        <v>3</v>
      </c>
      <c r="I125" s="12">
        <f t="shared" si="40"/>
        <v>15594.8</v>
      </c>
      <c r="J125" s="16">
        <f t="shared" si="41"/>
        <v>124758.39999999999</v>
      </c>
      <c r="L125" s="14">
        <v>15100</v>
      </c>
      <c r="M125" s="13" t="s">
        <v>3</v>
      </c>
      <c r="N125" s="12">
        <f t="shared" si="42"/>
        <v>15100</v>
      </c>
      <c r="O125" s="15">
        <f t="shared" si="43"/>
        <v>120800</v>
      </c>
      <c r="Q125" s="14">
        <f t="shared" si="46"/>
        <v>10808.17381</v>
      </c>
      <c r="R125" s="13" t="s">
        <v>3</v>
      </c>
      <c r="S125" s="12">
        <f t="shared" si="44"/>
        <v>10808.17381</v>
      </c>
      <c r="T125" s="11">
        <f t="shared" si="45"/>
        <v>86465.390480000002</v>
      </c>
      <c r="U125" s="5"/>
      <c r="V125" s="10"/>
    </row>
    <row r="126" spans="2:22" ht="27">
      <c r="B126" s="21">
        <v>19</v>
      </c>
      <c r="C126" s="20" t="s">
        <v>6</v>
      </c>
      <c r="D126" s="19" t="s">
        <v>5</v>
      </c>
      <c r="E126" s="18">
        <v>8</v>
      </c>
      <c r="F126" s="17" t="s">
        <v>4</v>
      </c>
      <c r="G126" s="14">
        <v>11221.93</v>
      </c>
      <c r="H126" s="13" t="s">
        <v>3</v>
      </c>
      <c r="I126" s="12">
        <f t="shared" si="40"/>
        <v>11221.93</v>
      </c>
      <c r="J126" s="16">
        <f t="shared" si="41"/>
        <v>89775.44</v>
      </c>
      <c r="L126" s="14">
        <v>10800</v>
      </c>
      <c r="M126" s="13" t="s">
        <v>3</v>
      </c>
      <c r="N126" s="12">
        <f t="shared" si="42"/>
        <v>10800</v>
      </c>
      <c r="O126" s="15">
        <f t="shared" si="43"/>
        <v>86400</v>
      </c>
      <c r="Q126" s="14">
        <f>T126/E126</f>
        <v>8104.9350000000004</v>
      </c>
      <c r="R126" s="13" t="s">
        <v>3</v>
      </c>
      <c r="S126" s="12">
        <f t="shared" si="44"/>
        <v>8104.9350000000004</v>
      </c>
      <c r="T126" s="11">
        <v>64839.48</v>
      </c>
      <c r="U126" s="5"/>
      <c r="V126" s="10"/>
    </row>
    <row r="127" spans="2:22" ht="57" customHeight="1">
      <c r="I127" s="7" t="s">
        <v>164</v>
      </c>
      <c r="J127" s="9">
        <f>SUM(J4:J126)</f>
        <v>244845708.79999998</v>
      </c>
      <c r="N127" s="7" t="s">
        <v>2</v>
      </c>
      <c r="O127" s="8">
        <f>SUM(O4:O126)</f>
        <v>237433045</v>
      </c>
      <c r="S127" s="7" t="s">
        <v>1</v>
      </c>
      <c r="T127" s="6">
        <f>SUM(T4:T126)</f>
        <v>169950000.00412995</v>
      </c>
      <c r="U127" s="5"/>
      <c r="V127" s="5"/>
    </row>
    <row r="128" spans="2:22" ht="17.25" customHeight="1"/>
    <row r="129" spans="17:21" ht="19.5" customHeight="1"/>
    <row r="130" spans="17:21" ht="21" customHeight="1">
      <c r="S130" s="65" t="s">
        <v>0</v>
      </c>
      <c r="T130" s="65"/>
    </row>
    <row r="131" spans="17:21" ht="15" customHeight="1">
      <c r="Q131" s="5"/>
      <c r="S131" s="66">
        <f>J127-T127</f>
        <v>74895708.795870036</v>
      </c>
      <c r="T131" s="66"/>
    </row>
    <row r="132" spans="17:21">
      <c r="S132" s="5"/>
    </row>
    <row r="134" spans="17:21">
      <c r="Q134" s="5"/>
    </row>
    <row r="135" spans="17:21">
      <c r="R135" s="5"/>
      <c r="T135" s="5"/>
      <c r="U135" s="5"/>
    </row>
  </sheetData>
  <mergeCells count="8">
    <mergeCell ref="S130:T130"/>
    <mergeCell ref="S131:T131"/>
    <mergeCell ref="B79:F79"/>
    <mergeCell ref="B106:F106"/>
    <mergeCell ref="Q2:T2"/>
    <mergeCell ref="B2:F2"/>
    <mergeCell ref="G2:J2"/>
    <mergeCell ref="L2:O2"/>
  </mergeCells>
  <dataValidations count="12">
    <dataValidation allowBlank="1" showInputMessage="1" showErrorMessage="1" prompt="Contrato vigencia 2025 unidad de medida dice ROLLO" sqref="F53:F56 F59:F60"/>
    <dataValidation allowBlank="1" showInputMessage="1" showErrorMessage="1" prompt="En el contrato vigencia 2025 dice GALON" sqref="F26 F30:F31"/>
    <dataValidation allowBlank="1" showInputMessage="1" showErrorMessage="1" prompt="Revisar si la unidad de medidad es unidad o galon" sqref="F27:F28"/>
    <dataValidation allowBlank="1" showInputMessage="1" showErrorMessage="1" prompt="Contrato vigencia 2025 dice que es ROLLO" sqref="F13:F14"/>
    <dataValidation allowBlank="1" showInputMessage="1" showErrorMessage="1" prompt="La unidad de medida no seria ROLLO" sqref="F15"/>
    <dataValidation allowBlank="1" showInputMessage="1" showErrorMessage="1" prompt="El contrato vigencia 2025 dice que es KIT_x000a_" sqref="F70"/>
    <dataValidation allowBlank="1" showInputMessage="1" showErrorMessage="1" prompt="El contrato 2025 dice que es ROLLO" sqref="F67"/>
    <dataValidation allowBlank="1" showInputMessage="1" showErrorMessage="1" prompt="El contrato 2025 dice que es GALON" sqref="F39"/>
    <dataValidation allowBlank="1" showInputMessage="1" showErrorMessage="1" prompt="El contratro 2025 dice que es ROLLO" sqref="F64"/>
    <dataValidation allowBlank="1" showInputMessage="1" showErrorMessage="1" prompt="El contrato 2025 dice PAR" sqref="F74:F78"/>
    <dataValidation allowBlank="1" showInputMessage="1" showErrorMessage="1" prompt="El contrato 2025 dice BULTO" sqref="F7"/>
    <dataValidation allowBlank="1" showInputMessage="1" showErrorMessage="1" prompt="crc no es una marca" sqref="D95"/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J135"/>
  <sheetViews>
    <sheetView workbookViewId="0">
      <selection activeCell="I131" sqref="I131"/>
    </sheetView>
  </sheetViews>
  <sheetFormatPr baseColWidth="10" defaultColWidth="10" defaultRowHeight="9"/>
  <cols>
    <col min="1" max="1" width="1.75" style="1" customWidth="1"/>
    <col min="2" max="2" width="4.5" style="4" bestFit="1" customWidth="1"/>
    <col min="3" max="3" width="13.875" style="4" customWidth="1"/>
    <col min="4" max="4" width="33.125" style="4" customWidth="1"/>
    <col min="5" max="6" width="10" style="4"/>
    <col min="7" max="7" width="12.625" style="1" bestFit="1" customWidth="1"/>
    <col min="8" max="8" width="13.125" style="1" bestFit="1" customWidth="1"/>
    <col min="9" max="9" width="12.625" style="1" bestFit="1" customWidth="1"/>
    <col min="10" max="10" width="12.5" style="1" customWidth="1"/>
    <col min="11" max="11" width="1.625" style="3" customWidth="1"/>
    <col min="12" max="12" width="12.625" style="1" hidden="1" customWidth="1"/>
    <col min="13" max="13" width="13.125" style="1" hidden="1" customWidth="1"/>
    <col min="14" max="14" width="12.625" style="1" hidden="1" customWidth="1"/>
    <col min="15" max="15" width="12.5" style="1" hidden="1" customWidth="1"/>
    <col min="16" max="16" width="1.625" style="2" customWidth="1"/>
    <col min="17" max="17" width="12.625" style="1" hidden="1" customWidth="1"/>
    <col min="18" max="18" width="13.125" style="1" hidden="1" customWidth="1"/>
    <col min="19" max="19" width="12.625" style="1" hidden="1" customWidth="1"/>
    <col min="20" max="20" width="12.5" style="1" hidden="1" customWidth="1"/>
    <col min="21" max="21" width="1.375" style="1" hidden="1" customWidth="1"/>
    <col min="22" max="22" width="13.75" style="1" hidden="1" customWidth="1"/>
    <col min="23" max="23" width="9" style="33" hidden="1" customWidth="1"/>
    <col min="24" max="24" width="10" style="34" hidden="1" customWidth="1"/>
    <col min="25" max="25" width="0" style="1" hidden="1" customWidth="1"/>
    <col min="26" max="26" width="10" style="1"/>
    <col min="27" max="27" width="4.5" style="1" bestFit="1" customWidth="1"/>
    <col min="28" max="28" width="5.25" style="1" customWidth="1"/>
    <col min="29" max="29" width="29.125" style="1" customWidth="1"/>
    <col min="30" max="34" width="10" style="1"/>
    <col min="35" max="35" width="14.625" style="1" customWidth="1"/>
    <col min="36" max="16384" width="10" style="1"/>
  </cols>
  <sheetData>
    <row r="1" spans="2:36" ht="13.5" customHeight="1">
      <c r="J1" s="32" t="s">
        <v>160</v>
      </c>
      <c r="O1" s="32" t="s">
        <v>160</v>
      </c>
      <c r="T1" s="32" t="s">
        <v>160</v>
      </c>
      <c r="AA1" s="72" t="s">
        <v>170</v>
      </c>
      <c r="AB1" s="72"/>
      <c r="AC1" s="72"/>
      <c r="AD1" s="72"/>
      <c r="AE1" s="72"/>
      <c r="AF1" s="72"/>
      <c r="AG1" s="72"/>
      <c r="AH1" s="72"/>
      <c r="AI1" s="72"/>
      <c r="AJ1" s="72"/>
    </row>
    <row r="2" spans="2:36" ht="26.25" customHeight="1">
      <c r="B2" s="68" t="s">
        <v>159</v>
      </c>
      <c r="C2" s="68"/>
      <c r="D2" s="68"/>
      <c r="E2" s="68"/>
      <c r="F2" s="68"/>
      <c r="G2" s="70" t="s">
        <v>158</v>
      </c>
      <c r="H2" s="70"/>
      <c r="I2" s="70"/>
      <c r="J2" s="70"/>
      <c r="L2" s="76" t="s">
        <v>157</v>
      </c>
      <c r="M2" s="77"/>
      <c r="N2" s="77"/>
      <c r="O2" s="78"/>
      <c r="Q2" s="69" t="s">
        <v>156</v>
      </c>
      <c r="R2" s="69"/>
      <c r="S2" s="69"/>
      <c r="T2" s="69"/>
      <c r="V2" s="74" t="s">
        <v>161</v>
      </c>
      <c r="W2" s="74" t="s">
        <v>163</v>
      </c>
      <c r="X2" s="73" t="s">
        <v>162</v>
      </c>
      <c r="Y2" s="73" t="s">
        <v>162</v>
      </c>
      <c r="AA2" s="68" t="s">
        <v>159</v>
      </c>
      <c r="AB2" s="68"/>
      <c r="AC2" s="68"/>
      <c r="AD2" s="68"/>
      <c r="AE2" s="68"/>
      <c r="AF2" s="70" t="s">
        <v>169</v>
      </c>
      <c r="AG2" s="70"/>
      <c r="AH2" s="70"/>
      <c r="AI2" s="70"/>
      <c r="AJ2" s="75" t="s">
        <v>168</v>
      </c>
    </row>
    <row r="3" spans="2:36" ht="43.5" customHeight="1">
      <c r="B3" s="24" t="s">
        <v>41</v>
      </c>
      <c r="C3" s="24" t="s">
        <v>40</v>
      </c>
      <c r="D3" s="24" t="s">
        <v>39</v>
      </c>
      <c r="E3" s="25" t="s">
        <v>38</v>
      </c>
      <c r="F3" s="24" t="s">
        <v>37</v>
      </c>
      <c r="G3" s="31" t="s">
        <v>155</v>
      </c>
      <c r="H3" s="31" t="s">
        <v>154</v>
      </c>
      <c r="I3" s="31" t="s">
        <v>153</v>
      </c>
      <c r="J3" s="31" t="s">
        <v>152</v>
      </c>
      <c r="L3" s="30" t="s">
        <v>155</v>
      </c>
      <c r="M3" s="30" t="s">
        <v>154</v>
      </c>
      <c r="N3" s="30" t="s">
        <v>153</v>
      </c>
      <c r="O3" s="30" t="s">
        <v>152</v>
      </c>
      <c r="Q3" s="29" t="s">
        <v>155</v>
      </c>
      <c r="R3" s="29" t="s">
        <v>154</v>
      </c>
      <c r="S3" s="29" t="s">
        <v>153</v>
      </c>
      <c r="T3" s="29" t="s">
        <v>152</v>
      </c>
      <c r="V3" s="74"/>
      <c r="W3" s="74"/>
      <c r="X3" s="73"/>
      <c r="Y3" s="73"/>
      <c r="AA3" s="24" t="s">
        <v>41</v>
      </c>
      <c r="AB3" s="24" t="s">
        <v>40</v>
      </c>
      <c r="AC3" s="24" t="s">
        <v>39</v>
      </c>
      <c r="AD3" s="52" t="s">
        <v>38</v>
      </c>
      <c r="AE3" s="24" t="s">
        <v>37</v>
      </c>
      <c r="AF3" s="31" t="s">
        <v>155</v>
      </c>
      <c r="AG3" s="31" t="s">
        <v>154</v>
      </c>
      <c r="AH3" s="31" t="s">
        <v>153</v>
      </c>
      <c r="AI3" s="31" t="s">
        <v>152</v>
      </c>
      <c r="AJ3" s="75"/>
    </row>
    <row r="4" spans="2:36" ht="24.75" customHeight="1">
      <c r="B4" s="20">
        <v>1</v>
      </c>
      <c r="C4" s="20" t="s">
        <v>150</v>
      </c>
      <c r="D4" s="19" t="s">
        <v>151</v>
      </c>
      <c r="E4" s="27">
        <v>2</v>
      </c>
      <c r="F4" s="26" t="s">
        <v>9</v>
      </c>
      <c r="G4" s="14">
        <v>982748.58</v>
      </c>
      <c r="H4" s="12">
        <f t="shared" ref="H4:H67" si="0">+ROUND(G4*19%,2)</f>
        <v>186722.23</v>
      </c>
      <c r="I4" s="12">
        <f t="shared" ref="I4:I67" si="1">+G4+H4</f>
        <v>1169470.81</v>
      </c>
      <c r="J4" s="16">
        <f t="shared" ref="J4:J67" si="2">+I4*E4</f>
        <v>2338941.62</v>
      </c>
      <c r="L4" s="14">
        <v>953200</v>
      </c>
      <c r="M4" s="12">
        <f t="shared" ref="M4:M67" si="3">+ROUND(L4*19%,2)</f>
        <v>181108</v>
      </c>
      <c r="N4" s="12">
        <f t="shared" ref="N4:N67" si="4">+L4+M4</f>
        <v>1134308</v>
      </c>
      <c r="O4" s="15">
        <f t="shared" ref="O4:O67" si="5">+N4*E4</f>
        <v>2268616</v>
      </c>
      <c r="Q4" s="14">
        <f t="shared" ref="Q4:Q67" si="6">L4*(1-28.4232%)</f>
        <v>682270.05759999994</v>
      </c>
      <c r="R4" s="12">
        <f t="shared" ref="R4:R67" si="7">+ROUND(Q4*19%,2)</f>
        <v>129631.31</v>
      </c>
      <c r="S4" s="12">
        <f t="shared" ref="S4:S67" si="8">+Q4+R4</f>
        <v>811901.3676</v>
      </c>
      <c r="T4" s="11">
        <f t="shared" ref="T4:T67" si="9">S4*E4</f>
        <v>1623802.7352</v>
      </c>
      <c r="U4" s="5"/>
      <c r="V4" s="38">
        <f>J4-T4</f>
        <v>715138.88480000012</v>
      </c>
      <c r="W4" s="35" t="b">
        <f>V4&gt;S4</f>
        <v>0</v>
      </c>
      <c r="X4" s="39"/>
      <c r="Y4" s="40">
        <v>0</v>
      </c>
      <c r="AA4" s="20">
        <v>1</v>
      </c>
      <c r="AB4" s="20" t="s">
        <v>150</v>
      </c>
      <c r="AC4" s="19" t="s">
        <v>151</v>
      </c>
      <c r="AD4" s="27">
        <v>2</v>
      </c>
      <c r="AE4" s="26" t="s">
        <v>9</v>
      </c>
      <c r="AF4" s="14">
        <v>682270.05759999994</v>
      </c>
      <c r="AG4" s="12">
        <v>129631.31</v>
      </c>
      <c r="AH4" s="12">
        <v>811901.3676</v>
      </c>
      <c r="AI4" s="16">
        <f>+AH4*AD4</f>
        <v>1623802.7352</v>
      </c>
      <c r="AJ4" s="51">
        <f>AD4-E4</f>
        <v>0</v>
      </c>
    </row>
    <row r="5" spans="2:36" ht="30" customHeight="1">
      <c r="B5" s="20">
        <v>2</v>
      </c>
      <c r="C5" s="20" t="s">
        <v>150</v>
      </c>
      <c r="D5" s="19" t="s">
        <v>149</v>
      </c>
      <c r="E5" s="27">
        <v>1</v>
      </c>
      <c r="F5" s="26" t="s">
        <v>9</v>
      </c>
      <c r="G5" s="14">
        <v>13933817.16</v>
      </c>
      <c r="H5" s="12">
        <f t="shared" si="0"/>
        <v>2647425.2599999998</v>
      </c>
      <c r="I5" s="12">
        <f t="shared" si="1"/>
        <v>16581242.42</v>
      </c>
      <c r="J5" s="16">
        <f t="shared" si="2"/>
        <v>16581242.42</v>
      </c>
      <c r="L5" s="14">
        <v>13515800</v>
      </c>
      <c r="M5" s="12">
        <f t="shared" si="3"/>
        <v>2568002</v>
      </c>
      <c r="N5" s="12">
        <f t="shared" si="4"/>
        <v>16083802</v>
      </c>
      <c r="O5" s="15">
        <f t="shared" si="5"/>
        <v>16083802</v>
      </c>
      <c r="Q5" s="14">
        <f t="shared" si="6"/>
        <v>9674177.1343999989</v>
      </c>
      <c r="R5" s="12">
        <f t="shared" si="7"/>
        <v>1838093.66</v>
      </c>
      <c r="S5" s="12">
        <f t="shared" si="8"/>
        <v>11512270.794399999</v>
      </c>
      <c r="T5" s="11">
        <f t="shared" si="9"/>
        <v>11512270.794399999</v>
      </c>
      <c r="U5" s="5"/>
      <c r="V5" s="41">
        <f t="shared" ref="V5:V68" si="10">J5-T5</f>
        <v>5068971.6256000008</v>
      </c>
      <c r="W5" s="35" t="b">
        <f t="shared" ref="W5:W68" si="11">V5&gt;S5</f>
        <v>0</v>
      </c>
      <c r="X5" s="39"/>
      <c r="Y5" s="40">
        <v>0</v>
      </c>
      <c r="AA5" s="20">
        <v>2</v>
      </c>
      <c r="AB5" s="20" t="s">
        <v>150</v>
      </c>
      <c r="AC5" s="19" t="s">
        <v>149</v>
      </c>
      <c r="AD5" s="27">
        <v>1</v>
      </c>
      <c r="AE5" s="26" t="s">
        <v>9</v>
      </c>
      <c r="AF5" s="14">
        <v>9674177.1343999989</v>
      </c>
      <c r="AG5" s="12">
        <v>1838093.66</v>
      </c>
      <c r="AH5" s="12">
        <v>11512270.794399999</v>
      </c>
      <c r="AI5" s="16">
        <f>+AH5*AD5</f>
        <v>11512270.794399999</v>
      </c>
      <c r="AJ5" s="51">
        <f t="shared" ref="AJ5:AJ68" si="12">AD5-E5</f>
        <v>0</v>
      </c>
    </row>
    <row r="6" spans="2:36" ht="27">
      <c r="B6" s="20">
        <v>3</v>
      </c>
      <c r="C6" s="20" t="s">
        <v>71</v>
      </c>
      <c r="D6" s="19" t="s">
        <v>148</v>
      </c>
      <c r="E6" s="27">
        <v>2</v>
      </c>
      <c r="F6" s="26" t="s">
        <v>9</v>
      </c>
      <c r="G6" s="14">
        <v>3745380.51</v>
      </c>
      <c r="H6" s="12">
        <f t="shared" si="0"/>
        <v>711622.3</v>
      </c>
      <c r="I6" s="12">
        <f t="shared" si="1"/>
        <v>4457002.8099999996</v>
      </c>
      <c r="J6" s="16">
        <f t="shared" si="2"/>
        <v>8914005.6199999992</v>
      </c>
      <c r="L6" s="14">
        <v>3633000</v>
      </c>
      <c r="M6" s="12">
        <f t="shared" si="3"/>
        <v>690270</v>
      </c>
      <c r="N6" s="12">
        <f t="shared" si="4"/>
        <v>4323270</v>
      </c>
      <c r="O6" s="15">
        <f t="shared" si="5"/>
        <v>8646540</v>
      </c>
      <c r="Q6" s="14">
        <f t="shared" si="6"/>
        <v>2600385.1439999999</v>
      </c>
      <c r="R6" s="12">
        <f t="shared" si="7"/>
        <v>494073.18</v>
      </c>
      <c r="S6" s="12">
        <f t="shared" si="8"/>
        <v>3094458.324</v>
      </c>
      <c r="T6" s="11">
        <f t="shared" si="9"/>
        <v>6188916.648</v>
      </c>
      <c r="U6" s="5"/>
      <c r="V6" s="41">
        <f t="shared" si="10"/>
        <v>2725088.9719999991</v>
      </c>
      <c r="W6" s="35" t="b">
        <f t="shared" si="11"/>
        <v>0</v>
      </c>
      <c r="X6" s="39"/>
      <c r="Y6" s="40">
        <v>0</v>
      </c>
      <c r="AA6" s="20">
        <v>3</v>
      </c>
      <c r="AB6" s="20" t="s">
        <v>71</v>
      </c>
      <c r="AC6" s="19" t="s">
        <v>148</v>
      </c>
      <c r="AD6" s="27">
        <v>2</v>
      </c>
      <c r="AE6" s="26" t="s">
        <v>9</v>
      </c>
      <c r="AF6" s="14">
        <v>2600385.1439999999</v>
      </c>
      <c r="AG6" s="12">
        <v>494073.18</v>
      </c>
      <c r="AH6" s="12">
        <v>3094458.324</v>
      </c>
      <c r="AI6" s="16">
        <f t="shared" ref="AI6:AI67" si="13">+AH6*AD6</f>
        <v>6188916.648</v>
      </c>
      <c r="AJ6" s="51">
        <f t="shared" si="12"/>
        <v>0</v>
      </c>
    </row>
    <row r="7" spans="2:36" ht="24.75" customHeight="1">
      <c r="B7" s="20">
        <v>4</v>
      </c>
      <c r="C7" s="20" t="s">
        <v>69</v>
      </c>
      <c r="D7" s="19" t="s">
        <v>147</v>
      </c>
      <c r="E7" s="27">
        <v>2</v>
      </c>
      <c r="F7" s="26" t="s">
        <v>146</v>
      </c>
      <c r="G7" s="14">
        <v>152020.82</v>
      </c>
      <c r="H7" s="12">
        <f t="shared" si="0"/>
        <v>28883.96</v>
      </c>
      <c r="I7" s="12">
        <f t="shared" si="1"/>
        <v>180904.78</v>
      </c>
      <c r="J7" s="16">
        <f t="shared" si="2"/>
        <v>361809.56</v>
      </c>
      <c r="L7" s="14">
        <v>147400</v>
      </c>
      <c r="M7" s="12">
        <f t="shared" si="3"/>
        <v>28006</v>
      </c>
      <c r="N7" s="12">
        <f t="shared" si="4"/>
        <v>175406</v>
      </c>
      <c r="O7" s="15">
        <f t="shared" si="5"/>
        <v>350812</v>
      </c>
      <c r="Q7" s="14">
        <f t="shared" si="6"/>
        <v>105504.20319999999</v>
      </c>
      <c r="R7" s="12">
        <f t="shared" si="7"/>
        <v>20045.8</v>
      </c>
      <c r="S7" s="12">
        <f t="shared" si="8"/>
        <v>125550.00319999999</v>
      </c>
      <c r="T7" s="11">
        <f t="shared" si="9"/>
        <v>251100.00639999998</v>
      </c>
      <c r="U7" s="5"/>
      <c r="V7" s="41">
        <f t="shared" si="10"/>
        <v>110709.55360000001</v>
      </c>
      <c r="W7" s="35" t="b">
        <f t="shared" si="11"/>
        <v>0</v>
      </c>
      <c r="X7" s="39"/>
      <c r="Y7" s="40">
        <v>0</v>
      </c>
      <c r="AA7" s="20">
        <v>4</v>
      </c>
      <c r="AB7" s="20" t="s">
        <v>69</v>
      </c>
      <c r="AC7" s="19" t="s">
        <v>147</v>
      </c>
      <c r="AD7" s="27">
        <v>2</v>
      </c>
      <c r="AE7" s="26" t="s">
        <v>146</v>
      </c>
      <c r="AF7" s="14">
        <v>105504.20319999999</v>
      </c>
      <c r="AG7" s="12">
        <v>20045.8</v>
      </c>
      <c r="AH7" s="12">
        <v>125550.00319999999</v>
      </c>
      <c r="AI7" s="16">
        <f t="shared" si="13"/>
        <v>251100.00639999998</v>
      </c>
      <c r="AJ7" s="51">
        <f t="shared" si="12"/>
        <v>0</v>
      </c>
    </row>
    <row r="8" spans="2:36" ht="36">
      <c r="B8" s="20">
        <v>5</v>
      </c>
      <c r="C8" s="20" t="s">
        <v>69</v>
      </c>
      <c r="D8" s="19" t="s">
        <v>145</v>
      </c>
      <c r="E8" s="27">
        <v>34</v>
      </c>
      <c r="F8" s="26" t="s">
        <v>12</v>
      </c>
      <c r="G8" s="14">
        <v>103889.08</v>
      </c>
      <c r="H8" s="12">
        <f t="shared" si="0"/>
        <v>19738.93</v>
      </c>
      <c r="I8" s="12">
        <f t="shared" si="1"/>
        <v>123628.01000000001</v>
      </c>
      <c r="J8" s="16">
        <f t="shared" si="2"/>
        <v>4203352.34</v>
      </c>
      <c r="L8" s="14">
        <v>100700</v>
      </c>
      <c r="M8" s="12">
        <f t="shared" si="3"/>
        <v>19133</v>
      </c>
      <c r="N8" s="12">
        <f t="shared" si="4"/>
        <v>119833</v>
      </c>
      <c r="O8" s="15">
        <f t="shared" si="5"/>
        <v>4074322</v>
      </c>
      <c r="Q8" s="14">
        <f t="shared" si="6"/>
        <v>72077.837599999999</v>
      </c>
      <c r="R8" s="12">
        <f t="shared" si="7"/>
        <v>13694.79</v>
      </c>
      <c r="S8" s="12">
        <f t="shared" si="8"/>
        <v>85772.627600000007</v>
      </c>
      <c r="T8" s="11">
        <f t="shared" si="9"/>
        <v>2916269.3384000002</v>
      </c>
      <c r="U8" s="5"/>
      <c r="V8" s="41">
        <f>J8-T8</f>
        <v>1287083.0015999996</v>
      </c>
      <c r="W8" s="36" t="b">
        <f t="shared" si="11"/>
        <v>1</v>
      </c>
      <c r="X8" s="42">
        <f>V8/S8</f>
        <v>15.005754605097344</v>
      </c>
      <c r="Y8" s="43">
        <f>INT(X8)</f>
        <v>15</v>
      </c>
      <c r="AA8" s="20">
        <v>5</v>
      </c>
      <c r="AB8" s="20" t="s">
        <v>69</v>
      </c>
      <c r="AC8" s="19" t="s">
        <v>145</v>
      </c>
      <c r="AD8" s="48">
        <v>49</v>
      </c>
      <c r="AE8" s="26" t="s">
        <v>12</v>
      </c>
      <c r="AF8" s="14">
        <v>72077.837599999999</v>
      </c>
      <c r="AG8" s="12">
        <v>13694.79</v>
      </c>
      <c r="AH8" s="12">
        <v>85772.627600000007</v>
      </c>
      <c r="AI8" s="16">
        <f t="shared" si="13"/>
        <v>4202858.7524000006</v>
      </c>
      <c r="AJ8" s="51">
        <f t="shared" si="12"/>
        <v>15</v>
      </c>
    </row>
    <row r="9" spans="2:36" ht="27">
      <c r="B9" s="20">
        <v>6</v>
      </c>
      <c r="C9" s="20" t="s">
        <v>36</v>
      </c>
      <c r="D9" s="19" t="s">
        <v>144</v>
      </c>
      <c r="E9" s="27">
        <v>20</v>
      </c>
      <c r="F9" s="26" t="s">
        <v>34</v>
      </c>
      <c r="G9" s="14">
        <v>77233.61</v>
      </c>
      <c r="H9" s="12">
        <f t="shared" si="0"/>
        <v>14674.39</v>
      </c>
      <c r="I9" s="12">
        <f t="shared" si="1"/>
        <v>91908</v>
      </c>
      <c r="J9" s="16">
        <f t="shared" si="2"/>
        <v>1838160</v>
      </c>
      <c r="L9" s="14">
        <v>74900</v>
      </c>
      <c r="M9" s="12">
        <f t="shared" si="3"/>
        <v>14231</v>
      </c>
      <c r="N9" s="12">
        <f t="shared" si="4"/>
        <v>89131</v>
      </c>
      <c r="O9" s="15">
        <f t="shared" si="5"/>
        <v>1782620</v>
      </c>
      <c r="Q9" s="14">
        <f t="shared" si="6"/>
        <v>53611.023199999996</v>
      </c>
      <c r="R9" s="12">
        <f t="shared" si="7"/>
        <v>10186.09</v>
      </c>
      <c r="S9" s="12">
        <f t="shared" si="8"/>
        <v>63797.113199999993</v>
      </c>
      <c r="T9" s="11">
        <f t="shared" si="9"/>
        <v>1275942.264</v>
      </c>
      <c r="U9" s="5"/>
      <c r="V9" s="41">
        <f t="shared" si="10"/>
        <v>562217.73600000003</v>
      </c>
      <c r="W9" s="36" t="b">
        <f t="shared" si="11"/>
        <v>1</v>
      </c>
      <c r="X9" s="42">
        <f t="shared" ref="X9:X10" si="14">V9/S9</f>
        <v>8.8125889683673044</v>
      </c>
      <c r="Y9" s="43">
        <f>INT(X9)</f>
        <v>8</v>
      </c>
      <c r="AA9" s="20">
        <v>6</v>
      </c>
      <c r="AB9" s="20" t="s">
        <v>36</v>
      </c>
      <c r="AC9" s="19" t="s">
        <v>144</v>
      </c>
      <c r="AD9" s="48">
        <v>28</v>
      </c>
      <c r="AE9" s="26" t="s">
        <v>34</v>
      </c>
      <c r="AF9" s="14">
        <v>53611.023199999996</v>
      </c>
      <c r="AG9" s="12">
        <v>10186.09</v>
      </c>
      <c r="AH9" s="12">
        <v>63797.113199999993</v>
      </c>
      <c r="AI9" s="16">
        <f t="shared" si="13"/>
        <v>1786319.1695999997</v>
      </c>
      <c r="AJ9" s="51">
        <f t="shared" si="12"/>
        <v>8</v>
      </c>
    </row>
    <row r="10" spans="2:36" ht="18">
      <c r="B10" s="20">
        <v>7</v>
      </c>
      <c r="C10" s="20" t="s">
        <v>36</v>
      </c>
      <c r="D10" s="19" t="s">
        <v>143</v>
      </c>
      <c r="E10" s="27">
        <v>8</v>
      </c>
      <c r="F10" s="26" t="s">
        <v>9</v>
      </c>
      <c r="G10" s="14">
        <v>74780.11</v>
      </c>
      <c r="H10" s="12">
        <f t="shared" si="0"/>
        <v>14208.22</v>
      </c>
      <c r="I10" s="12">
        <f t="shared" si="1"/>
        <v>88988.33</v>
      </c>
      <c r="J10" s="16">
        <f t="shared" si="2"/>
        <v>711906.64</v>
      </c>
      <c r="L10" s="14">
        <v>72500</v>
      </c>
      <c r="M10" s="12">
        <f t="shared" si="3"/>
        <v>13775</v>
      </c>
      <c r="N10" s="12">
        <f t="shared" si="4"/>
        <v>86275</v>
      </c>
      <c r="O10" s="15">
        <f t="shared" si="5"/>
        <v>690200</v>
      </c>
      <c r="Q10" s="14">
        <f t="shared" si="6"/>
        <v>51893.18</v>
      </c>
      <c r="R10" s="12">
        <f t="shared" si="7"/>
        <v>9859.7000000000007</v>
      </c>
      <c r="S10" s="12">
        <f t="shared" si="8"/>
        <v>61752.880000000005</v>
      </c>
      <c r="T10" s="11">
        <f t="shared" si="9"/>
        <v>494023.04000000004</v>
      </c>
      <c r="U10" s="5"/>
      <c r="V10" s="41">
        <f t="shared" si="10"/>
        <v>217883.59999999998</v>
      </c>
      <c r="W10" s="36" t="b">
        <f t="shared" si="11"/>
        <v>1</v>
      </c>
      <c r="X10" s="42">
        <f t="shared" si="14"/>
        <v>3.5283147927675595</v>
      </c>
      <c r="Y10" s="43">
        <f>INT(X10)</f>
        <v>3</v>
      </c>
      <c r="AA10" s="20">
        <v>7</v>
      </c>
      <c r="AB10" s="20" t="s">
        <v>36</v>
      </c>
      <c r="AC10" s="19" t="s">
        <v>143</v>
      </c>
      <c r="AD10" s="48">
        <v>11</v>
      </c>
      <c r="AE10" s="26" t="s">
        <v>9</v>
      </c>
      <c r="AF10" s="14">
        <v>51893.18</v>
      </c>
      <c r="AG10" s="12">
        <v>9859.7000000000007</v>
      </c>
      <c r="AH10" s="12">
        <v>61752.880000000005</v>
      </c>
      <c r="AI10" s="16">
        <f t="shared" si="13"/>
        <v>679281.68</v>
      </c>
      <c r="AJ10" s="51">
        <f t="shared" si="12"/>
        <v>3</v>
      </c>
    </row>
    <row r="11" spans="2:36" ht="27.75" customHeight="1">
      <c r="B11" s="20">
        <v>8</v>
      </c>
      <c r="C11" s="20" t="s">
        <v>33</v>
      </c>
      <c r="D11" s="19" t="s">
        <v>142</v>
      </c>
      <c r="E11" s="27">
        <v>2</v>
      </c>
      <c r="F11" s="26" t="s">
        <v>9</v>
      </c>
      <c r="G11" s="14">
        <v>25969.66</v>
      </c>
      <c r="H11" s="12">
        <f t="shared" si="0"/>
        <v>4934.24</v>
      </c>
      <c r="I11" s="12">
        <f t="shared" si="1"/>
        <v>30903.9</v>
      </c>
      <c r="J11" s="16">
        <f t="shared" si="2"/>
        <v>61807.8</v>
      </c>
      <c r="L11" s="14">
        <v>25100</v>
      </c>
      <c r="M11" s="12">
        <f t="shared" si="3"/>
        <v>4769</v>
      </c>
      <c r="N11" s="12">
        <f t="shared" si="4"/>
        <v>29869</v>
      </c>
      <c r="O11" s="15">
        <f t="shared" si="5"/>
        <v>59738</v>
      </c>
      <c r="Q11" s="14">
        <f t="shared" si="6"/>
        <v>17965.7768</v>
      </c>
      <c r="R11" s="12">
        <f t="shared" si="7"/>
        <v>3413.5</v>
      </c>
      <c r="S11" s="12">
        <f t="shared" si="8"/>
        <v>21379.2768</v>
      </c>
      <c r="T11" s="11">
        <f t="shared" si="9"/>
        <v>42758.553599999999</v>
      </c>
      <c r="U11" s="5"/>
      <c r="V11" s="41">
        <f t="shared" si="10"/>
        <v>19049.246400000004</v>
      </c>
      <c r="W11" s="35" t="b">
        <f t="shared" si="11"/>
        <v>0</v>
      </c>
      <c r="X11" s="40"/>
      <c r="Y11" s="40">
        <v>0</v>
      </c>
      <c r="AA11" s="20">
        <v>8</v>
      </c>
      <c r="AB11" s="20" t="s">
        <v>33</v>
      </c>
      <c r="AC11" s="19" t="s">
        <v>142</v>
      </c>
      <c r="AD11" s="27">
        <v>2</v>
      </c>
      <c r="AE11" s="26" t="s">
        <v>9</v>
      </c>
      <c r="AF11" s="14">
        <v>17965.7768</v>
      </c>
      <c r="AG11" s="12">
        <v>3413.5</v>
      </c>
      <c r="AH11" s="12">
        <v>21379.2768</v>
      </c>
      <c r="AI11" s="16">
        <f t="shared" si="13"/>
        <v>42758.553599999999</v>
      </c>
      <c r="AJ11" s="51">
        <f t="shared" si="12"/>
        <v>0</v>
      </c>
    </row>
    <row r="12" spans="2:36" ht="18" customHeight="1">
      <c r="B12" s="20">
        <v>9</v>
      </c>
      <c r="C12" s="20" t="s">
        <v>33</v>
      </c>
      <c r="D12" s="19" t="s">
        <v>141</v>
      </c>
      <c r="E12" s="27">
        <v>2</v>
      </c>
      <c r="F12" s="26" t="s">
        <v>9</v>
      </c>
      <c r="G12" s="14">
        <v>23347.47</v>
      </c>
      <c r="H12" s="12">
        <f t="shared" si="0"/>
        <v>4436.0200000000004</v>
      </c>
      <c r="I12" s="12">
        <f t="shared" si="1"/>
        <v>27783.49</v>
      </c>
      <c r="J12" s="16">
        <f t="shared" si="2"/>
        <v>55566.98</v>
      </c>
      <c r="L12" s="14">
        <v>22600</v>
      </c>
      <c r="M12" s="12">
        <f t="shared" si="3"/>
        <v>4294</v>
      </c>
      <c r="N12" s="12">
        <f t="shared" si="4"/>
        <v>26894</v>
      </c>
      <c r="O12" s="15">
        <f t="shared" si="5"/>
        <v>53788</v>
      </c>
      <c r="Q12" s="14">
        <f t="shared" si="6"/>
        <v>16176.3568</v>
      </c>
      <c r="R12" s="12">
        <f t="shared" si="7"/>
        <v>3073.51</v>
      </c>
      <c r="S12" s="12">
        <f t="shared" si="8"/>
        <v>19249.8668</v>
      </c>
      <c r="T12" s="11">
        <f t="shared" si="9"/>
        <v>38499.7336</v>
      </c>
      <c r="U12" s="5"/>
      <c r="V12" s="41">
        <f t="shared" si="10"/>
        <v>17067.246400000004</v>
      </c>
      <c r="W12" s="35" t="b">
        <f t="shared" si="11"/>
        <v>0</v>
      </c>
      <c r="X12" s="40"/>
      <c r="Y12" s="40">
        <v>0</v>
      </c>
      <c r="AA12" s="20">
        <v>9</v>
      </c>
      <c r="AB12" s="20" t="s">
        <v>33</v>
      </c>
      <c r="AC12" s="19" t="s">
        <v>141</v>
      </c>
      <c r="AD12" s="27">
        <v>2</v>
      </c>
      <c r="AE12" s="26" t="s">
        <v>9</v>
      </c>
      <c r="AF12" s="14">
        <v>16176.3568</v>
      </c>
      <c r="AG12" s="12">
        <v>3073.51</v>
      </c>
      <c r="AH12" s="12">
        <v>19249.8668</v>
      </c>
      <c r="AI12" s="16">
        <f t="shared" si="13"/>
        <v>38499.7336</v>
      </c>
      <c r="AJ12" s="51">
        <f t="shared" si="12"/>
        <v>0</v>
      </c>
    </row>
    <row r="13" spans="2:36" ht="18">
      <c r="B13" s="20">
        <v>10</v>
      </c>
      <c r="C13" s="20" t="s">
        <v>33</v>
      </c>
      <c r="D13" s="19" t="s">
        <v>140</v>
      </c>
      <c r="E13" s="27">
        <v>7</v>
      </c>
      <c r="F13" s="26" t="s">
        <v>12</v>
      </c>
      <c r="G13" s="14">
        <v>16143.15</v>
      </c>
      <c r="H13" s="12">
        <f t="shared" si="0"/>
        <v>3067.2</v>
      </c>
      <c r="I13" s="12">
        <f t="shared" si="1"/>
        <v>19210.349999999999</v>
      </c>
      <c r="J13" s="16">
        <f t="shared" si="2"/>
        <v>134472.44999999998</v>
      </c>
      <c r="L13" s="14">
        <v>15600</v>
      </c>
      <c r="M13" s="12">
        <f t="shared" si="3"/>
        <v>2964</v>
      </c>
      <c r="N13" s="12">
        <f t="shared" si="4"/>
        <v>18564</v>
      </c>
      <c r="O13" s="15">
        <f t="shared" si="5"/>
        <v>129948</v>
      </c>
      <c r="Q13" s="14">
        <f t="shared" si="6"/>
        <v>11165.980799999999</v>
      </c>
      <c r="R13" s="12">
        <f t="shared" si="7"/>
        <v>2121.54</v>
      </c>
      <c r="S13" s="12">
        <f t="shared" si="8"/>
        <v>13287.520799999998</v>
      </c>
      <c r="T13" s="11">
        <f t="shared" si="9"/>
        <v>93012.645599999989</v>
      </c>
      <c r="U13" s="5"/>
      <c r="V13" s="41">
        <f t="shared" si="10"/>
        <v>41459.804399999994</v>
      </c>
      <c r="W13" s="36" t="b">
        <f t="shared" si="11"/>
        <v>1</v>
      </c>
      <c r="X13" s="42">
        <f t="shared" ref="X13:X17" si="15">V13/S13</f>
        <v>3.1202061711918447</v>
      </c>
      <c r="Y13" s="43">
        <f>INT(X13)</f>
        <v>3</v>
      </c>
      <c r="AA13" s="20">
        <v>10</v>
      </c>
      <c r="AB13" s="20" t="s">
        <v>33</v>
      </c>
      <c r="AC13" s="19" t="s">
        <v>140</v>
      </c>
      <c r="AD13" s="48">
        <v>10</v>
      </c>
      <c r="AE13" s="26" t="s">
        <v>12</v>
      </c>
      <c r="AF13" s="14">
        <v>11165.980799999999</v>
      </c>
      <c r="AG13" s="12">
        <v>2121.54</v>
      </c>
      <c r="AH13" s="12">
        <v>13287.520799999998</v>
      </c>
      <c r="AI13" s="16">
        <f t="shared" si="13"/>
        <v>132875.20799999998</v>
      </c>
      <c r="AJ13" s="51">
        <f t="shared" si="12"/>
        <v>3</v>
      </c>
    </row>
    <row r="14" spans="2:36" ht="18">
      <c r="B14" s="20">
        <v>11</v>
      </c>
      <c r="C14" s="20" t="s">
        <v>33</v>
      </c>
      <c r="D14" s="19" t="s">
        <v>139</v>
      </c>
      <c r="E14" s="27">
        <v>12</v>
      </c>
      <c r="F14" s="26" t="s">
        <v>12</v>
      </c>
      <c r="G14" s="14">
        <v>24132.78</v>
      </c>
      <c r="H14" s="12">
        <f t="shared" si="0"/>
        <v>4585.2299999999996</v>
      </c>
      <c r="I14" s="12">
        <f t="shared" si="1"/>
        <v>28718.01</v>
      </c>
      <c r="J14" s="16">
        <f t="shared" si="2"/>
        <v>344616.12</v>
      </c>
      <c r="L14" s="14">
        <v>23400</v>
      </c>
      <c r="M14" s="12">
        <f t="shared" si="3"/>
        <v>4446</v>
      </c>
      <c r="N14" s="12">
        <f t="shared" si="4"/>
        <v>27846</v>
      </c>
      <c r="O14" s="15">
        <f t="shared" si="5"/>
        <v>334152</v>
      </c>
      <c r="Q14" s="14">
        <f t="shared" si="6"/>
        <v>16748.9712</v>
      </c>
      <c r="R14" s="12">
        <f t="shared" si="7"/>
        <v>3182.3</v>
      </c>
      <c r="S14" s="12">
        <f t="shared" si="8"/>
        <v>19931.271199999999</v>
      </c>
      <c r="T14" s="11">
        <f t="shared" si="9"/>
        <v>239175.25439999998</v>
      </c>
      <c r="U14" s="5"/>
      <c r="V14" s="41">
        <f t="shared" si="10"/>
        <v>105440.86560000002</v>
      </c>
      <c r="W14" s="36" t="b">
        <f t="shared" si="11"/>
        <v>1</v>
      </c>
      <c r="X14" s="42">
        <f t="shared" si="15"/>
        <v>5.2902228132844842</v>
      </c>
      <c r="Y14" s="43">
        <f t="shared" ref="Y14:Y77" si="16">INT(X14)</f>
        <v>5</v>
      </c>
      <c r="AA14" s="20">
        <v>11</v>
      </c>
      <c r="AB14" s="20" t="s">
        <v>33</v>
      </c>
      <c r="AC14" s="19" t="s">
        <v>139</v>
      </c>
      <c r="AD14" s="48">
        <v>17</v>
      </c>
      <c r="AE14" s="26" t="s">
        <v>12</v>
      </c>
      <c r="AF14" s="14">
        <v>16748.9712</v>
      </c>
      <c r="AG14" s="12">
        <v>3182.3</v>
      </c>
      <c r="AH14" s="12">
        <v>19931.271199999999</v>
      </c>
      <c r="AI14" s="16">
        <f t="shared" si="13"/>
        <v>338831.61040000001</v>
      </c>
      <c r="AJ14" s="51">
        <f t="shared" si="12"/>
        <v>5</v>
      </c>
    </row>
    <row r="15" spans="2:36" ht="27">
      <c r="B15" s="20">
        <v>12</v>
      </c>
      <c r="C15" s="20" t="s">
        <v>33</v>
      </c>
      <c r="D15" s="19" t="s">
        <v>138</v>
      </c>
      <c r="E15" s="27">
        <v>5</v>
      </c>
      <c r="F15" s="26" t="s">
        <v>12</v>
      </c>
      <c r="G15" s="14">
        <v>56011.199999999997</v>
      </c>
      <c r="H15" s="12">
        <f t="shared" si="0"/>
        <v>10642.13</v>
      </c>
      <c r="I15" s="12">
        <f t="shared" si="1"/>
        <v>66653.33</v>
      </c>
      <c r="J15" s="16">
        <f t="shared" si="2"/>
        <v>333266.65000000002</v>
      </c>
      <c r="L15" s="14">
        <v>54300</v>
      </c>
      <c r="M15" s="12">
        <f t="shared" si="3"/>
        <v>10317</v>
      </c>
      <c r="N15" s="12">
        <f t="shared" si="4"/>
        <v>64617</v>
      </c>
      <c r="O15" s="15">
        <f t="shared" si="5"/>
        <v>323085</v>
      </c>
      <c r="Q15" s="14">
        <f t="shared" si="6"/>
        <v>38866.202399999995</v>
      </c>
      <c r="R15" s="12">
        <f t="shared" si="7"/>
        <v>7384.58</v>
      </c>
      <c r="S15" s="12">
        <f t="shared" si="8"/>
        <v>46250.782399999996</v>
      </c>
      <c r="T15" s="11">
        <f t="shared" si="9"/>
        <v>231253.91199999998</v>
      </c>
      <c r="U15" s="5"/>
      <c r="V15" s="41">
        <f t="shared" si="10"/>
        <v>102012.73800000004</v>
      </c>
      <c r="W15" s="36" t="b">
        <f t="shared" si="11"/>
        <v>1</v>
      </c>
      <c r="X15" s="42">
        <f t="shared" si="15"/>
        <v>2.205643509286884</v>
      </c>
      <c r="Y15" s="43">
        <f t="shared" si="16"/>
        <v>2</v>
      </c>
      <c r="AA15" s="20">
        <v>12</v>
      </c>
      <c r="AB15" s="20" t="s">
        <v>33</v>
      </c>
      <c r="AC15" s="19" t="s">
        <v>138</v>
      </c>
      <c r="AD15" s="48">
        <v>7</v>
      </c>
      <c r="AE15" s="26" t="s">
        <v>12</v>
      </c>
      <c r="AF15" s="14">
        <v>38866.202399999995</v>
      </c>
      <c r="AG15" s="12">
        <v>7384.58</v>
      </c>
      <c r="AH15" s="12">
        <v>46250.782399999996</v>
      </c>
      <c r="AI15" s="16">
        <f t="shared" si="13"/>
        <v>323755.47679999995</v>
      </c>
      <c r="AJ15" s="51">
        <f t="shared" si="12"/>
        <v>2</v>
      </c>
    </row>
    <row r="16" spans="2:36" ht="27">
      <c r="B16" s="20">
        <v>13</v>
      </c>
      <c r="C16" s="20" t="s">
        <v>30</v>
      </c>
      <c r="D16" s="19" t="s">
        <v>137</v>
      </c>
      <c r="E16" s="27">
        <v>55</v>
      </c>
      <c r="F16" s="26" t="s">
        <v>9</v>
      </c>
      <c r="G16" s="14">
        <v>42920.31</v>
      </c>
      <c r="H16" s="12">
        <f t="shared" si="0"/>
        <v>8154.86</v>
      </c>
      <c r="I16" s="12">
        <f t="shared" si="1"/>
        <v>51075.17</v>
      </c>
      <c r="J16" s="16">
        <f t="shared" si="2"/>
        <v>2809134.35</v>
      </c>
      <c r="L16" s="14">
        <v>41600</v>
      </c>
      <c r="M16" s="12">
        <f t="shared" si="3"/>
        <v>7904</v>
      </c>
      <c r="N16" s="12">
        <f t="shared" si="4"/>
        <v>49504</v>
      </c>
      <c r="O16" s="15">
        <f t="shared" si="5"/>
        <v>2722720</v>
      </c>
      <c r="Q16" s="14">
        <f t="shared" si="6"/>
        <v>29775.948799999998</v>
      </c>
      <c r="R16" s="12">
        <f t="shared" si="7"/>
        <v>5657.43</v>
      </c>
      <c r="S16" s="12">
        <f t="shared" si="8"/>
        <v>35433.378799999999</v>
      </c>
      <c r="T16" s="11">
        <f t="shared" si="9"/>
        <v>1948835.834</v>
      </c>
      <c r="U16" s="5"/>
      <c r="V16" s="41">
        <f t="shared" si="10"/>
        <v>860298.51600000006</v>
      </c>
      <c r="W16" s="36" t="b">
        <f t="shared" si="11"/>
        <v>1</v>
      </c>
      <c r="X16" s="42">
        <f t="shared" si="15"/>
        <v>24.279324894638613</v>
      </c>
      <c r="Y16" s="43">
        <f t="shared" si="16"/>
        <v>24</v>
      </c>
      <c r="AA16" s="20">
        <v>13</v>
      </c>
      <c r="AB16" s="20" t="s">
        <v>30</v>
      </c>
      <c r="AC16" s="19" t="s">
        <v>137</v>
      </c>
      <c r="AD16" s="48">
        <v>79</v>
      </c>
      <c r="AE16" s="26" t="s">
        <v>9</v>
      </c>
      <c r="AF16" s="14">
        <v>29775.948799999998</v>
      </c>
      <c r="AG16" s="12">
        <v>5657.43</v>
      </c>
      <c r="AH16" s="12">
        <v>35433.378799999999</v>
      </c>
      <c r="AI16" s="16">
        <f t="shared" si="13"/>
        <v>2799236.9251999999</v>
      </c>
      <c r="AJ16" s="51">
        <f t="shared" si="12"/>
        <v>24</v>
      </c>
    </row>
    <row r="17" spans="2:36" ht="18">
      <c r="B17" s="20">
        <v>14</v>
      </c>
      <c r="C17" s="20" t="s">
        <v>30</v>
      </c>
      <c r="D17" s="19" t="s">
        <v>136</v>
      </c>
      <c r="E17" s="27">
        <v>4</v>
      </c>
      <c r="F17" s="26" t="s">
        <v>24</v>
      </c>
      <c r="G17" s="14">
        <v>150143.04000000001</v>
      </c>
      <c r="H17" s="12">
        <f t="shared" si="0"/>
        <v>28527.18</v>
      </c>
      <c r="I17" s="12">
        <f t="shared" si="1"/>
        <v>178670.22</v>
      </c>
      <c r="J17" s="16">
        <f t="shared" si="2"/>
        <v>714680.88</v>
      </c>
      <c r="L17" s="14">
        <v>145600</v>
      </c>
      <c r="M17" s="12">
        <f t="shared" si="3"/>
        <v>27664</v>
      </c>
      <c r="N17" s="12">
        <f t="shared" si="4"/>
        <v>173264</v>
      </c>
      <c r="O17" s="15">
        <f t="shared" si="5"/>
        <v>693056</v>
      </c>
      <c r="Q17" s="14">
        <f t="shared" si="6"/>
        <v>104215.8208</v>
      </c>
      <c r="R17" s="12">
        <f t="shared" si="7"/>
        <v>19801.009999999998</v>
      </c>
      <c r="S17" s="12">
        <f t="shared" si="8"/>
        <v>124016.8308</v>
      </c>
      <c r="T17" s="11">
        <f t="shared" si="9"/>
        <v>496067.32319999998</v>
      </c>
      <c r="U17" s="5"/>
      <c r="V17" s="41">
        <f t="shared" si="10"/>
        <v>218613.55680000002</v>
      </c>
      <c r="W17" s="36" t="b">
        <f t="shared" si="11"/>
        <v>1</v>
      </c>
      <c r="X17" s="42">
        <f t="shared" si="15"/>
        <v>1.7627732896396513</v>
      </c>
      <c r="Y17" s="43">
        <f t="shared" si="16"/>
        <v>1</v>
      </c>
      <c r="AA17" s="20">
        <v>14</v>
      </c>
      <c r="AB17" s="20" t="s">
        <v>30</v>
      </c>
      <c r="AC17" s="19" t="s">
        <v>136</v>
      </c>
      <c r="AD17" s="48">
        <v>5</v>
      </c>
      <c r="AE17" s="26" t="s">
        <v>24</v>
      </c>
      <c r="AF17" s="14">
        <v>104215.8208</v>
      </c>
      <c r="AG17" s="12">
        <v>19801.009999999998</v>
      </c>
      <c r="AH17" s="12">
        <v>124016.8308</v>
      </c>
      <c r="AI17" s="16">
        <f t="shared" si="13"/>
        <v>620084.15399999998</v>
      </c>
      <c r="AJ17" s="51">
        <f t="shared" si="12"/>
        <v>1</v>
      </c>
    </row>
    <row r="18" spans="2:36" ht="30" customHeight="1">
      <c r="B18" s="20">
        <v>15</v>
      </c>
      <c r="C18" s="20" t="s">
        <v>30</v>
      </c>
      <c r="D18" s="19" t="s">
        <v>135</v>
      </c>
      <c r="E18" s="27">
        <v>1</v>
      </c>
      <c r="F18" s="26" t="s">
        <v>24</v>
      </c>
      <c r="G18" s="14">
        <v>1726004.38</v>
      </c>
      <c r="H18" s="12">
        <f t="shared" si="0"/>
        <v>327940.83</v>
      </c>
      <c r="I18" s="12">
        <f t="shared" si="1"/>
        <v>2053945.21</v>
      </c>
      <c r="J18" s="16">
        <f t="shared" si="2"/>
        <v>2053945.21</v>
      </c>
      <c r="L18" s="14">
        <v>1674200</v>
      </c>
      <c r="M18" s="12">
        <f t="shared" si="3"/>
        <v>318098</v>
      </c>
      <c r="N18" s="12">
        <f t="shared" si="4"/>
        <v>1992298</v>
      </c>
      <c r="O18" s="15">
        <f t="shared" si="5"/>
        <v>1992298</v>
      </c>
      <c r="Q18" s="14">
        <f t="shared" si="6"/>
        <v>1198338.7855999998</v>
      </c>
      <c r="R18" s="12">
        <f t="shared" si="7"/>
        <v>227684.37</v>
      </c>
      <c r="S18" s="12">
        <f t="shared" si="8"/>
        <v>1426023.1555999997</v>
      </c>
      <c r="T18" s="11">
        <f t="shared" si="9"/>
        <v>1426023.1555999997</v>
      </c>
      <c r="U18" s="5"/>
      <c r="V18" s="41">
        <f t="shared" si="10"/>
        <v>627922.05440000026</v>
      </c>
      <c r="W18" s="35" t="b">
        <f t="shared" si="11"/>
        <v>0</v>
      </c>
      <c r="X18" s="40"/>
      <c r="Y18" s="40">
        <v>0</v>
      </c>
      <c r="AA18" s="20">
        <v>15</v>
      </c>
      <c r="AB18" s="20" t="s">
        <v>30</v>
      </c>
      <c r="AC18" s="19" t="s">
        <v>135</v>
      </c>
      <c r="AD18" s="27">
        <v>1</v>
      </c>
      <c r="AE18" s="26" t="s">
        <v>24</v>
      </c>
      <c r="AF18" s="14">
        <v>1198338.7855999998</v>
      </c>
      <c r="AG18" s="12">
        <v>227684.37</v>
      </c>
      <c r="AH18" s="12">
        <v>1426023.1555999997</v>
      </c>
      <c r="AI18" s="16">
        <f t="shared" si="13"/>
        <v>1426023.1555999997</v>
      </c>
      <c r="AJ18" s="51">
        <f t="shared" si="12"/>
        <v>0</v>
      </c>
    </row>
    <row r="19" spans="2:36" ht="18" customHeight="1">
      <c r="B19" s="20">
        <v>16</v>
      </c>
      <c r="C19" s="20" t="s">
        <v>30</v>
      </c>
      <c r="D19" s="19" t="s">
        <v>134</v>
      </c>
      <c r="E19" s="27">
        <v>2</v>
      </c>
      <c r="F19" s="26" t="s">
        <v>24</v>
      </c>
      <c r="G19" s="14">
        <v>2037589.47</v>
      </c>
      <c r="H19" s="12">
        <f t="shared" si="0"/>
        <v>387142</v>
      </c>
      <c r="I19" s="12">
        <f t="shared" si="1"/>
        <v>2424731.4699999997</v>
      </c>
      <c r="J19" s="16">
        <f t="shared" si="2"/>
        <v>4849462.9399999995</v>
      </c>
      <c r="L19" s="14">
        <v>1976400</v>
      </c>
      <c r="M19" s="12">
        <f t="shared" si="3"/>
        <v>375516</v>
      </c>
      <c r="N19" s="12">
        <f t="shared" si="4"/>
        <v>2351916</v>
      </c>
      <c r="O19" s="15">
        <f t="shared" si="5"/>
        <v>4703832</v>
      </c>
      <c r="Q19" s="14">
        <f t="shared" si="6"/>
        <v>1414643.8751999999</v>
      </c>
      <c r="R19" s="12">
        <f t="shared" si="7"/>
        <v>268782.34000000003</v>
      </c>
      <c r="S19" s="12">
        <f t="shared" si="8"/>
        <v>1683426.2152</v>
      </c>
      <c r="T19" s="11">
        <f t="shared" si="9"/>
        <v>3366852.4304</v>
      </c>
      <c r="U19" s="5"/>
      <c r="V19" s="41">
        <f t="shared" si="10"/>
        <v>1482610.5095999995</v>
      </c>
      <c r="W19" s="35" t="b">
        <f t="shared" si="11"/>
        <v>0</v>
      </c>
      <c r="X19" s="40"/>
      <c r="Y19" s="40">
        <v>0</v>
      </c>
      <c r="AA19" s="20">
        <v>16</v>
      </c>
      <c r="AB19" s="20" t="s">
        <v>30</v>
      </c>
      <c r="AC19" s="19" t="s">
        <v>134</v>
      </c>
      <c r="AD19" s="27">
        <v>2</v>
      </c>
      <c r="AE19" s="26" t="s">
        <v>24</v>
      </c>
      <c r="AF19" s="14">
        <v>1414643.8751999999</v>
      </c>
      <c r="AG19" s="12">
        <v>268782.34000000003</v>
      </c>
      <c r="AH19" s="12">
        <v>1683426.2152</v>
      </c>
      <c r="AI19" s="16">
        <f t="shared" si="13"/>
        <v>3366852.4304</v>
      </c>
      <c r="AJ19" s="51">
        <f t="shared" si="12"/>
        <v>0</v>
      </c>
    </row>
    <row r="20" spans="2:36" ht="18" customHeight="1">
      <c r="B20" s="20">
        <v>17</v>
      </c>
      <c r="C20" s="20" t="s">
        <v>30</v>
      </c>
      <c r="D20" s="19" t="s">
        <v>133</v>
      </c>
      <c r="E20" s="27">
        <v>1</v>
      </c>
      <c r="F20" s="26" t="s">
        <v>24</v>
      </c>
      <c r="G20" s="14">
        <v>204366.95</v>
      </c>
      <c r="H20" s="12">
        <f t="shared" si="0"/>
        <v>38829.72</v>
      </c>
      <c r="I20" s="12">
        <f t="shared" si="1"/>
        <v>243196.67</v>
      </c>
      <c r="J20" s="16">
        <f t="shared" si="2"/>
        <v>243196.67</v>
      </c>
      <c r="L20" s="14">
        <v>198200</v>
      </c>
      <c r="M20" s="12">
        <f t="shared" si="3"/>
        <v>37658</v>
      </c>
      <c r="N20" s="12">
        <f t="shared" si="4"/>
        <v>235858</v>
      </c>
      <c r="O20" s="15">
        <f t="shared" si="5"/>
        <v>235858</v>
      </c>
      <c r="Q20" s="14">
        <f t="shared" si="6"/>
        <v>141865.2176</v>
      </c>
      <c r="R20" s="12">
        <f t="shared" si="7"/>
        <v>26954.39</v>
      </c>
      <c r="S20" s="12">
        <f t="shared" si="8"/>
        <v>168819.60759999999</v>
      </c>
      <c r="T20" s="11">
        <f t="shared" si="9"/>
        <v>168819.60759999999</v>
      </c>
      <c r="U20" s="5"/>
      <c r="V20" s="41">
        <f t="shared" si="10"/>
        <v>74377.062400000024</v>
      </c>
      <c r="W20" s="35" t="b">
        <f t="shared" si="11"/>
        <v>0</v>
      </c>
      <c r="X20" s="40"/>
      <c r="Y20" s="40">
        <v>0</v>
      </c>
      <c r="AA20" s="20">
        <v>17</v>
      </c>
      <c r="AB20" s="20" t="s">
        <v>30</v>
      </c>
      <c r="AC20" s="19" t="s">
        <v>133</v>
      </c>
      <c r="AD20" s="27">
        <v>1</v>
      </c>
      <c r="AE20" s="26" t="s">
        <v>24</v>
      </c>
      <c r="AF20" s="14">
        <v>141865.2176</v>
      </c>
      <c r="AG20" s="12">
        <v>26954.39</v>
      </c>
      <c r="AH20" s="12">
        <v>168819.60759999999</v>
      </c>
      <c r="AI20" s="16">
        <f t="shared" si="13"/>
        <v>168819.60759999999</v>
      </c>
      <c r="AJ20" s="51">
        <f t="shared" si="12"/>
        <v>0</v>
      </c>
    </row>
    <row r="21" spans="2:36" ht="18">
      <c r="B21" s="20">
        <v>18</v>
      </c>
      <c r="C21" s="20" t="s">
        <v>30</v>
      </c>
      <c r="D21" s="19" t="s">
        <v>132</v>
      </c>
      <c r="E21" s="27">
        <v>6</v>
      </c>
      <c r="F21" s="26" t="s">
        <v>9</v>
      </c>
      <c r="G21" s="14">
        <v>397816.02</v>
      </c>
      <c r="H21" s="12">
        <f t="shared" si="0"/>
        <v>75585.039999999994</v>
      </c>
      <c r="I21" s="12">
        <f t="shared" si="1"/>
        <v>473401.06</v>
      </c>
      <c r="J21" s="16">
        <f t="shared" si="2"/>
        <v>2840406.36</v>
      </c>
      <c r="L21" s="14">
        <v>385800</v>
      </c>
      <c r="M21" s="12">
        <f t="shared" si="3"/>
        <v>73302</v>
      </c>
      <c r="N21" s="12">
        <f t="shared" si="4"/>
        <v>459102</v>
      </c>
      <c r="O21" s="15">
        <f t="shared" si="5"/>
        <v>2754612</v>
      </c>
      <c r="Q21" s="14">
        <f t="shared" si="6"/>
        <v>276143.29440000001</v>
      </c>
      <c r="R21" s="12">
        <f t="shared" si="7"/>
        <v>52467.23</v>
      </c>
      <c r="S21" s="12">
        <f t="shared" si="8"/>
        <v>328610.52439999999</v>
      </c>
      <c r="T21" s="11">
        <f>S21*E21</f>
        <v>1971663.1464</v>
      </c>
      <c r="U21" s="5"/>
      <c r="V21" s="41">
        <f t="shared" si="10"/>
        <v>868743.2135999999</v>
      </c>
      <c r="W21" s="36" t="b">
        <f t="shared" si="11"/>
        <v>1</v>
      </c>
      <c r="X21" s="42">
        <f t="shared" ref="X21:X22" si="17">V21/S21</f>
        <v>2.6436865197370407</v>
      </c>
      <c r="Y21" s="43">
        <f t="shared" si="16"/>
        <v>2</v>
      </c>
      <c r="AA21" s="20">
        <v>18</v>
      </c>
      <c r="AB21" s="20" t="s">
        <v>30</v>
      </c>
      <c r="AC21" s="19" t="s">
        <v>132</v>
      </c>
      <c r="AD21" s="48">
        <v>8</v>
      </c>
      <c r="AE21" s="26" t="s">
        <v>9</v>
      </c>
      <c r="AF21" s="14">
        <v>276143.29440000001</v>
      </c>
      <c r="AG21" s="12">
        <v>52467.23</v>
      </c>
      <c r="AH21" s="12">
        <v>328610.52439999999</v>
      </c>
      <c r="AI21" s="16">
        <f t="shared" si="13"/>
        <v>2628884.1952</v>
      </c>
      <c r="AJ21" s="51">
        <f t="shared" si="12"/>
        <v>2</v>
      </c>
    </row>
    <row r="22" spans="2:36" ht="18">
      <c r="B22" s="20">
        <v>19</v>
      </c>
      <c r="C22" s="20" t="s">
        <v>30</v>
      </c>
      <c r="D22" s="19" t="s">
        <v>131</v>
      </c>
      <c r="E22" s="27">
        <v>8</v>
      </c>
      <c r="F22" s="26" t="s">
        <v>9</v>
      </c>
      <c r="G22" s="14">
        <v>112531.26</v>
      </c>
      <c r="H22" s="12">
        <f t="shared" si="0"/>
        <v>21380.94</v>
      </c>
      <c r="I22" s="12">
        <f t="shared" si="1"/>
        <v>133912.19999999998</v>
      </c>
      <c r="J22" s="16">
        <f t="shared" si="2"/>
        <v>1071297.5999999999</v>
      </c>
      <c r="L22" s="14">
        <v>109100</v>
      </c>
      <c r="M22" s="12">
        <f t="shared" si="3"/>
        <v>20729</v>
      </c>
      <c r="N22" s="12">
        <f t="shared" si="4"/>
        <v>129829</v>
      </c>
      <c r="O22" s="15">
        <f t="shared" si="5"/>
        <v>1038632</v>
      </c>
      <c r="Q22" s="14">
        <f t="shared" si="6"/>
        <v>78090.288799999995</v>
      </c>
      <c r="R22" s="12">
        <f t="shared" si="7"/>
        <v>14837.15</v>
      </c>
      <c r="S22" s="12">
        <f t="shared" si="8"/>
        <v>92927.438799999989</v>
      </c>
      <c r="T22" s="11">
        <f t="shared" si="9"/>
        <v>743419.51039999991</v>
      </c>
      <c r="U22" s="5"/>
      <c r="V22" s="41">
        <f t="shared" si="10"/>
        <v>327878.08959999995</v>
      </c>
      <c r="W22" s="36" t="b">
        <f t="shared" si="11"/>
        <v>1</v>
      </c>
      <c r="X22" s="42">
        <f t="shared" si="17"/>
        <v>3.5283237527471809</v>
      </c>
      <c r="Y22" s="43">
        <f t="shared" si="16"/>
        <v>3</v>
      </c>
      <c r="AA22" s="20">
        <v>19</v>
      </c>
      <c r="AB22" s="20" t="s">
        <v>30</v>
      </c>
      <c r="AC22" s="19" t="s">
        <v>131</v>
      </c>
      <c r="AD22" s="48">
        <v>11</v>
      </c>
      <c r="AE22" s="26" t="s">
        <v>9</v>
      </c>
      <c r="AF22" s="14">
        <v>78090.288799999995</v>
      </c>
      <c r="AG22" s="12">
        <v>14837.15</v>
      </c>
      <c r="AH22" s="12">
        <v>92927.438799999989</v>
      </c>
      <c r="AI22" s="16">
        <f t="shared" si="13"/>
        <v>1022201.8267999999</v>
      </c>
      <c r="AJ22" s="51">
        <f t="shared" si="12"/>
        <v>3</v>
      </c>
    </row>
    <row r="23" spans="2:36" ht="18" customHeight="1">
      <c r="B23" s="20">
        <v>20</v>
      </c>
      <c r="C23" s="20" t="s">
        <v>30</v>
      </c>
      <c r="D23" s="19" t="s">
        <v>130</v>
      </c>
      <c r="E23" s="27">
        <v>2</v>
      </c>
      <c r="F23" s="26" t="s">
        <v>9</v>
      </c>
      <c r="G23" s="14">
        <v>144673.56</v>
      </c>
      <c r="H23" s="12">
        <f t="shared" si="0"/>
        <v>27487.98</v>
      </c>
      <c r="I23" s="12">
        <f t="shared" si="1"/>
        <v>172161.54</v>
      </c>
      <c r="J23" s="16">
        <f t="shared" si="2"/>
        <v>344323.08</v>
      </c>
      <c r="L23" s="14">
        <v>140300</v>
      </c>
      <c r="M23" s="12">
        <f t="shared" si="3"/>
        <v>26657</v>
      </c>
      <c r="N23" s="12">
        <f t="shared" si="4"/>
        <v>166957</v>
      </c>
      <c r="O23" s="15">
        <f t="shared" si="5"/>
        <v>333914</v>
      </c>
      <c r="Q23" s="14">
        <f t="shared" si="6"/>
        <v>100422.25039999999</v>
      </c>
      <c r="R23" s="12">
        <f t="shared" si="7"/>
        <v>19080.23</v>
      </c>
      <c r="S23" s="12">
        <f t="shared" si="8"/>
        <v>119502.48039999999</v>
      </c>
      <c r="T23" s="11">
        <f t="shared" si="9"/>
        <v>239004.96079999997</v>
      </c>
      <c r="U23" s="5"/>
      <c r="V23" s="41">
        <f t="shared" si="10"/>
        <v>105318.11920000004</v>
      </c>
      <c r="W23" s="35" t="b">
        <f t="shared" si="11"/>
        <v>0</v>
      </c>
      <c r="X23" s="40"/>
      <c r="Y23" s="40">
        <v>0</v>
      </c>
      <c r="AA23" s="20">
        <v>20</v>
      </c>
      <c r="AB23" s="20" t="s">
        <v>30</v>
      </c>
      <c r="AC23" s="19" t="s">
        <v>130</v>
      </c>
      <c r="AD23" s="27">
        <v>2</v>
      </c>
      <c r="AE23" s="26" t="s">
        <v>9</v>
      </c>
      <c r="AF23" s="14">
        <v>100422.25039999999</v>
      </c>
      <c r="AG23" s="12">
        <v>19080.23</v>
      </c>
      <c r="AH23" s="12">
        <v>119502.48039999999</v>
      </c>
      <c r="AI23" s="16">
        <f t="shared" si="13"/>
        <v>239004.96079999997</v>
      </c>
      <c r="AJ23" s="51">
        <f t="shared" si="12"/>
        <v>0</v>
      </c>
    </row>
    <row r="24" spans="2:36" ht="27.75" customHeight="1">
      <c r="B24" s="20">
        <v>21</v>
      </c>
      <c r="C24" s="20" t="s">
        <v>30</v>
      </c>
      <c r="D24" s="19" t="s">
        <v>129</v>
      </c>
      <c r="E24" s="27">
        <v>6</v>
      </c>
      <c r="F24" s="26" t="s">
        <v>9</v>
      </c>
      <c r="G24" s="14">
        <v>108153.26</v>
      </c>
      <c r="H24" s="12">
        <f t="shared" si="0"/>
        <v>20549.12</v>
      </c>
      <c r="I24" s="12">
        <f t="shared" si="1"/>
        <v>128702.37999999999</v>
      </c>
      <c r="J24" s="16">
        <f t="shared" si="2"/>
        <v>772214.27999999991</v>
      </c>
      <c r="L24" s="14">
        <v>104900</v>
      </c>
      <c r="M24" s="12">
        <f t="shared" si="3"/>
        <v>19931</v>
      </c>
      <c r="N24" s="12">
        <f t="shared" si="4"/>
        <v>124831</v>
      </c>
      <c r="O24" s="15">
        <f t="shared" si="5"/>
        <v>748986</v>
      </c>
      <c r="Q24" s="14">
        <f t="shared" si="6"/>
        <v>75084.06319999999</v>
      </c>
      <c r="R24" s="12">
        <f t="shared" si="7"/>
        <v>14265.97</v>
      </c>
      <c r="S24" s="12">
        <f t="shared" si="8"/>
        <v>89350.033199999991</v>
      </c>
      <c r="T24" s="11">
        <f t="shared" si="9"/>
        <v>536100.19919999992</v>
      </c>
      <c r="U24" s="5"/>
      <c r="V24" s="41">
        <f t="shared" si="10"/>
        <v>236114.0808</v>
      </c>
      <c r="W24" s="36" t="b">
        <f t="shared" si="11"/>
        <v>1</v>
      </c>
      <c r="X24" s="42">
        <f t="shared" ref="X24:X28" si="18">V24/S24</f>
        <v>2.6425740690155672</v>
      </c>
      <c r="Y24" s="43">
        <f t="shared" si="16"/>
        <v>2</v>
      </c>
      <c r="AA24" s="20">
        <v>21</v>
      </c>
      <c r="AB24" s="20" t="s">
        <v>30</v>
      </c>
      <c r="AC24" s="19" t="s">
        <v>129</v>
      </c>
      <c r="AD24" s="48">
        <v>8</v>
      </c>
      <c r="AE24" s="26" t="s">
        <v>9</v>
      </c>
      <c r="AF24" s="14">
        <v>75084.06319999999</v>
      </c>
      <c r="AG24" s="12">
        <v>14265.97</v>
      </c>
      <c r="AH24" s="12">
        <v>89350.033199999991</v>
      </c>
      <c r="AI24" s="16">
        <f t="shared" si="13"/>
        <v>714800.26559999993</v>
      </c>
      <c r="AJ24" s="51">
        <f t="shared" si="12"/>
        <v>2</v>
      </c>
    </row>
    <row r="25" spans="2:36" ht="18">
      <c r="B25" s="20">
        <v>22</v>
      </c>
      <c r="C25" s="20" t="s">
        <v>30</v>
      </c>
      <c r="D25" s="19" t="s">
        <v>128</v>
      </c>
      <c r="E25" s="27">
        <v>6</v>
      </c>
      <c r="F25" s="26" t="s">
        <v>9</v>
      </c>
      <c r="G25" s="14">
        <v>175226.89</v>
      </c>
      <c r="H25" s="12">
        <f t="shared" si="0"/>
        <v>33293.11</v>
      </c>
      <c r="I25" s="12">
        <f t="shared" si="1"/>
        <v>208520</v>
      </c>
      <c r="J25" s="16">
        <f t="shared" si="2"/>
        <v>1251120</v>
      </c>
      <c r="L25" s="14">
        <v>169900</v>
      </c>
      <c r="M25" s="12">
        <f t="shared" si="3"/>
        <v>32281</v>
      </c>
      <c r="N25" s="12">
        <f t="shared" si="4"/>
        <v>202181</v>
      </c>
      <c r="O25" s="15">
        <f t="shared" si="5"/>
        <v>1213086</v>
      </c>
      <c r="Q25" s="14">
        <f t="shared" si="6"/>
        <v>121608.98319999999</v>
      </c>
      <c r="R25" s="12">
        <f t="shared" si="7"/>
        <v>23105.71</v>
      </c>
      <c r="S25" s="12">
        <f t="shared" si="8"/>
        <v>144714.69319999998</v>
      </c>
      <c r="T25" s="11">
        <f t="shared" si="9"/>
        <v>868288.15919999988</v>
      </c>
      <c r="U25" s="5"/>
      <c r="V25" s="41">
        <f t="shared" si="10"/>
        <v>382831.84080000012</v>
      </c>
      <c r="W25" s="36" t="b">
        <f t="shared" si="11"/>
        <v>1</v>
      </c>
      <c r="X25" s="42">
        <f t="shared" si="18"/>
        <v>2.6454248171670809</v>
      </c>
      <c r="Y25" s="43">
        <f t="shared" si="16"/>
        <v>2</v>
      </c>
      <c r="AA25" s="20">
        <v>22</v>
      </c>
      <c r="AB25" s="20" t="s">
        <v>30</v>
      </c>
      <c r="AC25" s="19" t="s">
        <v>128</v>
      </c>
      <c r="AD25" s="48">
        <v>8</v>
      </c>
      <c r="AE25" s="26" t="s">
        <v>9</v>
      </c>
      <c r="AF25" s="14">
        <v>121608.98319999999</v>
      </c>
      <c r="AG25" s="12">
        <v>23105.71</v>
      </c>
      <c r="AH25" s="12">
        <v>144714.69319999998</v>
      </c>
      <c r="AI25" s="16">
        <f t="shared" si="13"/>
        <v>1157717.5455999998</v>
      </c>
      <c r="AJ25" s="51">
        <f t="shared" si="12"/>
        <v>2</v>
      </c>
    </row>
    <row r="26" spans="2:36" ht="26.25" customHeight="1">
      <c r="B26" s="20">
        <v>23</v>
      </c>
      <c r="C26" s="20" t="s">
        <v>28</v>
      </c>
      <c r="D26" s="19" t="s">
        <v>127</v>
      </c>
      <c r="E26" s="27">
        <v>20</v>
      </c>
      <c r="F26" s="26" t="s">
        <v>24</v>
      </c>
      <c r="G26" s="14">
        <v>68148.33</v>
      </c>
      <c r="H26" s="12">
        <f t="shared" si="0"/>
        <v>12948.18</v>
      </c>
      <c r="I26" s="12">
        <f t="shared" si="1"/>
        <v>81096.510000000009</v>
      </c>
      <c r="J26" s="16">
        <f t="shared" si="2"/>
        <v>1621930.2000000002</v>
      </c>
      <c r="L26" s="14">
        <v>66100</v>
      </c>
      <c r="M26" s="12">
        <f t="shared" si="3"/>
        <v>12559</v>
      </c>
      <c r="N26" s="12">
        <f t="shared" si="4"/>
        <v>78659</v>
      </c>
      <c r="O26" s="15">
        <f t="shared" si="5"/>
        <v>1573180</v>
      </c>
      <c r="Q26" s="14">
        <f t="shared" si="6"/>
        <v>47312.264799999997</v>
      </c>
      <c r="R26" s="12">
        <f t="shared" si="7"/>
        <v>8989.33</v>
      </c>
      <c r="S26" s="12">
        <f t="shared" si="8"/>
        <v>56301.594799999999</v>
      </c>
      <c r="T26" s="11">
        <f t="shared" si="9"/>
        <v>1126031.8959999999</v>
      </c>
      <c r="U26" s="5"/>
      <c r="V26" s="41">
        <f t="shared" si="10"/>
        <v>495898.30400000024</v>
      </c>
      <c r="W26" s="36" t="b">
        <f t="shared" si="11"/>
        <v>1</v>
      </c>
      <c r="X26" s="42">
        <f t="shared" si="18"/>
        <v>8.8078908912185963</v>
      </c>
      <c r="Y26" s="43">
        <f t="shared" si="16"/>
        <v>8</v>
      </c>
      <c r="AA26" s="20">
        <v>23</v>
      </c>
      <c r="AB26" s="20" t="s">
        <v>28</v>
      </c>
      <c r="AC26" s="19" t="s">
        <v>127</v>
      </c>
      <c r="AD26" s="48">
        <v>28</v>
      </c>
      <c r="AE26" s="26" t="s">
        <v>24</v>
      </c>
      <c r="AF26" s="14">
        <v>47312.264799999997</v>
      </c>
      <c r="AG26" s="12">
        <v>8989.33</v>
      </c>
      <c r="AH26" s="12">
        <v>56301.594799999999</v>
      </c>
      <c r="AI26" s="16">
        <f t="shared" si="13"/>
        <v>1576444.6543999999</v>
      </c>
      <c r="AJ26" s="51">
        <f t="shared" si="12"/>
        <v>8</v>
      </c>
    </row>
    <row r="27" spans="2:36" ht="18">
      <c r="B27" s="20">
        <v>24</v>
      </c>
      <c r="C27" s="20" t="s">
        <v>28</v>
      </c>
      <c r="D27" s="19" t="s">
        <v>126</v>
      </c>
      <c r="E27" s="27">
        <v>4</v>
      </c>
      <c r="F27" s="26" t="s">
        <v>24</v>
      </c>
      <c r="G27" s="14">
        <v>167908.03</v>
      </c>
      <c r="H27" s="12">
        <f t="shared" si="0"/>
        <v>31902.53</v>
      </c>
      <c r="I27" s="12">
        <f t="shared" si="1"/>
        <v>199810.56</v>
      </c>
      <c r="J27" s="16">
        <f t="shared" si="2"/>
        <v>799242.23999999999</v>
      </c>
      <c r="L27" s="14">
        <v>162800</v>
      </c>
      <c r="M27" s="12">
        <f t="shared" si="3"/>
        <v>30932</v>
      </c>
      <c r="N27" s="12">
        <f t="shared" si="4"/>
        <v>193732</v>
      </c>
      <c r="O27" s="15">
        <f t="shared" si="5"/>
        <v>774928</v>
      </c>
      <c r="Q27" s="14">
        <f t="shared" si="6"/>
        <v>116527.03039999999</v>
      </c>
      <c r="R27" s="12">
        <f t="shared" si="7"/>
        <v>22140.14</v>
      </c>
      <c r="S27" s="12">
        <f t="shared" si="8"/>
        <v>138667.1704</v>
      </c>
      <c r="T27" s="11">
        <f t="shared" si="9"/>
        <v>554668.68160000001</v>
      </c>
      <c r="U27" s="5"/>
      <c r="V27" s="41">
        <f t="shared" si="10"/>
        <v>244573.55839999998</v>
      </c>
      <c r="W27" s="36" t="b">
        <f t="shared" si="11"/>
        <v>1</v>
      </c>
      <c r="X27" s="42">
        <f t="shared" si="18"/>
        <v>1.7637452159332443</v>
      </c>
      <c r="Y27" s="43">
        <f t="shared" si="16"/>
        <v>1</v>
      </c>
      <c r="AA27" s="20">
        <v>24</v>
      </c>
      <c r="AB27" s="20" t="s">
        <v>28</v>
      </c>
      <c r="AC27" s="19" t="s">
        <v>126</v>
      </c>
      <c r="AD27" s="48">
        <v>5</v>
      </c>
      <c r="AE27" s="26" t="s">
        <v>24</v>
      </c>
      <c r="AF27" s="14">
        <v>116527.03039999999</v>
      </c>
      <c r="AG27" s="12">
        <v>22140.14</v>
      </c>
      <c r="AH27" s="12">
        <v>138667.1704</v>
      </c>
      <c r="AI27" s="16">
        <f t="shared" si="13"/>
        <v>693335.85199999996</v>
      </c>
      <c r="AJ27" s="51">
        <f t="shared" si="12"/>
        <v>1</v>
      </c>
    </row>
    <row r="28" spans="2:36" ht="27.75" customHeight="1">
      <c r="B28" s="20">
        <v>25</v>
      </c>
      <c r="C28" s="20" t="s">
        <v>28</v>
      </c>
      <c r="D28" s="19" t="s">
        <v>125</v>
      </c>
      <c r="E28" s="27">
        <v>99</v>
      </c>
      <c r="F28" s="26" t="s">
        <v>24</v>
      </c>
      <c r="G28" s="14">
        <v>699595.26</v>
      </c>
      <c r="H28" s="12">
        <f t="shared" si="0"/>
        <v>132923.1</v>
      </c>
      <c r="I28" s="12">
        <f t="shared" si="1"/>
        <v>832518.36</v>
      </c>
      <c r="J28" s="16">
        <f t="shared" si="2"/>
        <v>82419317.640000001</v>
      </c>
      <c r="L28" s="14">
        <v>678600</v>
      </c>
      <c r="M28" s="12">
        <f t="shared" si="3"/>
        <v>128934</v>
      </c>
      <c r="N28" s="12">
        <f t="shared" si="4"/>
        <v>807534</v>
      </c>
      <c r="O28" s="15">
        <f t="shared" si="5"/>
        <v>79945866</v>
      </c>
      <c r="Q28" s="14">
        <f t="shared" si="6"/>
        <v>485720.16479999997</v>
      </c>
      <c r="R28" s="12">
        <f t="shared" si="7"/>
        <v>92286.83</v>
      </c>
      <c r="S28" s="12">
        <f t="shared" si="8"/>
        <v>578006.99479999999</v>
      </c>
      <c r="T28" s="11">
        <f t="shared" si="9"/>
        <v>57222692.485199995</v>
      </c>
      <c r="U28" s="5"/>
      <c r="V28" s="41">
        <f t="shared" si="10"/>
        <v>25196625.154800005</v>
      </c>
      <c r="W28" s="36" t="b">
        <f t="shared" si="11"/>
        <v>1</v>
      </c>
      <c r="X28" s="42">
        <f t="shared" si="18"/>
        <v>43.592249542790491</v>
      </c>
      <c r="Y28" s="43">
        <f t="shared" si="16"/>
        <v>43</v>
      </c>
      <c r="AA28" s="20">
        <v>25</v>
      </c>
      <c r="AB28" s="20" t="s">
        <v>28</v>
      </c>
      <c r="AC28" s="19" t="s">
        <v>125</v>
      </c>
      <c r="AD28" s="48">
        <v>140</v>
      </c>
      <c r="AE28" s="26" t="s">
        <v>24</v>
      </c>
      <c r="AF28" s="14">
        <v>485720.16479999997</v>
      </c>
      <c r="AG28" s="12">
        <v>92286.83</v>
      </c>
      <c r="AH28" s="12">
        <v>578006.99479999999</v>
      </c>
      <c r="AI28" s="16">
        <f t="shared" si="13"/>
        <v>80920979.272</v>
      </c>
      <c r="AJ28" s="51">
        <f t="shared" si="12"/>
        <v>41</v>
      </c>
    </row>
    <row r="29" spans="2:36" ht="26.25" customHeight="1">
      <c r="B29" s="20">
        <v>26</v>
      </c>
      <c r="C29" s="20" t="s">
        <v>28</v>
      </c>
      <c r="D29" s="19" t="s">
        <v>124</v>
      </c>
      <c r="E29" s="27">
        <v>1</v>
      </c>
      <c r="F29" s="26" t="s">
        <v>9</v>
      </c>
      <c r="G29" s="14">
        <v>881534.59</v>
      </c>
      <c r="H29" s="12">
        <f t="shared" si="0"/>
        <v>167491.57</v>
      </c>
      <c r="I29" s="12">
        <f t="shared" si="1"/>
        <v>1049026.1599999999</v>
      </c>
      <c r="J29" s="16">
        <f t="shared" si="2"/>
        <v>1049026.1599999999</v>
      </c>
      <c r="L29" s="14">
        <v>855000</v>
      </c>
      <c r="M29" s="12">
        <f t="shared" si="3"/>
        <v>162450</v>
      </c>
      <c r="N29" s="12">
        <f t="shared" si="4"/>
        <v>1017450</v>
      </c>
      <c r="O29" s="15">
        <f t="shared" si="5"/>
        <v>1017450</v>
      </c>
      <c r="Q29" s="14">
        <f t="shared" si="6"/>
        <v>611981.64</v>
      </c>
      <c r="R29" s="12">
        <f t="shared" si="7"/>
        <v>116276.51</v>
      </c>
      <c r="S29" s="12">
        <f t="shared" si="8"/>
        <v>728258.15</v>
      </c>
      <c r="T29" s="11">
        <f t="shared" si="9"/>
        <v>728258.15</v>
      </c>
      <c r="U29" s="5"/>
      <c r="V29" s="41">
        <f t="shared" si="10"/>
        <v>320768.00999999989</v>
      </c>
      <c r="W29" s="35" t="b">
        <f t="shared" si="11"/>
        <v>0</v>
      </c>
      <c r="X29" s="40"/>
      <c r="Y29" s="40">
        <v>0</v>
      </c>
      <c r="AA29" s="20">
        <v>26</v>
      </c>
      <c r="AB29" s="20" t="s">
        <v>28</v>
      </c>
      <c r="AC29" s="19" t="s">
        <v>124</v>
      </c>
      <c r="AD29" s="27">
        <v>1</v>
      </c>
      <c r="AE29" s="26" t="s">
        <v>9</v>
      </c>
      <c r="AF29" s="14">
        <v>611981.64</v>
      </c>
      <c r="AG29" s="12">
        <v>116276.51</v>
      </c>
      <c r="AH29" s="12">
        <v>728258.15</v>
      </c>
      <c r="AI29" s="16">
        <f t="shared" si="13"/>
        <v>728258.15</v>
      </c>
      <c r="AJ29" s="51">
        <f t="shared" si="12"/>
        <v>0</v>
      </c>
    </row>
    <row r="30" spans="2:36" ht="18" customHeight="1">
      <c r="B30" s="20">
        <v>27</v>
      </c>
      <c r="C30" s="20" t="s">
        <v>28</v>
      </c>
      <c r="D30" s="19" t="s">
        <v>123</v>
      </c>
      <c r="E30" s="27">
        <v>1</v>
      </c>
      <c r="F30" s="26" t="s">
        <v>24</v>
      </c>
      <c r="G30" s="14">
        <v>65352.69</v>
      </c>
      <c r="H30" s="12">
        <f t="shared" si="0"/>
        <v>12417.01</v>
      </c>
      <c r="I30" s="12">
        <f t="shared" si="1"/>
        <v>77769.7</v>
      </c>
      <c r="J30" s="16">
        <f t="shared" si="2"/>
        <v>77769.7</v>
      </c>
      <c r="L30" s="14">
        <v>63300</v>
      </c>
      <c r="M30" s="12">
        <f t="shared" si="3"/>
        <v>12027</v>
      </c>
      <c r="N30" s="12">
        <f t="shared" si="4"/>
        <v>75327</v>
      </c>
      <c r="O30" s="15">
        <f t="shared" si="5"/>
        <v>75327</v>
      </c>
      <c r="Q30" s="14">
        <f t="shared" si="6"/>
        <v>45308.114399999999</v>
      </c>
      <c r="R30" s="12">
        <f t="shared" si="7"/>
        <v>8608.5400000000009</v>
      </c>
      <c r="S30" s="12">
        <f t="shared" si="8"/>
        <v>53916.654399999999</v>
      </c>
      <c r="T30" s="11">
        <f t="shared" si="9"/>
        <v>53916.654399999999</v>
      </c>
      <c r="U30" s="5"/>
      <c r="V30" s="41">
        <f t="shared" si="10"/>
        <v>23853.045599999998</v>
      </c>
      <c r="W30" s="35" t="b">
        <f t="shared" si="11"/>
        <v>0</v>
      </c>
      <c r="X30" s="40"/>
      <c r="Y30" s="40">
        <v>0</v>
      </c>
      <c r="AA30" s="20">
        <v>27</v>
      </c>
      <c r="AB30" s="20" t="s">
        <v>28</v>
      </c>
      <c r="AC30" s="19" t="s">
        <v>123</v>
      </c>
      <c r="AD30" s="27">
        <v>1</v>
      </c>
      <c r="AE30" s="26" t="s">
        <v>24</v>
      </c>
      <c r="AF30" s="14">
        <v>45308.114399999999</v>
      </c>
      <c r="AG30" s="12">
        <v>8608.5400000000009</v>
      </c>
      <c r="AH30" s="12">
        <v>53916.654399999999</v>
      </c>
      <c r="AI30" s="16">
        <f t="shared" si="13"/>
        <v>53916.654399999999</v>
      </c>
      <c r="AJ30" s="51">
        <f t="shared" si="12"/>
        <v>0</v>
      </c>
    </row>
    <row r="31" spans="2:36" ht="18" customHeight="1">
      <c r="B31" s="20">
        <v>28</v>
      </c>
      <c r="C31" s="20" t="s">
        <v>28</v>
      </c>
      <c r="D31" s="19" t="s">
        <v>122</v>
      </c>
      <c r="E31" s="27">
        <v>1</v>
      </c>
      <c r="F31" s="26" t="s">
        <v>24</v>
      </c>
      <c r="G31" s="14">
        <v>32625.32</v>
      </c>
      <c r="H31" s="12">
        <f t="shared" si="0"/>
        <v>6198.81</v>
      </c>
      <c r="I31" s="12">
        <f t="shared" si="1"/>
        <v>38824.129999999997</v>
      </c>
      <c r="J31" s="16">
        <f t="shared" si="2"/>
        <v>38824.129999999997</v>
      </c>
      <c r="L31" s="14">
        <v>31600</v>
      </c>
      <c r="M31" s="12">
        <f t="shared" si="3"/>
        <v>6004</v>
      </c>
      <c r="N31" s="12">
        <f t="shared" si="4"/>
        <v>37604</v>
      </c>
      <c r="O31" s="15">
        <f t="shared" si="5"/>
        <v>37604</v>
      </c>
      <c r="Q31" s="14">
        <f t="shared" si="6"/>
        <v>22618.268799999998</v>
      </c>
      <c r="R31" s="12">
        <f t="shared" si="7"/>
        <v>4297.47</v>
      </c>
      <c r="S31" s="12">
        <f t="shared" si="8"/>
        <v>26915.738799999999</v>
      </c>
      <c r="T31" s="11">
        <f t="shared" si="9"/>
        <v>26915.738799999999</v>
      </c>
      <c r="U31" s="5"/>
      <c r="V31" s="41">
        <f t="shared" si="10"/>
        <v>11908.391199999998</v>
      </c>
      <c r="W31" s="35" t="b">
        <f t="shared" si="11"/>
        <v>0</v>
      </c>
      <c r="X31" s="40"/>
      <c r="Y31" s="40">
        <v>0</v>
      </c>
      <c r="AA31" s="20">
        <v>28</v>
      </c>
      <c r="AB31" s="20" t="s">
        <v>28</v>
      </c>
      <c r="AC31" s="19" t="s">
        <v>122</v>
      </c>
      <c r="AD31" s="27">
        <v>1</v>
      </c>
      <c r="AE31" s="26" t="s">
        <v>24</v>
      </c>
      <c r="AF31" s="14">
        <v>22618.268799999998</v>
      </c>
      <c r="AG31" s="12">
        <v>4297.47</v>
      </c>
      <c r="AH31" s="12">
        <v>26915.738799999999</v>
      </c>
      <c r="AI31" s="16">
        <f t="shared" si="13"/>
        <v>26915.738799999999</v>
      </c>
      <c r="AJ31" s="51">
        <f t="shared" si="12"/>
        <v>0</v>
      </c>
    </row>
    <row r="32" spans="2:36" ht="28.5" customHeight="1">
      <c r="B32" s="20">
        <v>29</v>
      </c>
      <c r="C32" s="20" t="s">
        <v>22</v>
      </c>
      <c r="D32" s="19" t="s">
        <v>121</v>
      </c>
      <c r="E32" s="27">
        <v>7</v>
      </c>
      <c r="F32" s="26" t="s">
        <v>9</v>
      </c>
      <c r="G32" s="14">
        <v>77900.37</v>
      </c>
      <c r="H32" s="12">
        <f t="shared" si="0"/>
        <v>14801.07</v>
      </c>
      <c r="I32" s="12">
        <f t="shared" si="1"/>
        <v>92701.440000000002</v>
      </c>
      <c r="J32" s="16">
        <f t="shared" si="2"/>
        <v>648910.08000000007</v>
      </c>
      <c r="L32" s="14">
        <v>75500</v>
      </c>
      <c r="M32" s="12">
        <f t="shared" si="3"/>
        <v>14345</v>
      </c>
      <c r="N32" s="12">
        <f t="shared" si="4"/>
        <v>89845</v>
      </c>
      <c r="O32" s="15">
        <f t="shared" si="5"/>
        <v>628915</v>
      </c>
      <c r="Q32" s="14">
        <f t="shared" si="6"/>
        <v>54040.483999999997</v>
      </c>
      <c r="R32" s="12">
        <f t="shared" si="7"/>
        <v>10267.69</v>
      </c>
      <c r="S32" s="12">
        <f t="shared" si="8"/>
        <v>64308.173999999999</v>
      </c>
      <c r="T32" s="11">
        <f t="shared" si="9"/>
        <v>450157.21799999999</v>
      </c>
      <c r="U32" s="5"/>
      <c r="V32" s="41">
        <f t="shared" si="10"/>
        <v>198752.86200000008</v>
      </c>
      <c r="W32" s="36" t="b">
        <f t="shared" si="11"/>
        <v>1</v>
      </c>
      <c r="X32" s="44">
        <f t="shared" ref="X32:X34" si="19">V32/S32</f>
        <v>3.090631402471482</v>
      </c>
      <c r="Y32" s="43">
        <f t="shared" si="16"/>
        <v>3</v>
      </c>
      <c r="AA32" s="20">
        <v>29</v>
      </c>
      <c r="AB32" s="20" t="s">
        <v>22</v>
      </c>
      <c r="AC32" s="19" t="s">
        <v>121</v>
      </c>
      <c r="AD32" s="48">
        <v>10</v>
      </c>
      <c r="AE32" s="26" t="s">
        <v>9</v>
      </c>
      <c r="AF32" s="14">
        <v>54040.483999999997</v>
      </c>
      <c r="AG32" s="12">
        <v>10267.69</v>
      </c>
      <c r="AH32" s="12">
        <v>64308.173999999999</v>
      </c>
      <c r="AI32" s="16">
        <f t="shared" si="13"/>
        <v>643081.74</v>
      </c>
      <c r="AJ32" s="51">
        <f t="shared" si="12"/>
        <v>3</v>
      </c>
    </row>
    <row r="33" spans="2:36" ht="30.75" customHeight="1">
      <c r="B33" s="20">
        <v>30</v>
      </c>
      <c r="C33" s="20" t="s">
        <v>22</v>
      </c>
      <c r="D33" s="19" t="s">
        <v>120</v>
      </c>
      <c r="E33" s="27">
        <v>4</v>
      </c>
      <c r="F33" s="26" t="s">
        <v>24</v>
      </c>
      <c r="G33" s="14">
        <v>1026267.13</v>
      </c>
      <c r="H33" s="12">
        <f t="shared" si="0"/>
        <v>194990.75</v>
      </c>
      <c r="I33" s="12">
        <f t="shared" si="1"/>
        <v>1221257.8799999999</v>
      </c>
      <c r="J33" s="16">
        <f t="shared" si="2"/>
        <v>4885031.5199999996</v>
      </c>
      <c r="L33" s="14">
        <v>995400</v>
      </c>
      <c r="M33" s="12">
        <f t="shared" si="3"/>
        <v>189126</v>
      </c>
      <c r="N33" s="12">
        <f t="shared" si="4"/>
        <v>1184526</v>
      </c>
      <c r="O33" s="15">
        <f t="shared" si="5"/>
        <v>4738104</v>
      </c>
      <c r="Q33" s="14">
        <f t="shared" si="6"/>
        <v>712475.46719999996</v>
      </c>
      <c r="R33" s="12">
        <f t="shared" si="7"/>
        <v>135370.34</v>
      </c>
      <c r="S33" s="12">
        <f t="shared" si="8"/>
        <v>847845.80719999992</v>
      </c>
      <c r="T33" s="11">
        <f t="shared" si="9"/>
        <v>3391383.2287999997</v>
      </c>
      <c r="U33" s="5"/>
      <c r="V33" s="41">
        <f t="shared" si="10"/>
        <v>1493648.2911999999</v>
      </c>
      <c r="W33" s="36" t="b">
        <f t="shared" si="11"/>
        <v>1</v>
      </c>
      <c r="X33" s="44">
        <f t="shared" si="19"/>
        <v>1.7616980334345871</v>
      </c>
      <c r="Y33" s="43">
        <f t="shared" si="16"/>
        <v>1</v>
      </c>
      <c r="AA33" s="20">
        <v>30</v>
      </c>
      <c r="AB33" s="20" t="s">
        <v>22</v>
      </c>
      <c r="AC33" s="19" t="s">
        <v>120</v>
      </c>
      <c r="AD33" s="48">
        <v>5</v>
      </c>
      <c r="AE33" s="26" t="s">
        <v>24</v>
      </c>
      <c r="AF33" s="14">
        <v>712475.46719999996</v>
      </c>
      <c r="AG33" s="12">
        <v>135370.34</v>
      </c>
      <c r="AH33" s="12">
        <v>847845.80719999992</v>
      </c>
      <c r="AI33" s="16">
        <f t="shared" si="13"/>
        <v>4239229.0359999994</v>
      </c>
      <c r="AJ33" s="51">
        <f t="shared" si="12"/>
        <v>1</v>
      </c>
    </row>
    <row r="34" spans="2:36" ht="27">
      <c r="B34" s="20">
        <v>31</v>
      </c>
      <c r="C34" s="20" t="s">
        <v>22</v>
      </c>
      <c r="D34" s="19" t="s">
        <v>119</v>
      </c>
      <c r="E34" s="27">
        <v>12</v>
      </c>
      <c r="F34" s="26" t="s">
        <v>9</v>
      </c>
      <c r="G34" s="14">
        <v>444476.3</v>
      </c>
      <c r="H34" s="12">
        <f t="shared" si="0"/>
        <v>84450.5</v>
      </c>
      <c r="I34" s="12">
        <f t="shared" si="1"/>
        <v>528926.80000000005</v>
      </c>
      <c r="J34" s="16">
        <f t="shared" si="2"/>
        <v>6347121.6000000006</v>
      </c>
      <c r="L34" s="14">
        <v>431100</v>
      </c>
      <c r="M34" s="12">
        <f t="shared" si="3"/>
        <v>81909</v>
      </c>
      <c r="N34" s="12">
        <f t="shared" si="4"/>
        <v>513009</v>
      </c>
      <c r="O34" s="15">
        <f t="shared" si="5"/>
        <v>6156108</v>
      </c>
      <c r="Q34" s="14">
        <f t="shared" si="6"/>
        <v>308567.58480000001</v>
      </c>
      <c r="R34" s="12">
        <f t="shared" si="7"/>
        <v>58627.839999999997</v>
      </c>
      <c r="S34" s="12">
        <f t="shared" si="8"/>
        <v>367195.42480000004</v>
      </c>
      <c r="T34" s="11">
        <f t="shared" si="9"/>
        <v>4406345.0976</v>
      </c>
      <c r="U34" s="5"/>
      <c r="V34" s="41">
        <f t="shared" si="10"/>
        <v>1940776.5024000006</v>
      </c>
      <c r="W34" s="36" t="b">
        <f t="shared" si="11"/>
        <v>1</v>
      </c>
      <c r="X34" s="44">
        <f t="shared" si="19"/>
        <v>5.2854049133566452</v>
      </c>
      <c r="Y34" s="43">
        <f t="shared" si="16"/>
        <v>5</v>
      </c>
      <c r="AA34" s="20">
        <v>31</v>
      </c>
      <c r="AB34" s="20" t="s">
        <v>22</v>
      </c>
      <c r="AC34" s="19" t="s">
        <v>119</v>
      </c>
      <c r="AD34" s="48">
        <v>17</v>
      </c>
      <c r="AE34" s="26" t="s">
        <v>9</v>
      </c>
      <c r="AF34" s="14">
        <v>308567.58480000001</v>
      </c>
      <c r="AG34" s="12">
        <v>58627.839999999997</v>
      </c>
      <c r="AH34" s="12">
        <v>367195.42480000004</v>
      </c>
      <c r="AI34" s="16">
        <f t="shared" si="13"/>
        <v>6242322.2216000007</v>
      </c>
      <c r="AJ34" s="51">
        <f t="shared" si="12"/>
        <v>5</v>
      </c>
    </row>
    <row r="35" spans="2:36" ht="36" customHeight="1">
      <c r="B35" s="20">
        <v>32</v>
      </c>
      <c r="C35" s="20" t="s">
        <v>22</v>
      </c>
      <c r="D35" s="19" t="s">
        <v>118</v>
      </c>
      <c r="E35" s="27">
        <v>2</v>
      </c>
      <c r="F35" s="26" t="s">
        <v>9</v>
      </c>
      <c r="G35" s="14">
        <v>40086.699999999997</v>
      </c>
      <c r="H35" s="12">
        <f t="shared" si="0"/>
        <v>7616.47</v>
      </c>
      <c r="I35" s="12">
        <f t="shared" si="1"/>
        <v>47703.17</v>
      </c>
      <c r="J35" s="16">
        <f t="shared" si="2"/>
        <v>95406.34</v>
      </c>
      <c r="L35" s="14">
        <v>38800</v>
      </c>
      <c r="M35" s="12">
        <f t="shared" si="3"/>
        <v>7372</v>
      </c>
      <c r="N35" s="12">
        <f t="shared" si="4"/>
        <v>46172</v>
      </c>
      <c r="O35" s="15">
        <f t="shared" si="5"/>
        <v>92344</v>
      </c>
      <c r="Q35" s="14">
        <f t="shared" si="6"/>
        <v>27771.7984</v>
      </c>
      <c r="R35" s="12">
        <f t="shared" si="7"/>
        <v>5276.64</v>
      </c>
      <c r="S35" s="12">
        <f t="shared" si="8"/>
        <v>33048.438399999999</v>
      </c>
      <c r="T35" s="11">
        <f t="shared" si="9"/>
        <v>66096.876799999998</v>
      </c>
      <c r="U35" s="5"/>
      <c r="V35" s="41">
        <f t="shared" si="10"/>
        <v>29309.463199999998</v>
      </c>
      <c r="W35" s="35" t="b">
        <f t="shared" si="11"/>
        <v>0</v>
      </c>
      <c r="X35" s="40"/>
      <c r="Y35" s="40">
        <v>0</v>
      </c>
      <c r="AA35" s="20">
        <v>32</v>
      </c>
      <c r="AB35" s="20" t="s">
        <v>22</v>
      </c>
      <c r="AC35" s="19" t="s">
        <v>118</v>
      </c>
      <c r="AD35" s="27">
        <v>2</v>
      </c>
      <c r="AE35" s="26" t="s">
        <v>9</v>
      </c>
      <c r="AF35" s="14">
        <v>27771.7984</v>
      </c>
      <c r="AG35" s="12">
        <v>5276.64</v>
      </c>
      <c r="AH35" s="12">
        <v>33048.438399999999</v>
      </c>
      <c r="AI35" s="16">
        <f t="shared" si="13"/>
        <v>66096.876799999998</v>
      </c>
      <c r="AJ35" s="51">
        <f t="shared" si="12"/>
        <v>0</v>
      </c>
    </row>
    <row r="36" spans="2:36" ht="27">
      <c r="B36" s="20">
        <v>33</v>
      </c>
      <c r="C36" s="20" t="s">
        <v>22</v>
      </c>
      <c r="D36" s="19" t="s">
        <v>117</v>
      </c>
      <c r="E36" s="27">
        <v>16</v>
      </c>
      <c r="F36" s="26" t="s">
        <v>9</v>
      </c>
      <c r="G36" s="14">
        <v>68835.509999999995</v>
      </c>
      <c r="H36" s="12">
        <f t="shared" si="0"/>
        <v>13078.75</v>
      </c>
      <c r="I36" s="12">
        <f t="shared" si="1"/>
        <v>81914.259999999995</v>
      </c>
      <c r="J36" s="16">
        <f t="shared" si="2"/>
        <v>1310628.1599999999</v>
      </c>
      <c r="L36" s="14">
        <v>66700</v>
      </c>
      <c r="M36" s="12">
        <f t="shared" si="3"/>
        <v>12673</v>
      </c>
      <c r="N36" s="12">
        <f t="shared" si="4"/>
        <v>79373</v>
      </c>
      <c r="O36" s="15">
        <f t="shared" si="5"/>
        <v>1269968</v>
      </c>
      <c r="Q36" s="14">
        <f t="shared" si="6"/>
        <v>47741.725599999998</v>
      </c>
      <c r="R36" s="12">
        <f t="shared" si="7"/>
        <v>9070.93</v>
      </c>
      <c r="S36" s="12">
        <f t="shared" si="8"/>
        <v>56812.655599999998</v>
      </c>
      <c r="T36" s="11">
        <f t="shared" si="9"/>
        <v>909002.48959999997</v>
      </c>
      <c r="U36" s="5"/>
      <c r="V36" s="41">
        <f t="shared" si="10"/>
        <v>401625.67039999994</v>
      </c>
      <c r="W36" s="36" t="b">
        <f t="shared" si="11"/>
        <v>1</v>
      </c>
      <c r="X36" s="44">
        <f t="shared" ref="X36:X38" si="20">V36/S36</f>
        <v>7.0692993692764459</v>
      </c>
      <c r="Y36" s="43">
        <f t="shared" si="16"/>
        <v>7</v>
      </c>
      <c r="AA36" s="20">
        <v>33</v>
      </c>
      <c r="AB36" s="20" t="s">
        <v>22</v>
      </c>
      <c r="AC36" s="19" t="s">
        <v>117</v>
      </c>
      <c r="AD36" s="48">
        <v>23</v>
      </c>
      <c r="AE36" s="26" t="s">
        <v>9</v>
      </c>
      <c r="AF36" s="14">
        <v>47741.725599999998</v>
      </c>
      <c r="AG36" s="12">
        <v>9070.93</v>
      </c>
      <c r="AH36" s="12">
        <v>56812.655599999998</v>
      </c>
      <c r="AI36" s="16">
        <f t="shared" si="13"/>
        <v>1306691.0788</v>
      </c>
      <c r="AJ36" s="51">
        <f t="shared" si="12"/>
        <v>7</v>
      </c>
    </row>
    <row r="37" spans="2:36" ht="27">
      <c r="B37" s="20">
        <v>34</v>
      </c>
      <c r="C37" s="20" t="s">
        <v>22</v>
      </c>
      <c r="D37" s="19" t="s">
        <v>116</v>
      </c>
      <c r="E37" s="27">
        <v>4</v>
      </c>
      <c r="F37" s="26" t="s">
        <v>24</v>
      </c>
      <c r="G37" s="14">
        <v>92425</v>
      </c>
      <c r="H37" s="12">
        <f t="shared" si="0"/>
        <v>17560.75</v>
      </c>
      <c r="I37" s="12">
        <f t="shared" si="1"/>
        <v>109985.75</v>
      </c>
      <c r="J37" s="16">
        <f t="shared" si="2"/>
        <v>439943</v>
      </c>
      <c r="L37" s="14">
        <v>89600</v>
      </c>
      <c r="M37" s="12">
        <f t="shared" si="3"/>
        <v>17024</v>
      </c>
      <c r="N37" s="12">
        <f t="shared" si="4"/>
        <v>106624</v>
      </c>
      <c r="O37" s="15">
        <f t="shared" si="5"/>
        <v>426496</v>
      </c>
      <c r="Q37" s="14">
        <f t="shared" si="6"/>
        <v>64132.8128</v>
      </c>
      <c r="R37" s="12">
        <f t="shared" si="7"/>
        <v>12185.23</v>
      </c>
      <c r="S37" s="12">
        <f t="shared" si="8"/>
        <v>76318.042799999996</v>
      </c>
      <c r="T37" s="11">
        <f t="shared" si="9"/>
        <v>305272.17119999998</v>
      </c>
      <c r="U37" s="5"/>
      <c r="V37" s="41">
        <f t="shared" si="10"/>
        <v>134670.82880000002</v>
      </c>
      <c r="W37" s="36" t="b">
        <f t="shared" si="11"/>
        <v>1</v>
      </c>
      <c r="X37" s="44">
        <f t="shared" si="20"/>
        <v>1.7646001372561408</v>
      </c>
      <c r="Y37" s="43">
        <f t="shared" si="16"/>
        <v>1</v>
      </c>
      <c r="AA37" s="20">
        <v>34</v>
      </c>
      <c r="AB37" s="20" t="s">
        <v>22</v>
      </c>
      <c r="AC37" s="19" t="s">
        <v>116</v>
      </c>
      <c r="AD37" s="48">
        <v>5</v>
      </c>
      <c r="AE37" s="26" t="s">
        <v>24</v>
      </c>
      <c r="AF37" s="14">
        <v>64132.8128</v>
      </c>
      <c r="AG37" s="12">
        <v>12185.23</v>
      </c>
      <c r="AH37" s="12">
        <v>76318.042799999996</v>
      </c>
      <c r="AI37" s="16">
        <f t="shared" si="13"/>
        <v>381590.21399999998</v>
      </c>
      <c r="AJ37" s="51">
        <f t="shared" si="12"/>
        <v>1</v>
      </c>
    </row>
    <row r="38" spans="2:36" ht="27">
      <c r="B38" s="20">
        <v>35</v>
      </c>
      <c r="C38" s="20" t="s">
        <v>22</v>
      </c>
      <c r="D38" s="19" t="s">
        <v>115</v>
      </c>
      <c r="E38" s="27">
        <v>20</v>
      </c>
      <c r="F38" s="26" t="s">
        <v>24</v>
      </c>
      <c r="G38" s="14">
        <v>561405.04</v>
      </c>
      <c r="H38" s="12">
        <f t="shared" si="0"/>
        <v>106666.96</v>
      </c>
      <c r="I38" s="12">
        <f t="shared" si="1"/>
        <v>668072</v>
      </c>
      <c r="J38" s="16">
        <f t="shared" si="2"/>
        <v>13361440</v>
      </c>
      <c r="K38" s="22"/>
      <c r="L38" s="14">
        <v>544500</v>
      </c>
      <c r="M38" s="12">
        <f t="shared" si="3"/>
        <v>103455</v>
      </c>
      <c r="N38" s="12">
        <f t="shared" si="4"/>
        <v>647955</v>
      </c>
      <c r="O38" s="15">
        <f t="shared" si="5"/>
        <v>12959100</v>
      </c>
      <c r="Q38" s="14">
        <f t="shared" si="6"/>
        <v>389735.67599999998</v>
      </c>
      <c r="R38" s="12">
        <f t="shared" si="7"/>
        <v>74049.78</v>
      </c>
      <c r="S38" s="12">
        <f t="shared" si="8"/>
        <v>463785.45600000001</v>
      </c>
      <c r="T38" s="11">
        <f t="shared" si="9"/>
        <v>9275709.120000001</v>
      </c>
      <c r="U38" s="5"/>
      <c r="V38" s="41">
        <f t="shared" si="10"/>
        <v>4085730.879999999</v>
      </c>
      <c r="W38" s="36" t="b">
        <f t="shared" si="11"/>
        <v>1</v>
      </c>
      <c r="X38" s="44">
        <f t="shared" si="20"/>
        <v>8.809527826159341</v>
      </c>
      <c r="Y38" s="43">
        <f t="shared" si="16"/>
        <v>8</v>
      </c>
      <c r="AA38" s="20">
        <v>35</v>
      </c>
      <c r="AB38" s="20" t="s">
        <v>22</v>
      </c>
      <c r="AC38" s="19" t="s">
        <v>115</v>
      </c>
      <c r="AD38" s="48">
        <v>28</v>
      </c>
      <c r="AE38" s="26" t="s">
        <v>24</v>
      </c>
      <c r="AF38" s="14">
        <v>389735.67599999998</v>
      </c>
      <c r="AG38" s="12">
        <v>74049.78</v>
      </c>
      <c r="AH38" s="12">
        <v>463785.45600000001</v>
      </c>
      <c r="AI38" s="16">
        <f t="shared" si="13"/>
        <v>12985992.767999999</v>
      </c>
      <c r="AJ38" s="51">
        <f t="shared" si="12"/>
        <v>8</v>
      </c>
    </row>
    <row r="39" spans="2:36" ht="18" customHeight="1">
      <c r="B39" s="20">
        <v>36</v>
      </c>
      <c r="C39" s="20" t="s">
        <v>22</v>
      </c>
      <c r="D39" s="19" t="s">
        <v>114</v>
      </c>
      <c r="E39" s="27">
        <v>2</v>
      </c>
      <c r="F39" s="26" t="s">
        <v>24</v>
      </c>
      <c r="G39" s="14">
        <v>140872.76999999999</v>
      </c>
      <c r="H39" s="12">
        <f t="shared" si="0"/>
        <v>26765.83</v>
      </c>
      <c r="I39" s="12">
        <f t="shared" si="1"/>
        <v>167638.59999999998</v>
      </c>
      <c r="J39" s="16">
        <f t="shared" si="2"/>
        <v>335277.19999999995</v>
      </c>
      <c r="L39" s="14">
        <v>136600</v>
      </c>
      <c r="M39" s="12">
        <f t="shared" si="3"/>
        <v>25954</v>
      </c>
      <c r="N39" s="12">
        <f t="shared" si="4"/>
        <v>162554</v>
      </c>
      <c r="O39" s="15">
        <f t="shared" si="5"/>
        <v>325108</v>
      </c>
      <c r="Q39" s="14">
        <f t="shared" si="6"/>
        <v>97773.90879999999</v>
      </c>
      <c r="R39" s="12">
        <f t="shared" si="7"/>
        <v>18577.04</v>
      </c>
      <c r="S39" s="12">
        <f t="shared" si="8"/>
        <v>116350.94879999998</v>
      </c>
      <c r="T39" s="11">
        <f t="shared" si="9"/>
        <v>232701.89759999997</v>
      </c>
      <c r="U39" s="5"/>
      <c r="V39" s="41">
        <f t="shared" si="10"/>
        <v>102575.30239999999</v>
      </c>
      <c r="W39" s="35" t="b">
        <f t="shared" si="11"/>
        <v>0</v>
      </c>
      <c r="X39" s="40"/>
      <c r="Y39" s="40">
        <v>0</v>
      </c>
      <c r="AA39" s="20">
        <v>36</v>
      </c>
      <c r="AB39" s="20" t="s">
        <v>22</v>
      </c>
      <c r="AC39" s="19" t="s">
        <v>114</v>
      </c>
      <c r="AD39" s="27">
        <v>2</v>
      </c>
      <c r="AE39" s="26" t="s">
        <v>24</v>
      </c>
      <c r="AF39" s="14">
        <v>97773.90879999999</v>
      </c>
      <c r="AG39" s="12">
        <v>18577.04</v>
      </c>
      <c r="AH39" s="12">
        <v>116350.94879999998</v>
      </c>
      <c r="AI39" s="16">
        <f t="shared" si="13"/>
        <v>232701.89759999997</v>
      </c>
      <c r="AJ39" s="51">
        <f t="shared" si="12"/>
        <v>0</v>
      </c>
    </row>
    <row r="40" spans="2:36" ht="27" customHeight="1">
      <c r="B40" s="20">
        <v>37</v>
      </c>
      <c r="C40" s="20" t="s">
        <v>22</v>
      </c>
      <c r="D40" s="19" t="s">
        <v>113</v>
      </c>
      <c r="E40" s="27">
        <v>2</v>
      </c>
      <c r="F40" s="26" t="s">
        <v>9</v>
      </c>
      <c r="G40" s="14">
        <v>1213219.27</v>
      </c>
      <c r="H40" s="12">
        <f t="shared" si="0"/>
        <v>230511.66</v>
      </c>
      <c r="I40" s="12">
        <f t="shared" si="1"/>
        <v>1443730.93</v>
      </c>
      <c r="J40" s="16">
        <f t="shared" si="2"/>
        <v>2887461.86</v>
      </c>
      <c r="L40" s="14">
        <v>1176800</v>
      </c>
      <c r="M40" s="12">
        <f t="shared" si="3"/>
        <v>223592</v>
      </c>
      <c r="N40" s="12">
        <f t="shared" si="4"/>
        <v>1400392</v>
      </c>
      <c r="O40" s="15">
        <f t="shared" si="5"/>
        <v>2800784</v>
      </c>
      <c r="Q40" s="14">
        <f t="shared" si="6"/>
        <v>842315.78239999991</v>
      </c>
      <c r="R40" s="12">
        <f t="shared" si="7"/>
        <v>160040</v>
      </c>
      <c r="S40" s="12">
        <f t="shared" si="8"/>
        <v>1002355.7823999999</v>
      </c>
      <c r="T40" s="11">
        <f t="shared" si="9"/>
        <v>2004711.5647999998</v>
      </c>
      <c r="U40" s="5"/>
      <c r="V40" s="41">
        <f t="shared" si="10"/>
        <v>882750.29520000005</v>
      </c>
      <c r="W40" s="35" t="b">
        <f t="shared" si="11"/>
        <v>0</v>
      </c>
      <c r="X40" s="40"/>
      <c r="Y40" s="40">
        <v>0</v>
      </c>
      <c r="AA40" s="20">
        <v>37</v>
      </c>
      <c r="AB40" s="20" t="s">
        <v>22</v>
      </c>
      <c r="AC40" s="19" t="s">
        <v>113</v>
      </c>
      <c r="AD40" s="27">
        <v>2</v>
      </c>
      <c r="AE40" s="26" t="s">
        <v>9</v>
      </c>
      <c r="AF40" s="14">
        <v>842315.78239999991</v>
      </c>
      <c r="AG40" s="12">
        <v>160040</v>
      </c>
      <c r="AH40" s="12">
        <v>1002355.7823999999</v>
      </c>
      <c r="AI40" s="16">
        <f t="shared" si="13"/>
        <v>2004711.5647999998</v>
      </c>
      <c r="AJ40" s="51">
        <f t="shared" si="12"/>
        <v>0</v>
      </c>
    </row>
    <row r="41" spans="2:36" ht="18">
      <c r="B41" s="20">
        <v>38</v>
      </c>
      <c r="C41" s="20" t="s">
        <v>22</v>
      </c>
      <c r="D41" s="19" t="s">
        <v>112</v>
      </c>
      <c r="E41" s="27">
        <v>4</v>
      </c>
      <c r="F41" s="26" t="s">
        <v>9</v>
      </c>
      <c r="G41" s="14">
        <v>659200</v>
      </c>
      <c r="H41" s="12">
        <f t="shared" si="0"/>
        <v>125248</v>
      </c>
      <c r="I41" s="12">
        <f t="shared" si="1"/>
        <v>784448</v>
      </c>
      <c r="J41" s="16">
        <f t="shared" si="2"/>
        <v>3137792</v>
      </c>
      <c r="L41" s="14">
        <v>639400</v>
      </c>
      <c r="M41" s="12">
        <f t="shared" si="3"/>
        <v>121486</v>
      </c>
      <c r="N41" s="12">
        <f t="shared" si="4"/>
        <v>760886</v>
      </c>
      <c r="O41" s="15">
        <f t="shared" si="5"/>
        <v>3043544</v>
      </c>
      <c r="Q41" s="14">
        <f t="shared" si="6"/>
        <v>457662.05919999996</v>
      </c>
      <c r="R41" s="12">
        <f t="shared" si="7"/>
        <v>86955.79</v>
      </c>
      <c r="S41" s="12">
        <f t="shared" si="8"/>
        <v>544617.84919999994</v>
      </c>
      <c r="T41" s="11">
        <f t="shared" si="9"/>
        <v>2178471.3967999998</v>
      </c>
      <c r="U41" s="5"/>
      <c r="V41" s="41">
        <f t="shared" si="10"/>
        <v>959320.60320000025</v>
      </c>
      <c r="W41" s="36" t="b">
        <f t="shared" si="11"/>
        <v>1</v>
      </c>
      <c r="X41" s="44">
        <f t="shared" ref="X41:X44" si="21">V41/S41</f>
        <v>1.7614564131696482</v>
      </c>
      <c r="Y41" s="43">
        <f t="shared" si="16"/>
        <v>1</v>
      </c>
      <c r="AA41" s="20">
        <v>38</v>
      </c>
      <c r="AB41" s="20" t="s">
        <v>22</v>
      </c>
      <c r="AC41" s="19" t="s">
        <v>112</v>
      </c>
      <c r="AD41" s="48">
        <v>5</v>
      </c>
      <c r="AE41" s="26" t="s">
        <v>9</v>
      </c>
      <c r="AF41" s="14">
        <v>457662.05919999996</v>
      </c>
      <c r="AG41" s="12">
        <v>86955.79</v>
      </c>
      <c r="AH41" s="12">
        <v>544617.84919999994</v>
      </c>
      <c r="AI41" s="16">
        <f t="shared" si="13"/>
        <v>2723089.2459999998</v>
      </c>
      <c r="AJ41" s="51">
        <f t="shared" si="12"/>
        <v>1</v>
      </c>
    </row>
    <row r="42" spans="2:36" ht="18">
      <c r="B42" s="20">
        <v>39</v>
      </c>
      <c r="C42" s="20" t="s">
        <v>22</v>
      </c>
      <c r="D42" s="19" t="s">
        <v>111</v>
      </c>
      <c r="E42" s="27">
        <v>4</v>
      </c>
      <c r="F42" s="26" t="s">
        <v>9</v>
      </c>
      <c r="G42" s="14">
        <v>832387.11</v>
      </c>
      <c r="H42" s="12">
        <f t="shared" si="0"/>
        <v>158153.54999999999</v>
      </c>
      <c r="I42" s="12">
        <f t="shared" si="1"/>
        <v>990540.65999999992</v>
      </c>
      <c r="J42" s="16">
        <f t="shared" si="2"/>
        <v>3962162.6399999997</v>
      </c>
      <c r="L42" s="14">
        <v>807400</v>
      </c>
      <c r="M42" s="12">
        <f t="shared" si="3"/>
        <v>153406</v>
      </c>
      <c r="N42" s="12">
        <f t="shared" si="4"/>
        <v>960806</v>
      </c>
      <c r="O42" s="15">
        <f t="shared" si="5"/>
        <v>3843224</v>
      </c>
      <c r="Q42" s="14">
        <f t="shared" si="6"/>
        <v>577911.08319999999</v>
      </c>
      <c r="R42" s="12">
        <f t="shared" si="7"/>
        <v>109803.11</v>
      </c>
      <c r="S42" s="12">
        <f t="shared" si="8"/>
        <v>687714.19319999998</v>
      </c>
      <c r="T42" s="11">
        <f t="shared" si="9"/>
        <v>2750856.7727999999</v>
      </c>
      <c r="U42" s="5"/>
      <c r="V42" s="41">
        <f t="shared" si="10"/>
        <v>1211305.8671999997</v>
      </c>
      <c r="W42" s="36" t="b">
        <f t="shared" si="11"/>
        <v>1</v>
      </c>
      <c r="X42" s="44">
        <f t="shared" si="21"/>
        <v>1.7613506877961578</v>
      </c>
      <c r="Y42" s="43">
        <f t="shared" si="16"/>
        <v>1</v>
      </c>
      <c r="AA42" s="20">
        <v>39</v>
      </c>
      <c r="AB42" s="20" t="s">
        <v>22</v>
      </c>
      <c r="AC42" s="19" t="s">
        <v>111</v>
      </c>
      <c r="AD42" s="48">
        <v>5</v>
      </c>
      <c r="AE42" s="26" t="s">
        <v>9</v>
      </c>
      <c r="AF42" s="14">
        <v>577911.08319999999</v>
      </c>
      <c r="AG42" s="12">
        <v>109803.11</v>
      </c>
      <c r="AH42" s="12">
        <v>687714.19319999998</v>
      </c>
      <c r="AI42" s="16">
        <f t="shared" si="13"/>
        <v>3438570.966</v>
      </c>
      <c r="AJ42" s="51">
        <f t="shared" si="12"/>
        <v>1</v>
      </c>
    </row>
    <row r="43" spans="2:36" ht="35.25" customHeight="1">
      <c r="B43" s="20">
        <v>40</v>
      </c>
      <c r="C43" s="20" t="s">
        <v>22</v>
      </c>
      <c r="D43" s="19" t="s">
        <v>110</v>
      </c>
      <c r="E43" s="27">
        <v>12</v>
      </c>
      <c r="F43" s="26" t="s">
        <v>9</v>
      </c>
      <c r="G43" s="14">
        <v>38420.870000000003</v>
      </c>
      <c r="H43" s="12">
        <f t="shared" si="0"/>
        <v>7299.97</v>
      </c>
      <c r="I43" s="12">
        <f t="shared" si="1"/>
        <v>45720.840000000004</v>
      </c>
      <c r="J43" s="16">
        <f t="shared" si="2"/>
        <v>548650.08000000007</v>
      </c>
      <c r="L43" s="14">
        <v>37200</v>
      </c>
      <c r="M43" s="12">
        <f t="shared" si="3"/>
        <v>7068</v>
      </c>
      <c r="N43" s="12">
        <f t="shared" si="4"/>
        <v>44268</v>
      </c>
      <c r="O43" s="15">
        <f t="shared" si="5"/>
        <v>531216</v>
      </c>
      <c r="Q43" s="14">
        <f t="shared" si="6"/>
        <v>26626.569599999999</v>
      </c>
      <c r="R43" s="12">
        <f t="shared" si="7"/>
        <v>5059.05</v>
      </c>
      <c r="S43" s="12">
        <f t="shared" si="8"/>
        <v>31685.619599999998</v>
      </c>
      <c r="T43" s="11">
        <f t="shared" si="9"/>
        <v>380227.43519999995</v>
      </c>
      <c r="U43" s="5"/>
      <c r="V43" s="41">
        <f t="shared" si="10"/>
        <v>168422.64480000013</v>
      </c>
      <c r="W43" s="36" t="b">
        <f t="shared" si="11"/>
        <v>1</v>
      </c>
      <c r="X43" s="44">
        <f t="shared" si="21"/>
        <v>5.3154284791072897</v>
      </c>
      <c r="Y43" s="43">
        <f t="shared" si="16"/>
        <v>5</v>
      </c>
      <c r="AA43" s="20">
        <v>40</v>
      </c>
      <c r="AB43" s="20" t="s">
        <v>22</v>
      </c>
      <c r="AC43" s="19" t="s">
        <v>110</v>
      </c>
      <c r="AD43" s="48">
        <v>17</v>
      </c>
      <c r="AE43" s="26" t="s">
        <v>9</v>
      </c>
      <c r="AF43" s="14">
        <v>26626.569599999999</v>
      </c>
      <c r="AG43" s="12">
        <v>5059.05</v>
      </c>
      <c r="AH43" s="12">
        <v>31685.619599999998</v>
      </c>
      <c r="AI43" s="16">
        <f t="shared" si="13"/>
        <v>538655.53319999995</v>
      </c>
      <c r="AJ43" s="51">
        <f t="shared" si="12"/>
        <v>5</v>
      </c>
    </row>
    <row r="44" spans="2:36" ht="27">
      <c r="B44" s="20">
        <v>41</v>
      </c>
      <c r="C44" s="20" t="s">
        <v>22</v>
      </c>
      <c r="D44" s="19" t="s">
        <v>109</v>
      </c>
      <c r="E44" s="27">
        <v>11</v>
      </c>
      <c r="F44" s="26" t="s">
        <v>9</v>
      </c>
      <c r="G44" s="14">
        <v>39793.879999999997</v>
      </c>
      <c r="H44" s="12">
        <f t="shared" si="0"/>
        <v>7560.84</v>
      </c>
      <c r="I44" s="12">
        <f t="shared" si="1"/>
        <v>47354.720000000001</v>
      </c>
      <c r="J44" s="16">
        <f t="shared" si="2"/>
        <v>520901.92000000004</v>
      </c>
      <c r="L44" s="14">
        <v>38600</v>
      </c>
      <c r="M44" s="12">
        <f t="shared" si="3"/>
        <v>7334</v>
      </c>
      <c r="N44" s="12">
        <f t="shared" si="4"/>
        <v>45934</v>
      </c>
      <c r="O44" s="15">
        <f t="shared" si="5"/>
        <v>505274</v>
      </c>
      <c r="Q44" s="14">
        <f t="shared" si="6"/>
        <v>27628.644799999998</v>
      </c>
      <c r="R44" s="12">
        <f t="shared" si="7"/>
        <v>5249.44</v>
      </c>
      <c r="S44" s="12">
        <f t="shared" si="8"/>
        <v>32878.084799999997</v>
      </c>
      <c r="T44" s="11">
        <f t="shared" si="9"/>
        <v>361658.93279999995</v>
      </c>
      <c r="U44" s="5"/>
      <c r="V44" s="41">
        <f t="shared" si="10"/>
        <v>159242.98720000009</v>
      </c>
      <c r="W44" s="36" t="b">
        <f t="shared" si="11"/>
        <v>1</v>
      </c>
      <c r="X44" s="44">
        <f t="shared" si="21"/>
        <v>4.8434386664760991</v>
      </c>
      <c r="Y44" s="43">
        <f t="shared" si="16"/>
        <v>4</v>
      </c>
      <c r="AA44" s="20">
        <v>41</v>
      </c>
      <c r="AB44" s="20" t="s">
        <v>22</v>
      </c>
      <c r="AC44" s="19" t="s">
        <v>109</v>
      </c>
      <c r="AD44" s="48">
        <v>15</v>
      </c>
      <c r="AE44" s="26" t="s">
        <v>9</v>
      </c>
      <c r="AF44" s="14">
        <v>27628.644799999998</v>
      </c>
      <c r="AG44" s="12">
        <v>5249.44</v>
      </c>
      <c r="AH44" s="12">
        <v>32878.084799999997</v>
      </c>
      <c r="AI44" s="16">
        <f t="shared" si="13"/>
        <v>493171.27199999994</v>
      </c>
      <c r="AJ44" s="51">
        <f t="shared" si="12"/>
        <v>4</v>
      </c>
    </row>
    <row r="45" spans="2:36" ht="27" customHeight="1">
      <c r="B45" s="20">
        <v>42</v>
      </c>
      <c r="C45" s="20" t="s">
        <v>22</v>
      </c>
      <c r="D45" s="19" t="s">
        <v>108</v>
      </c>
      <c r="E45" s="27">
        <v>1</v>
      </c>
      <c r="F45" s="26" t="s">
        <v>9</v>
      </c>
      <c r="G45" s="14">
        <v>968147.79</v>
      </c>
      <c r="H45" s="12">
        <f t="shared" si="0"/>
        <v>183948.08</v>
      </c>
      <c r="I45" s="12">
        <f t="shared" si="1"/>
        <v>1152095.8700000001</v>
      </c>
      <c r="J45" s="16">
        <f t="shared" si="2"/>
        <v>1152095.8700000001</v>
      </c>
      <c r="L45" s="14">
        <v>939100</v>
      </c>
      <c r="M45" s="12">
        <f t="shared" si="3"/>
        <v>178429</v>
      </c>
      <c r="N45" s="12">
        <f t="shared" si="4"/>
        <v>1117529</v>
      </c>
      <c r="O45" s="15">
        <f t="shared" si="5"/>
        <v>1117529</v>
      </c>
      <c r="Q45" s="14">
        <f t="shared" si="6"/>
        <v>672177.72879999992</v>
      </c>
      <c r="R45" s="12">
        <f t="shared" si="7"/>
        <v>127713.77</v>
      </c>
      <c r="S45" s="12">
        <f t="shared" si="8"/>
        <v>799891.49879999994</v>
      </c>
      <c r="T45" s="11">
        <f t="shared" si="9"/>
        <v>799891.49879999994</v>
      </c>
      <c r="U45" s="5"/>
      <c r="V45" s="41">
        <f t="shared" si="10"/>
        <v>352204.37120000017</v>
      </c>
      <c r="W45" s="35" t="b">
        <f t="shared" si="11"/>
        <v>0</v>
      </c>
      <c r="X45" s="40"/>
      <c r="Y45" s="40">
        <v>0</v>
      </c>
      <c r="AA45" s="20">
        <v>42</v>
      </c>
      <c r="AB45" s="20" t="s">
        <v>22</v>
      </c>
      <c r="AC45" s="19" t="s">
        <v>108</v>
      </c>
      <c r="AD45" s="27">
        <v>1</v>
      </c>
      <c r="AE45" s="26" t="s">
        <v>9</v>
      </c>
      <c r="AF45" s="14">
        <v>672177.72879999992</v>
      </c>
      <c r="AG45" s="12">
        <v>127713.77</v>
      </c>
      <c r="AH45" s="12">
        <v>799891.49879999994</v>
      </c>
      <c r="AI45" s="16">
        <f t="shared" si="13"/>
        <v>799891.49879999994</v>
      </c>
      <c r="AJ45" s="51">
        <f t="shared" si="12"/>
        <v>0</v>
      </c>
    </row>
    <row r="46" spans="2:36" ht="27" customHeight="1">
      <c r="B46" s="20">
        <v>43</v>
      </c>
      <c r="C46" s="20" t="s">
        <v>22</v>
      </c>
      <c r="D46" s="19" t="s">
        <v>107</v>
      </c>
      <c r="E46" s="27">
        <v>2</v>
      </c>
      <c r="F46" s="26" t="s">
        <v>9</v>
      </c>
      <c r="G46" s="14">
        <v>890120.39</v>
      </c>
      <c r="H46" s="12">
        <f t="shared" si="0"/>
        <v>169122.87</v>
      </c>
      <c r="I46" s="12">
        <f t="shared" si="1"/>
        <v>1059243.26</v>
      </c>
      <c r="J46" s="16">
        <f t="shared" si="2"/>
        <v>2118486.52</v>
      </c>
      <c r="L46" s="14">
        <v>863400</v>
      </c>
      <c r="M46" s="12">
        <f t="shared" si="3"/>
        <v>164046</v>
      </c>
      <c r="N46" s="12">
        <f t="shared" si="4"/>
        <v>1027446</v>
      </c>
      <c r="O46" s="15">
        <f t="shared" si="5"/>
        <v>2054892</v>
      </c>
      <c r="Q46" s="14">
        <f t="shared" si="6"/>
        <v>617994.09119999991</v>
      </c>
      <c r="R46" s="12">
        <f t="shared" si="7"/>
        <v>117418.88</v>
      </c>
      <c r="S46" s="12">
        <f t="shared" si="8"/>
        <v>735412.97119999991</v>
      </c>
      <c r="T46" s="11">
        <f t="shared" si="9"/>
        <v>1470825.9423999998</v>
      </c>
      <c r="U46" s="5"/>
      <c r="V46" s="41">
        <f t="shared" si="10"/>
        <v>647660.57760000019</v>
      </c>
      <c r="W46" s="35" t="b">
        <f t="shared" si="11"/>
        <v>0</v>
      </c>
      <c r="X46" s="40"/>
      <c r="Y46" s="40">
        <v>0</v>
      </c>
      <c r="AA46" s="20">
        <v>43</v>
      </c>
      <c r="AB46" s="20" t="s">
        <v>22</v>
      </c>
      <c r="AC46" s="19" t="s">
        <v>107</v>
      </c>
      <c r="AD46" s="27">
        <v>2</v>
      </c>
      <c r="AE46" s="26" t="s">
        <v>9</v>
      </c>
      <c r="AF46" s="14">
        <v>617994.09119999991</v>
      </c>
      <c r="AG46" s="12">
        <v>117418.88</v>
      </c>
      <c r="AH46" s="12">
        <v>735412.97119999991</v>
      </c>
      <c r="AI46" s="16">
        <f t="shared" si="13"/>
        <v>1470825.9423999998</v>
      </c>
      <c r="AJ46" s="51">
        <f t="shared" si="12"/>
        <v>0</v>
      </c>
    </row>
    <row r="47" spans="2:36" ht="27" customHeight="1">
      <c r="B47" s="20">
        <v>44</v>
      </c>
      <c r="C47" s="20" t="s">
        <v>22</v>
      </c>
      <c r="D47" s="19" t="s">
        <v>106</v>
      </c>
      <c r="E47" s="27">
        <v>2</v>
      </c>
      <c r="F47" s="26" t="s">
        <v>9</v>
      </c>
      <c r="G47" s="14">
        <v>676532.22</v>
      </c>
      <c r="H47" s="12">
        <f t="shared" si="0"/>
        <v>128541.12</v>
      </c>
      <c r="I47" s="12">
        <f t="shared" si="1"/>
        <v>805073.34</v>
      </c>
      <c r="J47" s="16">
        <f t="shared" si="2"/>
        <v>1610146.68</v>
      </c>
      <c r="L47" s="14">
        <v>656200</v>
      </c>
      <c r="M47" s="12">
        <f t="shared" si="3"/>
        <v>124678</v>
      </c>
      <c r="N47" s="12">
        <f t="shared" si="4"/>
        <v>780878</v>
      </c>
      <c r="O47" s="15">
        <f t="shared" si="5"/>
        <v>1561756</v>
      </c>
      <c r="Q47" s="14">
        <f t="shared" si="6"/>
        <v>469686.96159999998</v>
      </c>
      <c r="R47" s="12">
        <f t="shared" si="7"/>
        <v>89240.52</v>
      </c>
      <c r="S47" s="12">
        <f t="shared" si="8"/>
        <v>558927.48159999994</v>
      </c>
      <c r="T47" s="11">
        <f t="shared" si="9"/>
        <v>1117854.9631999999</v>
      </c>
      <c r="U47" s="5"/>
      <c r="V47" s="41">
        <f t="shared" si="10"/>
        <v>492291.71680000005</v>
      </c>
      <c r="W47" s="35" t="b">
        <f t="shared" si="11"/>
        <v>0</v>
      </c>
      <c r="X47" s="40"/>
      <c r="Y47" s="40">
        <v>0</v>
      </c>
      <c r="AA47" s="20">
        <v>44</v>
      </c>
      <c r="AB47" s="20" t="s">
        <v>22</v>
      </c>
      <c r="AC47" s="19" t="s">
        <v>106</v>
      </c>
      <c r="AD47" s="27">
        <v>2</v>
      </c>
      <c r="AE47" s="26" t="s">
        <v>9</v>
      </c>
      <c r="AF47" s="14">
        <v>469686.96159999998</v>
      </c>
      <c r="AG47" s="12">
        <v>89240.52</v>
      </c>
      <c r="AH47" s="12">
        <v>558927.48159999994</v>
      </c>
      <c r="AI47" s="16">
        <f t="shared" si="13"/>
        <v>1117854.9631999999</v>
      </c>
      <c r="AJ47" s="51">
        <f t="shared" si="12"/>
        <v>0</v>
      </c>
    </row>
    <row r="48" spans="2:36" ht="27" customHeight="1">
      <c r="B48" s="20">
        <v>45</v>
      </c>
      <c r="C48" s="20" t="s">
        <v>22</v>
      </c>
      <c r="D48" s="19" t="s">
        <v>105</v>
      </c>
      <c r="E48" s="27">
        <v>1</v>
      </c>
      <c r="F48" s="26" t="s">
        <v>9</v>
      </c>
      <c r="G48" s="14">
        <v>690537.5</v>
      </c>
      <c r="H48" s="12">
        <f t="shared" si="0"/>
        <v>131202.13</v>
      </c>
      <c r="I48" s="12">
        <f t="shared" si="1"/>
        <v>821739.63</v>
      </c>
      <c r="J48" s="16">
        <f t="shared" si="2"/>
        <v>821739.63</v>
      </c>
      <c r="L48" s="14">
        <v>669800</v>
      </c>
      <c r="M48" s="12">
        <f t="shared" si="3"/>
        <v>127262</v>
      </c>
      <c r="N48" s="12">
        <f t="shared" si="4"/>
        <v>797062</v>
      </c>
      <c r="O48" s="15">
        <f t="shared" si="5"/>
        <v>797062</v>
      </c>
      <c r="Q48" s="14">
        <f t="shared" si="6"/>
        <v>479421.40639999998</v>
      </c>
      <c r="R48" s="12">
        <f t="shared" si="7"/>
        <v>91090.07</v>
      </c>
      <c r="S48" s="12">
        <f t="shared" si="8"/>
        <v>570511.47640000004</v>
      </c>
      <c r="T48" s="11">
        <f t="shared" si="9"/>
        <v>570511.47640000004</v>
      </c>
      <c r="U48" s="5"/>
      <c r="V48" s="41">
        <f t="shared" si="10"/>
        <v>251228.15359999996</v>
      </c>
      <c r="W48" s="35" t="b">
        <f t="shared" si="11"/>
        <v>0</v>
      </c>
      <c r="X48" s="40"/>
      <c r="Y48" s="40">
        <v>0</v>
      </c>
      <c r="AA48" s="20">
        <v>45</v>
      </c>
      <c r="AB48" s="20" t="s">
        <v>22</v>
      </c>
      <c r="AC48" s="19" t="s">
        <v>105</v>
      </c>
      <c r="AD48" s="27">
        <v>1</v>
      </c>
      <c r="AE48" s="26" t="s">
        <v>9</v>
      </c>
      <c r="AF48" s="14">
        <v>479421.40639999998</v>
      </c>
      <c r="AG48" s="12">
        <v>91090.07</v>
      </c>
      <c r="AH48" s="12">
        <v>570511.47640000004</v>
      </c>
      <c r="AI48" s="16">
        <f t="shared" si="13"/>
        <v>570511.47640000004</v>
      </c>
      <c r="AJ48" s="51">
        <f t="shared" si="12"/>
        <v>0</v>
      </c>
    </row>
    <row r="49" spans="2:36" ht="34.5" customHeight="1">
      <c r="B49" s="20">
        <v>46</v>
      </c>
      <c r="C49" s="20" t="s">
        <v>22</v>
      </c>
      <c r="D49" s="19" t="s">
        <v>104</v>
      </c>
      <c r="E49" s="27">
        <v>10</v>
      </c>
      <c r="F49" s="26" t="s">
        <v>24</v>
      </c>
      <c r="G49" s="14">
        <v>604829.37</v>
      </c>
      <c r="H49" s="12">
        <f t="shared" si="0"/>
        <v>114917.58</v>
      </c>
      <c r="I49" s="12">
        <f t="shared" si="1"/>
        <v>719746.95</v>
      </c>
      <c r="J49" s="16">
        <f t="shared" si="2"/>
        <v>7197469.5</v>
      </c>
      <c r="L49" s="14">
        <v>586600</v>
      </c>
      <c r="M49" s="12">
        <f t="shared" si="3"/>
        <v>111454</v>
      </c>
      <c r="N49" s="12">
        <f t="shared" si="4"/>
        <v>698054</v>
      </c>
      <c r="O49" s="15">
        <f t="shared" si="5"/>
        <v>6980540</v>
      </c>
      <c r="Q49" s="14">
        <f t="shared" si="6"/>
        <v>419869.50879999995</v>
      </c>
      <c r="R49" s="12">
        <f t="shared" si="7"/>
        <v>79775.210000000006</v>
      </c>
      <c r="S49" s="12">
        <f t="shared" si="8"/>
        <v>499644.71879999997</v>
      </c>
      <c r="T49" s="11">
        <f t="shared" si="9"/>
        <v>4996447.1880000001</v>
      </c>
      <c r="U49" s="5"/>
      <c r="V49" s="41">
        <f t="shared" si="10"/>
        <v>2201022.3119999999</v>
      </c>
      <c r="W49" s="36" t="b">
        <f t="shared" si="11"/>
        <v>1</v>
      </c>
      <c r="X49" s="44">
        <f t="shared" ref="X49:X50" si="22">V49/S49</f>
        <v>4.4051747755609423</v>
      </c>
      <c r="Y49" s="43">
        <f t="shared" si="16"/>
        <v>4</v>
      </c>
      <c r="AA49" s="20">
        <v>46</v>
      </c>
      <c r="AB49" s="20" t="s">
        <v>22</v>
      </c>
      <c r="AC49" s="19" t="s">
        <v>104</v>
      </c>
      <c r="AD49" s="48">
        <v>14</v>
      </c>
      <c r="AE49" s="26" t="s">
        <v>24</v>
      </c>
      <c r="AF49" s="14">
        <v>419869.50879999995</v>
      </c>
      <c r="AG49" s="12">
        <v>79775.210000000006</v>
      </c>
      <c r="AH49" s="12">
        <v>499644.71879999997</v>
      </c>
      <c r="AI49" s="16">
        <f t="shared" si="13"/>
        <v>6995026.0631999997</v>
      </c>
      <c r="AJ49" s="51">
        <f t="shared" si="12"/>
        <v>4</v>
      </c>
    </row>
    <row r="50" spans="2:36" ht="31.5" customHeight="1">
      <c r="B50" s="20">
        <v>47</v>
      </c>
      <c r="C50" s="20" t="s">
        <v>22</v>
      </c>
      <c r="D50" s="19" t="s">
        <v>103</v>
      </c>
      <c r="E50" s="27">
        <v>4</v>
      </c>
      <c r="F50" s="26" t="s">
        <v>9</v>
      </c>
      <c r="G50" s="14">
        <v>24023.64</v>
      </c>
      <c r="H50" s="12">
        <f t="shared" si="0"/>
        <v>4564.49</v>
      </c>
      <c r="I50" s="12">
        <f t="shared" si="1"/>
        <v>28588.129999999997</v>
      </c>
      <c r="J50" s="16">
        <f t="shared" si="2"/>
        <v>114352.51999999999</v>
      </c>
      <c r="L50" s="14">
        <v>23300</v>
      </c>
      <c r="M50" s="12">
        <f t="shared" si="3"/>
        <v>4427</v>
      </c>
      <c r="N50" s="12">
        <f t="shared" si="4"/>
        <v>27727</v>
      </c>
      <c r="O50" s="15">
        <f t="shared" si="5"/>
        <v>110908</v>
      </c>
      <c r="Q50" s="14">
        <f t="shared" si="6"/>
        <v>16677.394399999997</v>
      </c>
      <c r="R50" s="12">
        <f t="shared" si="7"/>
        <v>3168.7</v>
      </c>
      <c r="S50" s="12">
        <f t="shared" si="8"/>
        <v>19846.094399999998</v>
      </c>
      <c r="T50" s="11">
        <f t="shared" si="9"/>
        <v>79384.377599999993</v>
      </c>
      <c r="U50" s="5"/>
      <c r="V50" s="41">
        <f t="shared" si="10"/>
        <v>34968.142399999997</v>
      </c>
      <c r="W50" s="36" t="b">
        <f t="shared" si="11"/>
        <v>1</v>
      </c>
      <c r="X50" s="44">
        <f t="shared" si="22"/>
        <v>1.7619659412685249</v>
      </c>
      <c r="Y50" s="43">
        <f t="shared" si="16"/>
        <v>1</v>
      </c>
      <c r="AA50" s="20">
        <v>47</v>
      </c>
      <c r="AB50" s="20" t="s">
        <v>22</v>
      </c>
      <c r="AC50" s="19" t="s">
        <v>103</v>
      </c>
      <c r="AD50" s="48">
        <v>5</v>
      </c>
      <c r="AE50" s="26" t="s">
        <v>9</v>
      </c>
      <c r="AF50" s="14">
        <v>16677.394399999997</v>
      </c>
      <c r="AG50" s="12">
        <v>3168.7</v>
      </c>
      <c r="AH50" s="12">
        <v>19846.094399999998</v>
      </c>
      <c r="AI50" s="16">
        <f t="shared" si="13"/>
        <v>99230.471999999994</v>
      </c>
      <c r="AJ50" s="51">
        <f t="shared" si="12"/>
        <v>1</v>
      </c>
    </row>
    <row r="51" spans="2:36" ht="27.75" customHeight="1">
      <c r="B51" s="20">
        <v>48</v>
      </c>
      <c r="C51" s="20" t="s">
        <v>22</v>
      </c>
      <c r="D51" s="19" t="s">
        <v>102</v>
      </c>
      <c r="E51" s="27">
        <v>2</v>
      </c>
      <c r="F51" s="26" t="s">
        <v>9</v>
      </c>
      <c r="G51" s="14">
        <v>117098.8</v>
      </c>
      <c r="H51" s="12">
        <f t="shared" si="0"/>
        <v>22248.77</v>
      </c>
      <c r="I51" s="12">
        <f t="shared" si="1"/>
        <v>139347.57</v>
      </c>
      <c r="J51" s="16">
        <f t="shared" si="2"/>
        <v>278695.14</v>
      </c>
      <c r="L51" s="14">
        <v>113500</v>
      </c>
      <c r="M51" s="12">
        <f t="shared" si="3"/>
        <v>21565</v>
      </c>
      <c r="N51" s="12">
        <f t="shared" si="4"/>
        <v>135065</v>
      </c>
      <c r="O51" s="15">
        <f t="shared" si="5"/>
        <v>270130</v>
      </c>
      <c r="Q51" s="14">
        <f t="shared" si="6"/>
        <v>81239.667999999991</v>
      </c>
      <c r="R51" s="12">
        <f t="shared" si="7"/>
        <v>15435.54</v>
      </c>
      <c r="S51" s="12">
        <f t="shared" si="8"/>
        <v>96675.207999999984</v>
      </c>
      <c r="T51" s="11">
        <f t="shared" si="9"/>
        <v>193350.41599999997</v>
      </c>
      <c r="U51" s="5"/>
      <c r="V51" s="41">
        <f t="shared" si="10"/>
        <v>85344.724000000046</v>
      </c>
      <c r="W51" s="35" t="b">
        <f t="shared" si="11"/>
        <v>0</v>
      </c>
      <c r="X51" s="40"/>
      <c r="Y51" s="40">
        <v>0</v>
      </c>
      <c r="AA51" s="20">
        <v>48</v>
      </c>
      <c r="AB51" s="20" t="s">
        <v>22</v>
      </c>
      <c r="AC51" s="19" t="s">
        <v>102</v>
      </c>
      <c r="AD51" s="27">
        <v>2</v>
      </c>
      <c r="AE51" s="26" t="s">
        <v>9</v>
      </c>
      <c r="AF51" s="14">
        <v>81239.667999999991</v>
      </c>
      <c r="AG51" s="12">
        <v>15435.54</v>
      </c>
      <c r="AH51" s="12">
        <v>96675.207999999984</v>
      </c>
      <c r="AI51" s="16">
        <f t="shared" si="13"/>
        <v>193350.41599999997</v>
      </c>
      <c r="AJ51" s="51">
        <f t="shared" si="12"/>
        <v>0</v>
      </c>
    </row>
    <row r="52" spans="2:36" ht="24.75" customHeight="1">
      <c r="B52" s="20">
        <v>49</v>
      </c>
      <c r="C52" s="20" t="s">
        <v>22</v>
      </c>
      <c r="D52" s="19" t="s">
        <v>101</v>
      </c>
      <c r="E52" s="27">
        <v>2</v>
      </c>
      <c r="F52" s="26" t="s">
        <v>9</v>
      </c>
      <c r="G52" s="14">
        <v>286635.09999999998</v>
      </c>
      <c r="H52" s="12">
        <f t="shared" si="0"/>
        <v>54460.67</v>
      </c>
      <c r="I52" s="12">
        <f t="shared" si="1"/>
        <v>341095.76999999996</v>
      </c>
      <c r="J52" s="16">
        <f t="shared" si="2"/>
        <v>682191.53999999992</v>
      </c>
      <c r="L52" s="14">
        <v>278000</v>
      </c>
      <c r="M52" s="12">
        <f t="shared" si="3"/>
        <v>52820</v>
      </c>
      <c r="N52" s="12">
        <f t="shared" si="4"/>
        <v>330820</v>
      </c>
      <c r="O52" s="15">
        <f t="shared" si="5"/>
        <v>661640</v>
      </c>
      <c r="Q52" s="14">
        <f t="shared" si="6"/>
        <v>198983.50399999999</v>
      </c>
      <c r="R52" s="12">
        <f t="shared" si="7"/>
        <v>37806.870000000003</v>
      </c>
      <c r="S52" s="12">
        <f t="shared" si="8"/>
        <v>236790.37399999998</v>
      </c>
      <c r="T52" s="11">
        <f t="shared" si="9"/>
        <v>473580.74799999996</v>
      </c>
      <c r="U52" s="5"/>
      <c r="V52" s="41">
        <f t="shared" si="10"/>
        <v>208610.79199999996</v>
      </c>
      <c r="W52" s="35" t="b">
        <f t="shared" si="11"/>
        <v>0</v>
      </c>
      <c r="X52" s="40"/>
      <c r="Y52" s="40">
        <v>0</v>
      </c>
      <c r="AA52" s="20">
        <v>49</v>
      </c>
      <c r="AB52" s="20" t="s">
        <v>22</v>
      </c>
      <c r="AC52" s="19" t="s">
        <v>101</v>
      </c>
      <c r="AD52" s="27">
        <v>2</v>
      </c>
      <c r="AE52" s="26" t="s">
        <v>9</v>
      </c>
      <c r="AF52" s="14">
        <v>198983.50399999999</v>
      </c>
      <c r="AG52" s="12">
        <v>37806.870000000003</v>
      </c>
      <c r="AH52" s="12">
        <v>236790.37399999998</v>
      </c>
      <c r="AI52" s="16">
        <f t="shared" si="13"/>
        <v>473580.74799999996</v>
      </c>
      <c r="AJ52" s="51">
        <f t="shared" si="12"/>
        <v>0</v>
      </c>
    </row>
    <row r="53" spans="2:36" ht="27">
      <c r="B53" s="20">
        <v>50</v>
      </c>
      <c r="C53" s="20" t="s">
        <v>14</v>
      </c>
      <c r="D53" s="19" t="s">
        <v>100</v>
      </c>
      <c r="E53" s="27">
        <v>4</v>
      </c>
      <c r="F53" s="26" t="s">
        <v>12</v>
      </c>
      <c r="G53" s="14">
        <v>58344.31</v>
      </c>
      <c r="H53" s="12">
        <f t="shared" si="0"/>
        <v>11085.42</v>
      </c>
      <c r="I53" s="12">
        <f t="shared" si="1"/>
        <v>69429.73</v>
      </c>
      <c r="J53" s="16">
        <f t="shared" si="2"/>
        <v>277718.92</v>
      </c>
      <c r="L53" s="14">
        <v>56500</v>
      </c>
      <c r="M53" s="12">
        <f t="shared" si="3"/>
        <v>10735</v>
      </c>
      <c r="N53" s="12">
        <f t="shared" si="4"/>
        <v>67235</v>
      </c>
      <c r="O53" s="15">
        <f t="shared" si="5"/>
        <v>268940</v>
      </c>
      <c r="Q53" s="14">
        <f t="shared" si="6"/>
        <v>40440.892</v>
      </c>
      <c r="R53" s="12">
        <f t="shared" si="7"/>
        <v>7683.77</v>
      </c>
      <c r="S53" s="12">
        <f t="shared" si="8"/>
        <v>48124.661999999997</v>
      </c>
      <c r="T53" s="11">
        <f t="shared" si="9"/>
        <v>192498.64799999999</v>
      </c>
      <c r="U53" s="5"/>
      <c r="V53" s="41">
        <f t="shared" si="10"/>
        <v>85220.271999999997</v>
      </c>
      <c r="W53" s="36" t="b">
        <f t="shared" si="11"/>
        <v>1</v>
      </c>
      <c r="X53" s="44">
        <f t="shared" ref="X53:X55" si="23">V53/S53</f>
        <v>1.7708232839121032</v>
      </c>
      <c r="Y53" s="43">
        <f t="shared" si="16"/>
        <v>1</v>
      </c>
      <c r="AA53" s="20">
        <v>50</v>
      </c>
      <c r="AB53" s="20" t="s">
        <v>14</v>
      </c>
      <c r="AC53" s="19" t="s">
        <v>100</v>
      </c>
      <c r="AD53" s="48">
        <v>5</v>
      </c>
      <c r="AE53" s="26" t="s">
        <v>12</v>
      </c>
      <c r="AF53" s="14">
        <v>40440.892</v>
      </c>
      <c r="AG53" s="12">
        <v>7683.77</v>
      </c>
      <c r="AH53" s="12">
        <v>48124.661999999997</v>
      </c>
      <c r="AI53" s="16">
        <f t="shared" si="13"/>
        <v>240623.31</v>
      </c>
      <c r="AJ53" s="51">
        <f t="shared" si="12"/>
        <v>1</v>
      </c>
    </row>
    <row r="54" spans="2:36" ht="27">
      <c r="B54" s="20">
        <v>51</v>
      </c>
      <c r="C54" s="20" t="s">
        <v>14</v>
      </c>
      <c r="D54" s="19" t="s">
        <v>99</v>
      </c>
      <c r="E54" s="27">
        <v>4</v>
      </c>
      <c r="F54" s="26" t="s">
        <v>12</v>
      </c>
      <c r="G54" s="14">
        <v>53059.39</v>
      </c>
      <c r="H54" s="12">
        <f t="shared" si="0"/>
        <v>10081.280000000001</v>
      </c>
      <c r="I54" s="12">
        <f t="shared" si="1"/>
        <v>63140.67</v>
      </c>
      <c r="J54" s="16">
        <f t="shared" si="2"/>
        <v>252562.68</v>
      </c>
      <c r="L54" s="14">
        <v>51400</v>
      </c>
      <c r="M54" s="12">
        <f t="shared" si="3"/>
        <v>9766</v>
      </c>
      <c r="N54" s="12">
        <f t="shared" si="4"/>
        <v>61166</v>
      </c>
      <c r="O54" s="15">
        <f t="shared" si="5"/>
        <v>244664</v>
      </c>
      <c r="Q54" s="14">
        <f t="shared" si="6"/>
        <v>36790.475200000001</v>
      </c>
      <c r="R54" s="12">
        <f t="shared" si="7"/>
        <v>6990.19</v>
      </c>
      <c r="S54" s="12">
        <f t="shared" si="8"/>
        <v>43780.665200000003</v>
      </c>
      <c r="T54" s="11">
        <f t="shared" si="9"/>
        <v>175122.66080000001</v>
      </c>
      <c r="U54" s="5"/>
      <c r="V54" s="41">
        <f t="shared" si="10"/>
        <v>77440.019199999981</v>
      </c>
      <c r="W54" s="36" t="b">
        <f t="shared" si="11"/>
        <v>1</v>
      </c>
      <c r="X54" s="44">
        <f t="shared" si="23"/>
        <v>1.7688177839746477</v>
      </c>
      <c r="Y54" s="43">
        <f t="shared" si="16"/>
        <v>1</v>
      </c>
      <c r="AA54" s="20">
        <v>51</v>
      </c>
      <c r="AB54" s="20" t="s">
        <v>14</v>
      </c>
      <c r="AC54" s="19" t="s">
        <v>99</v>
      </c>
      <c r="AD54" s="48">
        <v>5</v>
      </c>
      <c r="AE54" s="26" t="s">
        <v>12</v>
      </c>
      <c r="AF54" s="14">
        <v>36790.475200000001</v>
      </c>
      <c r="AG54" s="12">
        <v>6990.19</v>
      </c>
      <c r="AH54" s="12">
        <v>43780.665200000003</v>
      </c>
      <c r="AI54" s="16">
        <f t="shared" si="13"/>
        <v>218903.326</v>
      </c>
      <c r="AJ54" s="51">
        <f t="shared" si="12"/>
        <v>1</v>
      </c>
    </row>
    <row r="55" spans="2:36" ht="27">
      <c r="B55" s="20">
        <v>52</v>
      </c>
      <c r="C55" s="20" t="s">
        <v>14</v>
      </c>
      <c r="D55" s="19" t="s">
        <v>98</v>
      </c>
      <c r="E55" s="27">
        <v>5</v>
      </c>
      <c r="F55" s="26" t="s">
        <v>12</v>
      </c>
      <c r="G55" s="14">
        <v>102768.64</v>
      </c>
      <c r="H55" s="12">
        <f t="shared" si="0"/>
        <v>19526.04</v>
      </c>
      <c r="I55" s="12">
        <f t="shared" si="1"/>
        <v>122294.68</v>
      </c>
      <c r="J55" s="16">
        <f t="shared" si="2"/>
        <v>611473.39999999991</v>
      </c>
      <c r="L55" s="14">
        <v>99600</v>
      </c>
      <c r="M55" s="12">
        <f t="shared" si="3"/>
        <v>18924</v>
      </c>
      <c r="N55" s="12">
        <f t="shared" si="4"/>
        <v>118524</v>
      </c>
      <c r="O55" s="15">
        <f t="shared" si="5"/>
        <v>592620</v>
      </c>
      <c r="Q55" s="14">
        <f t="shared" si="6"/>
        <v>71290.492799999993</v>
      </c>
      <c r="R55" s="12">
        <f t="shared" si="7"/>
        <v>13545.19</v>
      </c>
      <c r="S55" s="12">
        <f t="shared" si="8"/>
        <v>84835.682799999995</v>
      </c>
      <c r="T55" s="11">
        <f t="shared" si="9"/>
        <v>424178.41399999999</v>
      </c>
      <c r="U55" s="5"/>
      <c r="V55" s="41">
        <f t="shared" si="10"/>
        <v>187294.98599999992</v>
      </c>
      <c r="W55" s="36" t="b">
        <f t="shared" si="11"/>
        <v>1</v>
      </c>
      <c r="X55" s="44">
        <f t="shared" si="23"/>
        <v>2.20773829853586</v>
      </c>
      <c r="Y55" s="43">
        <f t="shared" si="16"/>
        <v>2</v>
      </c>
      <c r="AA55" s="20">
        <v>52</v>
      </c>
      <c r="AB55" s="20" t="s">
        <v>14</v>
      </c>
      <c r="AC55" s="19" t="s">
        <v>98</v>
      </c>
      <c r="AD55" s="48">
        <v>7</v>
      </c>
      <c r="AE55" s="26" t="s">
        <v>12</v>
      </c>
      <c r="AF55" s="14">
        <v>71290.492799999993</v>
      </c>
      <c r="AG55" s="12">
        <v>13545.19</v>
      </c>
      <c r="AH55" s="12">
        <v>84835.682799999995</v>
      </c>
      <c r="AI55" s="16">
        <f t="shared" si="13"/>
        <v>593849.77960000001</v>
      </c>
      <c r="AJ55" s="51">
        <f t="shared" si="12"/>
        <v>2</v>
      </c>
    </row>
    <row r="56" spans="2:36" ht="28.5" customHeight="1">
      <c r="B56" s="20">
        <v>53</v>
      </c>
      <c r="C56" s="20" t="s">
        <v>14</v>
      </c>
      <c r="D56" s="19" t="s">
        <v>97</v>
      </c>
      <c r="E56" s="27">
        <v>2</v>
      </c>
      <c r="F56" s="26" t="s">
        <v>9</v>
      </c>
      <c r="G56" s="14">
        <v>136341.51999999999</v>
      </c>
      <c r="H56" s="12">
        <f t="shared" si="0"/>
        <v>25904.89</v>
      </c>
      <c r="I56" s="12">
        <f t="shared" si="1"/>
        <v>162246.40999999997</v>
      </c>
      <c r="J56" s="16">
        <f t="shared" si="2"/>
        <v>324492.81999999995</v>
      </c>
      <c r="L56" s="14">
        <v>132200</v>
      </c>
      <c r="M56" s="12">
        <f t="shared" si="3"/>
        <v>25118</v>
      </c>
      <c r="N56" s="12">
        <f t="shared" si="4"/>
        <v>157318</v>
      </c>
      <c r="O56" s="15">
        <f t="shared" si="5"/>
        <v>314636</v>
      </c>
      <c r="Q56" s="14">
        <f t="shared" si="6"/>
        <v>94624.529599999994</v>
      </c>
      <c r="R56" s="12">
        <f t="shared" si="7"/>
        <v>17978.66</v>
      </c>
      <c r="S56" s="12">
        <f t="shared" si="8"/>
        <v>112603.1896</v>
      </c>
      <c r="T56" s="11">
        <f t="shared" si="9"/>
        <v>225206.3792</v>
      </c>
      <c r="U56" s="5"/>
      <c r="V56" s="41">
        <f t="shared" si="10"/>
        <v>99286.440799999953</v>
      </c>
      <c r="W56" s="35" t="b">
        <f t="shared" si="11"/>
        <v>0</v>
      </c>
      <c r="X56" s="40"/>
      <c r="Y56" s="40">
        <v>0</v>
      </c>
      <c r="AA56" s="20">
        <v>53</v>
      </c>
      <c r="AB56" s="20" t="s">
        <v>14</v>
      </c>
      <c r="AC56" s="19" t="s">
        <v>97</v>
      </c>
      <c r="AD56" s="27">
        <v>2</v>
      </c>
      <c r="AE56" s="26" t="s">
        <v>9</v>
      </c>
      <c r="AF56" s="14">
        <v>94624.529599999994</v>
      </c>
      <c r="AG56" s="12">
        <v>17978.66</v>
      </c>
      <c r="AH56" s="12">
        <v>112603.1896</v>
      </c>
      <c r="AI56" s="16">
        <f t="shared" si="13"/>
        <v>225206.3792</v>
      </c>
      <c r="AJ56" s="51">
        <f t="shared" si="12"/>
        <v>0</v>
      </c>
    </row>
    <row r="57" spans="2:36" ht="27">
      <c r="B57" s="20">
        <v>54</v>
      </c>
      <c r="C57" s="20" t="s">
        <v>14</v>
      </c>
      <c r="D57" s="19" t="s">
        <v>96</v>
      </c>
      <c r="E57" s="27">
        <v>55</v>
      </c>
      <c r="F57" s="26" t="s">
        <v>9</v>
      </c>
      <c r="G57" s="14">
        <v>12612.93</v>
      </c>
      <c r="H57" s="12">
        <f t="shared" si="0"/>
        <v>2396.46</v>
      </c>
      <c r="I57" s="12">
        <f t="shared" si="1"/>
        <v>15009.39</v>
      </c>
      <c r="J57" s="16">
        <f t="shared" si="2"/>
        <v>825516.45</v>
      </c>
      <c r="L57" s="14">
        <v>12200</v>
      </c>
      <c r="M57" s="12">
        <f t="shared" si="3"/>
        <v>2318</v>
      </c>
      <c r="N57" s="12">
        <f t="shared" si="4"/>
        <v>14518</v>
      </c>
      <c r="O57" s="15">
        <f t="shared" si="5"/>
        <v>798490</v>
      </c>
      <c r="Q57" s="14">
        <f t="shared" si="6"/>
        <v>8732.3696</v>
      </c>
      <c r="R57" s="12">
        <f t="shared" si="7"/>
        <v>1659.15</v>
      </c>
      <c r="S57" s="12">
        <f t="shared" si="8"/>
        <v>10391.5196</v>
      </c>
      <c r="T57" s="11">
        <f t="shared" si="9"/>
        <v>571533.57799999998</v>
      </c>
      <c r="U57" s="5"/>
      <c r="V57" s="41">
        <f t="shared" si="10"/>
        <v>253982.87199999997</v>
      </c>
      <c r="W57" s="36" t="b">
        <f t="shared" si="11"/>
        <v>1</v>
      </c>
      <c r="X57" s="44">
        <f t="shared" ref="X57:X65" si="24">V57/S57</f>
        <v>24.441360049015351</v>
      </c>
      <c r="Y57" s="43">
        <f t="shared" si="16"/>
        <v>24</v>
      </c>
      <c r="AA57" s="20">
        <v>54</v>
      </c>
      <c r="AB57" s="20" t="s">
        <v>14</v>
      </c>
      <c r="AC57" s="19" t="s">
        <v>96</v>
      </c>
      <c r="AD57" s="48">
        <v>79</v>
      </c>
      <c r="AE57" s="26" t="s">
        <v>9</v>
      </c>
      <c r="AF57" s="14">
        <v>8732.3696</v>
      </c>
      <c r="AG57" s="12">
        <v>1659.15</v>
      </c>
      <c r="AH57" s="12">
        <v>10391.5196</v>
      </c>
      <c r="AI57" s="16">
        <f t="shared" si="13"/>
        <v>820930.04839999997</v>
      </c>
      <c r="AJ57" s="51">
        <f t="shared" si="12"/>
        <v>24</v>
      </c>
    </row>
    <row r="58" spans="2:36" ht="27.75" customHeight="1">
      <c r="B58" s="20">
        <v>55</v>
      </c>
      <c r="C58" s="20" t="s">
        <v>14</v>
      </c>
      <c r="D58" s="19" t="s">
        <v>95</v>
      </c>
      <c r="E58" s="27">
        <v>61</v>
      </c>
      <c r="F58" s="26" t="s">
        <v>9</v>
      </c>
      <c r="G58" s="14">
        <v>1907.71</v>
      </c>
      <c r="H58" s="12">
        <f t="shared" si="0"/>
        <v>362.46</v>
      </c>
      <c r="I58" s="12">
        <f t="shared" si="1"/>
        <v>2270.17</v>
      </c>
      <c r="J58" s="16">
        <f t="shared" si="2"/>
        <v>138480.37</v>
      </c>
      <c r="L58" s="14">
        <v>1800</v>
      </c>
      <c r="M58" s="12">
        <f t="shared" si="3"/>
        <v>342</v>
      </c>
      <c r="N58" s="12">
        <f t="shared" si="4"/>
        <v>2142</v>
      </c>
      <c r="O58" s="15">
        <f t="shared" si="5"/>
        <v>130662</v>
      </c>
      <c r="Q58" s="14">
        <f t="shared" si="6"/>
        <v>1288.3824</v>
      </c>
      <c r="R58" s="12">
        <f t="shared" si="7"/>
        <v>244.79</v>
      </c>
      <c r="S58" s="12">
        <f t="shared" si="8"/>
        <v>1533.1723999999999</v>
      </c>
      <c r="T58" s="11">
        <f t="shared" si="9"/>
        <v>93523.516399999993</v>
      </c>
      <c r="U58" s="5"/>
      <c r="V58" s="41">
        <f t="shared" si="10"/>
        <v>44956.853600000002</v>
      </c>
      <c r="W58" s="36" t="b">
        <f t="shared" si="11"/>
        <v>1</v>
      </c>
      <c r="X58" s="44">
        <f t="shared" si="24"/>
        <v>29.322764745830284</v>
      </c>
      <c r="Y58" s="43">
        <f t="shared" si="16"/>
        <v>29</v>
      </c>
      <c r="AA58" s="20">
        <v>55</v>
      </c>
      <c r="AB58" s="20" t="s">
        <v>14</v>
      </c>
      <c r="AC58" s="19" t="s">
        <v>95</v>
      </c>
      <c r="AD58" s="48">
        <v>90</v>
      </c>
      <c r="AE58" s="26" t="s">
        <v>9</v>
      </c>
      <c r="AF58" s="14">
        <v>1288.3824</v>
      </c>
      <c r="AG58" s="12">
        <v>244.79</v>
      </c>
      <c r="AH58" s="12">
        <v>1533.1723999999999</v>
      </c>
      <c r="AI58" s="16">
        <f t="shared" si="13"/>
        <v>137985.516</v>
      </c>
      <c r="AJ58" s="51">
        <f t="shared" si="12"/>
        <v>29</v>
      </c>
    </row>
    <row r="59" spans="2:36" ht="23.25" customHeight="1">
      <c r="B59" s="20">
        <v>56</v>
      </c>
      <c r="C59" s="20" t="s">
        <v>14</v>
      </c>
      <c r="D59" s="19" t="s">
        <v>94</v>
      </c>
      <c r="E59" s="27">
        <v>11</v>
      </c>
      <c r="F59" s="26" t="s">
        <v>12</v>
      </c>
      <c r="G59" s="14">
        <v>13727.24</v>
      </c>
      <c r="H59" s="12">
        <f t="shared" si="0"/>
        <v>2608.1799999999998</v>
      </c>
      <c r="I59" s="12">
        <f t="shared" si="1"/>
        <v>16335.42</v>
      </c>
      <c r="J59" s="16">
        <f t="shared" si="2"/>
        <v>179689.62</v>
      </c>
      <c r="L59" s="14">
        <v>13300</v>
      </c>
      <c r="M59" s="12">
        <f t="shared" si="3"/>
        <v>2527</v>
      </c>
      <c r="N59" s="12">
        <f t="shared" si="4"/>
        <v>15827</v>
      </c>
      <c r="O59" s="15">
        <f t="shared" si="5"/>
        <v>174097</v>
      </c>
      <c r="Q59" s="14">
        <f t="shared" si="6"/>
        <v>9519.7143999999989</v>
      </c>
      <c r="R59" s="12">
        <f t="shared" si="7"/>
        <v>1808.75</v>
      </c>
      <c r="S59" s="12">
        <f t="shared" si="8"/>
        <v>11328.464399999999</v>
      </c>
      <c r="T59" s="11">
        <f t="shared" si="9"/>
        <v>124613.10839999998</v>
      </c>
      <c r="U59" s="5"/>
      <c r="V59" s="41">
        <f t="shared" si="10"/>
        <v>55076.511600000013</v>
      </c>
      <c r="W59" s="36" t="b">
        <f t="shared" si="11"/>
        <v>1</v>
      </c>
      <c r="X59" s="44">
        <f t="shared" si="24"/>
        <v>4.8617808782627252</v>
      </c>
      <c r="Y59" s="43">
        <f t="shared" si="16"/>
        <v>4</v>
      </c>
      <c r="AA59" s="20">
        <v>56</v>
      </c>
      <c r="AB59" s="20" t="s">
        <v>14</v>
      </c>
      <c r="AC59" s="19" t="s">
        <v>94</v>
      </c>
      <c r="AD59" s="48">
        <v>15</v>
      </c>
      <c r="AE59" s="26" t="s">
        <v>12</v>
      </c>
      <c r="AF59" s="14">
        <v>9519.7143999999989</v>
      </c>
      <c r="AG59" s="12">
        <v>1808.75</v>
      </c>
      <c r="AH59" s="12">
        <v>11328.464399999999</v>
      </c>
      <c r="AI59" s="16">
        <f t="shared" si="13"/>
        <v>169926.96599999999</v>
      </c>
      <c r="AJ59" s="51">
        <f t="shared" si="12"/>
        <v>4</v>
      </c>
    </row>
    <row r="60" spans="2:36" ht="23.25" customHeight="1">
      <c r="B60" s="20">
        <v>57</v>
      </c>
      <c r="C60" s="20" t="s">
        <v>14</v>
      </c>
      <c r="D60" s="19" t="s">
        <v>93</v>
      </c>
      <c r="E60" s="27">
        <v>6</v>
      </c>
      <c r="F60" s="26" t="s">
        <v>12</v>
      </c>
      <c r="G60" s="14">
        <v>13703.29</v>
      </c>
      <c r="H60" s="12">
        <f t="shared" si="0"/>
        <v>2603.63</v>
      </c>
      <c r="I60" s="12">
        <f t="shared" si="1"/>
        <v>16306.920000000002</v>
      </c>
      <c r="J60" s="16">
        <f t="shared" si="2"/>
        <v>97841.520000000019</v>
      </c>
      <c r="L60" s="14">
        <v>13200</v>
      </c>
      <c r="M60" s="12">
        <f t="shared" si="3"/>
        <v>2508</v>
      </c>
      <c r="N60" s="12">
        <f t="shared" si="4"/>
        <v>15708</v>
      </c>
      <c r="O60" s="15">
        <f t="shared" si="5"/>
        <v>94248</v>
      </c>
      <c r="Q60" s="14">
        <f t="shared" si="6"/>
        <v>9448.1376</v>
      </c>
      <c r="R60" s="12">
        <f t="shared" si="7"/>
        <v>1795.15</v>
      </c>
      <c r="S60" s="12">
        <f t="shared" si="8"/>
        <v>11243.2876</v>
      </c>
      <c r="T60" s="11">
        <f t="shared" si="9"/>
        <v>67459.725600000005</v>
      </c>
      <c r="U60" s="5"/>
      <c r="V60" s="41">
        <f t="shared" si="10"/>
        <v>30381.794400000013</v>
      </c>
      <c r="W60" s="36" t="b">
        <f t="shared" si="11"/>
        <v>1</v>
      </c>
      <c r="X60" s="44">
        <f t="shared" si="24"/>
        <v>2.7022162450064884</v>
      </c>
      <c r="Y60" s="43">
        <f t="shared" si="16"/>
        <v>2</v>
      </c>
      <c r="AA60" s="20">
        <v>57</v>
      </c>
      <c r="AB60" s="20" t="s">
        <v>14</v>
      </c>
      <c r="AC60" s="19" t="s">
        <v>93</v>
      </c>
      <c r="AD60" s="48">
        <v>8</v>
      </c>
      <c r="AE60" s="26" t="s">
        <v>12</v>
      </c>
      <c r="AF60" s="14">
        <v>9448.1376</v>
      </c>
      <c r="AG60" s="12">
        <v>1795.15</v>
      </c>
      <c r="AH60" s="12">
        <v>11243.2876</v>
      </c>
      <c r="AI60" s="16">
        <f t="shared" si="13"/>
        <v>89946.300799999997</v>
      </c>
      <c r="AJ60" s="51">
        <f t="shared" si="12"/>
        <v>2</v>
      </c>
    </row>
    <row r="61" spans="2:36" ht="18">
      <c r="B61" s="20">
        <v>58</v>
      </c>
      <c r="C61" s="20" t="s">
        <v>52</v>
      </c>
      <c r="D61" s="19" t="s">
        <v>92</v>
      </c>
      <c r="E61" s="27">
        <v>4</v>
      </c>
      <c r="F61" s="26" t="s">
        <v>9</v>
      </c>
      <c r="G61" s="14">
        <v>254031.48</v>
      </c>
      <c r="H61" s="12">
        <f t="shared" si="0"/>
        <v>48265.98</v>
      </c>
      <c r="I61" s="12">
        <f t="shared" si="1"/>
        <v>302297.46000000002</v>
      </c>
      <c r="J61" s="16">
        <f t="shared" si="2"/>
        <v>1209189.8400000001</v>
      </c>
      <c r="L61" s="14">
        <v>246400</v>
      </c>
      <c r="M61" s="12">
        <f t="shared" si="3"/>
        <v>46816</v>
      </c>
      <c r="N61" s="12">
        <f t="shared" si="4"/>
        <v>293216</v>
      </c>
      <c r="O61" s="15">
        <f t="shared" si="5"/>
        <v>1172864</v>
      </c>
      <c r="Q61" s="14">
        <f t="shared" si="6"/>
        <v>176365.2352</v>
      </c>
      <c r="R61" s="12">
        <f t="shared" si="7"/>
        <v>33509.39</v>
      </c>
      <c r="S61" s="12">
        <f t="shared" si="8"/>
        <v>209874.62520000001</v>
      </c>
      <c r="T61" s="11">
        <f t="shared" si="9"/>
        <v>839498.50080000004</v>
      </c>
      <c r="U61" s="5"/>
      <c r="V61" s="41">
        <f t="shared" si="10"/>
        <v>369691.33920000005</v>
      </c>
      <c r="W61" s="36" t="b">
        <f t="shared" si="11"/>
        <v>1</v>
      </c>
      <c r="X61" s="44">
        <f t="shared" si="24"/>
        <v>1.7614865963319897</v>
      </c>
      <c r="Y61" s="43">
        <f t="shared" si="16"/>
        <v>1</v>
      </c>
      <c r="AA61" s="20">
        <v>58</v>
      </c>
      <c r="AB61" s="20" t="s">
        <v>52</v>
      </c>
      <c r="AC61" s="19" t="s">
        <v>92</v>
      </c>
      <c r="AD61" s="48">
        <v>5</v>
      </c>
      <c r="AE61" s="26" t="s">
        <v>9</v>
      </c>
      <c r="AF61" s="14">
        <v>176365.2352</v>
      </c>
      <c r="AG61" s="12">
        <v>33509.39</v>
      </c>
      <c r="AH61" s="12">
        <v>209874.62520000001</v>
      </c>
      <c r="AI61" s="16">
        <f t="shared" si="13"/>
        <v>1049373.1260000002</v>
      </c>
      <c r="AJ61" s="51">
        <f t="shared" si="12"/>
        <v>1</v>
      </c>
    </row>
    <row r="62" spans="2:36" ht="18">
      <c r="B62" s="20">
        <v>59</v>
      </c>
      <c r="C62" s="20" t="s">
        <v>52</v>
      </c>
      <c r="D62" s="19" t="s">
        <v>91</v>
      </c>
      <c r="E62" s="27">
        <v>8</v>
      </c>
      <c r="F62" s="26" t="s">
        <v>9</v>
      </c>
      <c r="G62" s="14">
        <v>55363.45</v>
      </c>
      <c r="H62" s="12">
        <f t="shared" si="0"/>
        <v>10519.06</v>
      </c>
      <c r="I62" s="12">
        <f t="shared" si="1"/>
        <v>65882.509999999995</v>
      </c>
      <c r="J62" s="16">
        <f t="shared" si="2"/>
        <v>527060.07999999996</v>
      </c>
      <c r="K62" s="22"/>
      <c r="L62" s="14">
        <v>53700</v>
      </c>
      <c r="M62" s="12">
        <f t="shared" si="3"/>
        <v>10203</v>
      </c>
      <c r="N62" s="12">
        <f t="shared" si="4"/>
        <v>63903</v>
      </c>
      <c r="O62" s="15">
        <f t="shared" si="5"/>
        <v>511224</v>
      </c>
      <c r="Q62" s="14">
        <f t="shared" si="6"/>
        <v>38436.741600000001</v>
      </c>
      <c r="R62" s="12">
        <f t="shared" si="7"/>
        <v>7302.98</v>
      </c>
      <c r="S62" s="12">
        <f t="shared" si="8"/>
        <v>45739.721600000004</v>
      </c>
      <c r="T62" s="11">
        <f t="shared" si="9"/>
        <v>365917.77280000004</v>
      </c>
      <c r="U62" s="5"/>
      <c r="V62" s="41">
        <f t="shared" si="10"/>
        <v>161142.30719999992</v>
      </c>
      <c r="W62" s="36" t="b">
        <f t="shared" si="11"/>
        <v>1</v>
      </c>
      <c r="X62" s="44">
        <f t="shared" si="24"/>
        <v>3.5230277221451192</v>
      </c>
      <c r="Y62" s="43">
        <f t="shared" si="16"/>
        <v>3</v>
      </c>
      <c r="AA62" s="20">
        <v>59</v>
      </c>
      <c r="AB62" s="20" t="s">
        <v>52</v>
      </c>
      <c r="AC62" s="19" t="s">
        <v>91</v>
      </c>
      <c r="AD62" s="48">
        <v>11</v>
      </c>
      <c r="AE62" s="26" t="s">
        <v>9</v>
      </c>
      <c r="AF62" s="14">
        <v>38436.741600000001</v>
      </c>
      <c r="AG62" s="12">
        <v>7302.98</v>
      </c>
      <c r="AH62" s="12">
        <v>45739.721600000004</v>
      </c>
      <c r="AI62" s="16">
        <f t="shared" si="13"/>
        <v>503136.93760000006</v>
      </c>
      <c r="AJ62" s="51">
        <f t="shared" si="12"/>
        <v>3</v>
      </c>
    </row>
    <row r="63" spans="2:36" ht="27">
      <c r="B63" s="20">
        <v>60</v>
      </c>
      <c r="C63" s="20" t="s">
        <v>52</v>
      </c>
      <c r="D63" s="19" t="s">
        <v>90</v>
      </c>
      <c r="E63" s="27">
        <v>4</v>
      </c>
      <c r="F63" s="26" t="s">
        <v>9</v>
      </c>
      <c r="G63" s="14">
        <v>72170.17</v>
      </c>
      <c r="H63" s="12">
        <f t="shared" si="0"/>
        <v>13712.33</v>
      </c>
      <c r="I63" s="12">
        <f t="shared" si="1"/>
        <v>85882.5</v>
      </c>
      <c r="J63" s="16">
        <f t="shared" si="2"/>
        <v>343530</v>
      </c>
      <c r="K63" s="22"/>
      <c r="L63" s="14">
        <v>70000</v>
      </c>
      <c r="M63" s="12">
        <f t="shared" si="3"/>
        <v>13300</v>
      </c>
      <c r="N63" s="12">
        <f t="shared" si="4"/>
        <v>83300</v>
      </c>
      <c r="O63" s="15">
        <f t="shared" si="5"/>
        <v>333200</v>
      </c>
      <c r="Q63" s="14">
        <f t="shared" si="6"/>
        <v>50103.759999999995</v>
      </c>
      <c r="R63" s="12">
        <f t="shared" si="7"/>
        <v>9519.7099999999991</v>
      </c>
      <c r="S63" s="12">
        <f t="shared" si="8"/>
        <v>59623.469999999994</v>
      </c>
      <c r="T63" s="11">
        <f t="shared" si="9"/>
        <v>238493.87999999998</v>
      </c>
      <c r="U63" s="5"/>
      <c r="V63" s="41">
        <f t="shared" si="10"/>
        <v>105036.12000000002</v>
      </c>
      <c r="W63" s="36" t="b">
        <f t="shared" si="11"/>
        <v>1</v>
      </c>
      <c r="X63" s="44">
        <f t="shared" si="24"/>
        <v>1.7616572802622865</v>
      </c>
      <c r="Y63" s="43">
        <f t="shared" si="16"/>
        <v>1</v>
      </c>
      <c r="AA63" s="20">
        <v>60</v>
      </c>
      <c r="AB63" s="20" t="s">
        <v>52</v>
      </c>
      <c r="AC63" s="19" t="s">
        <v>90</v>
      </c>
      <c r="AD63" s="48">
        <v>5</v>
      </c>
      <c r="AE63" s="26" t="s">
        <v>9</v>
      </c>
      <c r="AF63" s="14">
        <v>50103.759999999995</v>
      </c>
      <c r="AG63" s="12">
        <v>9519.7099999999991</v>
      </c>
      <c r="AH63" s="12">
        <v>59623.469999999994</v>
      </c>
      <c r="AI63" s="16">
        <f t="shared" si="13"/>
        <v>298117.34999999998</v>
      </c>
      <c r="AJ63" s="51">
        <f t="shared" si="12"/>
        <v>1</v>
      </c>
    </row>
    <row r="64" spans="2:36" ht="18">
      <c r="B64" s="20">
        <v>61</v>
      </c>
      <c r="C64" s="20" t="s">
        <v>52</v>
      </c>
      <c r="D64" s="19" t="s">
        <v>89</v>
      </c>
      <c r="E64" s="27">
        <v>10</v>
      </c>
      <c r="F64" s="26" t="s">
        <v>12</v>
      </c>
      <c r="G64" s="14">
        <v>333829.76000000001</v>
      </c>
      <c r="H64" s="12">
        <f t="shared" si="0"/>
        <v>63427.65</v>
      </c>
      <c r="I64" s="12">
        <f t="shared" si="1"/>
        <v>397257.41000000003</v>
      </c>
      <c r="J64" s="16">
        <f t="shared" si="2"/>
        <v>3972574.1000000006</v>
      </c>
      <c r="L64" s="14">
        <v>323800</v>
      </c>
      <c r="M64" s="12">
        <f t="shared" si="3"/>
        <v>61522</v>
      </c>
      <c r="N64" s="12">
        <f t="shared" si="4"/>
        <v>385322</v>
      </c>
      <c r="O64" s="15">
        <f t="shared" si="5"/>
        <v>3853220</v>
      </c>
      <c r="Q64" s="14">
        <f t="shared" si="6"/>
        <v>231765.67839999998</v>
      </c>
      <c r="R64" s="12">
        <f t="shared" si="7"/>
        <v>44035.48</v>
      </c>
      <c r="S64" s="12">
        <f t="shared" si="8"/>
        <v>275801.15839999996</v>
      </c>
      <c r="T64" s="11">
        <f t="shared" si="9"/>
        <v>2758011.5839999998</v>
      </c>
      <c r="U64" s="5"/>
      <c r="V64" s="41">
        <f t="shared" si="10"/>
        <v>1214562.5160000008</v>
      </c>
      <c r="W64" s="36" t="b">
        <f t="shared" si="11"/>
        <v>1</v>
      </c>
      <c r="X64" s="44">
        <f t="shared" si="24"/>
        <v>4.4037614745565943</v>
      </c>
      <c r="Y64" s="43">
        <f t="shared" si="16"/>
        <v>4</v>
      </c>
      <c r="AA64" s="20">
        <v>61</v>
      </c>
      <c r="AB64" s="20" t="s">
        <v>52</v>
      </c>
      <c r="AC64" s="19" t="s">
        <v>89</v>
      </c>
      <c r="AD64" s="48">
        <v>14</v>
      </c>
      <c r="AE64" s="26" t="s">
        <v>12</v>
      </c>
      <c r="AF64" s="14">
        <v>231765.67839999998</v>
      </c>
      <c r="AG64" s="12">
        <v>44035.48</v>
      </c>
      <c r="AH64" s="12">
        <v>275801.15839999996</v>
      </c>
      <c r="AI64" s="16">
        <f t="shared" si="13"/>
        <v>3861216.2175999992</v>
      </c>
      <c r="AJ64" s="51">
        <f t="shared" si="12"/>
        <v>4</v>
      </c>
    </row>
    <row r="65" spans="2:36" ht="18">
      <c r="B65" s="20">
        <v>62</v>
      </c>
      <c r="C65" s="20" t="s">
        <v>87</v>
      </c>
      <c r="D65" s="19" t="s">
        <v>88</v>
      </c>
      <c r="E65" s="27">
        <v>7</v>
      </c>
      <c r="F65" s="26" t="s">
        <v>9</v>
      </c>
      <c r="G65" s="14">
        <v>29537.82</v>
      </c>
      <c r="H65" s="12">
        <f t="shared" si="0"/>
        <v>5612.19</v>
      </c>
      <c r="I65" s="12">
        <f t="shared" si="1"/>
        <v>35150.01</v>
      </c>
      <c r="J65" s="16">
        <f t="shared" si="2"/>
        <v>246050.07</v>
      </c>
      <c r="L65" s="14">
        <v>28600</v>
      </c>
      <c r="M65" s="12">
        <f t="shared" si="3"/>
        <v>5434</v>
      </c>
      <c r="N65" s="12">
        <f t="shared" si="4"/>
        <v>34034</v>
      </c>
      <c r="O65" s="15">
        <f t="shared" si="5"/>
        <v>238238</v>
      </c>
      <c r="Q65" s="14">
        <f t="shared" si="6"/>
        <v>20470.964799999998</v>
      </c>
      <c r="R65" s="12">
        <f t="shared" si="7"/>
        <v>3889.48</v>
      </c>
      <c r="S65" s="12">
        <f t="shared" si="8"/>
        <v>24360.444799999997</v>
      </c>
      <c r="T65" s="11">
        <f t="shared" si="9"/>
        <v>170523.11359999998</v>
      </c>
      <c r="U65" s="5"/>
      <c r="V65" s="41">
        <f t="shared" si="10"/>
        <v>75526.956400000025</v>
      </c>
      <c r="W65" s="36" t="b">
        <f t="shared" si="11"/>
        <v>1</v>
      </c>
      <c r="X65" s="44">
        <f t="shared" si="24"/>
        <v>3.1003931586667921</v>
      </c>
      <c r="Y65" s="43">
        <f t="shared" si="16"/>
        <v>3</v>
      </c>
      <c r="AA65" s="20">
        <v>62</v>
      </c>
      <c r="AB65" s="20" t="s">
        <v>87</v>
      </c>
      <c r="AC65" s="19" t="s">
        <v>88</v>
      </c>
      <c r="AD65" s="48">
        <v>10</v>
      </c>
      <c r="AE65" s="26" t="s">
        <v>9</v>
      </c>
      <c r="AF65" s="14">
        <v>20470.964799999998</v>
      </c>
      <c r="AG65" s="12">
        <v>3889.48</v>
      </c>
      <c r="AH65" s="12">
        <v>24360.444799999997</v>
      </c>
      <c r="AI65" s="16">
        <f t="shared" si="13"/>
        <v>243604.44799999997</v>
      </c>
      <c r="AJ65" s="51">
        <f t="shared" si="12"/>
        <v>3</v>
      </c>
    </row>
    <row r="66" spans="2:36" ht="24" customHeight="1">
      <c r="B66" s="20">
        <v>63</v>
      </c>
      <c r="C66" s="20" t="s">
        <v>87</v>
      </c>
      <c r="D66" s="19" t="s">
        <v>86</v>
      </c>
      <c r="E66" s="27">
        <v>1</v>
      </c>
      <c r="F66" s="26" t="s">
        <v>9</v>
      </c>
      <c r="G66" s="14">
        <v>273516.23</v>
      </c>
      <c r="H66" s="12">
        <f t="shared" si="0"/>
        <v>51968.08</v>
      </c>
      <c r="I66" s="12">
        <f t="shared" si="1"/>
        <v>325484.31</v>
      </c>
      <c r="J66" s="16">
        <f t="shared" si="2"/>
        <v>325484.31</v>
      </c>
      <c r="L66" s="14">
        <v>265300</v>
      </c>
      <c r="M66" s="12">
        <f t="shared" si="3"/>
        <v>50407</v>
      </c>
      <c r="N66" s="12">
        <f t="shared" si="4"/>
        <v>315707</v>
      </c>
      <c r="O66" s="15">
        <f t="shared" si="5"/>
        <v>315707</v>
      </c>
      <c r="Q66" s="14">
        <f t="shared" si="6"/>
        <v>189893.25039999999</v>
      </c>
      <c r="R66" s="12">
        <f t="shared" si="7"/>
        <v>36079.72</v>
      </c>
      <c r="S66" s="12">
        <f t="shared" si="8"/>
        <v>225972.97039999999</v>
      </c>
      <c r="T66" s="11">
        <f t="shared" si="9"/>
        <v>225972.97039999999</v>
      </c>
      <c r="U66" s="5"/>
      <c r="V66" s="41">
        <f t="shared" si="10"/>
        <v>99511.339600000007</v>
      </c>
      <c r="W66" s="35" t="b">
        <f t="shared" si="11"/>
        <v>0</v>
      </c>
      <c r="X66" s="40"/>
      <c r="Y66" s="40">
        <v>0</v>
      </c>
      <c r="AA66" s="20">
        <v>63</v>
      </c>
      <c r="AB66" s="20" t="s">
        <v>87</v>
      </c>
      <c r="AC66" s="19" t="s">
        <v>86</v>
      </c>
      <c r="AD66" s="27">
        <v>1</v>
      </c>
      <c r="AE66" s="26" t="s">
        <v>9</v>
      </c>
      <c r="AF66" s="14">
        <v>189893.25039999999</v>
      </c>
      <c r="AG66" s="12">
        <v>36079.72</v>
      </c>
      <c r="AH66" s="12">
        <v>225972.97039999999</v>
      </c>
      <c r="AI66" s="16">
        <f t="shared" si="13"/>
        <v>225972.97039999999</v>
      </c>
      <c r="AJ66" s="51">
        <f t="shared" si="12"/>
        <v>0</v>
      </c>
    </row>
    <row r="67" spans="2:36" ht="18" customHeight="1">
      <c r="B67" s="20">
        <v>64</v>
      </c>
      <c r="C67" s="20" t="s">
        <v>85</v>
      </c>
      <c r="D67" s="19" t="s">
        <v>84</v>
      </c>
      <c r="E67" s="27">
        <v>1</v>
      </c>
      <c r="F67" s="26" t="s">
        <v>12</v>
      </c>
      <c r="G67" s="14">
        <v>89757.08</v>
      </c>
      <c r="H67" s="12">
        <f t="shared" si="0"/>
        <v>17053.849999999999</v>
      </c>
      <c r="I67" s="12">
        <f t="shared" si="1"/>
        <v>106810.93</v>
      </c>
      <c r="J67" s="16">
        <f t="shared" si="2"/>
        <v>106810.93</v>
      </c>
      <c r="L67" s="14">
        <v>87000</v>
      </c>
      <c r="M67" s="12">
        <f t="shared" si="3"/>
        <v>16530</v>
      </c>
      <c r="N67" s="12">
        <f t="shared" si="4"/>
        <v>103530</v>
      </c>
      <c r="O67" s="15">
        <f t="shared" si="5"/>
        <v>103530</v>
      </c>
      <c r="Q67" s="14">
        <f t="shared" si="6"/>
        <v>62271.815999999999</v>
      </c>
      <c r="R67" s="12">
        <f t="shared" si="7"/>
        <v>11831.65</v>
      </c>
      <c r="S67" s="12">
        <f t="shared" si="8"/>
        <v>74103.466</v>
      </c>
      <c r="T67" s="11">
        <f t="shared" si="9"/>
        <v>74103.466</v>
      </c>
      <c r="U67" s="5"/>
      <c r="V67" s="41">
        <f t="shared" si="10"/>
        <v>32707.463999999993</v>
      </c>
      <c r="W67" s="35" t="b">
        <f t="shared" si="11"/>
        <v>0</v>
      </c>
      <c r="X67" s="40"/>
      <c r="Y67" s="40">
        <v>0</v>
      </c>
      <c r="AA67" s="20">
        <v>64</v>
      </c>
      <c r="AB67" s="20" t="s">
        <v>85</v>
      </c>
      <c r="AC67" s="19" t="s">
        <v>84</v>
      </c>
      <c r="AD67" s="27">
        <v>1</v>
      </c>
      <c r="AE67" s="26" t="s">
        <v>12</v>
      </c>
      <c r="AF67" s="14">
        <v>62271.815999999999</v>
      </c>
      <c r="AG67" s="12">
        <v>11831.65</v>
      </c>
      <c r="AH67" s="12">
        <v>74103.466</v>
      </c>
      <c r="AI67" s="16">
        <f t="shared" si="13"/>
        <v>74103.466</v>
      </c>
      <c r="AJ67" s="51">
        <f t="shared" si="12"/>
        <v>0</v>
      </c>
    </row>
    <row r="68" spans="2:36" ht="18">
      <c r="B68" s="20">
        <v>65</v>
      </c>
      <c r="C68" s="20" t="s">
        <v>11</v>
      </c>
      <c r="D68" s="19" t="s">
        <v>83</v>
      </c>
      <c r="E68" s="27">
        <v>46</v>
      </c>
      <c r="F68" s="26" t="s">
        <v>9</v>
      </c>
      <c r="G68" s="14">
        <v>5574.23</v>
      </c>
      <c r="H68" s="12">
        <f t="shared" ref="H68:H78" si="25">+ROUND(G68*19%,2)</f>
        <v>1059.0999999999999</v>
      </c>
      <c r="I68" s="12">
        <f t="shared" ref="I68:I78" si="26">+G68+H68</f>
        <v>6633.33</v>
      </c>
      <c r="J68" s="16">
        <f t="shared" ref="J68:J78" si="27">+I68*E68</f>
        <v>305133.18</v>
      </c>
      <c r="L68" s="14">
        <v>5400</v>
      </c>
      <c r="M68" s="12">
        <f t="shared" ref="M68:M78" si="28">+ROUND(L68*19%,2)</f>
        <v>1026</v>
      </c>
      <c r="N68" s="12">
        <f t="shared" ref="N68:N78" si="29">+L68+M68</f>
        <v>6426</v>
      </c>
      <c r="O68" s="15">
        <f t="shared" ref="O68:O78" si="30">+N68*E68</f>
        <v>295596</v>
      </c>
      <c r="Q68" s="14">
        <f t="shared" ref="Q68:Q78" si="31">L68*(1-28.4232%)</f>
        <v>3865.1471999999999</v>
      </c>
      <c r="R68" s="12">
        <f t="shared" ref="R68:R78" si="32">+ROUND(Q68*19%,2)</f>
        <v>734.38</v>
      </c>
      <c r="S68" s="12">
        <f t="shared" ref="S68:S78" si="33">+Q68+R68</f>
        <v>4599.5271999999995</v>
      </c>
      <c r="T68" s="11">
        <f t="shared" ref="T68:T78" si="34">S68*E68</f>
        <v>211578.25119999997</v>
      </c>
      <c r="U68" s="5"/>
      <c r="V68" s="41">
        <f t="shared" si="10"/>
        <v>93554.928800000023</v>
      </c>
      <c r="W68" s="36" t="b">
        <f t="shared" si="11"/>
        <v>1</v>
      </c>
      <c r="X68" s="44">
        <f t="shared" ref="X68:X70" si="35">V68/S68</f>
        <v>20.340118610451967</v>
      </c>
      <c r="Y68" s="43">
        <f t="shared" si="16"/>
        <v>20</v>
      </c>
      <c r="AA68" s="20">
        <v>65</v>
      </c>
      <c r="AB68" s="20" t="s">
        <v>11</v>
      </c>
      <c r="AC68" s="19" t="s">
        <v>83</v>
      </c>
      <c r="AD68" s="48">
        <v>66</v>
      </c>
      <c r="AE68" s="26" t="s">
        <v>9</v>
      </c>
      <c r="AF68" s="14">
        <v>3865.1471999999999</v>
      </c>
      <c r="AG68" s="12">
        <v>734.38</v>
      </c>
      <c r="AH68" s="12">
        <v>4599.5271999999995</v>
      </c>
      <c r="AI68" s="16">
        <f t="shared" ref="AI68:AI78" si="36">+AH68*AD68</f>
        <v>303568.79519999999</v>
      </c>
      <c r="AJ68" s="51">
        <f t="shared" si="12"/>
        <v>20</v>
      </c>
    </row>
    <row r="69" spans="2:36" ht="18">
      <c r="B69" s="20">
        <v>66</v>
      </c>
      <c r="C69" s="20" t="s">
        <v>11</v>
      </c>
      <c r="D69" s="19" t="s">
        <v>82</v>
      </c>
      <c r="E69" s="27">
        <v>46</v>
      </c>
      <c r="F69" s="26" t="s">
        <v>9</v>
      </c>
      <c r="G69" s="14">
        <v>5740.9</v>
      </c>
      <c r="H69" s="12">
        <f t="shared" si="25"/>
        <v>1090.77</v>
      </c>
      <c r="I69" s="12">
        <f t="shared" si="26"/>
        <v>6831.67</v>
      </c>
      <c r="J69" s="16">
        <f t="shared" si="27"/>
        <v>314256.82</v>
      </c>
      <c r="L69" s="14">
        <v>5500</v>
      </c>
      <c r="M69" s="12">
        <f t="shared" si="28"/>
        <v>1045</v>
      </c>
      <c r="N69" s="12">
        <f t="shared" si="29"/>
        <v>6545</v>
      </c>
      <c r="O69" s="15">
        <f t="shared" si="30"/>
        <v>301070</v>
      </c>
      <c r="Q69" s="14">
        <f t="shared" si="31"/>
        <v>3936.7239999999997</v>
      </c>
      <c r="R69" s="12">
        <f t="shared" si="32"/>
        <v>747.98</v>
      </c>
      <c r="S69" s="12">
        <f t="shared" si="33"/>
        <v>4684.7039999999997</v>
      </c>
      <c r="T69" s="11">
        <f t="shared" si="34"/>
        <v>215496.38399999999</v>
      </c>
      <c r="U69" s="5"/>
      <c r="V69" s="41">
        <f t="shared" ref="V69:V105" si="37">J69-T69</f>
        <v>98760.436000000016</v>
      </c>
      <c r="W69" s="36" t="b">
        <f t="shared" ref="W69:W78" si="38">V69&gt;S69</f>
        <v>1</v>
      </c>
      <c r="X69" s="44">
        <f t="shared" si="35"/>
        <v>21.081467687179387</v>
      </c>
      <c r="Y69" s="43">
        <f t="shared" si="16"/>
        <v>21</v>
      </c>
      <c r="AA69" s="20">
        <v>66</v>
      </c>
      <c r="AB69" s="20" t="s">
        <v>11</v>
      </c>
      <c r="AC69" s="19" t="s">
        <v>82</v>
      </c>
      <c r="AD69" s="48">
        <v>67</v>
      </c>
      <c r="AE69" s="26" t="s">
        <v>9</v>
      </c>
      <c r="AF69" s="14">
        <v>3936.7239999999997</v>
      </c>
      <c r="AG69" s="12">
        <v>747.98</v>
      </c>
      <c r="AH69" s="12">
        <v>4684.7039999999997</v>
      </c>
      <c r="AI69" s="16">
        <f t="shared" si="36"/>
        <v>313875.16800000001</v>
      </c>
      <c r="AJ69" s="51">
        <f t="shared" ref="AJ69:AJ126" si="39">AD69-E69</f>
        <v>21</v>
      </c>
    </row>
    <row r="70" spans="2:36" ht="27.75" customHeight="1">
      <c r="B70" s="20">
        <v>67</v>
      </c>
      <c r="C70" s="20" t="s">
        <v>11</v>
      </c>
      <c r="D70" s="19" t="s">
        <v>81</v>
      </c>
      <c r="E70" s="27">
        <v>5</v>
      </c>
      <c r="F70" s="26" t="s">
        <v>9</v>
      </c>
      <c r="G70" s="14">
        <v>119807.37</v>
      </c>
      <c r="H70" s="12">
        <f t="shared" si="25"/>
        <v>22763.4</v>
      </c>
      <c r="I70" s="12">
        <f t="shared" si="26"/>
        <v>142570.76999999999</v>
      </c>
      <c r="J70" s="16">
        <f t="shared" si="27"/>
        <v>712853.85</v>
      </c>
      <c r="K70" s="22"/>
      <c r="L70" s="14">
        <v>116200</v>
      </c>
      <c r="M70" s="12">
        <f t="shared" si="28"/>
        <v>22078</v>
      </c>
      <c r="N70" s="12">
        <f t="shared" si="29"/>
        <v>138278</v>
      </c>
      <c r="O70" s="15">
        <f t="shared" si="30"/>
        <v>691390</v>
      </c>
      <c r="Q70" s="14">
        <f t="shared" si="31"/>
        <v>83172.241599999994</v>
      </c>
      <c r="R70" s="12">
        <f t="shared" si="32"/>
        <v>15802.73</v>
      </c>
      <c r="S70" s="12">
        <f t="shared" si="33"/>
        <v>98974.97159999999</v>
      </c>
      <c r="T70" s="11">
        <f t="shared" si="34"/>
        <v>494874.85799999995</v>
      </c>
      <c r="U70" s="5"/>
      <c r="V70" s="41">
        <f t="shared" si="37"/>
        <v>217978.99200000003</v>
      </c>
      <c r="W70" s="36" t="b">
        <f t="shared" si="38"/>
        <v>1</v>
      </c>
      <c r="X70" s="44">
        <f t="shared" si="35"/>
        <v>2.2023647845128562</v>
      </c>
      <c r="Y70" s="43">
        <f t="shared" si="16"/>
        <v>2</v>
      </c>
      <c r="AA70" s="20">
        <v>67</v>
      </c>
      <c r="AB70" s="20" t="s">
        <v>11</v>
      </c>
      <c r="AC70" s="19" t="s">
        <v>81</v>
      </c>
      <c r="AD70" s="48">
        <v>7</v>
      </c>
      <c r="AE70" s="26" t="s">
        <v>9</v>
      </c>
      <c r="AF70" s="14">
        <v>83172.241599999994</v>
      </c>
      <c r="AG70" s="12">
        <v>15802.73</v>
      </c>
      <c r="AH70" s="12">
        <v>98974.97159999999</v>
      </c>
      <c r="AI70" s="16">
        <f t="shared" si="36"/>
        <v>692824.80119999987</v>
      </c>
      <c r="AJ70" s="51">
        <f t="shared" si="39"/>
        <v>2</v>
      </c>
    </row>
    <row r="71" spans="2:36" ht="24.75" customHeight="1">
      <c r="B71" s="20">
        <v>68</v>
      </c>
      <c r="C71" s="20" t="s">
        <v>11</v>
      </c>
      <c r="D71" s="19" t="s">
        <v>80</v>
      </c>
      <c r="E71" s="27">
        <v>1</v>
      </c>
      <c r="F71" s="26" t="s">
        <v>9</v>
      </c>
      <c r="G71" s="14">
        <v>731109.39</v>
      </c>
      <c r="H71" s="12">
        <f t="shared" si="25"/>
        <v>138910.78</v>
      </c>
      <c r="I71" s="12">
        <f t="shared" si="26"/>
        <v>870020.17</v>
      </c>
      <c r="J71" s="16">
        <f t="shared" si="27"/>
        <v>870020.17</v>
      </c>
      <c r="L71" s="14">
        <v>709100</v>
      </c>
      <c r="M71" s="12">
        <f t="shared" si="28"/>
        <v>134729</v>
      </c>
      <c r="N71" s="12">
        <f t="shared" si="29"/>
        <v>843829</v>
      </c>
      <c r="O71" s="15">
        <f t="shared" si="30"/>
        <v>843829</v>
      </c>
      <c r="Q71" s="14">
        <f t="shared" si="31"/>
        <v>507551.08879999997</v>
      </c>
      <c r="R71" s="12">
        <f t="shared" si="32"/>
        <v>96434.71</v>
      </c>
      <c r="S71" s="12">
        <f t="shared" si="33"/>
        <v>603985.79879999999</v>
      </c>
      <c r="T71" s="11">
        <f t="shared" si="34"/>
        <v>603985.79879999999</v>
      </c>
      <c r="U71" s="5"/>
      <c r="V71" s="41">
        <f t="shared" si="37"/>
        <v>266034.37120000005</v>
      </c>
      <c r="W71" s="35" t="b">
        <f t="shared" si="38"/>
        <v>0</v>
      </c>
      <c r="X71" s="40"/>
      <c r="Y71" s="40">
        <v>0</v>
      </c>
      <c r="AA71" s="20">
        <v>68</v>
      </c>
      <c r="AB71" s="20" t="s">
        <v>11</v>
      </c>
      <c r="AC71" s="19" t="s">
        <v>80</v>
      </c>
      <c r="AD71" s="27">
        <v>1</v>
      </c>
      <c r="AE71" s="26" t="s">
        <v>9</v>
      </c>
      <c r="AF71" s="14">
        <v>507551.08879999997</v>
      </c>
      <c r="AG71" s="12">
        <v>96434.71</v>
      </c>
      <c r="AH71" s="12">
        <v>603985.79879999999</v>
      </c>
      <c r="AI71" s="16">
        <f t="shared" si="36"/>
        <v>603985.79879999999</v>
      </c>
      <c r="AJ71" s="51">
        <f t="shared" si="39"/>
        <v>0</v>
      </c>
    </row>
    <row r="72" spans="2:36" ht="26.25" customHeight="1">
      <c r="B72" s="20">
        <v>69</v>
      </c>
      <c r="C72" s="20" t="s">
        <v>11</v>
      </c>
      <c r="D72" s="28" t="s">
        <v>79</v>
      </c>
      <c r="E72" s="27">
        <v>4</v>
      </c>
      <c r="F72" s="26" t="s">
        <v>12</v>
      </c>
      <c r="G72" s="14">
        <v>88308.09</v>
      </c>
      <c r="H72" s="12">
        <f t="shared" si="25"/>
        <v>16778.54</v>
      </c>
      <c r="I72" s="12">
        <f t="shared" si="26"/>
        <v>105086.63</v>
      </c>
      <c r="J72" s="16">
        <f t="shared" si="27"/>
        <v>420346.52</v>
      </c>
      <c r="K72" s="22"/>
      <c r="L72" s="14">
        <v>85600</v>
      </c>
      <c r="M72" s="12">
        <f t="shared" si="28"/>
        <v>16264</v>
      </c>
      <c r="N72" s="12">
        <f t="shared" si="29"/>
        <v>101864</v>
      </c>
      <c r="O72" s="15">
        <f t="shared" si="30"/>
        <v>407456</v>
      </c>
      <c r="Q72" s="14">
        <f t="shared" si="31"/>
        <v>61269.7408</v>
      </c>
      <c r="R72" s="12">
        <f t="shared" si="32"/>
        <v>11641.25</v>
      </c>
      <c r="S72" s="12">
        <f t="shared" si="33"/>
        <v>72910.9908</v>
      </c>
      <c r="T72" s="11">
        <f t="shared" si="34"/>
        <v>291643.9632</v>
      </c>
      <c r="U72" s="5"/>
      <c r="V72" s="41">
        <f t="shared" si="37"/>
        <v>128702.55680000002</v>
      </c>
      <c r="W72" s="36" t="b">
        <f t="shared" si="38"/>
        <v>1</v>
      </c>
      <c r="X72" s="44">
        <f t="shared" ref="X72:X77" si="40">V72/S72</f>
        <v>1.7652010401702019</v>
      </c>
      <c r="Y72" s="43">
        <f t="shared" si="16"/>
        <v>1</v>
      </c>
      <c r="AA72" s="20">
        <v>69</v>
      </c>
      <c r="AB72" s="20" t="s">
        <v>11</v>
      </c>
      <c r="AC72" s="28" t="s">
        <v>79</v>
      </c>
      <c r="AD72" s="48">
        <v>5</v>
      </c>
      <c r="AE72" s="26" t="s">
        <v>12</v>
      </c>
      <c r="AF72" s="14">
        <v>61269.7408</v>
      </c>
      <c r="AG72" s="12">
        <v>11641.25</v>
      </c>
      <c r="AH72" s="12">
        <v>72910.9908</v>
      </c>
      <c r="AI72" s="16">
        <f t="shared" si="36"/>
        <v>364554.95400000003</v>
      </c>
      <c r="AJ72" s="51">
        <f t="shared" si="39"/>
        <v>1</v>
      </c>
    </row>
    <row r="73" spans="2:36" ht="31.5" customHeight="1">
      <c r="B73" s="20">
        <v>70</v>
      </c>
      <c r="C73" s="20" t="s">
        <v>6</v>
      </c>
      <c r="D73" s="19" t="s">
        <v>78</v>
      </c>
      <c r="E73" s="27">
        <v>3</v>
      </c>
      <c r="F73" s="26" t="s">
        <v>4</v>
      </c>
      <c r="G73" s="14">
        <v>16570.830000000002</v>
      </c>
      <c r="H73" s="12">
        <f t="shared" si="25"/>
        <v>3148.46</v>
      </c>
      <c r="I73" s="12">
        <f t="shared" si="26"/>
        <v>19719.29</v>
      </c>
      <c r="J73" s="16">
        <f t="shared" si="27"/>
        <v>59157.87</v>
      </c>
      <c r="L73" s="14">
        <v>16000</v>
      </c>
      <c r="M73" s="12">
        <f t="shared" si="28"/>
        <v>3040</v>
      </c>
      <c r="N73" s="12">
        <f t="shared" si="29"/>
        <v>19040</v>
      </c>
      <c r="O73" s="15">
        <f t="shared" si="30"/>
        <v>57120</v>
      </c>
      <c r="Q73" s="14">
        <f t="shared" si="31"/>
        <v>11452.287999999999</v>
      </c>
      <c r="R73" s="12">
        <f t="shared" si="32"/>
        <v>2175.9299999999998</v>
      </c>
      <c r="S73" s="12">
        <f t="shared" si="33"/>
        <v>13628.217999999999</v>
      </c>
      <c r="T73" s="11">
        <f t="shared" si="34"/>
        <v>40884.653999999995</v>
      </c>
      <c r="U73" s="5"/>
      <c r="V73" s="41">
        <f t="shared" si="37"/>
        <v>18273.216000000008</v>
      </c>
      <c r="W73" s="36" t="b">
        <f t="shared" si="38"/>
        <v>1</v>
      </c>
      <c r="X73" s="44">
        <f t="shared" si="40"/>
        <v>1.3408367843836964</v>
      </c>
      <c r="Y73" s="43">
        <f t="shared" si="16"/>
        <v>1</v>
      </c>
      <c r="AA73" s="20">
        <v>70</v>
      </c>
      <c r="AB73" s="20" t="s">
        <v>6</v>
      </c>
      <c r="AC73" s="19" t="s">
        <v>78</v>
      </c>
      <c r="AD73" s="48">
        <v>4</v>
      </c>
      <c r="AE73" s="26" t="s">
        <v>4</v>
      </c>
      <c r="AF73" s="14">
        <v>11452.287999999999</v>
      </c>
      <c r="AG73" s="12">
        <v>2175.9299999999998</v>
      </c>
      <c r="AH73" s="12">
        <v>13628.217999999999</v>
      </c>
      <c r="AI73" s="16">
        <f t="shared" si="36"/>
        <v>54512.871999999996</v>
      </c>
      <c r="AJ73" s="51">
        <f t="shared" si="39"/>
        <v>1</v>
      </c>
    </row>
    <row r="74" spans="2:36" ht="28.5" customHeight="1">
      <c r="B74" s="20">
        <v>71</v>
      </c>
      <c r="C74" s="20" t="s">
        <v>6</v>
      </c>
      <c r="D74" s="19" t="s">
        <v>77</v>
      </c>
      <c r="E74" s="27">
        <v>13</v>
      </c>
      <c r="F74" s="26" t="s">
        <v>4</v>
      </c>
      <c r="G74" s="14">
        <v>17334.41</v>
      </c>
      <c r="H74" s="12">
        <f t="shared" si="25"/>
        <v>3293.54</v>
      </c>
      <c r="I74" s="12">
        <f t="shared" si="26"/>
        <v>20627.95</v>
      </c>
      <c r="J74" s="16">
        <f t="shared" si="27"/>
        <v>268163.35000000003</v>
      </c>
      <c r="L74" s="14">
        <v>16800</v>
      </c>
      <c r="M74" s="12">
        <f t="shared" si="28"/>
        <v>3192</v>
      </c>
      <c r="N74" s="12">
        <f t="shared" si="29"/>
        <v>19992</v>
      </c>
      <c r="O74" s="15">
        <f t="shared" si="30"/>
        <v>259896</v>
      </c>
      <c r="Q74" s="14">
        <f t="shared" si="31"/>
        <v>12024.902399999999</v>
      </c>
      <c r="R74" s="12">
        <f t="shared" si="32"/>
        <v>2284.73</v>
      </c>
      <c r="S74" s="12">
        <f t="shared" si="33"/>
        <v>14309.632399999999</v>
      </c>
      <c r="T74" s="11">
        <f t="shared" si="34"/>
        <v>186025.22119999997</v>
      </c>
      <c r="U74" s="5"/>
      <c r="V74" s="41">
        <f t="shared" si="37"/>
        <v>82138.128800000064</v>
      </c>
      <c r="W74" s="36" t="b">
        <f t="shared" si="38"/>
        <v>1</v>
      </c>
      <c r="X74" s="44">
        <f t="shared" si="40"/>
        <v>5.7400586195351933</v>
      </c>
      <c r="Y74" s="43">
        <f t="shared" si="16"/>
        <v>5</v>
      </c>
      <c r="AA74" s="20">
        <v>71</v>
      </c>
      <c r="AB74" s="20" t="s">
        <v>6</v>
      </c>
      <c r="AC74" s="19" t="s">
        <v>77</v>
      </c>
      <c r="AD74" s="48">
        <v>18</v>
      </c>
      <c r="AE74" s="26" t="s">
        <v>4</v>
      </c>
      <c r="AF74" s="14">
        <v>12024.902399999999</v>
      </c>
      <c r="AG74" s="12">
        <v>2284.73</v>
      </c>
      <c r="AH74" s="12">
        <v>14309.632399999999</v>
      </c>
      <c r="AI74" s="16">
        <f t="shared" si="36"/>
        <v>257573.38319999998</v>
      </c>
      <c r="AJ74" s="51">
        <f t="shared" si="39"/>
        <v>5</v>
      </c>
    </row>
    <row r="75" spans="2:36" ht="18">
      <c r="B75" s="20">
        <v>72</v>
      </c>
      <c r="C75" s="20" t="s">
        <v>6</v>
      </c>
      <c r="D75" s="19" t="s">
        <v>76</v>
      </c>
      <c r="E75" s="27">
        <v>4</v>
      </c>
      <c r="F75" s="26" t="s">
        <v>4</v>
      </c>
      <c r="G75" s="14">
        <v>32591.19</v>
      </c>
      <c r="H75" s="12">
        <f t="shared" si="25"/>
        <v>6192.33</v>
      </c>
      <c r="I75" s="12">
        <f t="shared" si="26"/>
        <v>38783.519999999997</v>
      </c>
      <c r="J75" s="16">
        <f t="shared" si="27"/>
        <v>155134.07999999999</v>
      </c>
      <c r="L75" s="14">
        <v>31600</v>
      </c>
      <c r="M75" s="12">
        <f t="shared" si="28"/>
        <v>6004</v>
      </c>
      <c r="N75" s="12">
        <f t="shared" si="29"/>
        <v>37604</v>
      </c>
      <c r="O75" s="15">
        <f t="shared" si="30"/>
        <v>150416</v>
      </c>
      <c r="Q75" s="14">
        <f t="shared" si="31"/>
        <v>22618.268799999998</v>
      </c>
      <c r="R75" s="12">
        <f t="shared" si="32"/>
        <v>4297.47</v>
      </c>
      <c r="S75" s="12">
        <f t="shared" si="33"/>
        <v>26915.738799999999</v>
      </c>
      <c r="T75" s="11">
        <f t="shared" si="34"/>
        <v>107662.9552</v>
      </c>
      <c r="U75" s="5"/>
      <c r="V75" s="41">
        <f t="shared" si="37"/>
        <v>47471.124799999991</v>
      </c>
      <c r="W75" s="36" t="b">
        <f t="shared" si="38"/>
        <v>1</v>
      </c>
      <c r="X75" s="44">
        <f t="shared" si="40"/>
        <v>1.7636939172555794</v>
      </c>
      <c r="Y75" s="43">
        <f t="shared" si="16"/>
        <v>1</v>
      </c>
      <c r="AA75" s="20">
        <v>72</v>
      </c>
      <c r="AB75" s="20" t="s">
        <v>6</v>
      </c>
      <c r="AC75" s="19" t="s">
        <v>76</v>
      </c>
      <c r="AD75" s="48">
        <v>5</v>
      </c>
      <c r="AE75" s="26" t="s">
        <v>4</v>
      </c>
      <c r="AF75" s="14">
        <v>22618.268799999998</v>
      </c>
      <c r="AG75" s="12">
        <v>4297.47</v>
      </c>
      <c r="AH75" s="12">
        <v>26915.738799999999</v>
      </c>
      <c r="AI75" s="16">
        <f t="shared" si="36"/>
        <v>134578.69399999999</v>
      </c>
      <c r="AJ75" s="51">
        <f t="shared" si="39"/>
        <v>1</v>
      </c>
    </row>
    <row r="76" spans="2:36" ht="18">
      <c r="B76" s="20">
        <v>73</v>
      </c>
      <c r="C76" s="20" t="s">
        <v>6</v>
      </c>
      <c r="D76" s="19" t="s">
        <v>75</v>
      </c>
      <c r="E76" s="27">
        <v>43</v>
      </c>
      <c r="F76" s="26" t="s">
        <v>4</v>
      </c>
      <c r="G76" s="14">
        <v>74510.22</v>
      </c>
      <c r="H76" s="12">
        <f t="shared" si="25"/>
        <v>14156.94</v>
      </c>
      <c r="I76" s="12">
        <f t="shared" si="26"/>
        <v>88667.16</v>
      </c>
      <c r="J76" s="16">
        <f t="shared" si="27"/>
        <v>3812687.8800000004</v>
      </c>
      <c r="L76" s="14">
        <v>72200</v>
      </c>
      <c r="M76" s="12">
        <f t="shared" si="28"/>
        <v>13718</v>
      </c>
      <c r="N76" s="12">
        <f t="shared" si="29"/>
        <v>85918</v>
      </c>
      <c r="O76" s="15">
        <f t="shared" si="30"/>
        <v>3694474</v>
      </c>
      <c r="Q76" s="14">
        <f t="shared" si="31"/>
        <v>51678.4496</v>
      </c>
      <c r="R76" s="12">
        <f t="shared" si="32"/>
        <v>9818.91</v>
      </c>
      <c r="S76" s="12">
        <f t="shared" si="33"/>
        <v>61497.359599999996</v>
      </c>
      <c r="T76" s="11">
        <f t="shared" si="34"/>
        <v>2644386.4627999999</v>
      </c>
      <c r="U76" s="5"/>
      <c r="V76" s="41">
        <f t="shared" si="37"/>
        <v>1168301.4172000005</v>
      </c>
      <c r="W76" s="36" t="b">
        <f t="shared" si="38"/>
        <v>1</v>
      </c>
      <c r="X76" s="44">
        <f t="shared" si="40"/>
        <v>18.997586641101915</v>
      </c>
      <c r="Y76" s="43">
        <f t="shared" si="16"/>
        <v>18</v>
      </c>
      <c r="AA76" s="20">
        <v>73</v>
      </c>
      <c r="AB76" s="20" t="s">
        <v>6</v>
      </c>
      <c r="AC76" s="19" t="s">
        <v>75</v>
      </c>
      <c r="AD76" s="48">
        <v>61</v>
      </c>
      <c r="AE76" s="26" t="s">
        <v>4</v>
      </c>
      <c r="AF76" s="14">
        <v>51678.4496</v>
      </c>
      <c r="AG76" s="12">
        <v>9818.91</v>
      </c>
      <c r="AH76" s="12">
        <v>61497.359599999996</v>
      </c>
      <c r="AI76" s="16">
        <f t="shared" si="36"/>
        <v>3751338.9356</v>
      </c>
      <c r="AJ76" s="51">
        <f t="shared" si="39"/>
        <v>18</v>
      </c>
    </row>
    <row r="77" spans="2:36" ht="33.75" customHeight="1">
      <c r="B77" s="20">
        <v>74</v>
      </c>
      <c r="C77" s="20" t="s">
        <v>22</v>
      </c>
      <c r="D77" s="19" t="s">
        <v>74</v>
      </c>
      <c r="E77" s="27">
        <v>4</v>
      </c>
      <c r="F77" s="26" t="s">
        <v>12</v>
      </c>
      <c r="G77" s="14">
        <v>144608.76</v>
      </c>
      <c r="H77" s="12">
        <f t="shared" si="25"/>
        <v>27475.66</v>
      </c>
      <c r="I77" s="12">
        <f t="shared" si="26"/>
        <v>172084.42</v>
      </c>
      <c r="J77" s="16">
        <f t="shared" si="27"/>
        <v>688337.68</v>
      </c>
      <c r="L77" s="14">
        <v>140200</v>
      </c>
      <c r="M77" s="12">
        <f t="shared" si="28"/>
        <v>26638</v>
      </c>
      <c r="N77" s="12">
        <f t="shared" si="29"/>
        <v>166838</v>
      </c>
      <c r="O77" s="15">
        <f t="shared" si="30"/>
        <v>667352</v>
      </c>
      <c r="Q77" s="14">
        <f t="shared" si="31"/>
        <v>100350.67359999999</v>
      </c>
      <c r="R77" s="12">
        <f t="shared" si="32"/>
        <v>19066.63</v>
      </c>
      <c r="S77" s="12">
        <f t="shared" si="33"/>
        <v>119417.3036</v>
      </c>
      <c r="T77" s="11">
        <f t="shared" si="34"/>
        <v>477669.2144</v>
      </c>
      <c r="U77" s="5"/>
      <c r="V77" s="41">
        <f t="shared" si="37"/>
        <v>210668.46560000005</v>
      </c>
      <c r="W77" s="36" t="b">
        <f t="shared" si="38"/>
        <v>1</v>
      </c>
      <c r="X77" s="44">
        <f t="shared" si="40"/>
        <v>1.7641368482548794</v>
      </c>
      <c r="Y77" s="43">
        <f t="shared" si="16"/>
        <v>1</v>
      </c>
      <c r="AA77" s="20">
        <v>74</v>
      </c>
      <c r="AB77" s="20" t="s">
        <v>22</v>
      </c>
      <c r="AC77" s="19" t="s">
        <v>74</v>
      </c>
      <c r="AD77" s="48">
        <v>5</v>
      </c>
      <c r="AE77" s="26" t="s">
        <v>12</v>
      </c>
      <c r="AF77" s="14">
        <v>100350.67359999999</v>
      </c>
      <c r="AG77" s="12">
        <v>19066.63</v>
      </c>
      <c r="AH77" s="12">
        <v>119417.3036</v>
      </c>
      <c r="AI77" s="16">
        <f t="shared" si="36"/>
        <v>597086.51800000004</v>
      </c>
      <c r="AJ77" s="51">
        <f t="shared" si="39"/>
        <v>1</v>
      </c>
    </row>
    <row r="78" spans="2:36" ht="45">
      <c r="B78" s="20">
        <v>75</v>
      </c>
      <c r="C78" s="20" t="s">
        <v>71</v>
      </c>
      <c r="D78" s="19" t="s">
        <v>73</v>
      </c>
      <c r="E78" s="27">
        <v>7</v>
      </c>
      <c r="F78" s="26" t="s">
        <v>9</v>
      </c>
      <c r="G78" s="14">
        <v>450189.75</v>
      </c>
      <c r="H78" s="12">
        <f t="shared" si="25"/>
        <v>85536.05</v>
      </c>
      <c r="I78" s="12">
        <f t="shared" si="26"/>
        <v>535725.80000000005</v>
      </c>
      <c r="J78" s="16">
        <f t="shared" si="27"/>
        <v>3750080.6000000006</v>
      </c>
      <c r="L78" s="14">
        <v>436600</v>
      </c>
      <c r="M78" s="12">
        <f t="shared" si="28"/>
        <v>82954</v>
      </c>
      <c r="N78" s="12">
        <f t="shared" si="29"/>
        <v>519554</v>
      </c>
      <c r="O78" s="15">
        <f t="shared" si="30"/>
        <v>3636878</v>
      </c>
      <c r="Q78" s="14">
        <f t="shared" si="31"/>
        <v>312504.3088</v>
      </c>
      <c r="R78" s="12">
        <f t="shared" si="32"/>
        <v>59375.82</v>
      </c>
      <c r="S78" s="12">
        <f t="shared" si="33"/>
        <v>371880.12880000001</v>
      </c>
      <c r="T78" s="11">
        <f t="shared" si="34"/>
        <v>2603160.9016</v>
      </c>
      <c r="U78" s="5"/>
      <c r="V78" s="41">
        <f t="shared" si="37"/>
        <v>1146919.6984000006</v>
      </c>
      <c r="W78" s="36" t="b">
        <f t="shared" si="38"/>
        <v>1</v>
      </c>
      <c r="X78" s="44">
        <f>V78/S78</f>
        <v>3.0841112755901587</v>
      </c>
      <c r="Y78" s="43">
        <f t="shared" ref="Y78" si="41">INT(X78)</f>
        <v>3</v>
      </c>
      <c r="AA78" s="20">
        <v>75</v>
      </c>
      <c r="AB78" s="20" t="s">
        <v>71</v>
      </c>
      <c r="AC78" s="19" t="s">
        <v>73</v>
      </c>
      <c r="AD78" s="48">
        <v>10</v>
      </c>
      <c r="AE78" s="26" t="s">
        <v>9</v>
      </c>
      <c r="AF78" s="14">
        <v>312504.3088</v>
      </c>
      <c r="AG78" s="12">
        <v>59375.82</v>
      </c>
      <c r="AH78" s="12">
        <v>371880.12880000001</v>
      </c>
      <c r="AI78" s="16">
        <f t="shared" si="36"/>
        <v>3718801.2880000002</v>
      </c>
      <c r="AJ78" s="51">
        <f t="shared" si="39"/>
        <v>3</v>
      </c>
    </row>
    <row r="79" spans="2:36" ht="21.75" customHeight="1">
      <c r="B79" s="67" t="s">
        <v>72</v>
      </c>
      <c r="C79" s="67"/>
      <c r="D79" s="67"/>
      <c r="E79" s="67"/>
      <c r="F79" s="67"/>
      <c r="G79" s="3"/>
      <c r="H79" s="3"/>
      <c r="I79" s="3"/>
      <c r="J79" s="3"/>
      <c r="L79" s="3"/>
      <c r="M79" s="3"/>
      <c r="Q79" s="3"/>
      <c r="R79" s="3"/>
      <c r="U79" s="5"/>
      <c r="V79" s="45"/>
      <c r="W79" s="37"/>
      <c r="X79" s="46"/>
      <c r="Y79" s="47"/>
      <c r="AA79" s="67" t="s">
        <v>72</v>
      </c>
      <c r="AB79" s="67"/>
      <c r="AC79" s="67"/>
      <c r="AD79" s="67"/>
      <c r="AE79" s="67"/>
      <c r="AF79" s="3"/>
      <c r="AG79" s="3"/>
      <c r="AH79" s="3"/>
      <c r="AI79" s="3"/>
    </row>
    <row r="80" spans="2:36" ht="45">
      <c r="B80" s="24" t="s">
        <v>41</v>
      </c>
      <c r="C80" s="24" t="s">
        <v>40</v>
      </c>
      <c r="D80" s="24" t="s">
        <v>39</v>
      </c>
      <c r="E80" s="25" t="s">
        <v>38</v>
      </c>
      <c r="F80" s="24" t="s">
        <v>37</v>
      </c>
      <c r="G80" s="3"/>
      <c r="H80" s="3"/>
      <c r="I80" s="3"/>
      <c r="J80" s="3"/>
      <c r="L80" s="3"/>
      <c r="M80" s="3"/>
      <c r="Q80" s="3"/>
      <c r="R80" s="3"/>
      <c r="U80" s="5"/>
      <c r="V80" s="45"/>
      <c r="W80" s="37"/>
      <c r="X80" s="46"/>
      <c r="Y80" s="47"/>
      <c r="AA80" s="24" t="s">
        <v>41</v>
      </c>
      <c r="AB80" s="24" t="s">
        <v>40</v>
      </c>
      <c r="AC80" s="24" t="s">
        <v>39</v>
      </c>
      <c r="AD80" s="25" t="s">
        <v>38</v>
      </c>
      <c r="AE80" s="24" t="s">
        <v>37</v>
      </c>
      <c r="AF80" s="3"/>
      <c r="AG80" s="3"/>
      <c r="AH80" s="3"/>
      <c r="AI80" s="3"/>
    </row>
    <row r="81" spans="2:36" ht="18">
      <c r="B81" s="21">
        <v>1</v>
      </c>
      <c r="C81" s="20" t="s">
        <v>71</v>
      </c>
      <c r="D81" s="19" t="s">
        <v>70</v>
      </c>
      <c r="E81" s="18">
        <v>1</v>
      </c>
      <c r="F81" s="17" t="s">
        <v>9</v>
      </c>
      <c r="G81" s="14">
        <v>952832.67</v>
      </c>
      <c r="H81" s="12">
        <f t="shared" ref="H81:H105" si="42">+ROUND(G81*19%,2)</f>
        <v>181038.21</v>
      </c>
      <c r="I81" s="12">
        <f t="shared" ref="I81:I105" si="43">+G81+H81</f>
        <v>1133870.8800000001</v>
      </c>
      <c r="J81" s="16">
        <f t="shared" ref="J81:J105" si="44">+I81*E81</f>
        <v>1133870.8800000001</v>
      </c>
      <c r="L81" s="14">
        <v>924200</v>
      </c>
      <c r="M81" s="12">
        <f t="shared" ref="M81:M105" si="45">+ROUND(L81*19%,2)</f>
        <v>175598</v>
      </c>
      <c r="N81" s="12">
        <f t="shared" ref="N81:N105" si="46">+L81+M81</f>
        <v>1099798</v>
      </c>
      <c r="O81" s="15">
        <f t="shared" ref="O81:O105" si="47">+N81*E81</f>
        <v>1099798</v>
      </c>
      <c r="Q81" s="14">
        <f t="shared" ref="Q81:Q105" si="48">L81*(1-28.4232%)</f>
        <v>661512.78559999994</v>
      </c>
      <c r="R81" s="12">
        <f t="shared" ref="R81:R105" si="49">+ROUND(Q81*19%,2)</f>
        <v>125687.43</v>
      </c>
      <c r="S81" s="12">
        <f t="shared" ref="S81:S105" si="50">+Q81+R81</f>
        <v>787200.2156</v>
      </c>
      <c r="T81" s="11">
        <f t="shared" ref="T81:T105" si="51">S81*E81</f>
        <v>787200.2156</v>
      </c>
      <c r="U81" s="5"/>
      <c r="V81" s="41">
        <f t="shared" si="37"/>
        <v>346670.66440000013</v>
      </c>
      <c r="W81" s="35" t="b">
        <f t="shared" ref="W81:W126" si="52">V81&gt;S81</f>
        <v>0</v>
      </c>
      <c r="X81" s="44"/>
      <c r="Y81" s="40">
        <v>0</v>
      </c>
      <c r="AA81" s="21">
        <v>1</v>
      </c>
      <c r="AB81" s="20" t="s">
        <v>71</v>
      </c>
      <c r="AC81" s="19" t="s">
        <v>70</v>
      </c>
      <c r="AD81" s="18">
        <v>1</v>
      </c>
      <c r="AE81" s="17" t="s">
        <v>9</v>
      </c>
      <c r="AF81" s="14">
        <v>661512.78559999994</v>
      </c>
      <c r="AG81" s="12">
        <v>125687.43</v>
      </c>
      <c r="AH81" s="12">
        <v>787200.2156</v>
      </c>
      <c r="AI81" s="16">
        <f t="shared" ref="AI81:AI105" si="53">+AH81*AD81</f>
        <v>787200.2156</v>
      </c>
      <c r="AJ81" s="51">
        <f t="shared" si="39"/>
        <v>0</v>
      </c>
    </row>
    <row r="82" spans="2:36" ht="36">
      <c r="B82" s="21">
        <v>2</v>
      </c>
      <c r="C82" s="20" t="s">
        <v>69</v>
      </c>
      <c r="D82" s="19" t="s">
        <v>68</v>
      </c>
      <c r="E82" s="18">
        <v>13</v>
      </c>
      <c r="F82" s="17" t="s">
        <v>12</v>
      </c>
      <c r="G82" s="14">
        <v>61872.27</v>
      </c>
      <c r="H82" s="12">
        <f t="shared" si="42"/>
        <v>11755.73</v>
      </c>
      <c r="I82" s="12">
        <f t="shared" si="43"/>
        <v>73628</v>
      </c>
      <c r="J82" s="16">
        <f t="shared" si="44"/>
        <v>957164</v>
      </c>
      <c r="L82" s="14">
        <v>60000</v>
      </c>
      <c r="M82" s="12">
        <f t="shared" si="45"/>
        <v>11400</v>
      </c>
      <c r="N82" s="12">
        <f t="shared" si="46"/>
        <v>71400</v>
      </c>
      <c r="O82" s="15">
        <f t="shared" si="47"/>
        <v>928200</v>
      </c>
      <c r="Q82" s="14">
        <f t="shared" si="48"/>
        <v>42946.079999999994</v>
      </c>
      <c r="R82" s="12">
        <f t="shared" si="49"/>
        <v>8159.76</v>
      </c>
      <c r="S82" s="12">
        <f t="shared" si="50"/>
        <v>51105.84</v>
      </c>
      <c r="T82" s="11">
        <f t="shared" si="51"/>
        <v>664375.91999999993</v>
      </c>
      <c r="U82" s="5"/>
      <c r="V82" s="41">
        <f t="shared" si="37"/>
        <v>292788.08000000007</v>
      </c>
      <c r="W82" s="36" t="b">
        <f t="shared" si="52"/>
        <v>1</v>
      </c>
      <c r="X82" s="44">
        <f>V82/S82</f>
        <v>5.7290532745377067</v>
      </c>
      <c r="Y82" s="43">
        <f t="shared" ref="Y82:Y126" si="54">INT(X82)</f>
        <v>5</v>
      </c>
      <c r="AA82" s="21">
        <v>2</v>
      </c>
      <c r="AB82" s="20" t="s">
        <v>69</v>
      </c>
      <c r="AC82" s="19" t="s">
        <v>68</v>
      </c>
      <c r="AD82" s="50">
        <v>18</v>
      </c>
      <c r="AE82" s="17" t="s">
        <v>12</v>
      </c>
      <c r="AF82" s="14">
        <v>42946.079999999994</v>
      </c>
      <c r="AG82" s="12">
        <v>8159.76</v>
      </c>
      <c r="AH82" s="12">
        <v>51105.84</v>
      </c>
      <c r="AI82" s="16">
        <f t="shared" si="53"/>
        <v>919905.11999999988</v>
      </c>
      <c r="AJ82" s="51">
        <f t="shared" si="39"/>
        <v>5</v>
      </c>
    </row>
    <row r="83" spans="2:36" ht="36.75" customHeight="1">
      <c r="B83" s="21">
        <v>3</v>
      </c>
      <c r="C83" s="20" t="s">
        <v>36</v>
      </c>
      <c r="D83" s="19" t="s">
        <v>67</v>
      </c>
      <c r="E83" s="18">
        <v>14</v>
      </c>
      <c r="F83" s="17" t="s">
        <v>34</v>
      </c>
      <c r="G83" s="14">
        <v>58823.53</v>
      </c>
      <c r="H83" s="12">
        <f t="shared" si="42"/>
        <v>11176.47</v>
      </c>
      <c r="I83" s="12">
        <f t="shared" si="43"/>
        <v>70000</v>
      </c>
      <c r="J83" s="16">
        <f t="shared" si="44"/>
        <v>980000</v>
      </c>
      <c r="L83" s="14">
        <v>57000</v>
      </c>
      <c r="M83" s="12">
        <f t="shared" si="45"/>
        <v>10830</v>
      </c>
      <c r="N83" s="12">
        <f t="shared" si="46"/>
        <v>67830</v>
      </c>
      <c r="O83" s="15">
        <f t="shared" si="47"/>
        <v>949620</v>
      </c>
      <c r="Q83" s="14">
        <f t="shared" si="48"/>
        <v>40798.775999999998</v>
      </c>
      <c r="R83" s="12">
        <f t="shared" si="49"/>
        <v>7751.77</v>
      </c>
      <c r="S83" s="12">
        <f t="shared" si="50"/>
        <v>48550.546000000002</v>
      </c>
      <c r="T83" s="11">
        <f t="shared" si="51"/>
        <v>679707.64400000009</v>
      </c>
      <c r="U83" s="5"/>
      <c r="V83" s="41">
        <f t="shared" si="37"/>
        <v>300292.35599999991</v>
      </c>
      <c r="W83" s="36" t="b">
        <f t="shared" si="52"/>
        <v>1</v>
      </c>
      <c r="X83" s="44">
        <f t="shared" ref="X83:X89" si="55">V83/S83</f>
        <v>6.1851488961627723</v>
      </c>
      <c r="Y83" s="43">
        <f t="shared" si="54"/>
        <v>6</v>
      </c>
      <c r="AA83" s="21">
        <v>3</v>
      </c>
      <c r="AB83" s="20" t="s">
        <v>36</v>
      </c>
      <c r="AC83" s="19" t="s">
        <v>67</v>
      </c>
      <c r="AD83" s="50">
        <v>20</v>
      </c>
      <c r="AE83" s="17" t="s">
        <v>34</v>
      </c>
      <c r="AF83" s="14">
        <v>40798.775999999998</v>
      </c>
      <c r="AG83" s="12">
        <v>7751.77</v>
      </c>
      <c r="AH83" s="12">
        <v>48550.546000000002</v>
      </c>
      <c r="AI83" s="16">
        <f t="shared" si="53"/>
        <v>971010.92</v>
      </c>
      <c r="AJ83" s="51">
        <f t="shared" si="39"/>
        <v>6</v>
      </c>
    </row>
    <row r="84" spans="2:36" ht="27">
      <c r="B84" s="21">
        <v>4</v>
      </c>
      <c r="C84" s="20" t="s">
        <v>33</v>
      </c>
      <c r="D84" s="19" t="s">
        <v>66</v>
      </c>
      <c r="E84" s="18">
        <v>20</v>
      </c>
      <c r="F84" s="17" t="s">
        <v>12</v>
      </c>
      <c r="G84" s="14">
        <v>32961.21</v>
      </c>
      <c r="H84" s="12">
        <f t="shared" si="42"/>
        <v>6262.63</v>
      </c>
      <c r="I84" s="12">
        <f t="shared" si="43"/>
        <v>39223.839999999997</v>
      </c>
      <c r="J84" s="16">
        <f t="shared" si="44"/>
        <v>784476.79999999993</v>
      </c>
      <c r="L84" s="14">
        <v>31900</v>
      </c>
      <c r="M84" s="12">
        <f t="shared" si="45"/>
        <v>6061</v>
      </c>
      <c r="N84" s="12">
        <f t="shared" si="46"/>
        <v>37961</v>
      </c>
      <c r="O84" s="15">
        <f t="shared" si="47"/>
        <v>759220</v>
      </c>
      <c r="Q84" s="14">
        <f t="shared" si="48"/>
        <v>22832.999199999998</v>
      </c>
      <c r="R84" s="12">
        <f t="shared" si="49"/>
        <v>4338.2700000000004</v>
      </c>
      <c r="S84" s="12">
        <f t="shared" si="50"/>
        <v>27171.269199999999</v>
      </c>
      <c r="T84" s="11">
        <f t="shared" si="51"/>
        <v>543425.38399999996</v>
      </c>
      <c r="U84" s="5"/>
      <c r="V84" s="41">
        <f t="shared" si="37"/>
        <v>241051.41599999997</v>
      </c>
      <c r="W84" s="36" t="b">
        <f t="shared" si="52"/>
        <v>1</v>
      </c>
      <c r="X84" s="44">
        <f t="shared" si="55"/>
        <v>8.8715552529287063</v>
      </c>
      <c r="Y84" s="43">
        <f t="shared" si="54"/>
        <v>8</v>
      </c>
      <c r="AA84" s="21">
        <v>4</v>
      </c>
      <c r="AB84" s="20" t="s">
        <v>33</v>
      </c>
      <c r="AC84" s="19" t="s">
        <v>66</v>
      </c>
      <c r="AD84" s="50">
        <v>28</v>
      </c>
      <c r="AE84" s="17" t="s">
        <v>12</v>
      </c>
      <c r="AF84" s="14">
        <v>22832.999199999998</v>
      </c>
      <c r="AG84" s="12">
        <v>4338.2700000000004</v>
      </c>
      <c r="AH84" s="12">
        <v>27171.269199999999</v>
      </c>
      <c r="AI84" s="16">
        <f t="shared" si="53"/>
        <v>760795.53759999992</v>
      </c>
      <c r="AJ84" s="51">
        <f t="shared" si="39"/>
        <v>8</v>
      </c>
    </row>
    <row r="85" spans="2:36" ht="18">
      <c r="B85" s="21">
        <v>5</v>
      </c>
      <c r="C85" s="20" t="s">
        <v>30</v>
      </c>
      <c r="D85" s="19" t="s">
        <v>65</v>
      </c>
      <c r="E85" s="18">
        <v>10</v>
      </c>
      <c r="F85" s="17" t="s">
        <v>24</v>
      </c>
      <c r="G85" s="14">
        <v>125844.54</v>
      </c>
      <c r="H85" s="12">
        <f t="shared" si="42"/>
        <v>23910.46</v>
      </c>
      <c r="I85" s="12">
        <f t="shared" si="43"/>
        <v>149755</v>
      </c>
      <c r="J85" s="16">
        <f t="shared" si="44"/>
        <v>1497550</v>
      </c>
      <c r="L85" s="14">
        <v>122000</v>
      </c>
      <c r="M85" s="12">
        <f t="shared" si="45"/>
        <v>23180</v>
      </c>
      <c r="N85" s="12">
        <f t="shared" si="46"/>
        <v>145180</v>
      </c>
      <c r="O85" s="15">
        <f t="shared" si="47"/>
        <v>1451800</v>
      </c>
      <c r="Q85" s="14">
        <f t="shared" si="48"/>
        <v>87323.695999999996</v>
      </c>
      <c r="R85" s="12">
        <f t="shared" si="49"/>
        <v>16591.5</v>
      </c>
      <c r="S85" s="12">
        <f t="shared" si="50"/>
        <v>103915.196</v>
      </c>
      <c r="T85" s="11">
        <f t="shared" si="51"/>
        <v>1039151.96</v>
      </c>
      <c r="U85" s="5"/>
      <c r="V85" s="41">
        <f t="shared" si="37"/>
        <v>458398.04000000004</v>
      </c>
      <c r="W85" s="36" t="b">
        <f t="shared" si="52"/>
        <v>1</v>
      </c>
      <c r="X85" s="44">
        <f t="shared" si="55"/>
        <v>4.4112705133135686</v>
      </c>
      <c r="Y85" s="43">
        <f t="shared" si="54"/>
        <v>4</v>
      </c>
      <c r="AA85" s="21">
        <v>5</v>
      </c>
      <c r="AB85" s="20" t="s">
        <v>30</v>
      </c>
      <c r="AC85" s="19" t="s">
        <v>65</v>
      </c>
      <c r="AD85" s="50">
        <v>14</v>
      </c>
      <c r="AE85" s="17" t="s">
        <v>24</v>
      </c>
      <c r="AF85" s="14">
        <v>87323.695999999996</v>
      </c>
      <c r="AG85" s="12">
        <v>16591.5</v>
      </c>
      <c r="AH85" s="12">
        <v>103915.196</v>
      </c>
      <c r="AI85" s="16">
        <f t="shared" si="53"/>
        <v>1454812.7439999999</v>
      </c>
      <c r="AJ85" s="51">
        <f t="shared" si="39"/>
        <v>4</v>
      </c>
    </row>
    <row r="86" spans="2:36" ht="18">
      <c r="B86" s="21">
        <v>6</v>
      </c>
      <c r="C86" s="20" t="s">
        <v>30</v>
      </c>
      <c r="D86" s="19" t="s">
        <v>64</v>
      </c>
      <c r="E86" s="18">
        <v>65</v>
      </c>
      <c r="F86" s="17" t="s">
        <v>9</v>
      </c>
      <c r="G86" s="14">
        <v>42016.81</v>
      </c>
      <c r="H86" s="12">
        <f t="shared" si="42"/>
        <v>7983.19</v>
      </c>
      <c r="I86" s="12">
        <f t="shared" si="43"/>
        <v>50000</v>
      </c>
      <c r="J86" s="16">
        <f t="shared" si="44"/>
        <v>3250000</v>
      </c>
      <c r="L86" s="14">
        <v>40700</v>
      </c>
      <c r="M86" s="12">
        <f t="shared" si="45"/>
        <v>7733</v>
      </c>
      <c r="N86" s="12">
        <f t="shared" si="46"/>
        <v>48433</v>
      </c>
      <c r="O86" s="15">
        <f t="shared" si="47"/>
        <v>3148145</v>
      </c>
      <c r="Q86" s="14">
        <f t="shared" si="48"/>
        <v>29131.757599999997</v>
      </c>
      <c r="R86" s="12">
        <f t="shared" si="49"/>
        <v>5535.03</v>
      </c>
      <c r="S86" s="12">
        <f t="shared" si="50"/>
        <v>34666.787599999996</v>
      </c>
      <c r="T86" s="11">
        <f t="shared" si="51"/>
        <v>2253341.1939999997</v>
      </c>
      <c r="U86" s="5"/>
      <c r="V86" s="41">
        <f t="shared" si="37"/>
        <v>996658.80600000033</v>
      </c>
      <c r="W86" s="36" t="b">
        <f t="shared" si="52"/>
        <v>1</v>
      </c>
      <c r="X86" s="44">
        <f t="shared" si="55"/>
        <v>28.749672957871656</v>
      </c>
      <c r="Y86" s="43">
        <f t="shared" si="54"/>
        <v>28</v>
      </c>
      <c r="AA86" s="21">
        <v>6</v>
      </c>
      <c r="AB86" s="20" t="s">
        <v>30</v>
      </c>
      <c r="AC86" s="19" t="s">
        <v>64</v>
      </c>
      <c r="AD86" s="50">
        <v>93</v>
      </c>
      <c r="AE86" s="17" t="s">
        <v>9</v>
      </c>
      <c r="AF86" s="14">
        <v>29131.757599999997</v>
      </c>
      <c r="AG86" s="12">
        <v>5535.03</v>
      </c>
      <c r="AH86" s="12">
        <v>34666.787599999996</v>
      </c>
      <c r="AI86" s="16">
        <f t="shared" si="53"/>
        <v>3224011.2467999998</v>
      </c>
      <c r="AJ86" s="51">
        <f t="shared" si="39"/>
        <v>28</v>
      </c>
    </row>
    <row r="87" spans="2:36" ht="26.25" customHeight="1">
      <c r="B87" s="21">
        <v>7</v>
      </c>
      <c r="C87" s="20" t="s">
        <v>30</v>
      </c>
      <c r="D87" s="19" t="s">
        <v>63</v>
      </c>
      <c r="E87" s="18">
        <v>3</v>
      </c>
      <c r="F87" s="17" t="s">
        <v>9</v>
      </c>
      <c r="G87" s="14">
        <v>42382.43</v>
      </c>
      <c r="H87" s="12">
        <f t="shared" si="42"/>
        <v>8052.66</v>
      </c>
      <c r="I87" s="12">
        <f t="shared" si="43"/>
        <v>50435.09</v>
      </c>
      <c r="J87" s="16">
        <f t="shared" si="44"/>
        <v>151305.26999999999</v>
      </c>
      <c r="L87" s="14">
        <v>41100</v>
      </c>
      <c r="M87" s="12">
        <f t="shared" si="45"/>
        <v>7809</v>
      </c>
      <c r="N87" s="12">
        <f t="shared" si="46"/>
        <v>48909</v>
      </c>
      <c r="O87" s="15">
        <f t="shared" si="47"/>
        <v>146727</v>
      </c>
      <c r="Q87" s="14">
        <f t="shared" si="48"/>
        <v>29418.0648</v>
      </c>
      <c r="R87" s="12">
        <f t="shared" si="49"/>
        <v>5589.43</v>
      </c>
      <c r="S87" s="12">
        <f t="shared" si="50"/>
        <v>35007.4948</v>
      </c>
      <c r="T87" s="11">
        <f t="shared" si="51"/>
        <v>105022.4844</v>
      </c>
      <c r="U87" s="5"/>
      <c r="V87" s="41">
        <f t="shared" si="37"/>
        <v>46282.785599999988</v>
      </c>
      <c r="W87" s="36" t="b">
        <f t="shared" si="52"/>
        <v>1</v>
      </c>
      <c r="X87" s="44">
        <f t="shared" si="55"/>
        <v>1.3220821959530789</v>
      </c>
      <c r="Y87" s="43">
        <f t="shared" si="54"/>
        <v>1</v>
      </c>
      <c r="AA87" s="21">
        <v>7</v>
      </c>
      <c r="AB87" s="20" t="s">
        <v>30</v>
      </c>
      <c r="AC87" s="19" t="s">
        <v>63</v>
      </c>
      <c r="AD87" s="50">
        <v>4</v>
      </c>
      <c r="AE87" s="17" t="s">
        <v>9</v>
      </c>
      <c r="AF87" s="14">
        <v>29418.0648</v>
      </c>
      <c r="AG87" s="12">
        <v>5589.43</v>
      </c>
      <c r="AH87" s="12">
        <v>35007.4948</v>
      </c>
      <c r="AI87" s="16">
        <f t="shared" si="53"/>
        <v>140029.9792</v>
      </c>
      <c r="AJ87" s="51">
        <f t="shared" si="39"/>
        <v>1</v>
      </c>
    </row>
    <row r="88" spans="2:36" ht="18">
      <c r="B88" s="21">
        <v>8</v>
      </c>
      <c r="C88" s="20" t="s">
        <v>28</v>
      </c>
      <c r="D88" s="19" t="s">
        <v>62</v>
      </c>
      <c r="E88" s="18">
        <v>125</v>
      </c>
      <c r="F88" s="17" t="s">
        <v>24</v>
      </c>
      <c r="G88" s="14">
        <v>38000</v>
      </c>
      <c r="H88" s="12">
        <f t="shared" si="42"/>
        <v>7220</v>
      </c>
      <c r="I88" s="12">
        <f t="shared" si="43"/>
        <v>45220</v>
      </c>
      <c r="J88" s="16">
        <f t="shared" si="44"/>
        <v>5652500</v>
      </c>
      <c r="L88" s="14">
        <v>36800</v>
      </c>
      <c r="M88" s="12">
        <f t="shared" si="45"/>
        <v>6992</v>
      </c>
      <c r="N88" s="12">
        <f t="shared" si="46"/>
        <v>43792</v>
      </c>
      <c r="O88" s="15">
        <f t="shared" si="47"/>
        <v>5474000</v>
      </c>
      <c r="Q88" s="14">
        <f t="shared" si="48"/>
        <v>26340.2624</v>
      </c>
      <c r="R88" s="12">
        <f t="shared" si="49"/>
        <v>5004.6499999999996</v>
      </c>
      <c r="S88" s="12">
        <f t="shared" si="50"/>
        <v>31344.912400000001</v>
      </c>
      <c r="T88" s="11">
        <f t="shared" si="51"/>
        <v>3918114.0500000003</v>
      </c>
      <c r="U88" s="5"/>
      <c r="V88" s="41">
        <f t="shared" si="37"/>
        <v>1734385.9499999997</v>
      </c>
      <c r="W88" s="36" t="b">
        <f t="shared" si="52"/>
        <v>1</v>
      </c>
      <c r="X88" s="44">
        <f t="shared" si="55"/>
        <v>55.332295329688009</v>
      </c>
      <c r="Y88" s="43">
        <f t="shared" si="54"/>
        <v>55</v>
      </c>
      <c r="AA88" s="21">
        <v>8</v>
      </c>
      <c r="AB88" s="20" t="s">
        <v>28</v>
      </c>
      <c r="AC88" s="19" t="s">
        <v>62</v>
      </c>
      <c r="AD88" s="50">
        <v>165</v>
      </c>
      <c r="AE88" s="17" t="s">
        <v>24</v>
      </c>
      <c r="AF88" s="14">
        <v>26340.2624</v>
      </c>
      <c r="AG88" s="12">
        <v>5004.6499999999996</v>
      </c>
      <c r="AH88" s="12">
        <v>31344.912400000001</v>
      </c>
      <c r="AI88" s="16">
        <f t="shared" si="53"/>
        <v>5171910.5460000001</v>
      </c>
      <c r="AJ88" s="51">
        <f t="shared" si="39"/>
        <v>40</v>
      </c>
    </row>
    <row r="89" spans="2:36" ht="27">
      <c r="B89" s="21">
        <v>9</v>
      </c>
      <c r="C89" s="20" t="s">
        <v>28</v>
      </c>
      <c r="D89" s="19" t="s">
        <v>61</v>
      </c>
      <c r="E89" s="18">
        <v>12</v>
      </c>
      <c r="F89" s="17" t="s">
        <v>24</v>
      </c>
      <c r="G89" s="14">
        <v>40000</v>
      </c>
      <c r="H89" s="12">
        <f t="shared" si="42"/>
        <v>7600</v>
      </c>
      <c r="I89" s="12">
        <f t="shared" si="43"/>
        <v>47600</v>
      </c>
      <c r="J89" s="16">
        <f t="shared" si="44"/>
        <v>571200</v>
      </c>
      <c r="L89" s="14">
        <v>38800</v>
      </c>
      <c r="M89" s="12">
        <f t="shared" si="45"/>
        <v>7372</v>
      </c>
      <c r="N89" s="12">
        <f t="shared" si="46"/>
        <v>46172</v>
      </c>
      <c r="O89" s="15">
        <f t="shared" si="47"/>
        <v>554064</v>
      </c>
      <c r="Q89" s="14">
        <f t="shared" si="48"/>
        <v>27771.7984</v>
      </c>
      <c r="R89" s="12">
        <f t="shared" si="49"/>
        <v>5276.64</v>
      </c>
      <c r="S89" s="12">
        <f t="shared" si="50"/>
        <v>33048.438399999999</v>
      </c>
      <c r="T89" s="11">
        <f t="shared" si="51"/>
        <v>396581.26079999999</v>
      </c>
      <c r="U89" s="5"/>
      <c r="V89" s="41">
        <f t="shared" si="37"/>
        <v>174618.73920000001</v>
      </c>
      <c r="W89" s="36" t="b">
        <f t="shared" si="52"/>
        <v>1</v>
      </c>
      <c r="X89" s="44">
        <f t="shared" si="55"/>
        <v>5.2837213391601585</v>
      </c>
      <c r="Y89" s="43">
        <f t="shared" si="54"/>
        <v>5</v>
      </c>
      <c r="AA89" s="21">
        <v>9</v>
      </c>
      <c r="AB89" s="20" t="s">
        <v>28</v>
      </c>
      <c r="AC89" s="19" t="s">
        <v>61</v>
      </c>
      <c r="AD89" s="50">
        <v>17</v>
      </c>
      <c r="AE89" s="17" t="s">
        <v>24</v>
      </c>
      <c r="AF89" s="14">
        <v>27771.7984</v>
      </c>
      <c r="AG89" s="12">
        <v>5276.64</v>
      </c>
      <c r="AH89" s="12">
        <v>33048.438399999999</v>
      </c>
      <c r="AI89" s="16">
        <f t="shared" si="53"/>
        <v>561823.45279999997</v>
      </c>
      <c r="AJ89" s="51">
        <f t="shared" si="39"/>
        <v>5</v>
      </c>
    </row>
    <row r="90" spans="2:36" ht="28.5" customHeight="1">
      <c r="B90" s="21">
        <v>10</v>
      </c>
      <c r="C90" s="20" t="s">
        <v>22</v>
      </c>
      <c r="D90" s="19" t="s">
        <v>60</v>
      </c>
      <c r="E90" s="18">
        <v>1</v>
      </c>
      <c r="F90" s="17" t="s">
        <v>9</v>
      </c>
      <c r="G90" s="14">
        <v>70701.8</v>
      </c>
      <c r="H90" s="12">
        <f t="shared" si="42"/>
        <v>13433.34</v>
      </c>
      <c r="I90" s="12">
        <f t="shared" si="43"/>
        <v>84135.14</v>
      </c>
      <c r="J90" s="16">
        <f t="shared" si="44"/>
        <v>84135.14</v>
      </c>
      <c r="L90" s="14">
        <v>68500</v>
      </c>
      <c r="M90" s="12">
        <f t="shared" si="45"/>
        <v>13015</v>
      </c>
      <c r="N90" s="12">
        <f t="shared" si="46"/>
        <v>81515</v>
      </c>
      <c r="O90" s="15">
        <f t="shared" si="47"/>
        <v>81515</v>
      </c>
      <c r="Q90" s="14">
        <f t="shared" si="48"/>
        <v>49030.108</v>
      </c>
      <c r="R90" s="12">
        <f t="shared" si="49"/>
        <v>9315.7199999999993</v>
      </c>
      <c r="S90" s="12">
        <f t="shared" si="50"/>
        <v>58345.828000000001</v>
      </c>
      <c r="T90" s="11">
        <f t="shared" si="51"/>
        <v>58345.828000000001</v>
      </c>
      <c r="U90" s="5"/>
      <c r="V90" s="41">
        <f t="shared" si="37"/>
        <v>25789.311999999998</v>
      </c>
      <c r="W90" s="35" t="b">
        <f t="shared" si="52"/>
        <v>0</v>
      </c>
      <c r="X90" s="44"/>
      <c r="Y90" s="40">
        <v>0</v>
      </c>
      <c r="AA90" s="21">
        <v>10</v>
      </c>
      <c r="AB90" s="20" t="s">
        <v>22</v>
      </c>
      <c r="AC90" s="19" t="s">
        <v>60</v>
      </c>
      <c r="AD90" s="18">
        <v>1</v>
      </c>
      <c r="AE90" s="17" t="s">
        <v>9</v>
      </c>
      <c r="AF90" s="14">
        <v>49030.108</v>
      </c>
      <c r="AG90" s="12">
        <v>9315.7199999999993</v>
      </c>
      <c r="AH90" s="12">
        <v>58345.828000000001</v>
      </c>
      <c r="AI90" s="16">
        <f t="shared" si="53"/>
        <v>58345.828000000001</v>
      </c>
      <c r="AJ90" s="51">
        <f t="shared" si="39"/>
        <v>0</v>
      </c>
    </row>
    <row r="91" spans="2:36" ht="28.5" customHeight="1">
      <c r="B91" s="21">
        <v>11</v>
      </c>
      <c r="C91" s="20" t="s">
        <v>22</v>
      </c>
      <c r="D91" s="19" t="s">
        <v>59</v>
      </c>
      <c r="E91" s="18">
        <v>7</v>
      </c>
      <c r="F91" s="17" t="s">
        <v>9</v>
      </c>
      <c r="G91" s="14">
        <v>19935.57</v>
      </c>
      <c r="H91" s="12">
        <f t="shared" si="42"/>
        <v>3787.76</v>
      </c>
      <c r="I91" s="12">
        <f t="shared" si="43"/>
        <v>23723.33</v>
      </c>
      <c r="J91" s="16">
        <f t="shared" si="44"/>
        <v>166063.31</v>
      </c>
      <c r="L91" s="14">
        <v>19300</v>
      </c>
      <c r="M91" s="12">
        <f t="shared" si="45"/>
        <v>3667</v>
      </c>
      <c r="N91" s="12">
        <f t="shared" si="46"/>
        <v>22967</v>
      </c>
      <c r="O91" s="15">
        <f t="shared" si="47"/>
        <v>160769</v>
      </c>
      <c r="Q91" s="14">
        <f t="shared" si="48"/>
        <v>13814.322399999999</v>
      </c>
      <c r="R91" s="12">
        <f t="shared" si="49"/>
        <v>2624.72</v>
      </c>
      <c r="S91" s="12">
        <f t="shared" si="50"/>
        <v>16439.042399999998</v>
      </c>
      <c r="T91" s="11">
        <f t="shared" si="51"/>
        <v>115073.29679999998</v>
      </c>
      <c r="U91" s="5"/>
      <c r="V91" s="41">
        <f t="shared" si="37"/>
        <v>50990.013200000016</v>
      </c>
      <c r="W91" s="36" t="b">
        <f t="shared" si="52"/>
        <v>1</v>
      </c>
      <c r="X91" s="44">
        <f>V91/S91</f>
        <v>3.1017629834691598</v>
      </c>
      <c r="Y91" s="43">
        <f t="shared" si="54"/>
        <v>3</v>
      </c>
      <c r="AA91" s="21">
        <v>11</v>
      </c>
      <c r="AB91" s="20" t="s">
        <v>22</v>
      </c>
      <c r="AC91" s="19" t="s">
        <v>59</v>
      </c>
      <c r="AD91" s="50">
        <v>10</v>
      </c>
      <c r="AE91" s="17" t="s">
        <v>9</v>
      </c>
      <c r="AF91" s="14">
        <v>13814.322399999999</v>
      </c>
      <c r="AG91" s="12">
        <v>2624.72</v>
      </c>
      <c r="AH91" s="12">
        <v>16439.042399999998</v>
      </c>
      <c r="AI91" s="16">
        <f t="shared" si="53"/>
        <v>164390.424</v>
      </c>
      <c r="AJ91" s="51">
        <f t="shared" si="39"/>
        <v>3</v>
      </c>
    </row>
    <row r="92" spans="2:36" ht="27">
      <c r="B92" s="21">
        <v>12</v>
      </c>
      <c r="C92" s="20" t="s">
        <v>22</v>
      </c>
      <c r="D92" s="19" t="s">
        <v>58</v>
      </c>
      <c r="E92" s="18">
        <v>2</v>
      </c>
      <c r="F92" s="17" t="s">
        <v>24</v>
      </c>
      <c r="G92" s="14">
        <v>61736.69</v>
      </c>
      <c r="H92" s="12">
        <f t="shared" si="42"/>
        <v>11729.97</v>
      </c>
      <c r="I92" s="12">
        <f t="shared" si="43"/>
        <v>73466.66</v>
      </c>
      <c r="J92" s="16">
        <f t="shared" si="44"/>
        <v>146933.32</v>
      </c>
      <c r="L92" s="14">
        <v>59800</v>
      </c>
      <c r="M92" s="12">
        <f t="shared" si="45"/>
        <v>11362</v>
      </c>
      <c r="N92" s="12">
        <f t="shared" si="46"/>
        <v>71162</v>
      </c>
      <c r="O92" s="15">
        <f t="shared" si="47"/>
        <v>142324</v>
      </c>
      <c r="Q92" s="14">
        <f t="shared" si="48"/>
        <v>42802.926399999997</v>
      </c>
      <c r="R92" s="12">
        <f t="shared" si="49"/>
        <v>8132.56</v>
      </c>
      <c r="S92" s="12">
        <f t="shared" si="50"/>
        <v>50935.486399999994</v>
      </c>
      <c r="T92" s="11">
        <f t="shared" si="51"/>
        <v>101870.97279999999</v>
      </c>
      <c r="U92" s="5"/>
      <c r="V92" s="41">
        <f t="shared" si="37"/>
        <v>45062.347200000018</v>
      </c>
      <c r="W92" s="35" t="b">
        <f t="shared" si="52"/>
        <v>0</v>
      </c>
      <c r="X92" s="44"/>
      <c r="Y92" s="40">
        <v>0</v>
      </c>
      <c r="AA92" s="21">
        <v>12</v>
      </c>
      <c r="AB92" s="20" t="s">
        <v>22</v>
      </c>
      <c r="AC92" s="19" t="s">
        <v>58</v>
      </c>
      <c r="AD92" s="18">
        <v>2</v>
      </c>
      <c r="AE92" s="17" t="s">
        <v>24</v>
      </c>
      <c r="AF92" s="14">
        <v>42802.926399999997</v>
      </c>
      <c r="AG92" s="12">
        <v>8132.56</v>
      </c>
      <c r="AH92" s="12">
        <v>50935.486399999994</v>
      </c>
      <c r="AI92" s="16">
        <f t="shared" si="53"/>
        <v>101870.97279999999</v>
      </c>
      <c r="AJ92" s="51">
        <f t="shared" si="39"/>
        <v>0</v>
      </c>
    </row>
    <row r="93" spans="2:36" ht="27.75" customHeight="1">
      <c r="B93" s="21">
        <v>13</v>
      </c>
      <c r="C93" s="20" t="s">
        <v>22</v>
      </c>
      <c r="D93" s="19" t="s">
        <v>57</v>
      </c>
      <c r="E93" s="18">
        <v>18</v>
      </c>
      <c r="F93" s="17" t="s">
        <v>24</v>
      </c>
      <c r="G93" s="14">
        <v>135651.74</v>
      </c>
      <c r="H93" s="12">
        <f t="shared" si="42"/>
        <v>25773.83</v>
      </c>
      <c r="I93" s="12">
        <f t="shared" si="43"/>
        <v>161425.57</v>
      </c>
      <c r="J93" s="16">
        <f t="shared" si="44"/>
        <v>2905660.2600000002</v>
      </c>
      <c r="K93" s="22"/>
      <c r="L93" s="14">
        <v>131500</v>
      </c>
      <c r="M93" s="12">
        <f t="shared" si="45"/>
        <v>24985</v>
      </c>
      <c r="N93" s="12">
        <f t="shared" si="46"/>
        <v>156485</v>
      </c>
      <c r="O93" s="15">
        <f t="shared" si="47"/>
        <v>2816730</v>
      </c>
      <c r="Q93" s="14">
        <f t="shared" si="48"/>
        <v>94123.491999999998</v>
      </c>
      <c r="R93" s="12">
        <f t="shared" si="49"/>
        <v>17883.46</v>
      </c>
      <c r="S93" s="12">
        <f t="shared" si="50"/>
        <v>112006.95199999999</v>
      </c>
      <c r="T93" s="11">
        <f t="shared" si="51"/>
        <v>2016125.1359999999</v>
      </c>
      <c r="U93" s="5"/>
      <c r="V93" s="41">
        <f t="shared" si="37"/>
        <v>889535.1240000003</v>
      </c>
      <c r="W93" s="36" t="b">
        <f t="shared" si="52"/>
        <v>1</v>
      </c>
      <c r="X93" s="44">
        <f>V93/S93</f>
        <v>7.9417849349208289</v>
      </c>
      <c r="Y93" s="43">
        <f t="shared" si="54"/>
        <v>7</v>
      </c>
      <c r="AA93" s="21">
        <v>13</v>
      </c>
      <c r="AB93" s="20" t="s">
        <v>22</v>
      </c>
      <c r="AC93" s="19" t="s">
        <v>57</v>
      </c>
      <c r="AD93" s="50">
        <v>25</v>
      </c>
      <c r="AE93" s="17" t="s">
        <v>24</v>
      </c>
      <c r="AF93" s="14">
        <v>94123.491999999998</v>
      </c>
      <c r="AG93" s="12">
        <v>17883.46</v>
      </c>
      <c r="AH93" s="12">
        <v>112006.95199999999</v>
      </c>
      <c r="AI93" s="16">
        <f t="shared" si="53"/>
        <v>2800173.8</v>
      </c>
      <c r="AJ93" s="51">
        <f t="shared" si="39"/>
        <v>7</v>
      </c>
    </row>
    <row r="94" spans="2:36" ht="27">
      <c r="B94" s="21">
        <v>14</v>
      </c>
      <c r="C94" s="20" t="s">
        <v>22</v>
      </c>
      <c r="D94" s="19" t="s">
        <v>56</v>
      </c>
      <c r="E94" s="18">
        <v>6</v>
      </c>
      <c r="F94" s="17" t="s">
        <v>9</v>
      </c>
      <c r="G94" s="14">
        <v>65240</v>
      </c>
      <c r="H94" s="12">
        <f t="shared" si="42"/>
        <v>12395.6</v>
      </c>
      <c r="I94" s="12">
        <f t="shared" si="43"/>
        <v>77635.600000000006</v>
      </c>
      <c r="J94" s="16">
        <f t="shared" si="44"/>
        <v>465813.60000000003</v>
      </c>
      <c r="L94" s="14">
        <v>63200</v>
      </c>
      <c r="M94" s="12">
        <f t="shared" si="45"/>
        <v>12008</v>
      </c>
      <c r="N94" s="12">
        <f t="shared" si="46"/>
        <v>75208</v>
      </c>
      <c r="O94" s="15">
        <f t="shared" si="47"/>
        <v>451248</v>
      </c>
      <c r="Q94" s="14">
        <f t="shared" si="48"/>
        <v>45236.537599999996</v>
      </c>
      <c r="R94" s="12">
        <f t="shared" si="49"/>
        <v>8594.94</v>
      </c>
      <c r="S94" s="12">
        <f t="shared" si="50"/>
        <v>53831.477599999998</v>
      </c>
      <c r="T94" s="11">
        <f t="shared" si="51"/>
        <v>322988.86560000002</v>
      </c>
      <c r="U94" s="5"/>
      <c r="V94" s="41">
        <f t="shared" si="37"/>
        <v>142824.73440000002</v>
      </c>
      <c r="W94" s="36" t="b">
        <f t="shared" si="52"/>
        <v>1</v>
      </c>
      <c r="X94" s="44">
        <f t="shared" ref="X94:X100" si="56">V94/S94</f>
        <v>2.6531825015332671</v>
      </c>
      <c r="Y94" s="43">
        <f t="shared" si="54"/>
        <v>2</v>
      </c>
      <c r="AA94" s="21">
        <v>14</v>
      </c>
      <c r="AB94" s="20" t="s">
        <v>22</v>
      </c>
      <c r="AC94" s="19" t="s">
        <v>56</v>
      </c>
      <c r="AD94" s="50">
        <v>8</v>
      </c>
      <c r="AE94" s="17" t="s">
        <v>9</v>
      </c>
      <c r="AF94" s="14">
        <v>45236.537599999996</v>
      </c>
      <c r="AG94" s="12">
        <v>8594.94</v>
      </c>
      <c r="AH94" s="12">
        <v>53831.477599999998</v>
      </c>
      <c r="AI94" s="16">
        <f t="shared" si="53"/>
        <v>430651.82079999999</v>
      </c>
      <c r="AJ94" s="51">
        <f t="shared" si="39"/>
        <v>2</v>
      </c>
    </row>
    <row r="95" spans="2:36" ht="35.25" customHeight="1">
      <c r="B95" s="21">
        <v>15</v>
      </c>
      <c r="C95" s="20" t="s">
        <v>22</v>
      </c>
      <c r="D95" s="19" t="s">
        <v>55</v>
      </c>
      <c r="E95" s="18">
        <v>12</v>
      </c>
      <c r="F95" s="17" t="s">
        <v>9</v>
      </c>
      <c r="G95" s="14">
        <v>30000</v>
      </c>
      <c r="H95" s="12">
        <f t="shared" si="42"/>
        <v>5700</v>
      </c>
      <c r="I95" s="12">
        <f t="shared" si="43"/>
        <v>35700</v>
      </c>
      <c r="J95" s="16">
        <f t="shared" si="44"/>
        <v>428400</v>
      </c>
      <c r="L95" s="14">
        <v>29100</v>
      </c>
      <c r="M95" s="12">
        <f t="shared" si="45"/>
        <v>5529</v>
      </c>
      <c r="N95" s="12">
        <f t="shared" si="46"/>
        <v>34629</v>
      </c>
      <c r="O95" s="15">
        <f t="shared" si="47"/>
        <v>415548</v>
      </c>
      <c r="Q95" s="14">
        <f t="shared" si="48"/>
        <v>20828.8488</v>
      </c>
      <c r="R95" s="12">
        <f t="shared" si="49"/>
        <v>3957.48</v>
      </c>
      <c r="S95" s="12">
        <f t="shared" si="50"/>
        <v>24786.328799999999</v>
      </c>
      <c r="T95" s="11">
        <f t="shared" si="51"/>
        <v>297435.94559999998</v>
      </c>
      <c r="U95" s="5"/>
      <c r="V95" s="41">
        <f t="shared" si="37"/>
        <v>130964.05440000002</v>
      </c>
      <c r="W95" s="36" t="b">
        <f t="shared" si="52"/>
        <v>1</v>
      </c>
      <c r="X95" s="44">
        <f t="shared" si="56"/>
        <v>5.2837213391601594</v>
      </c>
      <c r="Y95" s="43">
        <f t="shared" si="54"/>
        <v>5</v>
      </c>
      <c r="AA95" s="21">
        <v>15</v>
      </c>
      <c r="AB95" s="20" t="s">
        <v>22</v>
      </c>
      <c r="AC95" s="19" t="s">
        <v>55</v>
      </c>
      <c r="AD95" s="50">
        <v>17</v>
      </c>
      <c r="AE95" s="17" t="s">
        <v>9</v>
      </c>
      <c r="AF95" s="14">
        <v>20828.8488</v>
      </c>
      <c r="AG95" s="12">
        <v>3957.48</v>
      </c>
      <c r="AH95" s="12">
        <v>24786.328799999999</v>
      </c>
      <c r="AI95" s="16">
        <f t="shared" si="53"/>
        <v>421367.58960000001</v>
      </c>
      <c r="AJ95" s="51">
        <f t="shared" si="39"/>
        <v>5</v>
      </c>
    </row>
    <row r="96" spans="2:36" ht="26.25" customHeight="1">
      <c r="B96" s="21">
        <v>16</v>
      </c>
      <c r="C96" s="20" t="s">
        <v>22</v>
      </c>
      <c r="D96" s="19" t="s">
        <v>54</v>
      </c>
      <c r="E96" s="18">
        <v>25</v>
      </c>
      <c r="F96" s="17" t="s">
        <v>9</v>
      </c>
      <c r="G96" s="14">
        <v>34230.589999999997</v>
      </c>
      <c r="H96" s="12">
        <f t="shared" si="42"/>
        <v>6503.81</v>
      </c>
      <c r="I96" s="12">
        <f t="shared" si="43"/>
        <v>40734.399999999994</v>
      </c>
      <c r="J96" s="16">
        <f t="shared" si="44"/>
        <v>1018359.9999999999</v>
      </c>
      <c r="L96" s="14">
        <v>33200</v>
      </c>
      <c r="M96" s="12">
        <f t="shared" si="45"/>
        <v>6308</v>
      </c>
      <c r="N96" s="12">
        <f t="shared" si="46"/>
        <v>39508</v>
      </c>
      <c r="O96" s="15">
        <f t="shared" si="47"/>
        <v>987700</v>
      </c>
      <c r="Q96" s="14">
        <f t="shared" si="48"/>
        <v>23763.497599999999</v>
      </c>
      <c r="R96" s="12">
        <f t="shared" si="49"/>
        <v>4515.0600000000004</v>
      </c>
      <c r="S96" s="12">
        <f t="shared" si="50"/>
        <v>28278.5576</v>
      </c>
      <c r="T96" s="11">
        <f t="shared" si="51"/>
        <v>706963.94</v>
      </c>
      <c r="U96" s="5"/>
      <c r="V96" s="41">
        <f t="shared" si="37"/>
        <v>311396.05999999994</v>
      </c>
      <c r="W96" s="36" t="b">
        <f t="shared" si="52"/>
        <v>1</v>
      </c>
      <c r="X96" s="44">
        <f t="shared" si="56"/>
        <v>11.011737741531766</v>
      </c>
      <c r="Y96" s="43">
        <f t="shared" si="54"/>
        <v>11</v>
      </c>
      <c r="AA96" s="21">
        <v>16</v>
      </c>
      <c r="AB96" s="20" t="s">
        <v>22</v>
      </c>
      <c r="AC96" s="19" t="s">
        <v>54</v>
      </c>
      <c r="AD96" s="50">
        <v>36</v>
      </c>
      <c r="AE96" s="17" t="s">
        <v>9</v>
      </c>
      <c r="AF96" s="14">
        <v>23763.497599999999</v>
      </c>
      <c r="AG96" s="12">
        <v>4515.0600000000004</v>
      </c>
      <c r="AH96" s="12">
        <v>28278.5576</v>
      </c>
      <c r="AI96" s="16">
        <f t="shared" si="53"/>
        <v>1018028.0736</v>
      </c>
      <c r="AJ96" s="51">
        <f t="shared" si="39"/>
        <v>11</v>
      </c>
    </row>
    <row r="97" spans="2:36" ht="27.75" customHeight="1">
      <c r="B97" s="21">
        <v>17</v>
      </c>
      <c r="C97" s="20" t="s">
        <v>22</v>
      </c>
      <c r="D97" s="19" t="s">
        <v>53</v>
      </c>
      <c r="E97" s="18">
        <v>14</v>
      </c>
      <c r="F97" s="17" t="s">
        <v>9</v>
      </c>
      <c r="G97" s="14">
        <v>26688.2</v>
      </c>
      <c r="H97" s="12">
        <f t="shared" si="42"/>
        <v>5070.76</v>
      </c>
      <c r="I97" s="12">
        <f t="shared" si="43"/>
        <v>31758.959999999999</v>
      </c>
      <c r="J97" s="16">
        <f t="shared" si="44"/>
        <v>444625.44</v>
      </c>
      <c r="L97" s="14">
        <v>25800</v>
      </c>
      <c r="M97" s="12">
        <f t="shared" si="45"/>
        <v>4902</v>
      </c>
      <c r="N97" s="12">
        <f t="shared" si="46"/>
        <v>30702</v>
      </c>
      <c r="O97" s="15">
        <f t="shared" si="47"/>
        <v>429828</v>
      </c>
      <c r="Q97" s="14">
        <f t="shared" si="48"/>
        <v>18466.814399999999</v>
      </c>
      <c r="R97" s="12">
        <f t="shared" si="49"/>
        <v>3508.69</v>
      </c>
      <c r="S97" s="12">
        <f t="shared" si="50"/>
        <v>21975.504399999998</v>
      </c>
      <c r="T97" s="11">
        <f t="shared" si="51"/>
        <v>307657.06159999996</v>
      </c>
      <c r="U97" s="5"/>
      <c r="V97" s="41">
        <f t="shared" si="37"/>
        <v>136968.37840000005</v>
      </c>
      <c r="W97" s="36" t="b">
        <f t="shared" si="52"/>
        <v>1</v>
      </c>
      <c r="X97" s="44">
        <f t="shared" si="56"/>
        <v>6.232775180350357</v>
      </c>
      <c r="Y97" s="43">
        <f t="shared" si="54"/>
        <v>6</v>
      </c>
      <c r="AA97" s="21">
        <v>17</v>
      </c>
      <c r="AB97" s="20" t="s">
        <v>22</v>
      </c>
      <c r="AC97" s="19" t="s">
        <v>53</v>
      </c>
      <c r="AD97" s="50">
        <v>20</v>
      </c>
      <c r="AE97" s="17" t="s">
        <v>9</v>
      </c>
      <c r="AF97" s="14">
        <v>18466.814399999999</v>
      </c>
      <c r="AG97" s="12">
        <v>3508.69</v>
      </c>
      <c r="AH97" s="12">
        <v>21975.504399999998</v>
      </c>
      <c r="AI97" s="16">
        <f t="shared" si="53"/>
        <v>439510.08799999999</v>
      </c>
      <c r="AJ97" s="51">
        <f t="shared" si="39"/>
        <v>6</v>
      </c>
    </row>
    <row r="98" spans="2:36" ht="27.75" customHeight="1">
      <c r="B98" s="21">
        <v>18</v>
      </c>
      <c r="C98" s="20" t="s">
        <v>52</v>
      </c>
      <c r="D98" s="19" t="s">
        <v>51</v>
      </c>
      <c r="E98" s="18">
        <v>24</v>
      </c>
      <c r="F98" s="17" t="s">
        <v>9</v>
      </c>
      <c r="G98" s="14">
        <v>11874.15</v>
      </c>
      <c r="H98" s="12">
        <f t="shared" si="42"/>
        <v>2256.09</v>
      </c>
      <c r="I98" s="12">
        <f t="shared" si="43"/>
        <v>14130.24</v>
      </c>
      <c r="J98" s="16">
        <f t="shared" si="44"/>
        <v>339125.76000000001</v>
      </c>
      <c r="L98" s="14">
        <v>11500</v>
      </c>
      <c r="M98" s="12">
        <f t="shared" si="45"/>
        <v>2185</v>
      </c>
      <c r="N98" s="12">
        <f t="shared" si="46"/>
        <v>13685</v>
      </c>
      <c r="O98" s="15">
        <f t="shared" si="47"/>
        <v>328440</v>
      </c>
      <c r="Q98" s="14">
        <f t="shared" si="48"/>
        <v>8231.3320000000003</v>
      </c>
      <c r="R98" s="12">
        <f t="shared" si="49"/>
        <v>1563.95</v>
      </c>
      <c r="S98" s="12">
        <f t="shared" si="50"/>
        <v>9795.2820000000011</v>
      </c>
      <c r="T98" s="11">
        <f t="shared" si="51"/>
        <v>235086.76800000004</v>
      </c>
      <c r="U98" s="5"/>
      <c r="V98" s="41">
        <f t="shared" si="37"/>
        <v>104038.99199999997</v>
      </c>
      <c r="W98" s="36" t="b">
        <f t="shared" si="52"/>
        <v>1</v>
      </c>
      <c r="X98" s="44">
        <f t="shared" si="56"/>
        <v>10.621337088610614</v>
      </c>
      <c r="Y98" s="43">
        <f t="shared" si="54"/>
        <v>10</v>
      </c>
      <c r="AA98" s="21">
        <v>18</v>
      </c>
      <c r="AB98" s="20" t="s">
        <v>52</v>
      </c>
      <c r="AC98" s="19" t="s">
        <v>51</v>
      </c>
      <c r="AD98" s="50">
        <v>34</v>
      </c>
      <c r="AE98" s="17" t="s">
        <v>9</v>
      </c>
      <c r="AF98" s="14">
        <v>8231.3320000000003</v>
      </c>
      <c r="AG98" s="12">
        <v>1563.95</v>
      </c>
      <c r="AH98" s="12">
        <v>9795.2820000000011</v>
      </c>
      <c r="AI98" s="16">
        <f t="shared" si="53"/>
        <v>333039.58800000005</v>
      </c>
      <c r="AJ98" s="51">
        <f t="shared" si="39"/>
        <v>10</v>
      </c>
    </row>
    <row r="99" spans="2:36" ht="27.75" customHeight="1">
      <c r="B99" s="21">
        <v>19</v>
      </c>
      <c r="C99" s="20" t="s">
        <v>11</v>
      </c>
      <c r="D99" s="19" t="s">
        <v>50</v>
      </c>
      <c r="E99" s="18">
        <v>6</v>
      </c>
      <c r="F99" s="17" t="s">
        <v>12</v>
      </c>
      <c r="G99" s="14">
        <v>152843.17000000001</v>
      </c>
      <c r="H99" s="12">
        <f t="shared" si="42"/>
        <v>29040.2</v>
      </c>
      <c r="I99" s="12">
        <f t="shared" si="43"/>
        <v>181883.37000000002</v>
      </c>
      <c r="J99" s="16">
        <f t="shared" si="44"/>
        <v>1091300.2200000002</v>
      </c>
      <c r="L99" s="14">
        <v>148200</v>
      </c>
      <c r="M99" s="12">
        <f t="shared" si="45"/>
        <v>28158</v>
      </c>
      <c r="N99" s="12">
        <f t="shared" si="46"/>
        <v>176358</v>
      </c>
      <c r="O99" s="15">
        <f t="shared" si="47"/>
        <v>1058148</v>
      </c>
      <c r="Q99" s="14">
        <f t="shared" si="48"/>
        <v>106076.81759999999</v>
      </c>
      <c r="R99" s="12">
        <f t="shared" si="49"/>
        <v>20154.599999999999</v>
      </c>
      <c r="S99" s="12">
        <f t="shared" si="50"/>
        <v>126231.41759999999</v>
      </c>
      <c r="T99" s="11">
        <f t="shared" si="51"/>
        <v>757388.50559999992</v>
      </c>
      <c r="U99" s="5"/>
      <c r="V99" s="41">
        <f t="shared" si="37"/>
        <v>333911.71440000029</v>
      </c>
      <c r="W99" s="36" t="b">
        <f t="shared" si="52"/>
        <v>1</v>
      </c>
      <c r="X99" s="44">
        <f t="shared" si="56"/>
        <v>2.6452346075847313</v>
      </c>
      <c r="Y99" s="43">
        <f t="shared" si="54"/>
        <v>2</v>
      </c>
      <c r="AA99" s="21">
        <v>19</v>
      </c>
      <c r="AB99" s="20" t="s">
        <v>11</v>
      </c>
      <c r="AC99" s="19" t="s">
        <v>50</v>
      </c>
      <c r="AD99" s="50">
        <v>8</v>
      </c>
      <c r="AE99" s="17" t="s">
        <v>12</v>
      </c>
      <c r="AF99" s="14">
        <v>106076.81759999999</v>
      </c>
      <c r="AG99" s="12">
        <v>20154.599999999999</v>
      </c>
      <c r="AH99" s="12">
        <v>126231.41759999999</v>
      </c>
      <c r="AI99" s="16">
        <f t="shared" si="53"/>
        <v>1009851.3407999999</v>
      </c>
      <c r="AJ99" s="51">
        <f t="shared" si="39"/>
        <v>2</v>
      </c>
    </row>
    <row r="100" spans="2:36" ht="30" customHeight="1">
      <c r="B100" s="21">
        <v>20</v>
      </c>
      <c r="C100" s="20" t="s">
        <v>11</v>
      </c>
      <c r="D100" s="19" t="s">
        <v>49</v>
      </c>
      <c r="E100" s="18">
        <v>5</v>
      </c>
      <c r="F100" s="17" t="s">
        <v>12</v>
      </c>
      <c r="G100" s="14">
        <v>94993.75</v>
      </c>
      <c r="H100" s="12">
        <f t="shared" si="42"/>
        <v>18048.810000000001</v>
      </c>
      <c r="I100" s="12">
        <f t="shared" si="43"/>
        <v>113042.56</v>
      </c>
      <c r="J100" s="16">
        <f t="shared" si="44"/>
        <v>565212.80000000005</v>
      </c>
      <c r="L100" s="14">
        <v>92100</v>
      </c>
      <c r="M100" s="12">
        <f t="shared" si="45"/>
        <v>17499</v>
      </c>
      <c r="N100" s="12">
        <f t="shared" si="46"/>
        <v>109599</v>
      </c>
      <c r="O100" s="15">
        <f t="shared" si="47"/>
        <v>547995</v>
      </c>
      <c r="Q100" s="14">
        <f t="shared" si="48"/>
        <v>65922.232799999998</v>
      </c>
      <c r="R100" s="12">
        <f>+ROUND(Q100*19%,2)</f>
        <v>12525.22</v>
      </c>
      <c r="S100" s="12">
        <f t="shared" si="50"/>
        <v>78447.452799999999</v>
      </c>
      <c r="T100" s="11">
        <f t="shared" si="51"/>
        <v>392237.26399999997</v>
      </c>
      <c r="U100" s="5"/>
      <c r="V100" s="41">
        <f t="shared" si="37"/>
        <v>172975.53600000008</v>
      </c>
      <c r="W100" s="36" t="b">
        <f t="shared" si="52"/>
        <v>1</v>
      </c>
      <c r="X100" s="44">
        <f t="shared" si="56"/>
        <v>2.2049860107121297</v>
      </c>
      <c r="Y100" s="43">
        <f t="shared" si="54"/>
        <v>2</v>
      </c>
      <c r="AA100" s="21">
        <v>20</v>
      </c>
      <c r="AB100" s="20" t="s">
        <v>11</v>
      </c>
      <c r="AC100" s="19" t="s">
        <v>49</v>
      </c>
      <c r="AD100" s="50">
        <v>7</v>
      </c>
      <c r="AE100" s="17" t="s">
        <v>12</v>
      </c>
      <c r="AF100" s="14">
        <v>65922.232799999998</v>
      </c>
      <c r="AG100" s="12">
        <v>12525.22</v>
      </c>
      <c r="AH100" s="12">
        <v>78447.452799999999</v>
      </c>
      <c r="AI100" s="16">
        <f t="shared" si="53"/>
        <v>549132.16960000002</v>
      </c>
      <c r="AJ100" s="51">
        <f t="shared" si="39"/>
        <v>2</v>
      </c>
    </row>
    <row r="101" spans="2:36" ht="24" customHeight="1">
      <c r="B101" s="21">
        <v>21</v>
      </c>
      <c r="C101" s="20" t="s">
        <v>47</v>
      </c>
      <c r="D101" s="19" t="s">
        <v>48</v>
      </c>
      <c r="E101" s="18">
        <v>1</v>
      </c>
      <c r="F101" s="17" t="s">
        <v>9</v>
      </c>
      <c r="G101" s="14">
        <v>440451.38</v>
      </c>
      <c r="H101" s="12">
        <f t="shared" si="42"/>
        <v>83685.759999999995</v>
      </c>
      <c r="I101" s="12">
        <f t="shared" si="43"/>
        <v>524137.14</v>
      </c>
      <c r="J101" s="16">
        <f t="shared" si="44"/>
        <v>524137.14</v>
      </c>
      <c r="L101" s="14">
        <v>427200</v>
      </c>
      <c r="M101" s="12">
        <f t="shared" si="45"/>
        <v>81168</v>
      </c>
      <c r="N101" s="12">
        <f t="shared" si="46"/>
        <v>508368</v>
      </c>
      <c r="O101" s="15">
        <f t="shared" si="47"/>
        <v>508368</v>
      </c>
      <c r="Q101" s="14">
        <f t="shared" si="48"/>
        <v>305776.08960000001</v>
      </c>
      <c r="R101" s="12">
        <f t="shared" si="49"/>
        <v>58097.46</v>
      </c>
      <c r="S101" s="12">
        <f t="shared" si="50"/>
        <v>363873.54960000003</v>
      </c>
      <c r="T101" s="11">
        <f t="shared" si="51"/>
        <v>363873.54960000003</v>
      </c>
      <c r="U101" s="5"/>
      <c r="V101" s="41">
        <f t="shared" si="37"/>
        <v>160263.59039999999</v>
      </c>
      <c r="W101" s="35" t="b">
        <f t="shared" si="52"/>
        <v>0</v>
      </c>
      <c r="X101" s="44"/>
      <c r="Y101" s="40">
        <v>0</v>
      </c>
      <c r="AA101" s="21">
        <v>21</v>
      </c>
      <c r="AB101" s="20" t="s">
        <v>47</v>
      </c>
      <c r="AC101" s="19" t="s">
        <v>48</v>
      </c>
      <c r="AD101" s="18">
        <v>1</v>
      </c>
      <c r="AE101" s="17" t="s">
        <v>9</v>
      </c>
      <c r="AF101" s="14">
        <v>305776.08960000001</v>
      </c>
      <c r="AG101" s="12">
        <v>58097.46</v>
      </c>
      <c r="AH101" s="12">
        <v>363873.54960000003</v>
      </c>
      <c r="AI101" s="16">
        <f t="shared" si="53"/>
        <v>363873.54960000003</v>
      </c>
      <c r="AJ101" s="51">
        <f t="shared" si="39"/>
        <v>0</v>
      </c>
    </row>
    <row r="102" spans="2:36" ht="24" customHeight="1">
      <c r="B102" s="21">
        <v>22</v>
      </c>
      <c r="C102" s="20" t="s">
        <v>47</v>
      </c>
      <c r="D102" s="19" t="s">
        <v>46</v>
      </c>
      <c r="E102" s="18">
        <v>1</v>
      </c>
      <c r="F102" s="17" t="s">
        <v>9</v>
      </c>
      <c r="G102" s="14">
        <v>211957.16</v>
      </c>
      <c r="H102" s="12">
        <f t="shared" si="42"/>
        <v>40271.86</v>
      </c>
      <c r="I102" s="12">
        <f t="shared" si="43"/>
        <v>252229.02000000002</v>
      </c>
      <c r="J102" s="16">
        <f t="shared" si="44"/>
        <v>252229.02000000002</v>
      </c>
      <c r="L102" s="14">
        <v>205500</v>
      </c>
      <c r="M102" s="12">
        <f t="shared" si="45"/>
        <v>39045</v>
      </c>
      <c r="N102" s="12">
        <f t="shared" si="46"/>
        <v>244545</v>
      </c>
      <c r="O102" s="15">
        <f t="shared" si="47"/>
        <v>244545</v>
      </c>
      <c r="Q102" s="14">
        <f t="shared" si="48"/>
        <v>147090.32399999999</v>
      </c>
      <c r="R102" s="12">
        <f t="shared" si="49"/>
        <v>27947.16</v>
      </c>
      <c r="S102" s="12">
        <f t="shared" si="50"/>
        <v>175037.484</v>
      </c>
      <c r="T102" s="11">
        <f t="shared" si="51"/>
        <v>175037.484</v>
      </c>
      <c r="U102" s="5"/>
      <c r="V102" s="41">
        <f t="shared" si="37"/>
        <v>77191.536000000022</v>
      </c>
      <c r="W102" s="35" t="b">
        <f t="shared" si="52"/>
        <v>0</v>
      </c>
      <c r="X102" s="44"/>
      <c r="Y102" s="40">
        <v>0</v>
      </c>
      <c r="AA102" s="21">
        <v>22</v>
      </c>
      <c r="AB102" s="20" t="s">
        <v>47</v>
      </c>
      <c r="AC102" s="19" t="s">
        <v>46</v>
      </c>
      <c r="AD102" s="18">
        <v>1</v>
      </c>
      <c r="AE102" s="17" t="s">
        <v>9</v>
      </c>
      <c r="AF102" s="14">
        <v>147090.32399999999</v>
      </c>
      <c r="AG102" s="12">
        <v>27947.16</v>
      </c>
      <c r="AH102" s="12">
        <v>175037.484</v>
      </c>
      <c r="AI102" s="16">
        <f t="shared" si="53"/>
        <v>175037.484</v>
      </c>
      <c r="AJ102" s="51">
        <f t="shared" si="39"/>
        <v>0</v>
      </c>
    </row>
    <row r="103" spans="2:36" ht="27">
      <c r="B103" s="21">
        <v>23</v>
      </c>
      <c r="C103" s="20" t="s">
        <v>6</v>
      </c>
      <c r="D103" s="19" t="s">
        <v>45</v>
      </c>
      <c r="E103" s="18">
        <v>6</v>
      </c>
      <c r="F103" s="17" t="s">
        <v>9</v>
      </c>
      <c r="G103" s="14">
        <v>168067.23</v>
      </c>
      <c r="H103" s="12">
        <f t="shared" si="42"/>
        <v>31932.77</v>
      </c>
      <c r="I103" s="12">
        <f t="shared" si="43"/>
        <v>200000</v>
      </c>
      <c r="J103" s="16">
        <f t="shared" si="44"/>
        <v>1200000</v>
      </c>
      <c r="L103" s="14">
        <v>163000</v>
      </c>
      <c r="M103" s="12">
        <f t="shared" si="45"/>
        <v>30970</v>
      </c>
      <c r="N103" s="12">
        <f t="shared" si="46"/>
        <v>193970</v>
      </c>
      <c r="O103" s="15">
        <f t="shared" si="47"/>
        <v>1163820</v>
      </c>
      <c r="Q103" s="14">
        <f t="shared" si="48"/>
        <v>116670.18399999999</v>
      </c>
      <c r="R103" s="12">
        <f t="shared" si="49"/>
        <v>22167.33</v>
      </c>
      <c r="S103" s="12">
        <f t="shared" si="50"/>
        <v>138837.514</v>
      </c>
      <c r="T103" s="11">
        <f t="shared" si="51"/>
        <v>833025.08400000003</v>
      </c>
      <c r="U103" s="5"/>
      <c r="V103" s="41">
        <f t="shared" si="37"/>
        <v>366974.91599999997</v>
      </c>
      <c r="W103" s="36" t="b">
        <f t="shared" si="52"/>
        <v>1</v>
      </c>
      <c r="X103" s="44">
        <f>V103/S103</f>
        <v>2.643197111697059</v>
      </c>
      <c r="Y103" s="43">
        <f t="shared" si="54"/>
        <v>2</v>
      </c>
      <c r="AA103" s="21">
        <v>23</v>
      </c>
      <c r="AB103" s="20" t="s">
        <v>6</v>
      </c>
      <c r="AC103" s="19" t="s">
        <v>45</v>
      </c>
      <c r="AD103" s="50">
        <v>8</v>
      </c>
      <c r="AE103" s="17" t="s">
        <v>9</v>
      </c>
      <c r="AF103" s="14">
        <v>116670.18399999999</v>
      </c>
      <c r="AG103" s="12">
        <v>22167.33</v>
      </c>
      <c r="AH103" s="12">
        <v>138837.514</v>
      </c>
      <c r="AI103" s="16">
        <f t="shared" si="53"/>
        <v>1110700.112</v>
      </c>
      <c r="AJ103" s="51">
        <f t="shared" si="39"/>
        <v>2</v>
      </c>
    </row>
    <row r="104" spans="2:36" ht="18">
      <c r="B104" s="21">
        <v>24</v>
      </c>
      <c r="C104" s="20" t="s">
        <v>6</v>
      </c>
      <c r="D104" s="19" t="s">
        <v>44</v>
      </c>
      <c r="E104" s="18">
        <v>37</v>
      </c>
      <c r="F104" s="17" t="s">
        <v>4</v>
      </c>
      <c r="G104" s="14">
        <v>28684.93</v>
      </c>
      <c r="H104" s="12">
        <f t="shared" si="42"/>
        <v>5450.14</v>
      </c>
      <c r="I104" s="12">
        <f t="shared" si="43"/>
        <v>34135.07</v>
      </c>
      <c r="J104" s="16">
        <f t="shared" si="44"/>
        <v>1262997.5900000001</v>
      </c>
      <c r="L104" s="14">
        <v>27800</v>
      </c>
      <c r="M104" s="12">
        <f t="shared" si="45"/>
        <v>5282</v>
      </c>
      <c r="N104" s="12">
        <f t="shared" si="46"/>
        <v>33082</v>
      </c>
      <c r="O104" s="15">
        <f t="shared" si="47"/>
        <v>1224034</v>
      </c>
      <c r="Q104" s="14">
        <f t="shared" si="48"/>
        <v>19898.350399999999</v>
      </c>
      <c r="R104" s="12">
        <f t="shared" si="49"/>
        <v>3780.69</v>
      </c>
      <c r="S104" s="12">
        <f t="shared" si="50"/>
        <v>23679.040399999998</v>
      </c>
      <c r="T104" s="11">
        <f t="shared" si="51"/>
        <v>876124.49479999999</v>
      </c>
      <c r="U104" s="5"/>
      <c r="V104" s="41">
        <f t="shared" si="37"/>
        <v>386873.0952000001</v>
      </c>
      <c r="W104" s="36" t="b">
        <f t="shared" si="52"/>
        <v>1</v>
      </c>
      <c r="X104" s="44">
        <f t="shared" ref="X104:X105" si="57">V104/S104</f>
        <v>16.338208333814073</v>
      </c>
      <c r="Y104" s="43">
        <f t="shared" si="54"/>
        <v>16</v>
      </c>
      <c r="AA104" s="21">
        <v>24</v>
      </c>
      <c r="AB104" s="20" t="s">
        <v>6</v>
      </c>
      <c r="AC104" s="19" t="s">
        <v>44</v>
      </c>
      <c r="AD104" s="50">
        <v>53</v>
      </c>
      <c r="AE104" s="17" t="s">
        <v>4</v>
      </c>
      <c r="AF104" s="14">
        <v>19898.350399999999</v>
      </c>
      <c r="AG104" s="12">
        <v>3780.69</v>
      </c>
      <c r="AH104" s="12">
        <v>23679.040399999998</v>
      </c>
      <c r="AI104" s="16">
        <f t="shared" si="53"/>
        <v>1254989.1412</v>
      </c>
      <c r="AJ104" s="51">
        <f t="shared" si="39"/>
        <v>16</v>
      </c>
    </row>
    <row r="105" spans="2:36" ht="27">
      <c r="B105" s="21">
        <v>25</v>
      </c>
      <c r="C105" s="20" t="s">
        <v>6</v>
      </c>
      <c r="D105" s="19" t="s">
        <v>43</v>
      </c>
      <c r="E105" s="18">
        <v>4</v>
      </c>
      <c r="F105" s="17" t="s">
        <v>9</v>
      </c>
      <c r="G105" s="14">
        <v>193679.93</v>
      </c>
      <c r="H105" s="12">
        <f t="shared" si="42"/>
        <v>36799.19</v>
      </c>
      <c r="I105" s="12">
        <f t="shared" si="43"/>
        <v>230479.12</v>
      </c>
      <c r="J105" s="16">
        <f t="shared" si="44"/>
        <v>921916.48</v>
      </c>
      <c r="L105" s="14">
        <v>187800</v>
      </c>
      <c r="M105" s="12">
        <f t="shared" si="45"/>
        <v>35682</v>
      </c>
      <c r="N105" s="12">
        <f t="shared" si="46"/>
        <v>223482</v>
      </c>
      <c r="O105" s="15">
        <f t="shared" si="47"/>
        <v>893928</v>
      </c>
      <c r="Q105" s="14">
        <f t="shared" si="48"/>
        <v>134421.2304</v>
      </c>
      <c r="R105" s="12">
        <f t="shared" si="49"/>
        <v>25540.03</v>
      </c>
      <c r="S105" s="12">
        <f t="shared" si="50"/>
        <v>159961.2604</v>
      </c>
      <c r="T105" s="11">
        <f t="shared" si="51"/>
        <v>639845.0416</v>
      </c>
      <c r="U105" s="5"/>
      <c r="V105" s="41">
        <f t="shared" si="37"/>
        <v>282071.43839999998</v>
      </c>
      <c r="W105" s="36" t="b">
        <f t="shared" si="52"/>
        <v>1</v>
      </c>
      <c r="X105" s="44">
        <f t="shared" si="57"/>
        <v>1.7633734423863041</v>
      </c>
      <c r="Y105" s="43">
        <f t="shared" si="54"/>
        <v>1</v>
      </c>
      <c r="AA105" s="21">
        <v>25</v>
      </c>
      <c r="AB105" s="20" t="s">
        <v>6</v>
      </c>
      <c r="AC105" s="19" t="s">
        <v>43</v>
      </c>
      <c r="AD105" s="50">
        <v>5</v>
      </c>
      <c r="AE105" s="17" t="s">
        <v>9</v>
      </c>
      <c r="AF105" s="14">
        <v>134421.2304</v>
      </c>
      <c r="AG105" s="12">
        <v>25540.03</v>
      </c>
      <c r="AH105" s="12">
        <v>159961.2604</v>
      </c>
      <c r="AI105" s="16">
        <f t="shared" si="53"/>
        <v>799806.30200000003</v>
      </c>
      <c r="AJ105" s="51">
        <f t="shared" si="39"/>
        <v>1</v>
      </c>
    </row>
    <row r="106" spans="2:36" ht="18.75" customHeight="1">
      <c r="B106" s="68" t="s">
        <v>42</v>
      </c>
      <c r="C106" s="68"/>
      <c r="D106" s="68"/>
      <c r="E106" s="67"/>
      <c r="F106" s="68"/>
      <c r="G106" s="3"/>
      <c r="H106" s="3"/>
      <c r="I106" s="3"/>
      <c r="J106" s="3"/>
      <c r="L106" s="3"/>
      <c r="Q106" s="3"/>
      <c r="U106" s="5"/>
      <c r="V106" s="45"/>
      <c r="W106" s="37"/>
      <c r="X106" s="46"/>
      <c r="Y106" s="47"/>
      <c r="AA106" s="68" t="s">
        <v>42</v>
      </c>
      <c r="AB106" s="68"/>
      <c r="AC106" s="68"/>
      <c r="AD106" s="67"/>
      <c r="AE106" s="68"/>
      <c r="AF106" s="3"/>
      <c r="AG106" s="3"/>
      <c r="AH106" s="3"/>
      <c r="AI106" s="3"/>
    </row>
    <row r="107" spans="2:36" ht="45">
      <c r="B107" s="24" t="s">
        <v>41</v>
      </c>
      <c r="C107" s="24" t="s">
        <v>40</v>
      </c>
      <c r="D107" s="24" t="s">
        <v>39</v>
      </c>
      <c r="E107" s="25" t="s">
        <v>38</v>
      </c>
      <c r="F107" s="24" t="s">
        <v>37</v>
      </c>
      <c r="G107" s="3"/>
      <c r="H107" s="3"/>
      <c r="I107" s="3"/>
      <c r="J107" s="3"/>
      <c r="L107" s="3"/>
      <c r="Q107" s="3"/>
      <c r="U107" s="5"/>
      <c r="V107" s="45"/>
      <c r="W107" s="37"/>
      <c r="X107" s="46"/>
      <c r="Y107" s="47"/>
      <c r="AA107" s="24" t="s">
        <v>41</v>
      </c>
      <c r="AB107" s="24" t="s">
        <v>40</v>
      </c>
      <c r="AC107" s="24" t="s">
        <v>39</v>
      </c>
      <c r="AD107" s="25" t="s">
        <v>38</v>
      </c>
      <c r="AE107" s="24" t="s">
        <v>37</v>
      </c>
      <c r="AF107" s="3"/>
      <c r="AG107" s="3"/>
      <c r="AH107" s="3"/>
      <c r="AI107" s="3"/>
    </row>
    <row r="108" spans="2:36" ht="33.75">
      <c r="B108" s="21">
        <v>1</v>
      </c>
      <c r="C108" s="20" t="s">
        <v>36</v>
      </c>
      <c r="D108" s="19" t="s">
        <v>35</v>
      </c>
      <c r="E108" s="18">
        <v>4</v>
      </c>
      <c r="F108" s="23" t="s">
        <v>34</v>
      </c>
      <c r="G108" s="14">
        <v>78545.5</v>
      </c>
      <c r="H108" s="13" t="s">
        <v>3</v>
      </c>
      <c r="I108" s="12">
        <f t="shared" ref="I108:I126" si="58">+G108</f>
        <v>78545.5</v>
      </c>
      <c r="J108" s="16">
        <f t="shared" ref="J108:J126" si="59">+I108*E108</f>
        <v>314182</v>
      </c>
      <c r="L108" s="14">
        <v>76100</v>
      </c>
      <c r="M108" s="13" t="s">
        <v>3</v>
      </c>
      <c r="N108" s="12">
        <f t="shared" ref="N108:N126" si="60">+L108</f>
        <v>76100</v>
      </c>
      <c r="O108" s="15">
        <f t="shared" ref="O108:O126" si="61">+N108*E108</f>
        <v>304400</v>
      </c>
      <c r="Q108" s="14">
        <f>L108*(1-28.4232%)</f>
        <v>54469.944799999997</v>
      </c>
      <c r="R108" s="13" t="s">
        <v>3</v>
      </c>
      <c r="S108" s="12">
        <f t="shared" ref="S108:S126" si="62">+Q108</f>
        <v>54469.944799999997</v>
      </c>
      <c r="T108" s="11">
        <f t="shared" ref="T108:T125" si="63">S108*E108</f>
        <v>217879.77919999999</v>
      </c>
      <c r="U108" s="5"/>
      <c r="V108" s="41">
        <f t="shared" ref="V108:V126" si="64">J108-T108</f>
        <v>96302.22080000001</v>
      </c>
      <c r="W108" s="36" t="b">
        <f t="shared" si="52"/>
        <v>1</v>
      </c>
      <c r="X108" s="44">
        <f t="shared" ref="X108:X117" si="65">V108/S108</f>
        <v>1.7679882209096716</v>
      </c>
      <c r="Y108" s="43">
        <f t="shared" si="54"/>
        <v>1</v>
      </c>
      <c r="AA108" s="21">
        <v>1</v>
      </c>
      <c r="AB108" s="20" t="s">
        <v>36</v>
      </c>
      <c r="AC108" s="19" t="s">
        <v>35</v>
      </c>
      <c r="AD108" s="50">
        <v>5</v>
      </c>
      <c r="AE108" s="23" t="s">
        <v>34</v>
      </c>
      <c r="AF108" s="14">
        <v>54469.944799999997</v>
      </c>
      <c r="AG108" s="13" t="s">
        <v>3</v>
      </c>
      <c r="AH108" s="12">
        <v>54469.944799999997</v>
      </c>
      <c r="AI108" s="16">
        <f>+AH108*AD108</f>
        <v>272349.72399999999</v>
      </c>
      <c r="AJ108" s="51">
        <f t="shared" si="39"/>
        <v>1</v>
      </c>
    </row>
    <row r="109" spans="2:36" ht="33.75">
      <c r="B109" s="21">
        <v>2</v>
      </c>
      <c r="C109" s="20" t="s">
        <v>33</v>
      </c>
      <c r="D109" s="19" t="s">
        <v>32</v>
      </c>
      <c r="E109" s="18">
        <v>25</v>
      </c>
      <c r="F109" s="23" t="s">
        <v>9</v>
      </c>
      <c r="G109" s="14">
        <v>29191.57</v>
      </c>
      <c r="H109" s="13" t="s">
        <v>3</v>
      </c>
      <c r="I109" s="12">
        <f t="shared" si="58"/>
        <v>29191.57</v>
      </c>
      <c r="J109" s="16">
        <f t="shared" si="59"/>
        <v>729789.25</v>
      </c>
      <c r="L109" s="14">
        <v>28300</v>
      </c>
      <c r="M109" s="13" t="s">
        <v>3</v>
      </c>
      <c r="N109" s="12">
        <f t="shared" si="60"/>
        <v>28300</v>
      </c>
      <c r="O109" s="15">
        <f t="shared" si="61"/>
        <v>707500</v>
      </c>
      <c r="Q109" s="14">
        <f t="shared" ref="Q109:Q125" si="66">L109*(1-28.42269%)</f>
        <v>20256.37873</v>
      </c>
      <c r="R109" s="13" t="s">
        <v>3</v>
      </c>
      <c r="S109" s="12">
        <f t="shared" si="62"/>
        <v>20256.37873</v>
      </c>
      <c r="T109" s="11">
        <f t="shared" si="63"/>
        <v>506409.46825000003</v>
      </c>
      <c r="U109" s="5"/>
      <c r="V109" s="41">
        <f t="shared" si="64"/>
        <v>223379.78174999997</v>
      </c>
      <c r="W109" s="36" t="b">
        <f t="shared" si="52"/>
        <v>1</v>
      </c>
      <c r="X109" s="44">
        <f t="shared" si="65"/>
        <v>11.027626641832637</v>
      </c>
      <c r="Y109" s="43">
        <f t="shared" si="54"/>
        <v>11</v>
      </c>
      <c r="AA109" s="21">
        <v>2</v>
      </c>
      <c r="AB109" s="20" t="s">
        <v>33</v>
      </c>
      <c r="AC109" s="19" t="s">
        <v>32</v>
      </c>
      <c r="AD109" s="50">
        <v>36</v>
      </c>
      <c r="AE109" s="23" t="s">
        <v>9</v>
      </c>
      <c r="AF109" s="14">
        <v>20256.37873</v>
      </c>
      <c r="AG109" s="13" t="s">
        <v>3</v>
      </c>
      <c r="AH109" s="12">
        <v>20256.37873</v>
      </c>
      <c r="AI109" s="16">
        <f t="shared" ref="AI109:AI126" si="67">+AH109*AD109</f>
        <v>729229.63428</v>
      </c>
      <c r="AJ109" s="51">
        <f t="shared" si="39"/>
        <v>11</v>
      </c>
    </row>
    <row r="110" spans="2:36" ht="33.75">
      <c r="B110" s="21">
        <v>3</v>
      </c>
      <c r="C110" s="20" t="s">
        <v>30</v>
      </c>
      <c r="D110" s="19" t="s">
        <v>31</v>
      </c>
      <c r="E110" s="18">
        <v>17</v>
      </c>
      <c r="F110" s="17" t="s">
        <v>9</v>
      </c>
      <c r="G110" s="14">
        <v>45742.46</v>
      </c>
      <c r="H110" s="13" t="s">
        <v>3</v>
      </c>
      <c r="I110" s="12">
        <f t="shared" si="58"/>
        <v>45742.46</v>
      </c>
      <c r="J110" s="16">
        <f t="shared" si="59"/>
        <v>777621.82</v>
      </c>
      <c r="L110" s="14">
        <v>44300</v>
      </c>
      <c r="M110" s="13" t="s">
        <v>3</v>
      </c>
      <c r="N110" s="12">
        <f t="shared" si="60"/>
        <v>44300</v>
      </c>
      <c r="O110" s="15">
        <f t="shared" si="61"/>
        <v>753100</v>
      </c>
      <c r="Q110" s="14">
        <f t="shared" si="66"/>
        <v>31708.748330000002</v>
      </c>
      <c r="R110" s="13" t="s">
        <v>3</v>
      </c>
      <c r="S110" s="12">
        <f t="shared" si="62"/>
        <v>31708.748330000002</v>
      </c>
      <c r="T110" s="11">
        <f t="shared" si="63"/>
        <v>539048.72161000001</v>
      </c>
      <c r="U110" s="5"/>
      <c r="V110" s="41">
        <f t="shared" si="64"/>
        <v>238573.09838999994</v>
      </c>
      <c r="W110" s="36" t="b">
        <f t="shared" si="52"/>
        <v>1</v>
      </c>
      <c r="X110" s="44">
        <f t="shared" si="65"/>
        <v>7.5238888620615549</v>
      </c>
      <c r="Y110" s="43">
        <f t="shared" si="54"/>
        <v>7</v>
      </c>
      <c r="AA110" s="21">
        <v>3</v>
      </c>
      <c r="AB110" s="20" t="s">
        <v>30</v>
      </c>
      <c r="AC110" s="19" t="s">
        <v>31</v>
      </c>
      <c r="AD110" s="50">
        <v>24</v>
      </c>
      <c r="AE110" s="17" t="s">
        <v>9</v>
      </c>
      <c r="AF110" s="14">
        <v>31708.748330000002</v>
      </c>
      <c r="AG110" s="13" t="s">
        <v>3</v>
      </c>
      <c r="AH110" s="12">
        <v>31708.748330000002</v>
      </c>
      <c r="AI110" s="16">
        <f t="shared" si="67"/>
        <v>761009.95992000005</v>
      </c>
      <c r="AJ110" s="51">
        <f t="shared" si="39"/>
        <v>7</v>
      </c>
    </row>
    <row r="111" spans="2:36" ht="33.75">
      <c r="B111" s="21">
        <v>4</v>
      </c>
      <c r="C111" s="20" t="s">
        <v>30</v>
      </c>
      <c r="D111" s="19" t="s">
        <v>29</v>
      </c>
      <c r="E111" s="18">
        <v>5</v>
      </c>
      <c r="F111" s="17" t="s">
        <v>24</v>
      </c>
      <c r="G111" s="14">
        <v>105849.02</v>
      </c>
      <c r="H111" s="13" t="s">
        <v>3</v>
      </c>
      <c r="I111" s="12">
        <f t="shared" si="58"/>
        <v>105849.02</v>
      </c>
      <c r="J111" s="16">
        <f t="shared" si="59"/>
        <v>529245.1</v>
      </c>
      <c r="L111" s="14">
        <v>102600</v>
      </c>
      <c r="M111" s="13" t="s">
        <v>3</v>
      </c>
      <c r="N111" s="12">
        <f t="shared" si="60"/>
        <v>102600</v>
      </c>
      <c r="O111" s="15">
        <f t="shared" si="61"/>
        <v>513000</v>
      </c>
      <c r="Q111" s="14">
        <f t="shared" si="66"/>
        <v>73438.320059999998</v>
      </c>
      <c r="R111" s="13" t="s">
        <v>3</v>
      </c>
      <c r="S111" s="12">
        <f t="shared" si="62"/>
        <v>73438.320059999998</v>
      </c>
      <c r="T111" s="11">
        <f t="shared" si="63"/>
        <v>367191.60029999999</v>
      </c>
      <c r="U111" s="5"/>
      <c r="V111" s="41">
        <f t="shared" si="64"/>
        <v>162053.49969999999</v>
      </c>
      <c r="W111" s="36" t="b">
        <f t="shared" si="52"/>
        <v>1</v>
      </c>
      <c r="X111" s="44">
        <f t="shared" si="65"/>
        <v>2.2066613120725025</v>
      </c>
      <c r="Y111" s="43">
        <f t="shared" si="54"/>
        <v>2</v>
      </c>
      <c r="AA111" s="21">
        <v>4</v>
      </c>
      <c r="AB111" s="20" t="s">
        <v>30</v>
      </c>
      <c r="AC111" s="19" t="s">
        <v>29</v>
      </c>
      <c r="AD111" s="50">
        <v>7</v>
      </c>
      <c r="AE111" s="17" t="s">
        <v>24</v>
      </c>
      <c r="AF111" s="14">
        <v>73438.320059999998</v>
      </c>
      <c r="AG111" s="13" t="s">
        <v>3</v>
      </c>
      <c r="AH111" s="12">
        <v>73438.320059999998</v>
      </c>
      <c r="AI111" s="16">
        <f t="shared" si="67"/>
        <v>514068.24041999999</v>
      </c>
      <c r="AJ111" s="51">
        <f t="shared" si="39"/>
        <v>2</v>
      </c>
    </row>
    <row r="112" spans="2:36" ht="33.75">
      <c r="B112" s="21">
        <v>5</v>
      </c>
      <c r="C112" s="20" t="s">
        <v>28</v>
      </c>
      <c r="D112" s="19" t="s">
        <v>27</v>
      </c>
      <c r="E112" s="18">
        <v>1</v>
      </c>
      <c r="F112" s="17" t="s">
        <v>12</v>
      </c>
      <c r="G112" s="14">
        <v>12751.57</v>
      </c>
      <c r="H112" s="13" t="s">
        <v>3</v>
      </c>
      <c r="I112" s="12">
        <f t="shared" si="58"/>
        <v>12751.57</v>
      </c>
      <c r="J112" s="16">
        <f t="shared" si="59"/>
        <v>12751.57</v>
      </c>
      <c r="L112" s="14">
        <v>12300</v>
      </c>
      <c r="M112" s="13" t="s">
        <v>3</v>
      </c>
      <c r="N112" s="12">
        <f t="shared" si="60"/>
        <v>12300</v>
      </c>
      <c r="O112" s="15">
        <f t="shared" si="61"/>
        <v>12300</v>
      </c>
      <c r="Q112" s="14">
        <f t="shared" si="66"/>
        <v>8804.0091300000004</v>
      </c>
      <c r="R112" s="13" t="s">
        <v>3</v>
      </c>
      <c r="S112" s="12">
        <f t="shared" si="62"/>
        <v>8804.0091300000004</v>
      </c>
      <c r="T112" s="11">
        <f t="shared" si="63"/>
        <v>8804.0091300000004</v>
      </c>
      <c r="U112" s="5"/>
      <c r="V112" s="41">
        <f t="shared" si="64"/>
        <v>3947.5608699999993</v>
      </c>
      <c r="W112" s="35" t="b">
        <f t="shared" si="52"/>
        <v>0</v>
      </c>
      <c r="X112" s="44"/>
      <c r="Y112" s="40">
        <v>0</v>
      </c>
      <c r="AA112" s="21">
        <v>5</v>
      </c>
      <c r="AB112" s="20" t="s">
        <v>28</v>
      </c>
      <c r="AC112" s="19" t="s">
        <v>27</v>
      </c>
      <c r="AD112" s="18">
        <v>1</v>
      </c>
      <c r="AE112" s="17" t="s">
        <v>12</v>
      </c>
      <c r="AF112" s="14">
        <v>8804.0091300000004</v>
      </c>
      <c r="AG112" s="13" t="s">
        <v>3</v>
      </c>
      <c r="AH112" s="12">
        <v>8804.0091300000004</v>
      </c>
      <c r="AI112" s="16">
        <f t="shared" si="67"/>
        <v>8804.0091300000004</v>
      </c>
      <c r="AJ112" s="51">
        <f t="shared" si="39"/>
        <v>0</v>
      </c>
    </row>
    <row r="113" spans="2:36" ht="33.75">
      <c r="B113" s="21">
        <v>6</v>
      </c>
      <c r="C113" s="20" t="s">
        <v>22</v>
      </c>
      <c r="D113" s="19" t="s">
        <v>26</v>
      </c>
      <c r="E113" s="18">
        <v>9</v>
      </c>
      <c r="F113" s="17" t="s">
        <v>9</v>
      </c>
      <c r="G113" s="14">
        <v>65845.94</v>
      </c>
      <c r="H113" s="13" t="s">
        <v>3</v>
      </c>
      <c r="I113" s="12">
        <f t="shared" si="58"/>
        <v>65845.94</v>
      </c>
      <c r="J113" s="16">
        <f t="shared" si="59"/>
        <v>592613.46</v>
      </c>
      <c r="L113" s="14">
        <v>63800</v>
      </c>
      <c r="M113" s="13" t="s">
        <v>3</v>
      </c>
      <c r="N113" s="12">
        <f t="shared" si="60"/>
        <v>63800</v>
      </c>
      <c r="O113" s="15">
        <f t="shared" si="61"/>
        <v>574200</v>
      </c>
      <c r="Q113" s="14">
        <f t="shared" si="66"/>
        <v>45666.323780000006</v>
      </c>
      <c r="R113" s="13" t="s">
        <v>3</v>
      </c>
      <c r="S113" s="12">
        <f t="shared" si="62"/>
        <v>45666.323780000006</v>
      </c>
      <c r="T113" s="11">
        <f t="shared" si="63"/>
        <v>410996.91402000003</v>
      </c>
      <c r="U113" s="5"/>
      <c r="V113" s="41">
        <f t="shared" si="64"/>
        <v>181616.54597999994</v>
      </c>
      <c r="W113" s="36" t="b">
        <f t="shared" si="52"/>
        <v>1</v>
      </c>
      <c r="X113" s="44">
        <f>V113/S113</f>
        <v>3.9770345179293938</v>
      </c>
      <c r="Y113" s="43">
        <f t="shared" si="54"/>
        <v>3</v>
      </c>
      <c r="AA113" s="21">
        <v>6</v>
      </c>
      <c r="AB113" s="20" t="s">
        <v>22</v>
      </c>
      <c r="AC113" s="19" t="s">
        <v>26</v>
      </c>
      <c r="AD113" s="50">
        <v>12</v>
      </c>
      <c r="AE113" s="17" t="s">
        <v>9</v>
      </c>
      <c r="AF113" s="14">
        <v>45666.323780000006</v>
      </c>
      <c r="AG113" s="13" t="s">
        <v>3</v>
      </c>
      <c r="AH113" s="12">
        <v>45666.323780000006</v>
      </c>
      <c r="AI113" s="16">
        <f t="shared" si="67"/>
        <v>547995.88536000007</v>
      </c>
      <c r="AJ113" s="51">
        <f t="shared" si="39"/>
        <v>3</v>
      </c>
    </row>
    <row r="114" spans="2:36" ht="33.75">
      <c r="B114" s="21">
        <v>7</v>
      </c>
      <c r="C114" s="20" t="s">
        <v>22</v>
      </c>
      <c r="D114" s="19" t="s">
        <v>25</v>
      </c>
      <c r="E114" s="18">
        <v>6</v>
      </c>
      <c r="F114" s="17" t="s">
        <v>24</v>
      </c>
      <c r="G114" s="14">
        <v>111605.39</v>
      </c>
      <c r="H114" s="13" t="s">
        <v>3</v>
      </c>
      <c r="I114" s="12">
        <f t="shared" si="58"/>
        <v>111605.39</v>
      </c>
      <c r="J114" s="16">
        <f t="shared" si="59"/>
        <v>669632.34</v>
      </c>
      <c r="K114" s="22"/>
      <c r="L114" s="14">
        <v>108200</v>
      </c>
      <c r="M114" s="13" t="s">
        <v>3</v>
      </c>
      <c r="N114" s="12">
        <f t="shared" si="60"/>
        <v>108200</v>
      </c>
      <c r="O114" s="15">
        <f t="shared" si="61"/>
        <v>649200</v>
      </c>
      <c r="Q114" s="14">
        <f t="shared" si="66"/>
        <v>77446.649420000002</v>
      </c>
      <c r="R114" s="13" t="s">
        <v>3</v>
      </c>
      <c r="S114" s="12">
        <f t="shared" si="62"/>
        <v>77446.649420000002</v>
      </c>
      <c r="T114" s="11">
        <f t="shared" si="63"/>
        <v>464679.89652000001</v>
      </c>
      <c r="U114" s="5"/>
      <c r="V114" s="41">
        <f t="shared" si="64"/>
        <v>204952.44347999996</v>
      </c>
      <c r="W114" s="36" t="b">
        <f t="shared" si="52"/>
        <v>1</v>
      </c>
      <c r="X114" s="44">
        <f t="shared" si="65"/>
        <v>2.646369404162662</v>
      </c>
      <c r="Y114" s="43">
        <f t="shared" si="54"/>
        <v>2</v>
      </c>
      <c r="AA114" s="21">
        <v>7</v>
      </c>
      <c r="AB114" s="20" t="s">
        <v>22</v>
      </c>
      <c r="AC114" s="19" t="s">
        <v>25</v>
      </c>
      <c r="AD114" s="50">
        <v>8</v>
      </c>
      <c r="AE114" s="17" t="s">
        <v>24</v>
      </c>
      <c r="AF114" s="14">
        <v>77446.649420000002</v>
      </c>
      <c r="AG114" s="13" t="s">
        <v>3</v>
      </c>
      <c r="AH114" s="12">
        <v>77446.649420000002</v>
      </c>
      <c r="AI114" s="16">
        <f t="shared" si="67"/>
        <v>619573.19536000001</v>
      </c>
      <c r="AJ114" s="51">
        <f t="shared" si="39"/>
        <v>2</v>
      </c>
    </row>
    <row r="115" spans="2:36" ht="33.75">
      <c r="B115" s="21">
        <v>8</v>
      </c>
      <c r="C115" s="20" t="s">
        <v>22</v>
      </c>
      <c r="D115" s="19" t="s">
        <v>23</v>
      </c>
      <c r="E115" s="18">
        <v>8</v>
      </c>
      <c r="F115" s="17" t="s">
        <v>9</v>
      </c>
      <c r="G115" s="14">
        <v>91653.62</v>
      </c>
      <c r="H115" s="13" t="s">
        <v>3</v>
      </c>
      <c r="I115" s="12">
        <f t="shared" si="58"/>
        <v>91653.62</v>
      </c>
      <c r="J115" s="16">
        <f t="shared" si="59"/>
        <v>733228.96</v>
      </c>
      <c r="L115" s="14">
        <v>88900</v>
      </c>
      <c r="M115" s="13" t="s">
        <v>3</v>
      </c>
      <c r="N115" s="12">
        <f t="shared" si="60"/>
        <v>88900</v>
      </c>
      <c r="O115" s="15">
        <f t="shared" si="61"/>
        <v>711200</v>
      </c>
      <c r="Q115" s="14">
        <f t="shared" si="66"/>
        <v>63632.228590000006</v>
      </c>
      <c r="R115" s="13" t="s">
        <v>3</v>
      </c>
      <c r="S115" s="12">
        <f t="shared" si="62"/>
        <v>63632.228590000006</v>
      </c>
      <c r="T115" s="11">
        <f t="shared" si="63"/>
        <v>509057.82872000005</v>
      </c>
      <c r="U115" s="5"/>
      <c r="V115" s="41">
        <f t="shared" si="64"/>
        <v>224171.13127999991</v>
      </c>
      <c r="W115" s="36" t="b">
        <f t="shared" si="52"/>
        <v>1</v>
      </c>
      <c r="X115" s="44">
        <f t="shared" si="65"/>
        <v>3.5229181225821327</v>
      </c>
      <c r="Y115" s="43">
        <f t="shared" si="54"/>
        <v>3</v>
      </c>
      <c r="AA115" s="21">
        <v>8</v>
      </c>
      <c r="AB115" s="20" t="s">
        <v>22</v>
      </c>
      <c r="AC115" s="19" t="s">
        <v>23</v>
      </c>
      <c r="AD115" s="50">
        <v>11</v>
      </c>
      <c r="AE115" s="17" t="s">
        <v>9</v>
      </c>
      <c r="AF115" s="14">
        <v>63632.228590000006</v>
      </c>
      <c r="AG115" s="13" t="s">
        <v>3</v>
      </c>
      <c r="AH115" s="12">
        <v>63632.228590000006</v>
      </c>
      <c r="AI115" s="16">
        <f t="shared" si="67"/>
        <v>699954.51449000009</v>
      </c>
      <c r="AJ115" s="51">
        <f t="shared" si="39"/>
        <v>3</v>
      </c>
    </row>
    <row r="116" spans="2:36" ht="33.75">
      <c r="B116" s="21">
        <v>9</v>
      </c>
      <c r="C116" s="20" t="s">
        <v>22</v>
      </c>
      <c r="D116" s="19" t="s">
        <v>21</v>
      </c>
      <c r="E116" s="18">
        <v>7</v>
      </c>
      <c r="F116" s="17" t="s">
        <v>9</v>
      </c>
      <c r="G116" s="14">
        <v>98499.3</v>
      </c>
      <c r="H116" s="13" t="s">
        <v>3</v>
      </c>
      <c r="I116" s="12">
        <f t="shared" si="58"/>
        <v>98499.3</v>
      </c>
      <c r="J116" s="16">
        <f t="shared" si="59"/>
        <v>689495.1</v>
      </c>
      <c r="L116" s="14">
        <v>95500</v>
      </c>
      <c r="M116" s="13" t="s">
        <v>3</v>
      </c>
      <c r="N116" s="12">
        <f t="shared" si="60"/>
        <v>95500</v>
      </c>
      <c r="O116" s="15">
        <f t="shared" si="61"/>
        <v>668500</v>
      </c>
      <c r="Q116" s="14">
        <f t="shared" si="66"/>
        <v>68356.331050000008</v>
      </c>
      <c r="R116" s="13" t="s">
        <v>3</v>
      </c>
      <c r="S116" s="12">
        <f t="shared" si="62"/>
        <v>68356.331050000008</v>
      </c>
      <c r="T116" s="11">
        <f t="shared" si="63"/>
        <v>478494.31735000003</v>
      </c>
      <c r="U116" s="5"/>
      <c r="V116" s="41">
        <f t="shared" si="64"/>
        <v>211000.78264999995</v>
      </c>
      <c r="W116" s="36" t="b">
        <f t="shared" si="52"/>
        <v>1</v>
      </c>
      <c r="X116" s="44">
        <f t="shared" si="65"/>
        <v>3.0867774704827422</v>
      </c>
      <c r="Y116" s="43">
        <f t="shared" si="54"/>
        <v>3</v>
      </c>
      <c r="AA116" s="21">
        <v>9</v>
      </c>
      <c r="AB116" s="20" t="s">
        <v>22</v>
      </c>
      <c r="AC116" s="19" t="s">
        <v>21</v>
      </c>
      <c r="AD116" s="50">
        <v>10</v>
      </c>
      <c r="AE116" s="17" t="s">
        <v>9</v>
      </c>
      <c r="AF116" s="14">
        <v>68356.331050000008</v>
      </c>
      <c r="AG116" s="13" t="s">
        <v>3</v>
      </c>
      <c r="AH116" s="12">
        <v>68356.331050000008</v>
      </c>
      <c r="AI116" s="16">
        <f t="shared" si="67"/>
        <v>683563.31050000014</v>
      </c>
      <c r="AJ116" s="51">
        <f t="shared" si="39"/>
        <v>3</v>
      </c>
    </row>
    <row r="117" spans="2:36" ht="26.25" customHeight="1">
      <c r="B117" s="21">
        <v>10</v>
      </c>
      <c r="C117" s="20" t="s">
        <v>14</v>
      </c>
      <c r="D117" s="19" t="s">
        <v>20</v>
      </c>
      <c r="E117" s="18">
        <v>4</v>
      </c>
      <c r="F117" s="17" t="s">
        <v>12</v>
      </c>
      <c r="G117" s="14">
        <v>73506.38</v>
      </c>
      <c r="H117" s="13" t="s">
        <v>3</v>
      </c>
      <c r="I117" s="12">
        <f t="shared" si="58"/>
        <v>73506.38</v>
      </c>
      <c r="J117" s="16">
        <f t="shared" si="59"/>
        <v>294025.52</v>
      </c>
      <c r="L117" s="14">
        <v>71300</v>
      </c>
      <c r="M117" s="13" t="s">
        <v>3</v>
      </c>
      <c r="N117" s="12">
        <f t="shared" si="60"/>
        <v>71300</v>
      </c>
      <c r="O117" s="15">
        <f t="shared" si="61"/>
        <v>285200</v>
      </c>
      <c r="Q117" s="14">
        <f t="shared" si="66"/>
        <v>51034.622030000006</v>
      </c>
      <c r="R117" s="13" t="s">
        <v>3</v>
      </c>
      <c r="S117" s="12">
        <f t="shared" si="62"/>
        <v>51034.622030000006</v>
      </c>
      <c r="T117" s="11">
        <f t="shared" si="63"/>
        <v>204138.48812000002</v>
      </c>
      <c r="U117" s="5"/>
      <c r="V117" s="41">
        <f t="shared" si="64"/>
        <v>89887.031879999995</v>
      </c>
      <c r="W117" s="36" t="b">
        <f t="shared" si="52"/>
        <v>1</v>
      </c>
      <c r="X117" s="44">
        <f t="shared" si="65"/>
        <v>1.7612951424850591</v>
      </c>
      <c r="Y117" s="43">
        <f t="shared" si="54"/>
        <v>1</v>
      </c>
      <c r="AA117" s="21">
        <v>10</v>
      </c>
      <c r="AB117" s="20" t="s">
        <v>14</v>
      </c>
      <c r="AC117" s="19" t="s">
        <v>20</v>
      </c>
      <c r="AD117" s="50">
        <v>5</v>
      </c>
      <c r="AE117" s="17" t="s">
        <v>12</v>
      </c>
      <c r="AF117" s="14">
        <v>51034.622030000006</v>
      </c>
      <c r="AG117" s="13" t="s">
        <v>3</v>
      </c>
      <c r="AH117" s="12">
        <v>51034.622030000006</v>
      </c>
      <c r="AI117" s="16">
        <f t="shared" si="67"/>
        <v>255173.11015000002</v>
      </c>
      <c r="AJ117" s="51">
        <f t="shared" si="39"/>
        <v>1</v>
      </c>
    </row>
    <row r="118" spans="2:36" ht="33.75">
      <c r="B118" s="21">
        <v>11</v>
      </c>
      <c r="C118" s="20" t="s">
        <v>14</v>
      </c>
      <c r="D118" s="19" t="s">
        <v>19</v>
      </c>
      <c r="E118" s="18">
        <v>1</v>
      </c>
      <c r="F118" s="17" t="s">
        <v>16</v>
      </c>
      <c r="G118" s="14">
        <v>23900</v>
      </c>
      <c r="H118" s="13" t="s">
        <v>3</v>
      </c>
      <c r="I118" s="12">
        <f t="shared" si="58"/>
        <v>23900</v>
      </c>
      <c r="J118" s="16">
        <f t="shared" si="59"/>
        <v>23900</v>
      </c>
      <c r="L118" s="14">
        <v>23100</v>
      </c>
      <c r="M118" s="13" t="s">
        <v>3</v>
      </c>
      <c r="N118" s="12">
        <f t="shared" si="60"/>
        <v>23100</v>
      </c>
      <c r="O118" s="15">
        <f t="shared" si="61"/>
        <v>23100</v>
      </c>
      <c r="Q118" s="14">
        <f t="shared" si="66"/>
        <v>16534.358610000003</v>
      </c>
      <c r="R118" s="13" t="s">
        <v>3</v>
      </c>
      <c r="S118" s="12">
        <f t="shared" si="62"/>
        <v>16534.358610000003</v>
      </c>
      <c r="T118" s="11">
        <f t="shared" si="63"/>
        <v>16534.358610000003</v>
      </c>
      <c r="U118" s="5"/>
      <c r="V118" s="41">
        <f t="shared" si="64"/>
        <v>7365.641389999997</v>
      </c>
      <c r="W118" s="35" t="b">
        <f t="shared" si="52"/>
        <v>0</v>
      </c>
      <c r="X118" s="44"/>
      <c r="Y118" s="40">
        <v>0</v>
      </c>
      <c r="AA118" s="21">
        <v>11</v>
      </c>
      <c r="AB118" s="20" t="s">
        <v>14</v>
      </c>
      <c r="AC118" s="19" t="s">
        <v>19</v>
      </c>
      <c r="AD118" s="18">
        <v>1</v>
      </c>
      <c r="AE118" s="17" t="s">
        <v>16</v>
      </c>
      <c r="AF118" s="14">
        <v>16534.358610000003</v>
      </c>
      <c r="AG118" s="13" t="s">
        <v>3</v>
      </c>
      <c r="AH118" s="12">
        <v>16534.358610000003</v>
      </c>
      <c r="AI118" s="16">
        <f t="shared" si="67"/>
        <v>16534.358610000003</v>
      </c>
      <c r="AJ118" s="51">
        <f t="shared" si="39"/>
        <v>0</v>
      </c>
    </row>
    <row r="119" spans="2:36" ht="33.75">
      <c r="B119" s="21">
        <v>12</v>
      </c>
      <c r="C119" s="20" t="s">
        <v>14</v>
      </c>
      <c r="D119" s="19" t="s">
        <v>18</v>
      </c>
      <c r="E119" s="18">
        <v>1</v>
      </c>
      <c r="F119" s="17" t="s">
        <v>16</v>
      </c>
      <c r="G119" s="14">
        <v>21948.07</v>
      </c>
      <c r="H119" s="13" t="s">
        <v>3</v>
      </c>
      <c r="I119" s="12">
        <f t="shared" si="58"/>
        <v>21948.07</v>
      </c>
      <c r="J119" s="16">
        <f t="shared" si="59"/>
        <v>21948.07</v>
      </c>
      <c r="L119" s="14">
        <v>21200</v>
      </c>
      <c r="M119" s="13" t="s">
        <v>3</v>
      </c>
      <c r="N119" s="12">
        <f t="shared" si="60"/>
        <v>21200</v>
      </c>
      <c r="O119" s="15">
        <f t="shared" si="61"/>
        <v>21200</v>
      </c>
      <c r="Q119" s="14">
        <f t="shared" si="66"/>
        <v>15174.389720000001</v>
      </c>
      <c r="R119" s="13" t="s">
        <v>3</v>
      </c>
      <c r="S119" s="12">
        <f t="shared" si="62"/>
        <v>15174.389720000001</v>
      </c>
      <c r="T119" s="11">
        <f t="shared" si="63"/>
        <v>15174.389720000001</v>
      </c>
      <c r="U119" s="5"/>
      <c r="V119" s="41">
        <f t="shared" si="64"/>
        <v>6773.6802799999987</v>
      </c>
      <c r="W119" s="35" t="b">
        <f t="shared" si="52"/>
        <v>0</v>
      </c>
      <c r="X119" s="44"/>
      <c r="Y119" s="40">
        <v>0</v>
      </c>
      <c r="AA119" s="21">
        <v>12</v>
      </c>
      <c r="AB119" s="20" t="s">
        <v>14</v>
      </c>
      <c r="AC119" s="19" t="s">
        <v>18</v>
      </c>
      <c r="AD119" s="18">
        <v>1</v>
      </c>
      <c r="AE119" s="17" t="s">
        <v>16</v>
      </c>
      <c r="AF119" s="14">
        <v>15174.389720000001</v>
      </c>
      <c r="AG119" s="13" t="s">
        <v>3</v>
      </c>
      <c r="AH119" s="12">
        <v>15174.389720000001</v>
      </c>
      <c r="AI119" s="16">
        <f t="shared" si="67"/>
        <v>15174.389720000001</v>
      </c>
      <c r="AJ119" s="51">
        <f t="shared" si="39"/>
        <v>0</v>
      </c>
    </row>
    <row r="120" spans="2:36" ht="33.75">
      <c r="B120" s="21">
        <v>13</v>
      </c>
      <c r="C120" s="20" t="s">
        <v>14</v>
      </c>
      <c r="D120" s="19" t="s">
        <v>17</v>
      </c>
      <c r="E120" s="18">
        <v>3</v>
      </c>
      <c r="F120" s="17" t="s">
        <v>16</v>
      </c>
      <c r="G120" s="14">
        <v>22171.15</v>
      </c>
      <c r="H120" s="13" t="s">
        <v>3</v>
      </c>
      <c r="I120" s="12">
        <f t="shared" si="58"/>
        <v>22171.15</v>
      </c>
      <c r="J120" s="16">
        <f t="shared" si="59"/>
        <v>66513.450000000012</v>
      </c>
      <c r="L120" s="14">
        <v>21500</v>
      </c>
      <c r="M120" s="13" t="s">
        <v>3</v>
      </c>
      <c r="N120" s="12">
        <f t="shared" si="60"/>
        <v>21500</v>
      </c>
      <c r="O120" s="15">
        <f t="shared" si="61"/>
        <v>64500</v>
      </c>
      <c r="Q120" s="14">
        <f t="shared" si="66"/>
        <v>15389.121650000001</v>
      </c>
      <c r="R120" s="13" t="s">
        <v>3</v>
      </c>
      <c r="S120" s="12">
        <f t="shared" si="62"/>
        <v>15389.121650000001</v>
      </c>
      <c r="T120" s="11">
        <f t="shared" si="63"/>
        <v>46167.364950000003</v>
      </c>
      <c r="U120" s="5"/>
      <c r="V120" s="41">
        <f t="shared" si="64"/>
        <v>20346.085050000009</v>
      </c>
      <c r="W120" s="36" t="b">
        <f t="shared" si="52"/>
        <v>1</v>
      </c>
      <c r="X120" s="44">
        <f>V120/S120</f>
        <v>1.3221082731515095</v>
      </c>
      <c r="Y120" s="43">
        <f t="shared" si="54"/>
        <v>1</v>
      </c>
      <c r="AA120" s="21">
        <v>13</v>
      </c>
      <c r="AB120" s="20" t="s">
        <v>14</v>
      </c>
      <c r="AC120" s="19" t="s">
        <v>17</v>
      </c>
      <c r="AD120" s="50">
        <v>4</v>
      </c>
      <c r="AE120" s="17" t="s">
        <v>16</v>
      </c>
      <c r="AF120" s="14">
        <v>15389.121650000001</v>
      </c>
      <c r="AG120" s="13" t="s">
        <v>3</v>
      </c>
      <c r="AH120" s="12">
        <v>15389.121650000001</v>
      </c>
      <c r="AI120" s="16">
        <f t="shared" si="67"/>
        <v>61556.486600000004</v>
      </c>
      <c r="AJ120" s="51">
        <f t="shared" si="39"/>
        <v>1</v>
      </c>
    </row>
    <row r="121" spans="2:36" ht="33.75">
      <c r="B121" s="21">
        <v>14</v>
      </c>
      <c r="C121" s="20" t="s">
        <v>14</v>
      </c>
      <c r="D121" s="19" t="s">
        <v>15</v>
      </c>
      <c r="E121" s="18">
        <v>1</v>
      </c>
      <c r="F121" s="17" t="s">
        <v>12</v>
      </c>
      <c r="G121" s="14">
        <v>44167.18</v>
      </c>
      <c r="H121" s="13" t="s">
        <v>3</v>
      </c>
      <c r="I121" s="12">
        <f t="shared" si="58"/>
        <v>44167.18</v>
      </c>
      <c r="J121" s="16">
        <f t="shared" si="59"/>
        <v>44167.18</v>
      </c>
      <c r="L121" s="14">
        <v>42800</v>
      </c>
      <c r="M121" s="13" t="s">
        <v>3</v>
      </c>
      <c r="N121" s="12">
        <f t="shared" si="60"/>
        <v>42800</v>
      </c>
      <c r="O121" s="15">
        <f t="shared" si="61"/>
        <v>42800</v>
      </c>
      <c r="Q121" s="14">
        <f t="shared" si="66"/>
        <v>30635.088680000001</v>
      </c>
      <c r="R121" s="13" t="s">
        <v>3</v>
      </c>
      <c r="S121" s="12">
        <f t="shared" si="62"/>
        <v>30635.088680000001</v>
      </c>
      <c r="T121" s="11">
        <f t="shared" si="63"/>
        <v>30635.088680000001</v>
      </c>
      <c r="U121" s="5"/>
      <c r="V121" s="41">
        <f t="shared" si="64"/>
        <v>13532.09132</v>
      </c>
      <c r="W121" s="35" t="b">
        <f t="shared" si="52"/>
        <v>0</v>
      </c>
      <c r="X121" s="44"/>
      <c r="Y121" s="40">
        <v>0</v>
      </c>
      <c r="AA121" s="21">
        <v>14</v>
      </c>
      <c r="AB121" s="20" t="s">
        <v>14</v>
      </c>
      <c r="AC121" s="19" t="s">
        <v>15</v>
      </c>
      <c r="AD121" s="18">
        <v>1</v>
      </c>
      <c r="AE121" s="17" t="s">
        <v>12</v>
      </c>
      <c r="AF121" s="14">
        <v>30635.088680000001</v>
      </c>
      <c r="AG121" s="13" t="s">
        <v>3</v>
      </c>
      <c r="AH121" s="12">
        <v>30635.088680000001</v>
      </c>
      <c r="AI121" s="16">
        <f t="shared" si="67"/>
        <v>30635.088680000001</v>
      </c>
      <c r="AJ121" s="51">
        <f t="shared" si="39"/>
        <v>0</v>
      </c>
    </row>
    <row r="122" spans="2:36" ht="33.75">
      <c r="B122" s="21">
        <v>15</v>
      </c>
      <c r="C122" s="20" t="s">
        <v>14</v>
      </c>
      <c r="D122" s="19" t="s">
        <v>13</v>
      </c>
      <c r="E122" s="18">
        <v>1</v>
      </c>
      <c r="F122" s="17" t="s">
        <v>12</v>
      </c>
      <c r="G122" s="14">
        <v>49892.62</v>
      </c>
      <c r="H122" s="13" t="s">
        <v>3</v>
      </c>
      <c r="I122" s="12">
        <f t="shared" si="58"/>
        <v>49892.62</v>
      </c>
      <c r="J122" s="16">
        <f t="shared" si="59"/>
        <v>49892.62</v>
      </c>
      <c r="L122" s="14">
        <v>48300</v>
      </c>
      <c r="M122" s="13" t="s">
        <v>3</v>
      </c>
      <c r="N122" s="12">
        <f t="shared" si="60"/>
        <v>48300</v>
      </c>
      <c r="O122" s="15">
        <f t="shared" si="61"/>
        <v>48300</v>
      </c>
      <c r="Q122" s="14">
        <f t="shared" si="66"/>
        <v>34571.840730000004</v>
      </c>
      <c r="R122" s="13" t="s">
        <v>3</v>
      </c>
      <c r="S122" s="12">
        <f t="shared" si="62"/>
        <v>34571.840730000004</v>
      </c>
      <c r="T122" s="11">
        <f t="shared" si="63"/>
        <v>34571.840730000004</v>
      </c>
      <c r="U122" s="5"/>
      <c r="V122" s="41">
        <f t="shared" si="64"/>
        <v>15320.779269999999</v>
      </c>
      <c r="W122" s="35" t="b">
        <f t="shared" si="52"/>
        <v>0</v>
      </c>
      <c r="X122" s="44"/>
      <c r="Y122" s="40">
        <v>0</v>
      </c>
      <c r="AA122" s="21">
        <v>15</v>
      </c>
      <c r="AB122" s="20" t="s">
        <v>14</v>
      </c>
      <c r="AC122" s="19" t="s">
        <v>13</v>
      </c>
      <c r="AD122" s="18">
        <v>1</v>
      </c>
      <c r="AE122" s="17" t="s">
        <v>12</v>
      </c>
      <c r="AF122" s="14">
        <v>34571.840730000004</v>
      </c>
      <c r="AG122" s="13" t="s">
        <v>3</v>
      </c>
      <c r="AH122" s="12">
        <v>34571.840730000004</v>
      </c>
      <c r="AI122" s="16">
        <f t="shared" si="67"/>
        <v>34571.840730000004</v>
      </c>
      <c r="AJ122" s="51">
        <f t="shared" si="39"/>
        <v>0</v>
      </c>
    </row>
    <row r="123" spans="2:36" ht="33.75">
      <c r="B123" s="21">
        <v>16</v>
      </c>
      <c r="C123" s="20" t="s">
        <v>11</v>
      </c>
      <c r="D123" s="19" t="s">
        <v>10</v>
      </c>
      <c r="E123" s="18">
        <v>2</v>
      </c>
      <c r="F123" s="17" t="s">
        <v>9</v>
      </c>
      <c r="G123" s="14">
        <v>47900</v>
      </c>
      <c r="H123" s="13" t="s">
        <v>3</v>
      </c>
      <c r="I123" s="12">
        <f t="shared" si="58"/>
        <v>47900</v>
      </c>
      <c r="J123" s="16">
        <f t="shared" si="59"/>
        <v>95800</v>
      </c>
      <c r="L123" s="14">
        <v>46400</v>
      </c>
      <c r="M123" s="13" t="s">
        <v>3</v>
      </c>
      <c r="N123" s="12">
        <f t="shared" si="60"/>
        <v>46400</v>
      </c>
      <c r="O123" s="15">
        <f t="shared" si="61"/>
        <v>92800</v>
      </c>
      <c r="Q123" s="14">
        <f t="shared" si="66"/>
        <v>33211.87184</v>
      </c>
      <c r="R123" s="13" t="s">
        <v>3</v>
      </c>
      <c r="S123" s="12">
        <f t="shared" si="62"/>
        <v>33211.87184</v>
      </c>
      <c r="T123" s="11">
        <f t="shared" si="63"/>
        <v>66423.74368</v>
      </c>
      <c r="U123" s="5"/>
      <c r="V123" s="41">
        <f t="shared" si="64"/>
        <v>29376.25632</v>
      </c>
      <c r="W123" s="35" t="b">
        <f t="shared" si="52"/>
        <v>0</v>
      </c>
      <c r="X123" s="44"/>
      <c r="Y123" s="40">
        <v>0</v>
      </c>
      <c r="AA123" s="21">
        <v>16</v>
      </c>
      <c r="AB123" s="20" t="s">
        <v>11</v>
      </c>
      <c r="AC123" s="19" t="s">
        <v>10</v>
      </c>
      <c r="AD123" s="18">
        <v>2</v>
      </c>
      <c r="AE123" s="17" t="s">
        <v>9</v>
      </c>
      <c r="AF123" s="14">
        <v>33211.87184</v>
      </c>
      <c r="AG123" s="13" t="s">
        <v>3</v>
      </c>
      <c r="AH123" s="12">
        <v>33211.87184</v>
      </c>
      <c r="AI123" s="16">
        <f t="shared" si="67"/>
        <v>66423.74368</v>
      </c>
      <c r="AJ123" s="51">
        <f t="shared" si="39"/>
        <v>0</v>
      </c>
    </row>
    <row r="124" spans="2:36" ht="33.75">
      <c r="B124" s="21">
        <v>17</v>
      </c>
      <c r="C124" s="20" t="s">
        <v>6</v>
      </c>
      <c r="D124" s="19" t="s">
        <v>8</v>
      </c>
      <c r="E124" s="18">
        <v>6</v>
      </c>
      <c r="F124" s="17" t="s">
        <v>4</v>
      </c>
      <c r="G124" s="14">
        <v>17633.490000000002</v>
      </c>
      <c r="H124" s="13" t="s">
        <v>3</v>
      </c>
      <c r="I124" s="12">
        <f t="shared" si="58"/>
        <v>17633.490000000002</v>
      </c>
      <c r="J124" s="16">
        <f t="shared" si="59"/>
        <v>105800.94</v>
      </c>
      <c r="L124" s="14">
        <v>17100</v>
      </c>
      <c r="M124" s="13" t="s">
        <v>3</v>
      </c>
      <c r="N124" s="12">
        <f t="shared" si="60"/>
        <v>17100</v>
      </c>
      <c r="O124" s="15">
        <f t="shared" si="61"/>
        <v>102600</v>
      </c>
      <c r="Q124" s="14">
        <f t="shared" si="66"/>
        <v>12239.720010000001</v>
      </c>
      <c r="R124" s="13" t="s">
        <v>3</v>
      </c>
      <c r="S124" s="12">
        <f t="shared" si="62"/>
        <v>12239.720010000001</v>
      </c>
      <c r="T124" s="11">
        <f t="shared" si="63"/>
        <v>73438.320059999998</v>
      </c>
      <c r="U124" s="5"/>
      <c r="V124" s="41">
        <f t="shared" si="64"/>
        <v>32362.619940000004</v>
      </c>
      <c r="W124" s="36" t="b">
        <f t="shared" si="52"/>
        <v>1</v>
      </c>
      <c r="X124" s="44">
        <f>V124/S124</f>
        <v>2.6440653800543923</v>
      </c>
      <c r="Y124" s="43">
        <f t="shared" si="54"/>
        <v>2</v>
      </c>
      <c r="AA124" s="21">
        <v>17</v>
      </c>
      <c r="AB124" s="20" t="s">
        <v>6</v>
      </c>
      <c r="AC124" s="19" t="s">
        <v>8</v>
      </c>
      <c r="AD124" s="50">
        <v>8</v>
      </c>
      <c r="AE124" s="17" t="s">
        <v>4</v>
      </c>
      <c r="AF124" s="14">
        <v>12239.720010000001</v>
      </c>
      <c r="AG124" s="13" t="s">
        <v>3</v>
      </c>
      <c r="AH124" s="12">
        <v>12239.720010000001</v>
      </c>
      <c r="AI124" s="16">
        <f t="shared" si="67"/>
        <v>97917.760080000007</v>
      </c>
      <c r="AJ124" s="51">
        <f t="shared" si="39"/>
        <v>2</v>
      </c>
    </row>
    <row r="125" spans="2:36" ht="33" customHeight="1">
      <c r="B125" s="21">
        <v>18</v>
      </c>
      <c r="C125" s="20" t="s">
        <v>6</v>
      </c>
      <c r="D125" s="19" t="s">
        <v>7</v>
      </c>
      <c r="E125" s="18">
        <v>8</v>
      </c>
      <c r="F125" s="17" t="s">
        <v>4</v>
      </c>
      <c r="G125" s="14">
        <v>15594.8</v>
      </c>
      <c r="H125" s="13" t="s">
        <v>3</v>
      </c>
      <c r="I125" s="12">
        <f t="shared" si="58"/>
        <v>15594.8</v>
      </c>
      <c r="J125" s="16">
        <f t="shared" si="59"/>
        <v>124758.39999999999</v>
      </c>
      <c r="L125" s="14">
        <v>15100</v>
      </c>
      <c r="M125" s="13" t="s">
        <v>3</v>
      </c>
      <c r="N125" s="12">
        <f t="shared" si="60"/>
        <v>15100</v>
      </c>
      <c r="O125" s="15">
        <f t="shared" si="61"/>
        <v>120800</v>
      </c>
      <c r="Q125" s="14">
        <f t="shared" si="66"/>
        <v>10808.17381</v>
      </c>
      <c r="R125" s="13" t="s">
        <v>3</v>
      </c>
      <c r="S125" s="12">
        <f t="shared" si="62"/>
        <v>10808.17381</v>
      </c>
      <c r="T125" s="11">
        <f t="shared" si="63"/>
        <v>86465.390480000002</v>
      </c>
      <c r="U125" s="5"/>
      <c r="V125" s="41">
        <f t="shared" si="64"/>
        <v>38293.009519999992</v>
      </c>
      <c r="W125" s="36" t="b">
        <f t="shared" si="52"/>
        <v>1</v>
      </c>
      <c r="X125" s="44">
        <f t="shared" ref="X125:X126" si="68">V125/S125</f>
        <v>3.5429675903777857</v>
      </c>
      <c r="Y125" s="43">
        <f t="shared" si="54"/>
        <v>3</v>
      </c>
      <c r="AA125" s="21">
        <v>18</v>
      </c>
      <c r="AB125" s="20" t="s">
        <v>6</v>
      </c>
      <c r="AC125" s="19" t="s">
        <v>7</v>
      </c>
      <c r="AD125" s="50">
        <v>11</v>
      </c>
      <c r="AE125" s="17" t="s">
        <v>4</v>
      </c>
      <c r="AF125" s="14">
        <v>10808.17381</v>
      </c>
      <c r="AG125" s="13" t="s">
        <v>3</v>
      </c>
      <c r="AH125" s="12">
        <v>10808.17381</v>
      </c>
      <c r="AI125" s="16">
        <f t="shared" si="67"/>
        <v>118889.91191</v>
      </c>
      <c r="AJ125" s="51">
        <f t="shared" si="39"/>
        <v>3</v>
      </c>
    </row>
    <row r="126" spans="2:36" ht="33.75">
      <c r="B126" s="21">
        <v>19</v>
      </c>
      <c r="C126" s="20" t="s">
        <v>6</v>
      </c>
      <c r="D126" s="19" t="s">
        <v>5</v>
      </c>
      <c r="E126" s="18">
        <v>8</v>
      </c>
      <c r="F126" s="17" t="s">
        <v>4</v>
      </c>
      <c r="G126" s="14">
        <v>11221.93</v>
      </c>
      <c r="H126" s="13" t="s">
        <v>3</v>
      </c>
      <c r="I126" s="12">
        <f t="shared" si="58"/>
        <v>11221.93</v>
      </c>
      <c r="J126" s="16">
        <f t="shared" si="59"/>
        <v>89775.44</v>
      </c>
      <c r="L126" s="14">
        <v>10800</v>
      </c>
      <c r="M126" s="13" t="s">
        <v>3</v>
      </c>
      <c r="N126" s="12">
        <f t="shared" si="60"/>
        <v>10800</v>
      </c>
      <c r="O126" s="15">
        <f t="shared" si="61"/>
        <v>86400</v>
      </c>
      <c r="Q126" s="14">
        <f>T126/E126</f>
        <v>8104.9350000000004</v>
      </c>
      <c r="R126" s="13" t="s">
        <v>3</v>
      </c>
      <c r="S126" s="12">
        <f t="shared" si="62"/>
        <v>8104.9350000000004</v>
      </c>
      <c r="T126" s="11">
        <v>64839.48</v>
      </c>
      <c r="U126" s="5"/>
      <c r="V126" s="41">
        <f t="shared" si="64"/>
        <v>24935.96</v>
      </c>
      <c r="W126" s="36" t="b">
        <f t="shared" si="52"/>
        <v>1</v>
      </c>
      <c r="X126" s="44">
        <f t="shared" si="68"/>
        <v>3.076639109382123</v>
      </c>
      <c r="Y126" s="43">
        <f t="shared" si="54"/>
        <v>3</v>
      </c>
      <c r="AA126" s="21">
        <v>19</v>
      </c>
      <c r="AB126" s="20" t="s">
        <v>6</v>
      </c>
      <c r="AC126" s="19" t="s">
        <v>5</v>
      </c>
      <c r="AD126" s="50">
        <v>11</v>
      </c>
      <c r="AE126" s="17" t="s">
        <v>4</v>
      </c>
      <c r="AF126" s="14">
        <v>8104.9350000000004</v>
      </c>
      <c r="AG126" s="13" t="s">
        <v>3</v>
      </c>
      <c r="AH126" s="12">
        <v>8104.9350000000004</v>
      </c>
      <c r="AI126" s="16">
        <f t="shared" si="67"/>
        <v>89154.285000000003</v>
      </c>
      <c r="AJ126" s="51">
        <f t="shared" si="39"/>
        <v>3</v>
      </c>
    </row>
    <row r="127" spans="2:36" ht="33.75" customHeight="1">
      <c r="I127" s="7" t="s">
        <v>164</v>
      </c>
      <c r="J127" s="9">
        <f>SUM(J4:J126)</f>
        <v>244845708.79999998</v>
      </c>
      <c r="N127" s="7" t="s">
        <v>2</v>
      </c>
      <c r="O127" s="8">
        <f>SUM(O4:O126)</f>
        <v>237433045</v>
      </c>
      <c r="S127" s="7" t="s">
        <v>1</v>
      </c>
      <c r="T127" s="6">
        <f>SUM(T4:T126)</f>
        <v>169950000.00412995</v>
      </c>
      <c r="U127" s="5"/>
      <c r="V127" s="5"/>
      <c r="AH127" s="7" t="s">
        <v>166</v>
      </c>
      <c r="AI127" s="6">
        <f>SUM(AI4:AI126)</f>
        <v>222471366.59582004</v>
      </c>
    </row>
    <row r="128" spans="2:36" ht="33.75" customHeight="1">
      <c r="AH128" s="49" t="s">
        <v>167</v>
      </c>
      <c r="AI128" s="5">
        <f>AI127-J127</f>
        <v>-22374342.204179943</v>
      </c>
    </row>
    <row r="129" spans="10:35" ht="19.5" customHeight="1"/>
    <row r="130" spans="10:35" ht="21" customHeight="1">
      <c r="S130" s="65" t="s">
        <v>165</v>
      </c>
      <c r="T130" s="65"/>
    </row>
    <row r="131" spans="10:35" ht="15" customHeight="1">
      <c r="J131" s="5"/>
      <c r="Q131" s="5"/>
      <c r="S131" s="66">
        <f>J127-T127</f>
        <v>74895708.795870036</v>
      </c>
      <c r="T131" s="66"/>
    </row>
    <row r="132" spans="10:35">
      <c r="S132" s="5"/>
    </row>
    <row r="134" spans="10:35">
      <c r="Q134" s="5"/>
    </row>
    <row r="135" spans="10:35">
      <c r="R135" s="5"/>
      <c r="T135" s="5"/>
      <c r="U135" s="5"/>
      <c r="AI135" s="53"/>
    </row>
  </sheetData>
  <autoFilter ref="AD1:AD135"/>
  <mergeCells count="18">
    <mergeCell ref="S130:T130"/>
    <mergeCell ref="S131:T131"/>
    <mergeCell ref="B2:F2"/>
    <mergeCell ref="G2:J2"/>
    <mergeCell ref="L2:O2"/>
    <mergeCell ref="Q2:T2"/>
    <mergeCell ref="AA1:AJ1"/>
    <mergeCell ref="X2:X3"/>
    <mergeCell ref="Y2:Y3"/>
    <mergeCell ref="B79:F79"/>
    <mergeCell ref="B106:F106"/>
    <mergeCell ref="V2:V3"/>
    <mergeCell ref="W2:W3"/>
    <mergeCell ref="AA2:AE2"/>
    <mergeCell ref="AF2:AI2"/>
    <mergeCell ref="AA79:AE79"/>
    <mergeCell ref="AA106:AE106"/>
    <mergeCell ref="AJ2:AJ3"/>
  </mergeCells>
  <conditionalFormatting sqref="AJ4:AJ78">
    <cfRule type="cellIs" dxfId="2" priority="3" operator="greaterThan">
      <formula>0</formula>
    </cfRule>
  </conditionalFormatting>
  <conditionalFormatting sqref="AJ81:AJ105">
    <cfRule type="cellIs" dxfId="1" priority="2" operator="greaterThan">
      <formula>0</formula>
    </cfRule>
  </conditionalFormatting>
  <conditionalFormatting sqref="AJ108:AJ126">
    <cfRule type="cellIs" dxfId="0" priority="1" operator="greaterThan">
      <formula>0</formula>
    </cfRule>
  </conditionalFormatting>
  <dataValidations count="12">
    <dataValidation allowBlank="1" showInputMessage="1" showErrorMessage="1" prompt="Contrato vigencia 2025 unidad de medida dice ROLLO" sqref="F53:F56 F59:F60 AE53:AE56 AE59:AE60"/>
    <dataValidation allowBlank="1" showInputMessage="1" showErrorMessage="1" prompt="En el contrato vigencia 2025 dice GALON" sqref="F26 F30:F31 AE26 AE30:AE31"/>
    <dataValidation allowBlank="1" showInputMessage="1" showErrorMessage="1" prompt="Revisar si la unidad de medidad es unidad o galon" sqref="F27:F28 AE27:AE28"/>
    <dataValidation allowBlank="1" showInputMessage="1" showErrorMessage="1" prompt="Contrato vigencia 2025 dice que es ROLLO" sqref="F13:F14 AE13:AE14"/>
    <dataValidation allowBlank="1" showInputMessage="1" showErrorMessage="1" prompt="La unidad de medida no seria ROLLO" sqref="F15 AE15"/>
    <dataValidation allowBlank="1" showInputMessage="1" showErrorMessage="1" prompt="El contrato vigencia 2025 dice que es KIT_x000a_" sqref="F70 AE70"/>
    <dataValidation allowBlank="1" showInputMessage="1" showErrorMessage="1" prompt="El contrato 2025 dice que es ROLLO" sqref="F67 AE67"/>
    <dataValidation allowBlank="1" showInputMessage="1" showErrorMessage="1" prompt="El contrato 2025 dice que es GALON" sqref="F39 AE39"/>
    <dataValidation allowBlank="1" showInputMessage="1" showErrorMessage="1" prompt="El contratro 2025 dice que es ROLLO" sqref="F64 AE64"/>
    <dataValidation allowBlank="1" showInputMessage="1" showErrorMessage="1" prompt="El contrato 2025 dice PAR" sqref="F74:F78 AE74:AE78"/>
    <dataValidation allowBlank="1" showInputMessage="1" showErrorMessage="1" prompt="El contrato 2025 dice BULTO" sqref="F7 AE7"/>
    <dataValidation allowBlank="1" showInputMessage="1" showErrorMessage="1" prompt="crc no es una marca" sqref="D95 AC95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B1:AC138"/>
  <sheetViews>
    <sheetView tabSelected="1" topLeftCell="I1" workbookViewId="0">
      <selection activeCell="AD133" sqref="AD133"/>
    </sheetView>
  </sheetViews>
  <sheetFormatPr baseColWidth="10" defaultColWidth="10" defaultRowHeight="11.25"/>
  <cols>
    <col min="1" max="1" width="1.75" style="1" customWidth="1"/>
    <col min="2" max="2" width="4.5" style="4" bestFit="1" customWidth="1"/>
    <col min="3" max="3" width="13.875" style="4" customWidth="1"/>
    <col min="4" max="4" width="33.125" style="4" customWidth="1"/>
    <col min="5" max="6" width="10" style="4"/>
    <col min="7" max="7" width="12.625" style="1" customWidth="1"/>
    <col min="8" max="8" width="13.125" style="1" customWidth="1"/>
    <col min="9" max="9" width="12.625" style="1" customWidth="1"/>
    <col min="10" max="10" width="12.5" style="1" customWidth="1"/>
    <col min="11" max="11" width="1.625" style="3" customWidth="1"/>
    <col min="12" max="12" width="12.625" style="1" customWidth="1"/>
    <col min="13" max="13" width="13.125" style="1" customWidth="1"/>
    <col min="14" max="14" width="12.625" style="1" customWidth="1"/>
    <col min="15" max="15" width="12.5" style="1" customWidth="1"/>
    <col min="16" max="16" width="1.625" style="2" customWidth="1"/>
    <col min="17" max="17" width="12.625" style="1" customWidth="1"/>
    <col min="18" max="18" width="13.125" style="1" customWidth="1"/>
    <col min="19" max="19" width="12.625" style="1" customWidth="1"/>
    <col min="20" max="20" width="12.5" style="1" customWidth="1"/>
    <col min="21" max="21" width="1.375" style="1" customWidth="1"/>
    <col min="22" max="22" width="13.75" style="1" customWidth="1"/>
    <col min="23" max="23" width="9" style="33" customWidth="1"/>
    <col min="24" max="24" width="10" style="34" customWidth="1"/>
    <col min="25" max="25" width="10" style="1" customWidth="1"/>
    <col min="26" max="26" width="2" style="1" customWidth="1"/>
    <col min="27" max="27" width="13.125" style="1" customWidth="1"/>
    <col min="28" max="28" width="12.125" style="54" customWidth="1"/>
    <col min="29" max="29" width="13.625" style="1" bestFit="1" customWidth="1"/>
    <col min="30" max="16384" width="10" style="1"/>
  </cols>
  <sheetData>
    <row r="1" spans="2:29" ht="13.5" customHeight="1">
      <c r="J1" s="32" t="s">
        <v>160</v>
      </c>
      <c r="O1" s="32" t="s">
        <v>160</v>
      </c>
      <c r="T1" s="32" t="s">
        <v>160</v>
      </c>
    </row>
    <row r="2" spans="2:29" ht="26.25" customHeight="1">
      <c r="B2" s="68" t="s">
        <v>159</v>
      </c>
      <c r="C2" s="68"/>
      <c r="D2" s="68"/>
      <c r="E2" s="68"/>
      <c r="F2" s="68"/>
      <c r="G2" s="70" t="s">
        <v>158</v>
      </c>
      <c r="H2" s="70"/>
      <c r="I2" s="70"/>
      <c r="J2" s="70"/>
      <c r="L2" s="76" t="s">
        <v>157</v>
      </c>
      <c r="M2" s="77"/>
      <c r="N2" s="77"/>
      <c r="O2" s="78"/>
      <c r="Q2" s="69" t="s">
        <v>156</v>
      </c>
      <c r="R2" s="69"/>
      <c r="S2" s="69"/>
      <c r="T2" s="69"/>
      <c r="V2" s="74" t="s">
        <v>161</v>
      </c>
      <c r="W2" s="74" t="s">
        <v>163</v>
      </c>
      <c r="X2" s="73" t="s">
        <v>162</v>
      </c>
      <c r="Y2" s="73" t="s">
        <v>162</v>
      </c>
      <c r="AA2" s="79" t="s">
        <v>171</v>
      </c>
      <c r="AB2" s="80" t="s">
        <v>172</v>
      </c>
      <c r="AC2" s="81" t="s">
        <v>173</v>
      </c>
    </row>
    <row r="3" spans="2:29" ht="43.5" customHeight="1">
      <c r="B3" s="24" t="s">
        <v>41</v>
      </c>
      <c r="C3" s="24" t="s">
        <v>40</v>
      </c>
      <c r="D3" s="24" t="s">
        <v>39</v>
      </c>
      <c r="E3" s="25" t="s">
        <v>38</v>
      </c>
      <c r="F3" s="24" t="s">
        <v>37</v>
      </c>
      <c r="G3" s="31" t="s">
        <v>155</v>
      </c>
      <c r="H3" s="31" t="s">
        <v>154</v>
      </c>
      <c r="I3" s="31" t="s">
        <v>153</v>
      </c>
      <c r="J3" s="31" t="s">
        <v>152</v>
      </c>
      <c r="L3" s="30" t="s">
        <v>155</v>
      </c>
      <c r="M3" s="30" t="s">
        <v>154</v>
      </c>
      <c r="N3" s="30" t="s">
        <v>153</v>
      </c>
      <c r="O3" s="30" t="s">
        <v>152</v>
      </c>
      <c r="Q3" s="29" t="s">
        <v>155</v>
      </c>
      <c r="R3" s="29" t="s">
        <v>154</v>
      </c>
      <c r="S3" s="29" t="s">
        <v>153</v>
      </c>
      <c r="T3" s="29" t="s">
        <v>152</v>
      </c>
      <c r="V3" s="74"/>
      <c r="W3" s="74"/>
      <c r="X3" s="73"/>
      <c r="Y3" s="73"/>
      <c r="AA3" s="79"/>
      <c r="AB3" s="80"/>
      <c r="AC3" s="81"/>
    </row>
    <row r="4" spans="2:29" ht="24.75" customHeight="1">
      <c r="B4" s="20">
        <v>1</v>
      </c>
      <c r="C4" s="20" t="s">
        <v>150</v>
      </c>
      <c r="D4" s="19" t="s">
        <v>151</v>
      </c>
      <c r="E4" s="27">
        <v>2</v>
      </c>
      <c r="F4" s="26" t="s">
        <v>9</v>
      </c>
      <c r="G4" s="14">
        <v>982748.58</v>
      </c>
      <c r="H4" s="12">
        <f t="shared" ref="H4:H67" si="0">+ROUND(G4*19%,2)</f>
        <v>186722.23</v>
      </c>
      <c r="I4" s="12">
        <f t="shared" ref="I4:I67" si="1">+G4+H4</f>
        <v>1169470.81</v>
      </c>
      <c r="J4" s="16">
        <f t="shared" ref="J4:J67" si="2">+I4*E4</f>
        <v>2338941.62</v>
      </c>
      <c r="L4" s="14">
        <v>953200</v>
      </c>
      <c r="M4" s="12">
        <f t="shared" ref="M4:M67" si="3">+ROUND(L4*19%,2)</f>
        <v>181108</v>
      </c>
      <c r="N4" s="12">
        <f t="shared" ref="N4:N67" si="4">+L4+M4</f>
        <v>1134308</v>
      </c>
      <c r="O4" s="15">
        <f t="shared" ref="O4:O67" si="5">+N4*E4</f>
        <v>2268616</v>
      </c>
      <c r="Q4" s="14">
        <f t="shared" ref="Q4:Q35" si="6">L4*(1-28.4232%)</f>
        <v>682270.05759999994</v>
      </c>
      <c r="R4" s="12">
        <f t="shared" ref="R4:R67" si="7">+ROUND(Q4*19%,2)</f>
        <v>129631.31</v>
      </c>
      <c r="S4" s="12">
        <f t="shared" ref="S4:S67" si="8">+Q4+R4</f>
        <v>811901.3676</v>
      </c>
      <c r="T4" s="11">
        <f t="shared" ref="T4:T35" si="9">S4*E4</f>
        <v>1623802.7352</v>
      </c>
      <c r="U4" s="5"/>
      <c r="V4" s="38">
        <f>J4-T4</f>
        <v>715138.88480000012</v>
      </c>
      <c r="W4" s="35" t="b">
        <f>V4&gt;S4</f>
        <v>0</v>
      </c>
      <c r="X4" s="39"/>
      <c r="Y4" s="40">
        <v>0</v>
      </c>
      <c r="AA4" s="59">
        <v>2</v>
      </c>
      <c r="AB4" s="58">
        <f>S4*AA4</f>
        <v>1623802.7352</v>
      </c>
      <c r="AC4" s="57">
        <f>J4-AB4</f>
        <v>715138.88480000012</v>
      </c>
    </row>
    <row r="5" spans="2:29" ht="30" customHeight="1">
      <c r="B5" s="20">
        <v>2</v>
      </c>
      <c r="C5" s="20" t="s">
        <v>150</v>
      </c>
      <c r="D5" s="19" t="s">
        <v>149</v>
      </c>
      <c r="E5" s="27">
        <v>1</v>
      </c>
      <c r="F5" s="26" t="s">
        <v>9</v>
      </c>
      <c r="G5" s="14">
        <v>13933817.16</v>
      </c>
      <c r="H5" s="12">
        <f t="shared" si="0"/>
        <v>2647425.2599999998</v>
      </c>
      <c r="I5" s="12">
        <f t="shared" si="1"/>
        <v>16581242.42</v>
      </c>
      <c r="J5" s="16">
        <f t="shared" si="2"/>
        <v>16581242.42</v>
      </c>
      <c r="L5" s="14">
        <v>13515800</v>
      </c>
      <c r="M5" s="12">
        <f t="shared" si="3"/>
        <v>2568002</v>
      </c>
      <c r="N5" s="12">
        <f t="shared" si="4"/>
        <v>16083802</v>
      </c>
      <c r="O5" s="15">
        <f t="shared" si="5"/>
        <v>16083802</v>
      </c>
      <c r="Q5" s="14">
        <f t="shared" si="6"/>
        <v>9674177.1343999989</v>
      </c>
      <c r="R5" s="12">
        <f t="shared" si="7"/>
        <v>1838093.66</v>
      </c>
      <c r="S5" s="12">
        <f t="shared" si="8"/>
        <v>11512270.794399999</v>
      </c>
      <c r="T5" s="11">
        <f t="shared" si="9"/>
        <v>11512270.794399999</v>
      </c>
      <c r="U5" s="5"/>
      <c r="V5" s="41">
        <f t="shared" ref="V5:V68" si="10">J5-T5</f>
        <v>5068971.6256000008</v>
      </c>
      <c r="W5" s="35" t="b">
        <f t="shared" ref="W5:W68" si="11">V5&gt;S5</f>
        <v>0</v>
      </c>
      <c r="X5" s="39"/>
      <c r="Y5" s="40">
        <v>0</v>
      </c>
      <c r="AA5" s="60">
        <v>1</v>
      </c>
      <c r="AB5" s="58">
        <f t="shared" ref="AB5:AB68" si="12">S5*AA5</f>
        <v>11512270.794399999</v>
      </c>
      <c r="AC5" s="57">
        <f t="shared" ref="AC5:AC68" si="13">J5-AB5</f>
        <v>5068971.6256000008</v>
      </c>
    </row>
    <row r="6" spans="2:29" ht="27">
      <c r="B6" s="20">
        <v>3</v>
      </c>
      <c r="C6" s="20" t="s">
        <v>71</v>
      </c>
      <c r="D6" s="19" t="s">
        <v>148</v>
      </c>
      <c r="E6" s="27">
        <v>2</v>
      </c>
      <c r="F6" s="26" t="s">
        <v>9</v>
      </c>
      <c r="G6" s="14">
        <v>3745380.51</v>
      </c>
      <c r="H6" s="12">
        <f t="shared" si="0"/>
        <v>711622.3</v>
      </c>
      <c r="I6" s="12">
        <f t="shared" si="1"/>
        <v>4457002.8099999996</v>
      </c>
      <c r="J6" s="16">
        <f t="shared" si="2"/>
        <v>8914005.6199999992</v>
      </c>
      <c r="L6" s="14">
        <v>3633000</v>
      </c>
      <c r="M6" s="12">
        <f t="shared" si="3"/>
        <v>690270</v>
      </c>
      <c r="N6" s="12">
        <f t="shared" si="4"/>
        <v>4323270</v>
      </c>
      <c r="O6" s="15">
        <f t="shared" si="5"/>
        <v>8646540</v>
      </c>
      <c r="Q6" s="14">
        <f t="shared" si="6"/>
        <v>2600385.1439999999</v>
      </c>
      <c r="R6" s="12">
        <f t="shared" si="7"/>
        <v>494073.18</v>
      </c>
      <c r="S6" s="12">
        <f t="shared" si="8"/>
        <v>3094458.324</v>
      </c>
      <c r="T6" s="11">
        <f t="shared" si="9"/>
        <v>6188916.648</v>
      </c>
      <c r="U6" s="5"/>
      <c r="V6" s="41">
        <f t="shared" si="10"/>
        <v>2725088.9719999991</v>
      </c>
      <c r="W6" s="35" t="b">
        <f t="shared" si="11"/>
        <v>0</v>
      </c>
      <c r="X6" s="39"/>
      <c r="Y6" s="40">
        <v>0</v>
      </c>
      <c r="AA6" s="60">
        <v>2</v>
      </c>
      <c r="AB6" s="58">
        <f t="shared" si="12"/>
        <v>6188916.648</v>
      </c>
      <c r="AC6" s="57">
        <f t="shared" si="13"/>
        <v>2725088.9719999991</v>
      </c>
    </row>
    <row r="7" spans="2:29" ht="24.75" customHeight="1">
      <c r="B7" s="20">
        <v>4</v>
      </c>
      <c r="C7" s="20" t="s">
        <v>69</v>
      </c>
      <c r="D7" s="19" t="s">
        <v>147</v>
      </c>
      <c r="E7" s="27">
        <v>2</v>
      </c>
      <c r="F7" s="26" t="s">
        <v>146</v>
      </c>
      <c r="G7" s="14">
        <v>152020.82</v>
      </c>
      <c r="H7" s="12">
        <f t="shared" si="0"/>
        <v>28883.96</v>
      </c>
      <c r="I7" s="12">
        <f t="shared" si="1"/>
        <v>180904.78</v>
      </c>
      <c r="J7" s="16">
        <f t="shared" si="2"/>
        <v>361809.56</v>
      </c>
      <c r="L7" s="14">
        <v>147400</v>
      </c>
      <c r="M7" s="12">
        <f t="shared" si="3"/>
        <v>28006</v>
      </c>
      <c r="N7" s="12">
        <f t="shared" si="4"/>
        <v>175406</v>
      </c>
      <c r="O7" s="15">
        <f t="shared" si="5"/>
        <v>350812</v>
      </c>
      <c r="Q7" s="14">
        <f t="shared" si="6"/>
        <v>105504.20319999999</v>
      </c>
      <c r="R7" s="12">
        <f t="shared" si="7"/>
        <v>20045.8</v>
      </c>
      <c r="S7" s="12">
        <f t="shared" si="8"/>
        <v>125550.00319999999</v>
      </c>
      <c r="T7" s="11">
        <f t="shared" si="9"/>
        <v>251100.00639999998</v>
      </c>
      <c r="U7" s="5"/>
      <c r="V7" s="41">
        <f t="shared" si="10"/>
        <v>110709.55360000001</v>
      </c>
      <c r="W7" s="35" t="b">
        <f t="shared" si="11"/>
        <v>0</v>
      </c>
      <c r="X7" s="39"/>
      <c r="Y7" s="40">
        <v>0</v>
      </c>
      <c r="AA7" s="60">
        <v>2</v>
      </c>
      <c r="AB7" s="58">
        <f t="shared" si="12"/>
        <v>251100.00639999998</v>
      </c>
      <c r="AC7" s="57">
        <f t="shared" si="13"/>
        <v>110709.55360000001</v>
      </c>
    </row>
    <row r="8" spans="2:29" ht="36">
      <c r="B8" s="20">
        <v>5</v>
      </c>
      <c r="C8" s="20" t="s">
        <v>69</v>
      </c>
      <c r="D8" s="19" t="s">
        <v>145</v>
      </c>
      <c r="E8" s="27">
        <v>34</v>
      </c>
      <c r="F8" s="26" t="s">
        <v>12</v>
      </c>
      <c r="G8" s="14">
        <v>103889.08</v>
      </c>
      <c r="H8" s="12">
        <f t="shared" si="0"/>
        <v>19738.93</v>
      </c>
      <c r="I8" s="12">
        <f t="shared" si="1"/>
        <v>123628.01000000001</v>
      </c>
      <c r="J8" s="16">
        <f t="shared" si="2"/>
        <v>4203352.34</v>
      </c>
      <c r="L8" s="14">
        <v>100700</v>
      </c>
      <c r="M8" s="12">
        <f t="shared" si="3"/>
        <v>19133</v>
      </c>
      <c r="N8" s="12">
        <f t="shared" si="4"/>
        <v>119833</v>
      </c>
      <c r="O8" s="15">
        <f t="shared" si="5"/>
        <v>4074322</v>
      </c>
      <c r="Q8" s="14">
        <f t="shared" si="6"/>
        <v>72077.837599999999</v>
      </c>
      <c r="R8" s="12">
        <f t="shared" si="7"/>
        <v>13694.79</v>
      </c>
      <c r="S8" s="12">
        <f t="shared" si="8"/>
        <v>85772.627600000007</v>
      </c>
      <c r="T8" s="11">
        <f t="shared" si="9"/>
        <v>2916269.3384000002</v>
      </c>
      <c r="U8" s="5"/>
      <c r="V8" s="41">
        <f>J8-T8</f>
        <v>1287083.0015999996</v>
      </c>
      <c r="W8" s="36" t="b">
        <f t="shared" si="11"/>
        <v>1</v>
      </c>
      <c r="X8" s="42">
        <f>V8/S8</f>
        <v>15.005754605097344</v>
      </c>
      <c r="Y8" s="43">
        <f>INT(X8)</f>
        <v>15</v>
      </c>
      <c r="AA8" s="60">
        <v>49</v>
      </c>
      <c r="AB8" s="58">
        <f t="shared" si="12"/>
        <v>4202858.7524000006</v>
      </c>
      <c r="AC8" s="57">
        <f t="shared" si="13"/>
        <v>493.58759999927133</v>
      </c>
    </row>
    <row r="9" spans="2:29" ht="27">
      <c r="B9" s="20">
        <v>6</v>
      </c>
      <c r="C9" s="20" t="s">
        <v>36</v>
      </c>
      <c r="D9" s="19" t="s">
        <v>144</v>
      </c>
      <c r="E9" s="27">
        <v>20</v>
      </c>
      <c r="F9" s="26" t="s">
        <v>34</v>
      </c>
      <c r="G9" s="14">
        <v>77233.61</v>
      </c>
      <c r="H9" s="12">
        <f t="shared" si="0"/>
        <v>14674.39</v>
      </c>
      <c r="I9" s="12">
        <f t="shared" si="1"/>
        <v>91908</v>
      </c>
      <c r="J9" s="16">
        <f t="shared" si="2"/>
        <v>1838160</v>
      </c>
      <c r="L9" s="14">
        <v>74900</v>
      </c>
      <c r="M9" s="12">
        <f t="shared" si="3"/>
        <v>14231</v>
      </c>
      <c r="N9" s="12">
        <f t="shared" si="4"/>
        <v>89131</v>
      </c>
      <c r="O9" s="15">
        <f t="shared" si="5"/>
        <v>1782620</v>
      </c>
      <c r="Q9" s="14">
        <f t="shared" si="6"/>
        <v>53611.023199999996</v>
      </c>
      <c r="R9" s="12">
        <f t="shared" si="7"/>
        <v>10186.09</v>
      </c>
      <c r="S9" s="12">
        <f t="shared" si="8"/>
        <v>63797.113199999993</v>
      </c>
      <c r="T9" s="11">
        <f t="shared" si="9"/>
        <v>1275942.264</v>
      </c>
      <c r="U9" s="5"/>
      <c r="V9" s="41">
        <f t="shared" si="10"/>
        <v>562217.73600000003</v>
      </c>
      <c r="W9" s="36" t="b">
        <f t="shared" si="11"/>
        <v>1</v>
      </c>
      <c r="X9" s="42">
        <f t="shared" ref="X9:X10" si="14">V9/S9</f>
        <v>8.8125889683673044</v>
      </c>
      <c r="Y9" s="43">
        <f>INT(X9)</f>
        <v>8</v>
      </c>
      <c r="AA9" s="60">
        <v>28</v>
      </c>
      <c r="AB9" s="58">
        <f t="shared" si="12"/>
        <v>1786319.1695999997</v>
      </c>
      <c r="AC9" s="57">
        <f t="shared" si="13"/>
        <v>51840.830400000326</v>
      </c>
    </row>
    <row r="10" spans="2:29" ht="18">
      <c r="B10" s="20">
        <v>7</v>
      </c>
      <c r="C10" s="20" t="s">
        <v>36</v>
      </c>
      <c r="D10" s="19" t="s">
        <v>143</v>
      </c>
      <c r="E10" s="27">
        <v>8</v>
      </c>
      <c r="F10" s="26" t="s">
        <v>9</v>
      </c>
      <c r="G10" s="14">
        <v>74780.11</v>
      </c>
      <c r="H10" s="12">
        <f t="shared" si="0"/>
        <v>14208.22</v>
      </c>
      <c r="I10" s="12">
        <f t="shared" si="1"/>
        <v>88988.33</v>
      </c>
      <c r="J10" s="16">
        <f t="shared" si="2"/>
        <v>711906.64</v>
      </c>
      <c r="L10" s="14">
        <v>72500</v>
      </c>
      <c r="M10" s="12">
        <f t="shared" si="3"/>
        <v>13775</v>
      </c>
      <c r="N10" s="12">
        <f t="shared" si="4"/>
        <v>86275</v>
      </c>
      <c r="O10" s="15">
        <f t="shared" si="5"/>
        <v>690200</v>
      </c>
      <c r="Q10" s="14">
        <f t="shared" si="6"/>
        <v>51893.18</v>
      </c>
      <c r="R10" s="12">
        <f t="shared" si="7"/>
        <v>9859.7000000000007</v>
      </c>
      <c r="S10" s="12">
        <f t="shared" si="8"/>
        <v>61752.880000000005</v>
      </c>
      <c r="T10" s="11">
        <f t="shared" si="9"/>
        <v>494023.04000000004</v>
      </c>
      <c r="U10" s="5"/>
      <c r="V10" s="41">
        <f t="shared" si="10"/>
        <v>217883.59999999998</v>
      </c>
      <c r="W10" s="36" t="b">
        <f t="shared" si="11"/>
        <v>1</v>
      </c>
      <c r="X10" s="42">
        <f t="shared" si="14"/>
        <v>3.5283147927675595</v>
      </c>
      <c r="Y10" s="43">
        <f>INT(X10)</f>
        <v>3</v>
      </c>
      <c r="AA10" s="60">
        <v>11</v>
      </c>
      <c r="AB10" s="58">
        <f t="shared" si="12"/>
        <v>679281.68</v>
      </c>
      <c r="AC10" s="57">
        <f t="shared" si="13"/>
        <v>32624.959999999963</v>
      </c>
    </row>
    <row r="11" spans="2:29" ht="27.75" customHeight="1">
      <c r="B11" s="20">
        <v>8</v>
      </c>
      <c r="C11" s="20" t="s">
        <v>33</v>
      </c>
      <c r="D11" s="19" t="s">
        <v>142</v>
      </c>
      <c r="E11" s="27">
        <v>2</v>
      </c>
      <c r="F11" s="26" t="s">
        <v>9</v>
      </c>
      <c r="G11" s="14">
        <v>25969.66</v>
      </c>
      <c r="H11" s="12">
        <f t="shared" si="0"/>
        <v>4934.24</v>
      </c>
      <c r="I11" s="12">
        <f t="shared" si="1"/>
        <v>30903.9</v>
      </c>
      <c r="J11" s="16">
        <f t="shared" si="2"/>
        <v>61807.8</v>
      </c>
      <c r="L11" s="14">
        <v>25100</v>
      </c>
      <c r="M11" s="12">
        <f t="shared" si="3"/>
        <v>4769</v>
      </c>
      <c r="N11" s="12">
        <f t="shared" si="4"/>
        <v>29869</v>
      </c>
      <c r="O11" s="15">
        <f t="shared" si="5"/>
        <v>59738</v>
      </c>
      <c r="Q11" s="14">
        <f t="shared" si="6"/>
        <v>17965.7768</v>
      </c>
      <c r="R11" s="12">
        <f t="shared" si="7"/>
        <v>3413.5</v>
      </c>
      <c r="S11" s="12">
        <f t="shared" si="8"/>
        <v>21379.2768</v>
      </c>
      <c r="T11" s="11">
        <f t="shared" si="9"/>
        <v>42758.553599999999</v>
      </c>
      <c r="U11" s="5"/>
      <c r="V11" s="41">
        <f t="shared" si="10"/>
        <v>19049.246400000004</v>
      </c>
      <c r="W11" s="35" t="b">
        <f t="shared" si="11"/>
        <v>0</v>
      </c>
      <c r="X11" s="40"/>
      <c r="Y11" s="40">
        <v>0</v>
      </c>
      <c r="AA11" s="60">
        <v>2</v>
      </c>
      <c r="AB11" s="58">
        <f t="shared" si="12"/>
        <v>42758.553599999999</v>
      </c>
      <c r="AC11" s="57">
        <f t="shared" si="13"/>
        <v>19049.246400000004</v>
      </c>
    </row>
    <row r="12" spans="2:29" ht="18" customHeight="1">
      <c r="B12" s="20">
        <v>9</v>
      </c>
      <c r="C12" s="20" t="s">
        <v>33</v>
      </c>
      <c r="D12" s="19" t="s">
        <v>141</v>
      </c>
      <c r="E12" s="27">
        <v>2</v>
      </c>
      <c r="F12" s="26" t="s">
        <v>9</v>
      </c>
      <c r="G12" s="14">
        <v>23347.47</v>
      </c>
      <c r="H12" s="12">
        <f t="shared" si="0"/>
        <v>4436.0200000000004</v>
      </c>
      <c r="I12" s="12">
        <f t="shared" si="1"/>
        <v>27783.49</v>
      </c>
      <c r="J12" s="16">
        <f t="shared" si="2"/>
        <v>55566.98</v>
      </c>
      <c r="L12" s="14">
        <v>22600</v>
      </c>
      <c r="M12" s="12">
        <f t="shared" si="3"/>
        <v>4294</v>
      </c>
      <c r="N12" s="12">
        <f t="shared" si="4"/>
        <v>26894</v>
      </c>
      <c r="O12" s="15">
        <f t="shared" si="5"/>
        <v>53788</v>
      </c>
      <c r="Q12" s="14">
        <f t="shared" si="6"/>
        <v>16176.3568</v>
      </c>
      <c r="R12" s="12">
        <f t="shared" si="7"/>
        <v>3073.51</v>
      </c>
      <c r="S12" s="12">
        <f t="shared" si="8"/>
        <v>19249.8668</v>
      </c>
      <c r="T12" s="11">
        <f t="shared" si="9"/>
        <v>38499.7336</v>
      </c>
      <c r="U12" s="5"/>
      <c r="V12" s="41">
        <f t="shared" si="10"/>
        <v>17067.246400000004</v>
      </c>
      <c r="W12" s="35" t="b">
        <f t="shared" si="11"/>
        <v>0</v>
      </c>
      <c r="X12" s="40"/>
      <c r="Y12" s="40">
        <v>0</v>
      </c>
      <c r="AA12" s="60">
        <v>2</v>
      </c>
      <c r="AB12" s="58">
        <f t="shared" si="12"/>
        <v>38499.7336</v>
      </c>
      <c r="AC12" s="57">
        <f t="shared" si="13"/>
        <v>17067.246400000004</v>
      </c>
    </row>
    <row r="13" spans="2:29" ht="18">
      <c r="B13" s="20">
        <v>10</v>
      </c>
      <c r="C13" s="20" t="s">
        <v>33</v>
      </c>
      <c r="D13" s="19" t="s">
        <v>140</v>
      </c>
      <c r="E13" s="27">
        <v>7</v>
      </c>
      <c r="F13" s="26" t="s">
        <v>12</v>
      </c>
      <c r="G13" s="14">
        <v>16143.15</v>
      </c>
      <c r="H13" s="12">
        <f t="shared" si="0"/>
        <v>3067.2</v>
      </c>
      <c r="I13" s="12">
        <f t="shared" si="1"/>
        <v>19210.349999999999</v>
      </c>
      <c r="J13" s="16">
        <f t="shared" si="2"/>
        <v>134472.44999999998</v>
      </c>
      <c r="L13" s="14">
        <v>15600</v>
      </c>
      <c r="M13" s="12">
        <f t="shared" si="3"/>
        <v>2964</v>
      </c>
      <c r="N13" s="12">
        <f t="shared" si="4"/>
        <v>18564</v>
      </c>
      <c r="O13" s="15">
        <f t="shared" si="5"/>
        <v>129948</v>
      </c>
      <c r="Q13" s="14">
        <f t="shared" si="6"/>
        <v>11165.980799999999</v>
      </c>
      <c r="R13" s="12">
        <f t="shared" si="7"/>
        <v>2121.54</v>
      </c>
      <c r="S13" s="12">
        <f t="shared" si="8"/>
        <v>13287.520799999998</v>
      </c>
      <c r="T13" s="11">
        <f t="shared" si="9"/>
        <v>93012.645599999989</v>
      </c>
      <c r="U13" s="5"/>
      <c r="V13" s="41">
        <f t="shared" si="10"/>
        <v>41459.804399999994</v>
      </c>
      <c r="W13" s="36" t="b">
        <f t="shared" si="11"/>
        <v>1</v>
      </c>
      <c r="X13" s="42">
        <f t="shared" ref="X13:X17" si="15">V13/S13</f>
        <v>3.1202061711918447</v>
      </c>
      <c r="Y13" s="43">
        <f>INT(X13)</f>
        <v>3</v>
      </c>
      <c r="AA13" s="60">
        <v>10</v>
      </c>
      <c r="AB13" s="58">
        <f t="shared" si="12"/>
        <v>132875.20799999998</v>
      </c>
      <c r="AC13" s="57">
        <f t="shared" si="13"/>
        <v>1597.2419999999984</v>
      </c>
    </row>
    <row r="14" spans="2:29" ht="18">
      <c r="B14" s="20">
        <v>11</v>
      </c>
      <c r="C14" s="20" t="s">
        <v>33</v>
      </c>
      <c r="D14" s="19" t="s">
        <v>139</v>
      </c>
      <c r="E14" s="27">
        <v>12</v>
      </c>
      <c r="F14" s="26" t="s">
        <v>12</v>
      </c>
      <c r="G14" s="14">
        <v>24132.78</v>
      </c>
      <c r="H14" s="12">
        <f t="shared" si="0"/>
        <v>4585.2299999999996</v>
      </c>
      <c r="I14" s="12">
        <f t="shared" si="1"/>
        <v>28718.01</v>
      </c>
      <c r="J14" s="16">
        <f t="shared" si="2"/>
        <v>344616.12</v>
      </c>
      <c r="L14" s="14">
        <v>23400</v>
      </c>
      <c r="M14" s="12">
        <f t="shared" si="3"/>
        <v>4446</v>
      </c>
      <c r="N14" s="12">
        <f t="shared" si="4"/>
        <v>27846</v>
      </c>
      <c r="O14" s="15">
        <f t="shared" si="5"/>
        <v>334152</v>
      </c>
      <c r="Q14" s="14">
        <f t="shared" si="6"/>
        <v>16748.9712</v>
      </c>
      <c r="R14" s="12">
        <f t="shared" si="7"/>
        <v>3182.3</v>
      </c>
      <c r="S14" s="12">
        <f t="shared" si="8"/>
        <v>19931.271199999999</v>
      </c>
      <c r="T14" s="11">
        <f t="shared" si="9"/>
        <v>239175.25439999998</v>
      </c>
      <c r="U14" s="5"/>
      <c r="V14" s="41">
        <f t="shared" si="10"/>
        <v>105440.86560000002</v>
      </c>
      <c r="W14" s="36" t="b">
        <f t="shared" si="11"/>
        <v>1</v>
      </c>
      <c r="X14" s="42">
        <f t="shared" si="15"/>
        <v>5.2902228132844842</v>
      </c>
      <c r="Y14" s="43">
        <f t="shared" ref="Y14:Y77" si="16">INT(X14)</f>
        <v>5</v>
      </c>
      <c r="AA14" s="60">
        <v>17</v>
      </c>
      <c r="AB14" s="58">
        <f t="shared" si="12"/>
        <v>338831.61040000001</v>
      </c>
      <c r="AC14" s="57">
        <f t="shared" si="13"/>
        <v>5784.5095999999903</v>
      </c>
    </row>
    <row r="15" spans="2:29" ht="18">
      <c r="B15" s="20">
        <v>12</v>
      </c>
      <c r="C15" s="20" t="s">
        <v>33</v>
      </c>
      <c r="D15" s="19" t="s">
        <v>138</v>
      </c>
      <c r="E15" s="27">
        <v>5</v>
      </c>
      <c r="F15" s="26" t="s">
        <v>12</v>
      </c>
      <c r="G15" s="14">
        <v>56011.199999999997</v>
      </c>
      <c r="H15" s="12">
        <f t="shared" si="0"/>
        <v>10642.13</v>
      </c>
      <c r="I15" s="12">
        <f t="shared" si="1"/>
        <v>66653.33</v>
      </c>
      <c r="J15" s="16">
        <f t="shared" si="2"/>
        <v>333266.65000000002</v>
      </c>
      <c r="L15" s="14">
        <v>54300</v>
      </c>
      <c r="M15" s="12">
        <f t="shared" si="3"/>
        <v>10317</v>
      </c>
      <c r="N15" s="12">
        <f t="shared" si="4"/>
        <v>64617</v>
      </c>
      <c r="O15" s="15">
        <f t="shared" si="5"/>
        <v>323085</v>
      </c>
      <c r="Q15" s="14">
        <f t="shared" si="6"/>
        <v>38866.202399999995</v>
      </c>
      <c r="R15" s="12">
        <f t="shared" si="7"/>
        <v>7384.58</v>
      </c>
      <c r="S15" s="12">
        <f t="shared" si="8"/>
        <v>46250.782399999996</v>
      </c>
      <c r="T15" s="11">
        <f t="shared" si="9"/>
        <v>231253.91199999998</v>
      </c>
      <c r="U15" s="5"/>
      <c r="V15" s="41">
        <f t="shared" si="10"/>
        <v>102012.73800000004</v>
      </c>
      <c r="W15" s="36" t="b">
        <f t="shared" si="11"/>
        <v>1</v>
      </c>
      <c r="X15" s="42">
        <f t="shared" si="15"/>
        <v>2.205643509286884</v>
      </c>
      <c r="Y15" s="43">
        <f t="shared" si="16"/>
        <v>2</v>
      </c>
      <c r="AA15" s="60">
        <v>7</v>
      </c>
      <c r="AB15" s="58">
        <f t="shared" si="12"/>
        <v>323755.47679999995</v>
      </c>
      <c r="AC15" s="57">
        <f t="shared" si="13"/>
        <v>9511.1732000000775</v>
      </c>
    </row>
    <row r="16" spans="2:29" ht="18">
      <c r="B16" s="20">
        <v>13</v>
      </c>
      <c r="C16" s="20" t="s">
        <v>30</v>
      </c>
      <c r="D16" s="19" t="s">
        <v>137</v>
      </c>
      <c r="E16" s="27">
        <v>55</v>
      </c>
      <c r="F16" s="26" t="s">
        <v>9</v>
      </c>
      <c r="G16" s="14">
        <v>42920.31</v>
      </c>
      <c r="H16" s="12">
        <f t="shared" si="0"/>
        <v>8154.86</v>
      </c>
      <c r="I16" s="12">
        <f t="shared" si="1"/>
        <v>51075.17</v>
      </c>
      <c r="J16" s="16">
        <f t="shared" si="2"/>
        <v>2809134.35</v>
      </c>
      <c r="L16" s="14">
        <v>41600</v>
      </c>
      <c r="M16" s="12">
        <f t="shared" si="3"/>
        <v>7904</v>
      </c>
      <c r="N16" s="12">
        <f t="shared" si="4"/>
        <v>49504</v>
      </c>
      <c r="O16" s="15">
        <f t="shared" si="5"/>
        <v>2722720</v>
      </c>
      <c r="Q16" s="14">
        <f t="shared" si="6"/>
        <v>29775.948799999998</v>
      </c>
      <c r="R16" s="12">
        <f t="shared" si="7"/>
        <v>5657.43</v>
      </c>
      <c r="S16" s="12">
        <f t="shared" si="8"/>
        <v>35433.378799999999</v>
      </c>
      <c r="T16" s="11">
        <f t="shared" si="9"/>
        <v>1948835.834</v>
      </c>
      <c r="U16" s="5"/>
      <c r="V16" s="41">
        <f t="shared" si="10"/>
        <v>860298.51600000006</v>
      </c>
      <c r="W16" s="36" t="b">
        <f t="shared" si="11"/>
        <v>1</v>
      </c>
      <c r="X16" s="42">
        <f t="shared" si="15"/>
        <v>24.279324894638613</v>
      </c>
      <c r="Y16" s="43">
        <f t="shared" si="16"/>
        <v>24</v>
      </c>
      <c r="AA16" s="60">
        <v>79</v>
      </c>
      <c r="AB16" s="58">
        <f t="shared" si="12"/>
        <v>2799236.9251999999</v>
      </c>
      <c r="AC16" s="57">
        <f t="shared" si="13"/>
        <v>9897.4248000001535</v>
      </c>
    </row>
    <row r="17" spans="2:29" ht="18">
      <c r="B17" s="20">
        <v>14</v>
      </c>
      <c r="C17" s="20" t="s">
        <v>30</v>
      </c>
      <c r="D17" s="19" t="s">
        <v>136</v>
      </c>
      <c r="E17" s="27">
        <v>4</v>
      </c>
      <c r="F17" s="26" t="s">
        <v>24</v>
      </c>
      <c r="G17" s="14">
        <v>150143.04000000001</v>
      </c>
      <c r="H17" s="12">
        <f t="shared" si="0"/>
        <v>28527.18</v>
      </c>
      <c r="I17" s="12">
        <f t="shared" si="1"/>
        <v>178670.22</v>
      </c>
      <c r="J17" s="16">
        <f t="shared" si="2"/>
        <v>714680.88</v>
      </c>
      <c r="L17" s="14">
        <v>145600</v>
      </c>
      <c r="M17" s="12">
        <f t="shared" si="3"/>
        <v>27664</v>
      </c>
      <c r="N17" s="12">
        <f t="shared" si="4"/>
        <v>173264</v>
      </c>
      <c r="O17" s="15">
        <f t="shared" si="5"/>
        <v>693056</v>
      </c>
      <c r="Q17" s="14">
        <f t="shared" si="6"/>
        <v>104215.8208</v>
      </c>
      <c r="R17" s="12">
        <f t="shared" si="7"/>
        <v>19801.009999999998</v>
      </c>
      <c r="S17" s="12">
        <f t="shared" si="8"/>
        <v>124016.8308</v>
      </c>
      <c r="T17" s="11">
        <f t="shared" si="9"/>
        <v>496067.32319999998</v>
      </c>
      <c r="U17" s="5"/>
      <c r="V17" s="41">
        <f t="shared" si="10"/>
        <v>218613.55680000002</v>
      </c>
      <c r="W17" s="36" t="b">
        <f t="shared" si="11"/>
        <v>1</v>
      </c>
      <c r="X17" s="42">
        <f t="shared" si="15"/>
        <v>1.7627732896396513</v>
      </c>
      <c r="Y17" s="43">
        <f t="shared" si="16"/>
        <v>1</v>
      </c>
      <c r="AA17" s="60">
        <v>5</v>
      </c>
      <c r="AB17" s="58">
        <f t="shared" si="12"/>
        <v>620084.15399999998</v>
      </c>
      <c r="AC17" s="57">
        <f t="shared" si="13"/>
        <v>94596.726000000024</v>
      </c>
    </row>
    <row r="18" spans="2:29" ht="30" customHeight="1">
      <c r="B18" s="20">
        <v>15</v>
      </c>
      <c r="C18" s="20" t="s">
        <v>30</v>
      </c>
      <c r="D18" s="19" t="s">
        <v>135</v>
      </c>
      <c r="E18" s="27">
        <v>1</v>
      </c>
      <c r="F18" s="26" t="s">
        <v>24</v>
      </c>
      <c r="G18" s="14">
        <v>1726004.38</v>
      </c>
      <c r="H18" s="12">
        <f t="shared" si="0"/>
        <v>327940.83</v>
      </c>
      <c r="I18" s="12">
        <f t="shared" si="1"/>
        <v>2053945.21</v>
      </c>
      <c r="J18" s="16">
        <f t="shared" si="2"/>
        <v>2053945.21</v>
      </c>
      <c r="L18" s="14">
        <v>1674200</v>
      </c>
      <c r="M18" s="12">
        <f t="shared" si="3"/>
        <v>318098</v>
      </c>
      <c r="N18" s="12">
        <f t="shared" si="4"/>
        <v>1992298</v>
      </c>
      <c r="O18" s="15">
        <f t="shared" si="5"/>
        <v>1992298</v>
      </c>
      <c r="Q18" s="14">
        <f t="shared" si="6"/>
        <v>1198338.7855999998</v>
      </c>
      <c r="R18" s="12">
        <f t="shared" si="7"/>
        <v>227684.37</v>
      </c>
      <c r="S18" s="12">
        <f t="shared" si="8"/>
        <v>1426023.1555999997</v>
      </c>
      <c r="T18" s="11">
        <f t="shared" si="9"/>
        <v>1426023.1555999997</v>
      </c>
      <c r="U18" s="5"/>
      <c r="V18" s="41">
        <f t="shared" si="10"/>
        <v>627922.05440000026</v>
      </c>
      <c r="W18" s="35" t="b">
        <f t="shared" si="11"/>
        <v>0</v>
      </c>
      <c r="X18" s="40"/>
      <c r="Y18" s="40">
        <v>0</v>
      </c>
      <c r="AA18" s="60">
        <v>1</v>
      </c>
      <c r="AB18" s="58">
        <f t="shared" si="12"/>
        <v>1426023.1555999997</v>
      </c>
      <c r="AC18" s="57">
        <f t="shared" si="13"/>
        <v>627922.05440000026</v>
      </c>
    </row>
    <row r="19" spans="2:29" ht="18" customHeight="1">
      <c r="B19" s="20">
        <v>16</v>
      </c>
      <c r="C19" s="20" t="s">
        <v>30</v>
      </c>
      <c r="D19" s="19" t="s">
        <v>134</v>
      </c>
      <c r="E19" s="27">
        <v>2</v>
      </c>
      <c r="F19" s="26" t="s">
        <v>24</v>
      </c>
      <c r="G19" s="14">
        <v>2037589.47</v>
      </c>
      <c r="H19" s="12">
        <f t="shared" si="0"/>
        <v>387142</v>
      </c>
      <c r="I19" s="12">
        <f t="shared" si="1"/>
        <v>2424731.4699999997</v>
      </c>
      <c r="J19" s="16">
        <f t="shared" si="2"/>
        <v>4849462.9399999995</v>
      </c>
      <c r="L19" s="14">
        <v>1976400</v>
      </c>
      <c r="M19" s="12">
        <f t="shared" si="3"/>
        <v>375516</v>
      </c>
      <c r="N19" s="12">
        <f t="shared" si="4"/>
        <v>2351916</v>
      </c>
      <c r="O19" s="15">
        <f t="shared" si="5"/>
        <v>4703832</v>
      </c>
      <c r="Q19" s="14">
        <f t="shared" si="6"/>
        <v>1414643.8751999999</v>
      </c>
      <c r="R19" s="12">
        <f t="shared" si="7"/>
        <v>268782.34000000003</v>
      </c>
      <c r="S19" s="12">
        <f t="shared" si="8"/>
        <v>1683426.2152</v>
      </c>
      <c r="T19" s="11">
        <f t="shared" si="9"/>
        <v>3366852.4304</v>
      </c>
      <c r="U19" s="5"/>
      <c r="V19" s="41">
        <f t="shared" si="10"/>
        <v>1482610.5095999995</v>
      </c>
      <c r="W19" s="35" t="b">
        <f t="shared" si="11"/>
        <v>0</v>
      </c>
      <c r="X19" s="40"/>
      <c r="Y19" s="40">
        <v>0</v>
      </c>
      <c r="AA19" s="60">
        <v>2</v>
      </c>
      <c r="AB19" s="58">
        <f t="shared" si="12"/>
        <v>3366852.4304</v>
      </c>
      <c r="AC19" s="57">
        <f t="shared" si="13"/>
        <v>1482610.5095999995</v>
      </c>
    </row>
    <row r="20" spans="2:29" ht="18" customHeight="1">
      <c r="B20" s="20">
        <v>17</v>
      </c>
      <c r="C20" s="20" t="s">
        <v>30</v>
      </c>
      <c r="D20" s="19" t="s">
        <v>133</v>
      </c>
      <c r="E20" s="27">
        <v>1</v>
      </c>
      <c r="F20" s="26" t="s">
        <v>24</v>
      </c>
      <c r="G20" s="14">
        <v>204366.95</v>
      </c>
      <c r="H20" s="12">
        <f t="shared" si="0"/>
        <v>38829.72</v>
      </c>
      <c r="I20" s="12">
        <f t="shared" si="1"/>
        <v>243196.67</v>
      </c>
      <c r="J20" s="16">
        <f t="shared" si="2"/>
        <v>243196.67</v>
      </c>
      <c r="L20" s="14">
        <v>198200</v>
      </c>
      <c r="M20" s="12">
        <f t="shared" si="3"/>
        <v>37658</v>
      </c>
      <c r="N20" s="12">
        <f t="shared" si="4"/>
        <v>235858</v>
      </c>
      <c r="O20" s="15">
        <f t="shared" si="5"/>
        <v>235858</v>
      </c>
      <c r="Q20" s="14">
        <f t="shared" si="6"/>
        <v>141865.2176</v>
      </c>
      <c r="R20" s="12">
        <f t="shared" si="7"/>
        <v>26954.39</v>
      </c>
      <c r="S20" s="12">
        <f t="shared" si="8"/>
        <v>168819.60759999999</v>
      </c>
      <c r="T20" s="11">
        <f t="shared" si="9"/>
        <v>168819.60759999999</v>
      </c>
      <c r="U20" s="5"/>
      <c r="V20" s="41">
        <f t="shared" si="10"/>
        <v>74377.062400000024</v>
      </c>
      <c r="W20" s="35" t="b">
        <f t="shared" si="11"/>
        <v>0</v>
      </c>
      <c r="X20" s="40"/>
      <c r="Y20" s="40">
        <v>0</v>
      </c>
      <c r="AA20" s="60">
        <v>1</v>
      </c>
      <c r="AB20" s="58">
        <f t="shared" si="12"/>
        <v>168819.60759999999</v>
      </c>
      <c r="AC20" s="57">
        <f t="shared" si="13"/>
        <v>74377.062400000024</v>
      </c>
    </row>
    <row r="21" spans="2:29" ht="18">
      <c r="B21" s="20">
        <v>18</v>
      </c>
      <c r="C21" s="20" t="s">
        <v>30</v>
      </c>
      <c r="D21" s="19" t="s">
        <v>132</v>
      </c>
      <c r="E21" s="27">
        <v>6</v>
      </c>
      <c r="F21" s="26" t="s">
        <v>9</v>
      </c>
      <c r="G21" s="14">
        <v>397816.02</v>
      </c>
      <c r="H21" s="12">
        <f t="shared" si="0"/>
        <v>75585.039999999994</v>
      </c>
      <c r="I21" s="12">
        <f t="shared" si="1"/>
        <v>473401.06</v>
      </c>
      <c r="J21" s="16">
        <f t="shared" si="2"/>
        <v>2840406.36</v>
      </c>
      <c r="L21" s="14">
        <v>385800</v>
      </c>
      <c r="M21" s="12">
        <f t="shared" si="3"/>
        <v>73302</v>
      </c>
      <c r="N21" s="12">
        <f t="shared" si="4"/>
        <v>459102</v>
      </c>
      <c r="O21" s="15">
        <f t="shared" si="5"/>
        <v>2754612</v>
      </c>
      <c r="Q21" s="14">
        <f t="shared" si="6"/>
        <v>276143.29440000001</v>
      </c>
      <c r="R21" s="12">
        <f t="shared" si="7"/>
        <v>52467.23</v>
      </c>
      <c r="S21" s="12">
        <f t="shared" si="8"/>
        <v>328610.52439999999</v>
      </c>
      <c r="T21" s="11">
        <f t="shared" si="9"/>
        <v>1971663.1464</v>
      </c>
      <c r="U21" s="5"/>
      <c r="V21" s="41">
        <f t="shared" si="10"/>
        <v>868743.2135999999</v>
      </c>
      <c r="W21" s="36" t="b">
        <f t="shared" si="11"/>
        <v>1</v>
      </c>
      <c r="X21" s="42">
        <f t="shared" ref="X21:X22" si="17">V21/S21</f>
        <v>2.6436865197370407</v>
      </c>
      <c r="Y21" s="43">
        <f t="shared" si="16"/>
        <v>2</v>
      </c>
      <c r="AA21" s="60">
        <v>8</v>
      </c>
      <c r="AB21" s="58">
        <f t="shared" si="12"/>
        <v>2628884.1952</v>
      </c>
      <c r="AC21" s="57">
        <f t="shared" si="13"/>
        <v>211522.16479999991</v>
      </c>
    </row>
    <row r="22" spans="2:29" ht="18">
      <c r="B22" s="20">
        <v>19</v>
      </c>
      <c r="C22" s="20" t="s">
        <v>30</v>
      </c>
      <c r="D22" s="19" t="s">
        <v>131</v>
      </c>
      <c r="E22" s="27">
        <v>8</v>
      </c>
      <c r="F22" s="26" t="s">
        <v>9</v>
      </c>
      <c r="G22" s="14">
        <v>112531.26</v>
      </c>
      <c r="H22" s="12">
        <f t="shared" si="0"/>
        <v>21380.94</v>
      </c>
      <c r="I22" s="12">
        <f t="shared" si="1"/>
        <v>133912.19999999998</v>
      </c>
      <c r="J22" s="16">
        <f t="shared" si="2"/>
        <v>1071297.5999999999</v>
      </c>
      <c r="L22" s="14">
        <v>109100</v>
      </c>
      <c r="M22" s="12">
        <f t="shared" si="3"/>
        <v>20729</v>
      </c>
      <c r="N22" s="12">
        <f t="shared" si="4"/>
        <v>129829</v>
      </c>
      <c r="O22" s="15">
        <f t="shared" si="5"/>
        <v>1038632</v>
      </c>
      <c r="Q22" s="14">
        <f t="shared" si="6"/>
        <v>78090.288799999995</v>
      </c>
      <c r="R22" s="12">
        <f t="shared" si="7"/>
        <v>14837.15</v>
      </c>
      <c r="S22" s="12">
        <f t="shared" si="8"/>
        <v>92927.438799999989</v>
      </c>
      <c r="T22" s="11">
        <f t="shared" si="9"/>
        <v>743419.51039999991</v>
      </c>
      <c r="U22" s="5"/>
      <c r="V22" s="41">
        <f t="shared" si="10"/>
        <v>327878.08959999995</v>
      </c>
      <c r="W22" s="36" t="b">
        <f t="shared" si="11"/>
        <v>1</v>
      </c>
      <c r="X22" s="42">
        <f t="shared" si="17"/>
        <v>3.5283237527471809</v>
      </c>
      <c r="Y22" s="43">
        <f t="shared" si="16"/>
        <v>3</v>
      </c>
      <c r="AA22" s="60">
        <v>11</v>
      </c>
      <c r="AB22" s="58">
        <f t="shared" si="12"/>
        <v>1022201.8267999999</v>
      </c>
      <c r="AC22" s="57">
        <f t="shared" si="13"/>
        <v>49095.773199999938</v>
      </c>
    </row>
    <row r="23" spans="2:29" ht="18" customHeight="1">
      <c r="B23" s="20">
        <v>20</v>
      </c>
      <c r="C23" s="20" t="s">
        <v>30</v>
      </c>
      <c r="D23" s="19" t="s">
        <v>130</v>
      </c>
      <c r="E23" s="27">
        <v>2</v>
      </c>
      <c r="F23" s="26" t="s">
        <v>9</v>
      </c>
      <c r="G23" s="14">
        <v>144673.56</v>
      </c>
      <c r="H23" s="12">
        <f t="shared" si="0"/>
        <v>27487.98</v>
      </c>
      <c r="I23" s="12">
        <f t="shared" si="1"/>
        <v>172161.54</v>
      </c>
      <c r="J23" s="16">
        <f t="shared" si="2"/>
        <v>344323.08</v>
      </c>
      <c r="L23" s="14">
        <v>140300</v>
      </c>
      <c r="M23" s="12">
        <f t="shared" si="3"/>
        <v>26657</v>
      </c>
      <c r="N23" s="12">
        <f t="shared" si="4"/>
        <v>166957</v>
      </c>
      <c r="O23" s="15">
        <f t="shared" si="5"/>
        <v>333914</v>
      </c>
      <c r="Q23" s="14">
        <f t="shared" si="6"/>
        <v>100422.25039999999</v>
      </c>
      <c r="R23" s="12">
        <f t="shared" si="7"/>
        <v>19080.23</v>
      </c>
      <c r="S23" s="12">
        <f t="shared" si="8"/>
        <v>119502.48039999999</v>
      </c>
      <c r="T23" s="11">
        <f t="shared" si="9"/>
        <v>239004.96079999997</v>
      </c>
      <c r="U23" s="5"/>
      <c r="V23" s="41">
        <f t="shared" si="10"/>
        <v>105318.11920000004</v>
      </c>
      <c r="W23" s="35" t="b">
        <f t="shared" si="11"/>
        <v>0</v>
      </c>
      <c r="X23" s="40"/>
      <c r="Y23" s="40">
        <v>0</v>
      </c>
      <c r="AA23" s="60">
        <v>2</v>
      </c>
      <c r="AB23" s="58">
        <f t="shared" si="12"/>
        <v>239004.96079999997</v>
      </c>
      <c r="AC23" s="57">
        <f t="shared" si="13"/>
        <v>105318.11920000004</v>
      </c>
    </row>
    <row r="24" spans="2:29" ht="27.75" customHeight="1">
      <c r="B24" s="20">
        <v>21</v>
      </c>
      <c r="C24" s="20" t="s">
        <v>30</v>
      </c>
      <c r="D24" s="19" t="s">
        <v>129</v>
      </c>
      <c r="E24" s="27">
        <v>6</v>
      </c>
      <c r="F24" s="26" t="s">
        <v>9</v>
      </c>
      <c r="G24" s="14">
        <v>108153.26</v>
      </c>
      <c r="H24" s="12">
        <f t="shared" si="0"/>
        <v>20549.12</v>
      </c>
      <c r="I24" s="12">
        <f t="shared" si="1"/>
        <v>128702.37999999999</v>
      </c>
      <c r="J24" s="16">
        <f t="shared" si="2"/>
        <v>772214.27999999991</v>
      </c>
      <c r="L24" s="14">
        <v>104900</v>
      </c>
      <c r="M24" s="12">
        <f t="shared" si="3"/>
        <v>19931</v>
      </c>
      <c r="N24" s="12">
        <f t="shared" si="4"/>
        <v>124831</v>
      </c>
      <c r="O24" s="15">
        <f t="shared" si="5"/>
        <v>748986</v>
      </c>
      <c r="Q24" s="14">
        <f t="shared" si="6"/>
        <v>75084.06319999999</v>
      </c>
      <c r="R24" s="12">
        <f t="shared" si="7"/>
        <v>14265.97</v>
      </c>
      <c r="S24" s="12">
        <f t="shared" si="8"/>
        <v>89350.033199999991</v>
      </c>
      <c r="T24" s="11">
        <f t="shared" si="9"/>
        <v>536100.19919999992</v>
      </c>
      <c r="U24" s="5"/>
      <c r="V24" s="41">
        <f t="shared" si="10"/>
        <v>236114.0808</v>
      </c>
      <c r="W24" s="36" t="b">
        <f t="shared" si="11"/>
        <v>1</v>
      </c>
      <c r="X24" s="42">
        <f t="shared" ref="X24:X28" si="18">V24/S24</f>
        <v>2.6425740690155672</v>
      </c>
      <c r="Y24" s="43">
        <f t="shared" si="16"/>
        <v>2</v>
      </c>
      <c r="AA24" s="60">
        <v>8</v>
      </c>
      <c r="AB24" s="58">
        <f t="shared" si="12"/>
        <v>714800.26559999993</v>
      </c>
      <c r="AC24" s="57">
        <f t="shared" si="13"/>
        <v>57414.014399999985</v>
      </c>
    </row>
    <row r="25" spans="2:29" ht="18">
      <c r="B25" s="20">
        <v>22</v>
      </c>
      <c r="C25" s="20" t="s">
        <v>30</v>
      </c>
      <c r="D25" s="19" t="s">
        <v>128</v>
      </c>
      <c r="E25" s="27">
        <v>6</v>
      </c>
      <c r="F25" s="26" t="s">
        <v>9</v>
      </c>
      <c r="G25" s="14">
        <v>175226.89</v>
      </c>
      <c r="H25" s="12">
        <f t="shared" si="0"/>
        <v>33293.11</v>
      </c>
      <c r="I25" s="12">
        <f t="shared" si="1"/>
        <v>208520</v>
      </c>
      <c r="J25" s="16">
        <f t="shared" si="2"/>
        <v>1251120</v>
      </c>
      <c r="L25" s="14">
        <v>169900</v>
      </c>
      <c r="M25" s="12">
        <f t="shared" si="3"/>
        <v>32281</v>
      </c>
      <c r="N25" s="12">
        <f t="shared" si="4"/>
        <v>202181</v>
      </c>
      <c r="O25" s="15">
        <f t="shared" si="5"/>
        <v>1213086</v>
      </c>
      <c r="Q25" s="14">
        <f t="shared" si="6"/>
        <v>121608.98319999999</v>
      </c>
      <c r="R25" s="12">
        <f t="shared" si="7"/>
        <v>23105.71</v>
      </c>
      <c r="S25" s="12">
        <f t="shared" si="8"/>
        <v>144714.69319999998</v>
      </c>
      <c r="T25" s="11">
        <f t="shared" si="9"/>
        <v>868288.15919999988</v>
      </c>
      <c r="U25" s="5"/>
      <c r="V25" s="41">
        <f t="shared" si="10"/>
        <v>382831.84080000012</v>
      </c>
      <c r="W25" s="36" t="b">
        <f t="shared" si="11"/>
        <v>1</v>
      </c>
      <c r="X25" s="42">
        <f t="shared" si="18"/>
        <v>2.6454248171670809</v>
      </c>
      <c r="Y25" s="43">
        <f t="shared" si="16"/>
        <v>2</v>
      </c>
      <c r="AA25" s="60">
        <v>8</v>
      </c>
      <c r="AB25" s="58">
        <f t="shared" si="12"/>
        <v>1157717.5455999998</v>
      </c>
      <c r="AC25" s="57">
        <f t="shared" si="13"/>
        <v>93402.454400000162</v>
      </c>
    </row>
    <row r="26" spans="2:29" ht="26.25" customHeight="1">
      <c r="B26" s="20">
        <v>23</v>
      </c>
      <c r="C26" s="20" t="s">
        <v>28</v>
      </c>
      <c r="D26" s="19" t="s">
        <v>127</v>
      </c>
      <c r="E26" s="27">
        <v>20</v>
      </c>
      <c r="F26" s="26" t="s">
        <v>24</v>
      </c>
      <c r="G26" s="14">
        <v>68148.33</v>
      </c>
      <c r="H26" s="12">
        <f t="shared" si="0"/>
        <v>12948.18</v>
      </c>
      <c r="I26" s="12">
        <f t="shared" si="1"/>
        <v>81096.510000000009</v>
      </c>
      <c r="J26" s="16">
        <f t="shared" si="2"/>
        <v>1621930.2000000002</v>
      </c>
      <c r="L26" s="14">
        <v>66100</v>
      </c>
      <c r="M26" s="12">
        <f t="shared" si="3"/>
        <v>12559</v>
      </c>
      <c r="N26" s="12">
        <f t="shared" si="4"/>
        <v>78659</v>
      </c>
      <c r="O26" s="15">
        <f t="shared" si="5"/>
        <v>1573180</v>
      </c>
      <c r="Q26" s="14">
        <f t="shared" si="6"/>
        <v>47312.264799999997</v>
      </c>
      <c r="R26" s="12">
        <f t="shared" si="7"/>
        <v>8989.33</v>
      </c>
      <c r="S26" s="12">
        <f t="shared" si="8"/>
        <v>56301.594799999999</v>
      </c>
      <c r="T26" s="11">
        <f t="shared" si="9"/>
        <v>1126031.8959999999</v>
      </c>
      <c r="U26" s="5"/>
      <c r="V26" s="41">
        <f t="shared" si="10"/>
        <v>495898.30400000024</v>
      </c>
      <c r="W26" s="36" t="b">
        <f t="shared" si="11"/>
        <v>1</v>
      </c>
      <c r="X26" s="42">
        <f t="shared" si="18"/>
        <v>8.8078908912185963</v>
      </c>
      <c r="Y26" s="43">
        <f t="shared" si="16"/>
        <v>8</v>
      </c>
      <c r="AA26" s="60">
        <v>28</v>
      </c>
      <c r="AB26" s="58">
        <f t="shared" si="12"/>
        <v>1576444.6543999999</v>
      </c>
      <c r="AC26" s="57">
        <f t="shared" si="13"/>
        <v>45485.545600000303</v>
      </c>
    </row>
    <row r="27" spans="2:29" ht="18">
      <c r="B27" s="20">
        <v>24</v>
      </c>
      <c r="C27" s="20" t="s">
        <v>28</v>
      </c>
      <c r="D27" s="19" t="s">
        <v>126</v>
      </c>
      <c r="E27" s="27">
        <v>4</v>
      </c>
      <c r="F27" s="26" t="s">
        <v>24</v>
      </c>
      <c r="G27" s="14">
        <v>167908.03</v>
      </c>
      <c r="H27" s="12">
        <f t="shared" si="0"/>
        <v>31902.53</v>
      </c>
      <c r="I27" s="12">
        <f t="shared" si="1"/>
        <v>199810.56</v>
      </c>
      <c r="J27" s="16">
        <f t="shared" si="2"/>
        <v>799242.23999999999</v>
      </c>
      <c r="L27" s="14">
        <v>162800</v>
      </c>
      <c r="M27" s="12">
        <f t="shared" si="3"/>
        <v>30932</v>
      </c>
      <c r="N27" s="12">
        <f t="shared" si="4"/>
        <v>193732</v>
      </c>
      <c r="O27" s="15">
        <f t="shared" si="5"/>
        <v>774928</v>
      </c>
      <c r="Q27" s="14">
        <f t="shared" si="6"/>
        <v>116527.03039999999</v>
      </c>
      <c r="R27" s="12">
        <f t="shared" si="7"/>
        <v>22140.14</v>
      </c>
      <c r="S27" s="12">
        <f t="shared" si="8"/>
        <v>138667.1704</v>
      </c>
      <c r="T27" s="11">
        <f t="shared" si="9"/>
        <v>554668.68160000001</v>
      </c>
      <c r="U27" s="5"/>
      <c r="V27" s="41">
        <f t="shared" si="10"/>
        <v>244573.55839999998</v>
      </c>
      <c r="W27" s="36" t="b">
        <f t="shared" si="11"/>
        <v>1</v>
      </c>
      <c r="X27" s="42">
        <f t="shared" si="18"/>
        <v>1.7637452159332443</v>
      </c>
      <c r="Y27" s="43">
        <f t="shared" si="16"/>
        <v>1</v>
      </c>
      <c r="AA27" s="60">
        <v>5</v>
      </c>
      <c r="AB27" s="58">
        <f t="shared" si="12"/>
        <v>693335.85199999996</v>
      </c>
      <c r="AC27" s="57">
        <f t="shared" si="13"/>
        <v>105906.38800000004</v>
      </c>
    </row>
    <row r="28" spans="2:29" ht="27.75" customHeight="1">
      <c r="B28" s="20">
        <v>25</v>
      </c>
      <c r="C28" s="20" t="s">
        <v>28</v>
      </c>
      <c r="D28" s="19" t="s">
        <v>125</v>
      </c>
      <c r="E28" s="27">
        <v>99</v>
      </c>
      <c r="F28" s="26" t="s">
        <v>24</v>
      </c>
      <c r="G28" s="14">
        <v>699595.26</v>
      </c>
      <c r="H28" s="12">
        <f t="shared" si="0"/>
        <v>132923.1</v>
      </c>
      <c r="I28" s="12">
        <f t="shared" si="1"/>
        <v>832518.36</v>
      </c>
      <c r="J28" s="16">
        <f t="shared" si="2"/>
        <v>82419317.640000001</v>
      </c>
      <c r="L28" s="14">
        <v>678600</v>
      </c>
      <c r="M28" s="12">
        <f t="shared" si="3"/>
        <v>128934</v>
      </c>
      <c r="N28" s="12">
        <f t="shared" si="4"/>
        <v>807534</v>
      </c>
      <c r="O28" s="15">
        <f t="shared" si="5"/>
        <v>79945866</v>
      </c>
      <c r="Q28" s="14">
        <f t="shared" si="6"/>
        <v>485720.16479999997</v>
      </c>
      <c r="R28" s="12">
        <f t="shared" si="7"/>
        <v>92286.83</v>
      </c>
      <c r="S28" s="12">
        <f t="shared" si="8"/>
        <v>578006.99479999999</v>
      </c>
      <c r="T28" s="11">
        <f t="shared" si="9"/>
        <v>57222692.485199995</v>
      </c>
      <c r="U28" s="5"/>
      <c r="V28" s="41">
        <f t="shared" si="10"/>
        <v>25196625.154800005</v>
      </c>
      <c r="W28" s="36" t="b">
        <f t="shared" si="11"/>
        <v>1</v>
      </c>
      <c r="X28" s="42">
        <f t="shared" si="18"/>
        <v>43.592249542790491</v>
      </c>
      <c r="Y28" s="43">
        <f t="shared" si="16"/>
        <v>43</v>
      </c>
      <c r="AA28" s="60">
        <v>140</v>
      </c>
      <c r="AB28" s="58">
        <f t="shared" si="12"/>
        <v>80920979.272</v>
      </c>
      <c r="AC28" s="57">
        <f t="shared" si="13"/>
        <v>1498338.3680000007</v>
      </c>
    </row>
    <row r="29" spans="2:29" ht="26.25" customHeight="1">
      <c r="B29" s="20">
        <v>26</v>
      </c>
      <c r="C29" s="20" t="s">
        <v>28</v>
      </c>
      <c r="D29" s="19" t="s">
        <v>124</v>
      </c>
      <c r="E29" s="27">
        <v>1</v>
      </c>
      <c r="F29" s="26" t="s">
        <v>9</v>
      </c>
      <c r="G29" s="14">
        <v>881534.59</v>
      </c>
      <c r="H29" s="12">
        <f t="shared" si="0"/>
        <v>167491.57</v>
      </c>
      <c r="I29" s="12">
        <f t="shared" si="1"/>
        <v>1049026.1599999999</v>
      </c>
      <c r="J29" s="16">
        <f t="shared" si="2"/>
        <v>1049026.1599999999</v>
      </c>
      <c r="L29" s="14">
        <v>855000</v>
      </c>
      <c r="M29" s="12">
        <f t="shared" si="3"/>
        <v>162450</v>
      </c>
      <c r="N29" s="12">
        <f t="shared" si="4"/>
        <v>1017450</v>
      </c>
      <c r="O29" s="15">
        <f t="shared" si="5"/>
        <v>1017450</v>
      </c>
      <c r="Q29" s="14">
        <f t="shared" si="6"/>
        <v>611981.64</v>
      </c>
      <c r="R29" s="12">
        <f t="shared" si="7"/>
        <v>116276.51</v>
      </c>
      <c r="S29" s="12">
        <f t="shared" si="8"/>
        <v>728258.15</v>
      </c>
      <c r="T29" s="11">
        <f t="shared" si="9"/>
        <v>728258.15</v>
      </c>
      <c r="U29" s="5"/>
      <c r="V29" s="41">
        <f t="shared" si="10"/>
        <v>320768.00999999989</v>
      </c>
      <c r="W29" s="35" t="b">
        <f t="shared" si="11"/>
        <v>0</v>
      </c>
      <c r="X29" s="40"/>
      <c r="Y29" s="40">
        <v>0</v>
      </c>
      <c r="AA29" s="60">
        <v>1</v>
      </c>
      <c r="AB29" s="58">
        <f t="shared" si="12"/>
        <v>728258.15</v>
      </c>
      <c r="AC29" s="57">
        <f t="shared" si="13"/>
        <v>320768.00999999989</v>
      </c>
    </row>
    <row r="30" spans="2:29" ht="18" customHeight="1">
      <c r="B30" s="20">
        <v>27</v>
      </c>
      <c r="C30" s="20" t="s">
        <v>28</v>
      </c>
      <c r="D30" s="19" t="s">
        <v>123</v>
      </c>
      <c r="E30" s="27">
        <v>1</v>
      </c>
      <c r="F30" s="26" t="s">
        <v>24</v>
      </c>
      <c r="G30" s="14">
        <v>65352.69</v>
      </c>
      <c r="H30" s="12">
        <f t="shared" si="0"/>
        <v>12417.01</v>
      </c>
      <c r="I30" s="12">
        <f t="shared" si="1"/>
        <v>77769.7</v>
      </c>
      <c r="J30" s="16">
        <f t="shared" si="2"/>
        <v>77769.7</v>
      </c>
      <c r="L30" s="14">
        <v>63300</v>
      </c>
      <c r="M30" s="12">
        <f t="shared" si="3"/>
        <v>12027</v>
      </c>
      <c r="N30" s="12">
        <f t="shared" si="4"/>
        <v>75327</v>
      </c>
      <c r="O30" s="15">
        <f t="shared" si="5"/>
        <v>75327</v>
      </c>
      <c r="Q30" s="14">
        <f t="shared" si="6"/>
        <v>45308.114399999999</v>
      </c>
      <c r="R30" s="12">
        <f t="shared" si="7"/>
        <v>8608.5400000000009</v>
      </c>
      <c r="S30" s="12">
        <f t="shared" si="8"/>
        <v>53916.654399999999</v>
      </c>
      <c r="T30" s="11">
        <f t="shared" si="9"/>
        <v>53916.654399999999</v>
      </c>
      <c r="U30" s="5"/>
      <c r="V30" s="41">
        <f t="shared" si="10"/>
        <v>23853.045599999998</v>
      </c>
      <c r="W30" s="35" t="b">
        <f t="shared" si="11"/>
        <v>0</v>
      </c>
      <c r="X30" s="40"/>
      <c r="Y30" s="40">
        <v>0</v>
      </c>
      <c r="AA30" s="60">
        <v>1</v>
      </c>
      <c r="AB30" s="58">
        <f t="shared" si="12"/>
        <v>53916.654399999999</v>
      </c>
      <c r="AC30" s="57">
        <f t="shared" si="13"/>
        <v>23853.045599999998</v>
      </c>
    </row>
    <row r="31" spans="2:29" ht="18" customHeight="1">
      <c r="B31" s="20">
        <v>28</v>
      </c>
      <c r="C31" s="20" t="s">
        <v>28</v>
      </c>
      <c r="D31" s="19" t="s">
        <v>122</v>
      </c>
      <c r="E31" s="27">
        <v>1</v>
      </c>
      <c r="F31" s="26" t="s">
        <v>24</v>
      </c>
      <c r="G31" s="14">
        <v>32625.32</v>
      </c>
      <c r="H31" s="12">
        <f t="shared" si="0"/>
        <v>6198.81</v>
      </c>
      <c r="I31" s="12">
        <f t="shared" si="1"/>
        <v>38824.129999999997</v>
      </c>
      <c r="J31" s="16">
        <f t="shared" si="2"/>
        <v>38824.129999999997</v>
      </c>
      <c r="L31" s="14">
        <v>31600</v>
      </c>
      <c r="M31" s="12">
        <f t="shared" si="3"/>
        <v>6004</v>
      </c>
      <c r="N31" s="12">
        <f t="shared" si="4"/>
        <v>37604</v>
      </c>
      <c r="O31" s="15">
        <f t="shared" si="5"/>
        <v>37604</v>
      </c>
      <c r="Q31" s="14">
        <f t="shared" si="6"/>
        <v>22618.268799999998</v>
      </c>
      <c r="R31" s="12">
        <f t="shared" si="7"/>
        <v>4297.47</v>
      </c>
      <c r="S31" s="12">
        <f t="shared" si="8"/>
        <v>26915.738799999999</v>
      </c>
      <c r="T31" s="11">
        <f t="shared" si="9"/>
        <v>26915.738799999999</v>
      </c>
      <c r="U31" s="5"/>
      <c r="V31" s="41">
        <f t="shared" si="10"/>
        <v>11908.391199999998</v>
      </c>
      <c r="W31" s="35" t="b">
        <f t="shared" si="11"/>
        <v>0</v>
      </c>
      <c r="X31" s="40"/>
      <c r="Y31" s="40">
        <v>0</v>
      </c>
      <c r="AA31" s="60">
        <v>1</v>
      </c>
      <c r="AB31" s="58">
        <f t="shared" si="12"/>
        <v>26915.738799999999</v>
      </c>
      <c r="AC31" s="57">
        <f t="shared" si="13"/>
        <v>11908.391199999998</v>
      </c>
    </row>
    <row r="32" spans="2:29" ht="28.5" customHeight="1">
      <c r="B32" s="20">
        <v>29</v>
      </c>
      <c r="C32" s="20" t="s">
        <v>22</v>
      </c>
      <c r="D32" s="19" t="s">
        <v>121</v>
      </c>
      <c r="E32" s="27">
        <v>7</v>
      </c>
      <c r="F32" s="26" t="s">
        <v>9</v>
      </c>
      <c r="G32" s="14">
        <v>77900.37</v>
      </c>
      <c r="H32" s="12">
        <f t="shared" si="0"/>
        <v>14801.07</v>
      </c>
      <c r="I32" s="12">
        <f t="shared" si="1"/>
        <v>92701.440000000002</v>
      </c>
      <c r="J32" s="16">
        <f t="shared" si="2"/>
        <v>648910.08000000007</v>
      </c>
      <c r="L32" s="14">
        <v>75500</v>
      </c>
      <c r="M32" s="12">
        <f t="shared" si="3"/>
        <v>14345</v>
      </c>
      <c r="N32" s="12">
        <f t="shared" si="4"/>
        <v>89845</v>
      </c>
      <c r="O32" s="15">
        <f t="shared" si="5"/>
        <v>628915</v>
      </c>
      <c r="Q32" s="14">
        <f t="shared" si="6"/>
        <v>54040.483999999997</v>
      </c>
      <c r="R32" s="12">
        <f t="shared" si="7"/>
        <v>10267.69</v>
      </c>
      <c r="S32" s="12">
        <f t="shared" si="8"/>
        <v>64308.173999999999</v>
      </c>
      <c r="T32" s="11">
        <f t="shared" si="9"/>
        <v>450157.21799999999</v>
      </c>
      <c r="U32" s="5"/>
      <c r="V32" s="41">
        <f t="shared" si="10"/>
        <v>198752.86200000008</v>
      </c>
      <c r="W32" s="36" t="b">
        <f t="shared" si="11"/>
        <v>1</v>
      </c>
      <c r="X32" s="44">
        <f t="shared" ref="X32:X34" si="19">V32/S32</f>
        <v>3.090631402471482</v>
      </c>
      <c r="Y32" s="43">
        <f t="shared" si="16"/>
        <v>3</v>
      </c>
      <c r="AA32" s="60">
        <v>10</v>
      </c>
      <c r="AB32" s="58">
        <f t="shared" si="12"/>
        <v>643081.74</v>
      </c>
      <c r="AC32" s="57">
        <f t="shared" si="13"/>
        <v>5828.3400000000838</v>
      </c>
    </row>
    <row r="33" spans="2:29" ht="30.75" customHeight="1">
      <c r="B33" s="20">
        <v>30</v>
      </c>
      <c r="C33" s="20" t="s">
        <v>22</v>
      </c>
      <c r="D33" s="19" t="s">
        <v>120</v>
      </c>
      <c r="E33" s="27">
        <v>4</v>
      </c>
      <c r="F33" s="26" t="s">
        <v>24</v>
      </c>
      <c r="G33" s="14">
        <v>1026267.13</v>
      </c>
      <c r="H33" s="12">
        <f t="shared" si="0"/>
        <v>194990.75</v>
      </c>
      <c r="I33" s="12">
        <f t="shared" si="1"/>
        <v>1221257.8799999999</v>
      </c>
      <c r="J33" s="16">
        <f t="shared" si="2"/>
        <v>4885031.5199999996</v>
      </c>
      <c r="L33" s="14">
        <v>995400</v>
      </c>
      <c r="M33" s="12">
        <f t="shared" si="3"/>
        <v>189126</v>
      </c>
      <c r="N33" s="12">
        <f t="shared" si="4"/>
        <v>1184526</v>
      </c>
      <c r="O33" s="15">
        <f t="shared" si="5"/>
        <v>4738104</v>
      </c>
      <c r="Q33" s="14">
        <f t="shared" si="6"/>
        <v>712475.46719999996</v>
      </c>
      <c r="R33" s="12">
        <f t="shared" si="7"/>
        <v>135370.34</v>
      </c>
      <c r="S33" s="12">
        <f t="shared" si="8"/>
        <v>847845.80719999992</v>
      </c>
      <c r="T33" s="11">
        <f t="shared" si="9"/>
        <v>3391383.2287999997</v>
      </c>
      <c r="U33" s="5"/>
      <c r="V33" s="41">
        <f t="shared" si="10"/>
        <v>1493648.2911999999</v>
      </c>
      <c r="W33" s="36" t="b">
        <f t="shared" si="11"/>
        <v>1</v>
      </c>
      <c r="X33" s="44">
        <f t="shared" si="19"/>
        <v>1.7616980334345871</v>
      </c>
      <c r="Y33" s="43">
        <f t="shared" si="16"/>
        <v>1</v>
      </c>
      <c r="AA33" s="60">
        <v>5</v>
      </c>
      <c r="AB33" s="58">
        <f t="shared" si="12"/>
        <v>4239229.0359999994</v>
      </c>
      <c r="AC33" s="57">
        <f t="shared" si="13"/>
        <v>645802.48400000017</v>
      </c>
    </row>
    <row r="34" spans="2:29" ht="18">
      <c r="B34" s="20">
        <v>31</v>
      </c>
      <c r="C34" s="20" t="s">
        <v>22</v>
      </c>
      <c r="D34" s="19" t="s">
        <v>119</v>
      </c>
      <c r="E34" s="27">
        <v>12</v>
      </c>
      <c r="F34" s="26" t="s">
        <v>9</v>
      </c>
      <c r="G34" s="14">
        <v>444476.3</v>
      </c>
      <c r="H34" s="12">
        <f t="shared" si="0"/>
        <v>84450.5</v>
      </c>
      <c r="I34" s="12">
        <f t="shared" si="1"/>
        <v>528926.80000000005</v>
      </c>
      <c r="J34" s="16">
        <f t="shared" si="2"/>
        <v>6347121.6000000006</v>
      </c>
      <c r="L34" s="14">
        <v>431100</v>
      </c>
      <c r="M34" s="12">
        <f t="shared" si="3"/>
        <v>81909</v>
      </c>
      <c r="N34" s="12">
        <f t="shared" si="4"/>
        <v>513009</v>
      </c>
      <c r="O34" s="15">
        <f t="shared" si="5"/>
        <v>6156108</v>
      </c>
      <c r="Q34" s="14">
        <f t="shared" si="6"/>
        <v>308567.58480000001</v>
      </c>
      <c r="R34" s="12">
        <f t="shared" si="7"/>
        <v>58627.839999999997</v>
      </c>
      <c r="S34" s="12">
        <f t="shared" si="8"/>
        <v>367195.42480000004</v>
      </c>
      <c r="T34" s="11">
        <f t="shared" si="9"/>
        <v>4406345.0976</v>
      </c>
      <c r="U34" s="5"/>
      <c r="V34" s="41">
        <f t="shared" si="10"/>
        <v>1940776.5024000006</v>
      </c>
      <c r="W34" s="36" t="b">
        <f t="shared" si="11"/>
        <v>1</v>
      </c>
      <c r="X34" s="44">
        <f t="shared" si="19"/>
        <v>5.2854049133566452</v>
      </c>
      <c r="Y34" s="43">
        <f t="shared" si="16"/>
        <v>5</v>
      </c>
      <c r="AA34" s="60">
        <v>17</v>
      </c>
      <c r="AB34" s="58">
        <f t="shared" si="12"/>
        <v>6242322.2216000007</v>
      </c>
      <c r="AC34" s="57">
        <f t="shared" si="13"/>
        <v>104799.37839999981</v>
      </c>
    </row>
    <row r="35" spans="2:29" ht="36" customHeight="1">
      <c r="B35" s="20">
        <v>32</v>
      </c>
      <c r="C35" s="20" t="s">
        <v>22</v>
      </c>
      <c r="D35" s="19" t="s">
        <v>118</v>
      </c>
      <c r="E35" s="27">
        <v>2</v>
      </c>
      <c r="F35" s="26" t="s">
        <v>9</v>
      </c>
      <c r="G35" s="14">
        <v>40086.699999999997</v>
      </c>
      <c r="H35" s="12">
        <f t="shared" si="0"/>
        <v>7616.47</v>
      </c>
      <c r="I35" s="12">
        <f t="shared" si="1"/>
        <v>47703.17</v>
      </c>
      <c r="J35" s="16">
        <f t="shared" si="2"/>
        <v>95406.34</v>
      </c>
      <c r="L35" s="14">
        <v>38800</v>
      </c>
      <c r="M35" s="12">
        <f t="shared" si="3"/>
        <v>7372</v>
      </c>
      <c r="N35" s="12">
        <f t="shared" si="4"/>
        <v>46172</v>
      </c>
      <c r="O35" s="15">
        <f t="shared" si="5"/>
        <v>92344</v>
      </c>
      <c r="Q35" s="14">
        <f t="shared" si="6"/>
        <v>27771.7984</v>
      </c>
      <c r="R35" s="12">
        <f t="shared" si="7"/>
        <v>5276.64</v>
      </c>
      <c r="S35" s="12">
        <f t="shared" si="8"/>
        <v>33048.438399999999</v>
      </c>
      <c r="T35" s="11">
        <f t="shared" si="9"/>
        <v>66096.876799999998</v>
      </c>
      <c r="U35" s="5"/>
      <c r="V35" s="41">
        <f t="shared" si="10"/>
        <v>29309.463199999998</v>
      </c>
      <c r="W35" s="35" t="b">
        <f t="shared" si="11"/>
        <v>0</v>
      </c>
      <c r="X35" s="40"/>
      <c r="Y35" s="40">
        <v>0</v>
      </c>
      <c r="AA35" s="60">
        <v>2</v>
      </c>
      <c r="AB35" s="58">
        <f t="shared" si="12"/>
        <v>66096.876799999998</v>
      </c>
      <c r="AC35" s="57">
        <f t="shared" si="13"/>
        <v>29309.463199999998</v>
      </c>
    </row>
    <row r="36" spans="2:29" ht="27">
      <c r="B36" s="20">
        <v>33</v>
      </c>
      <c r="C36" s="20" t="s">
        <v>22</v>
      </c>
      <c r="D36" s="19" t="s">
        <v>117</v>
      </c>
      <c r="E36" s="27">
        <v>16</v>
      </c>
      <c r="F36" s="26" t="s">
        <v>9</v>
      </c>
      <c r="G36" s="14">
        <v>68835.509999999995</v>
      </c>
      <c r="H36" s="12">
        <f t="shared" si="0"/>
        <v>13078.75</v>
      </c>
      <c r="I36" s="12">
        <f t="shared" si="1"/>
        <v>81914.259999999995</v>
      </c>
      <c r="J36" s="16">
        <f t="shared" si="2"/>
        <v>1310628.1599999999</v>
      </c>
      <c r="L36" s="14">
        <v>66700</v>
      </c>
      <c r="M36" s="12">
        <f t="shared" si="3"/>
        <v>12673</v>
      </c>
      <c r="N36" s="12">
        <f t="shared" si="4"/>
        <v>79373</v>
      </c>
      <c r="O36" s="15">
        <f t="shared" si="5"/>
        <v>1269968</v>
      </c>
      <c r="Q36" s="14">
        <f t="shared" ref="Q36:Q67" si="20">L36*(1-28.4232%)</f>
        <v>47741.725599999998</v>
      </c>
      <c r="R36" s="12">
        <f t="shared" si="7"/>
        <v>9070.93</v>
      </c>
      <c r="S36" s="12">
        <f t="shared" si="8"/>
        <v>56812.655599999998</v>
      </c>
      <c r="T36" s="11">
        <f t="shared" ref="T36:T67" si="21">S36*E36</f>
        <v>909002.48959999997</v>
      </c>
      <c r="U36" s="5"/>
      <c r="V36" s="41">
        <f t="shared" si="10"/>
        <v>401625.67039999994</v>
      </c>
      <c r="W36" s="36" t="b">
        <f t="shared" si="11"/>
        <v>1</v>
      </c>
      <c r="X36" s="44">
        <f t="shared" ref="X36:X38" si="22">V36/S36</f>
        <v>7.0692993692764459</v>
      </c>
      <c r="Y36" s="43">
        <f t="shared" si="16"/>
        <v>7</v>
      </c>
      <c r="AA36" s="60">
        <v>23</v>
      </c>
      <c r="AB36" s="58">
        <f t="shared" si="12"/>
        <v>1306691.0788</v>
      </c>
      <c r="AC36" s="57">
        <f t="shared" si="13"/>
        <v>3937.0811999998987</v>
      </c>
    </row>
    <row r="37" spans="2:29" ht="18">
      <c r="B37" s="20">
        <v>34</v>
      </c>
      <c r="C37" s="20" t="s">
        <v>22</v>
      </c>
      <c r="D37" s="19" t="s">
        <v>116</v>
      </c>
      <c r="E37" s="27">
        <v>4</v>
      </c>
      <c r="F37" s="26" t="s">
        <v>24</v>
      </c>
      <c r="G37" s="14">
        <v>92425</v>
      </c>
      <c r="H37" s="12">
        <f t="shared" si="0"/>
        <v>17560.75</v>
      </c>
      <c r="I37" s="12">
        <f t="shared" si="1"/>
        <v>109985.75</v>
      </c>
      <c r="J37" s="16">
        <f t="shared" si="2"/>
        <v>439943</v>
      </c>
      <c r="L37" s="14">
        <v>89600</v>
      </c>
      <c r="M37" s="12">
        <f t="shared" si="3"/>
        <v>17024</v>
      </c>
      <c r="N37" s="12">
        <f t="shared" si="4"/>
        <v>106624</v>
      </c>
      <c r="O37" s="15">
        <f t="shared" si="5"/>
        <v>426496</v>
      </c>
      <c r="Q37" s="14">
        <f t="shared" si="20"/>
        <v>64132.8128</v>
      </c>
      <c r="R37" s="12">
        <f t="shared" si="7"/>
        <v>12185.23</v>
      </c>
      <c r="S37" s="12">
        <f t="shared" si="8"/>
        <v>76318.042799999996</v>
      </c>
      <c r="T37" s="11">
        <f t="shared" si="21"/>
        <v>305272.17119999998</v>
      </c>
      <c r="U37" s="5"/>
      <c r="V37" s="41">
        <f t="shared" si="10"/>
        <v>134670.82880000002</v>
      </c>
      <c r="W37" s="36" t="b">
        <f t="shared" si="11"/>
        <v>1</v>
      </c>
      <c r="X37" s="44">
        <f t="shared" si="22"/>
        <v>1.7646001372561408</v>
      </c>
      <c r="Y37" s="43">
        <f t="shared" si="16"/>
        <v>1</v>
      </c>
      <c r="AA37" s="60">
        <v>5</v>
      </c>
      <c r="AB37" s="58">
        <f t="shared" si="12"/>
        <v>381590.21399999998</v>
      </c>
      <c r="AC37" s="57">
        <f t="shared" si="13"/>
        <v>58352.786000000022</v>
      </c>
    </row>
    <row r="38" spans="2:29" ht="27">
      <c r="B38" s="20">
        <v>35</v>
      </c>
      <c r="C38" s="20" t="s">
        <v>22</v>
      </c>
      <c r="D38" s="19" t="s">
        <v>115</v>
      </c>
      <c r="E38" s="27">
        <v>20</v>
      </c>
      <c r="F38" s="26" t="s">
        <v>24</v>
      </c>
      <c r="G38" s="14">
        <v>561405.04</v>
      </c>
      <c r="H38" s="12">
        <f t="shared" si="0"/>
        <v>106666.96</v>
      </c>
      <c r="I38" s="12">
        <f t="shared" si="1"/>
        <v>668072</v>
      </c>
      <c r="J38" s="16">
        <f t="shared" si="2"/>
        <v>13361440</v>
      </c>
      <c r="K38" s="22"/>
      <c r="L38" s="14">
        <v>544500</v>
      </c>
      <c r="M38" s="12">
        <f t="shared" si="3"/>
        <v>103455</v>
      </c>
      <c r="N38" s="12">
        <f t="shared" si="4"/>
        <v>647955</v>
      </c>
      <c r="O38" s="15">
        <f t="shared" si="5"/>
        <v>12959100</v>
      </c>
      <c r="Q38" s="14">
        <f t="shared" si="20"/>
        <v>389735.67599999998</v>
      </c>
      <c r="R38" s="12">
        <f t="shared" si="7"/>
        <v>74049.78</v>
      </c>
      <c r="S38" s="12">
        <f t="shared" si="8"/>
        <v>463785.45600000001</v>
      </c>
      <c r="T38" s="11">
        <f t="shared" si="21"/>
        <v>9275709.120000001</v>
      </c>
      <c r="U38" s="5"/>
      <c r="V38" s="41">
        <f t="shared" si="10"/>
        <v>4085730.879999999</v>
      </c>
      <c r="W38" s="36" t="b">
        <f t="shared" si="11"/>
        <v>1</v>
      </c>
      <c r="X38" s="44">
        <f t="shared" si="22"/>
        <v>8.809527826159341</v>
      </c>
      <c r="Y38" s="43">
        <f t="shared" si="16"/>
        <v>8</v>
      </c>
      <c r="AA38" s="60">
        <v>28</v>
      </c>
      <c r="AB38" s="58">
        <f t="shared" si="12"/>
        <v>12985992.767999999</v>
      </c>
      <c r="AC38" s="57">
        <f t="shared" si="13"/>
        <v>375447.23200000077</v>
      </c>
    </row>
    <row r="39" spans="2:29" ht="18" customHeight="1">
      <c r="B39" s="20">
        <v>36</v>
      </c>
      <c r="C39" s="20" t="s">
        <v>22</v>
      </c>
      <c r="D39" s="19" t="s">
        <v>114</v>
      </c>
      <c r="E39" s="27">
        <v>2</v>
      </c>
      <c r="F39" s="26" t="s">
        <v>24</v>
      </c>
      <c r="G39" s="14">
        <v>140872.76999999999</v>
      </c>
      <c r="H39" s="12">
        <f t="shared" si="0"/>
        <v>26765.83</v>
      </c>
      <c r="I39" s="12">
        <f t="shared" si="1"/>
        <v>167638.59999999998</v>
      </c>
      <c r="J39" s="16">
        <f t="shared" si="2"/>
        <v>335277.19999999995</v>
      </c>
      <c r="L39" s="14">
        <v>136600</v>
      </c>
      <c r="M39" s="12">
        <f t="shared" si="3"/>
        <v>25954</v>
      </c>
      <c r="N39" s="12">
        <f t="shared" si="4"/>
        <v>162554</v>
      </c>
      <c r="O39" s="15">
        <f t="shared" si="5"/>
        <v>325108</v>
      </c>
      <c r="Q39" s="14">
        <f t="shared" si="20"/>
        <v>97773.90879999999</v>
      </c>
      <c r="R39" s="12">
        <f t="shared" si="7"/>
        <v>18577.04</v>
      </c>
      <c r="S39" s="12">
        <f t="shared" si="8"/>
        <v>116350.94879999998</v>
      </c>
      <c r="T39" s="11">
        <f t="shared" si="21"/>
        <v>232701.89759999997</v>
      </c>
      <c r="U39" s="5"/>
      <c r="V39" s="41">
        <f t="shared" si="10"/>
        <v>102575.30239999999</v>
      </c>
      <c r="W39" s="35" t="b">
        <f t="shared" si="11"/>
        <v>0</v>
      </c>
      <c r="X39" s="40"/>
      <c r="Y39" s="40">
        <v>0</v>
      </c>
      <c r="AA39" s="60">
        <v>2</v>
      </c>
      <c r="AB39" s="58">
        <f t="shared" si="12"/>
        <v>232701.89759999997</v>
      </c>
      <c r="AC39" s="57">
        <f t="shared" si="13"/>
        <v>102575.30239999999</v>
      </c>
    </row>
    <row r="40" spans="2:29" ht="27" customHeight="1">
      <c r="B40" s="20">
        <v>37</v>
      </c>
      <c r="C40" s="20" t="s">
        <v>22</v>
      </c>
      <c r="D40" s="19" t="s">
        <v>113</v>
      </c>
      <c r="E40" s="27">
        <v>2</v>
      </c>
      <c r="F40" s="26" t="s">
        <v>9</v>
      </c>
      <c r="G40" s="14">
        <v>1213219.27</v>
      </c>
      <c r="H40" s="12">
        <f t="shared" si="0"/>
        <v>230511.66</v>
      </c>
      <c r="I40" s="12">
        <f t="shared" si="1"/>
        <v>1443730.93</v>
      </c>
      <c r="J40" s="16">
        <f t="shared" si="2"/>
        <v>2887461.86</v>
      </c>
      <c r="L40" s="14">
        <v>1176800</v>
      </c>
      <c r="M40" s="12">
        <f t="shared" si="3"/>
        <v>223592</v>
      </c>
      <c r="N40" s="12">
        <f t="shared" si="4"/>
        <v>1400392</v>
      </c>
      <c r="O40" s="15">
        <f t="shared" si="5"/>
        <v>2800784</v>
      </c>
      <c r="Q40" s="14">
        <f t="shared" si="20"/>
        <v>842315.78239999991</v>
      </c>
      <c r="R40" s="12">
        <f t="shared" si="7"/>
        <v>160040</v>
      </c>
      <c r="S40" s="12">
        <f t="shared" si="8"/>
        <v>1002355.7823999999</v>
      </c>
      <c r="T40" s="11">
        <f t="shared" si="21"/>
        <v>2004711.5647999998</v>
      </c>
      <c r="U40" s="5"/>
      <c r="V40" s="41">
        <f t="shared" si="10"/>
        <v>882750.29520000005</v>
      </c>
      <c r="W40" s="35" t="b">
        <f t="shared" si="11"/>
        <v>0</v>
      </c>
      <c r="X40" s="40"/>
      <c r="Y40" s="40">
        <v>0</v>
      </c>
      <c r="AA40" s="60">
        <v>2</v>
      </c>
      <c r="AB40" s="58">
        <f t="shared" si="12"/>
        <v>2004711.5647999998</v>
      </c>
      <c r="AC40" s="57">
        <f t="shared" si="13"/>
        <v>882750.29520000005</v>
      </c>
    </row>
    <row r="41" spans="2:29" ht="18">
      <c r="B41" s="20">
        <v>38</v>
      </c>
      <c r="C41" s="20" t="s">
        <v>22</v>
      </c>
      <c r="D41" s="19" t="s">
        <v>112</v>
      </c>
      <c r="E41" s="27">
        <v>4</v>
      </c>
      <c r="F41" s="26" t="s">
        <v>9</v>
      </c>
      <c r="G41" s="14">
        <v>659200</v>
      </c>
      <c r="H41" s="12">
        <f t="shared" si="0"/>
        <v>125248</v>
      </c>
      <c r="I41" s="12">
        <f t="shared" si="1"/>
        <v>784448</v>
      </c>
      <c r="J41" s="16">
        <f t="shared" si="2"/>
        <v>3137792</v>
      </c>
      <c r="L41" s="14">
        <v>639400</v>
      </c>
      <c r="M41" s="12">
        <f t="shared" si="3"/>
        <v>121486</v>
      </c>
      <c r="N41" s="12">
        <f t="shared" si="4"/>
        <v>760886</v>
      </c>
      <c r="O41" s="15">
        <f t="shared" si="5"/>
        <v>3043544</v>
      </c>
      <c r="Q41" s="14">
        <f t="shared" si="20"/>
        <v>457662.05919999996</v>
      </c>
      <c r="R41" s="12">
        <f t="shared" si="7"/>
        <v>86955.79</v>
      </c>
      <c r="S41" s="12">
        <f t="shared" si="8"/>
        <v>544617.84919999994</v>
      </c>
      <c r="T41" s="11">
        <f t="shared" si="21"/>
        <v>2178471.3967999998</v>
      </c>
      <c r="U41" s="5"/>
      <c r="V41" s="41">
        <f t="shared" si="10"/>
        <v>959320.60320000025</v>
      </c>
      <c r="W41" s="36" t="b">
        <f t="shared" si="11"/>
        <v>1</v>
      </c>
      <c r="X41" s="44">
        <f t="shared" ref="X41:X44" si="23">V41/S41</f>
        <v>1.7614564131696482</v>
      </c>
      <c r="Y41" s="43">
        <f t="shared" si="16"/>
        <v>1</v>
      </c>
      <c r="AA41" s="60">
        <v>5</v>
      </c>
      <c r="AB41" s="58">
        <f t="shared" si="12"/>
        <v>2723089.2459999998</v>
      </c>
      <c r="AC41" s="57">
        <f t="shared" si="13"/>
        <v>414702.75400000019</v>
      </c>
    </row>
    <row r="42" spans="2:29" ht="18">
      <c r="B42" s="20">
        <v>39</v>
      </c>
      <c r="C42" s="20" t="s">
        <v>22</v>
      </c>
      <c r="D42" s="19" t="s">
        <v>111</v>
      </c>
      <c r="E42" s="27">
        <v>4</v>
      </c>
      <c r="F42" s="26" t="s">
        <v>9</v>
      </c>
      <c r="G42" s="14">
        <v>832387.11</v>
      </c>
      <c r="H42" s="12">
        <f t="shared" si="0"/>
        <v>158153.54999999999</v>
      </c>
      <c r="I42" s="12">
        <f t="shared" si="1"/>
        <v>990540.65999999992</v>
      </c>
      <c r="J42" s="16">
        <f t="shared" si="2"/>
        <v>3962162.6399999997</v>
      </c>
      <c r="L42" s="14">
        <v>807400</v>
      </c>
      <c r="M42" s="12">
        <f t="shared" si="3"/>
        <v>153406</v>
      </c>
      <c r="N42" s="12">
        <f t="shared" si="4"/>
        <v>960806</v>
      </c>
      <c r="O42" s="15">
        <f t="shared" si="5"/>
        <v>3843224</v>
      </c>
      <c r="Q42" s="14">
        <f t="shared" si="20"/>
        <v>577911.08319999999</v>
      </c>
      <c r="R42" s="12">
        <f t="shared" si="7"/>
        <v>109803.11</v>
      </c>
      <c r="S42" s="12">
        <f t="shared" si="8"/>
        <v>687714.19319999998</v>
      </c>
      <c r="T42" s="11">
        <f t="shared" si="21"/>
        <v>2750856.7727999999</v>
      </c>
      <c r="U42" s="5"/>
      <c r="V42" s="41">
        <f t="shared" si="10"/>
        <v>1211305.8671999997</v>
      </c>
      <c r="W42" s="36" t="b">
        <f t="shared" si="11"/>
        <v>1</v>
      </c>
      <c r="X42" s="44">
        <f t="shared" si="23"/>
        <v>1.7613506877961578</v>
      </c>
      <c r="Y42" s="43">
        <f t="shared" si="16"/>
        <v>1</v>
      </c>
      <c r="AA42" s="60">
        <v>5</v>
      </c>
      <c r="AB42" s="58">
        <f t="shared" si="12"/>
        <v>3438570.966</v>
      </c>
      <c r="AC42" s="57">
        <f t="shared" si="13"/>
        <v>523591.67399999965</v>
      </c>
    </row>
    <row r="43" spans="2:29" ht="35.25" customHeight="1">
      <c r="B43" s="20">
        <v>40</v>
      </c>
      <c r="C43" s="20" t="s">
        <v>22</v>
      </c>
      <c r="D43" s="19" t="s">
        <v>110</v>
      </c>
      <c r="E43" s="27">
        <v>12</v>
      </c>
      <c r="F43" s="26" t="s">
        <v>9</v>
      </c>
      <c r="G43" s="14">
        <v>38420.870000000003</v>
      </c>
      <c r="H43" s="12">
        <f t="shared" si="0"/>
        <v>7299.97</v>
      </c>
      <c r="I43" s="12">
        <f t="shared" si="1"/>
        <v>45720.840000000004</v>
      </c>
      <c r="J43" s="16">
        <f t="shared" si="2"/>
        <v>548650.08000000007</v>
      </c>
      <c r="L43" s="14">
        <v>37200</v>
      </c>
      <c r="M43" s="12">
        <f t="shared" si="3"/>
        <v>7068</v>
      </c>
      <c r="N43" s="12">
        <f t="shared" si="4"/>
        <v>44268</v>
      </c>
      <c r="O43" s="15">
        <f t="shared" si="5"/>
        <v>531216</v>
      </c>
      <c r="Q43" s="14">
        <f t="shared" si="20"/>
        <v>26626.569599999999</v>
      </c>
      <c r="R43" s="12">
        <f t="shared" si="7"/>
        <v>5059.05</v>
      </c>
      <c r="S43" s="12">
        <f t="shared" si="8"/>
        <v>31685.619599999998</v>
      </c>
      <c r="T43" s="11">
        <f t="shared" si="21"/>
        <v>380227.43519999995</v>
      </c>
      <c r="U43" s="5"/>
      <c r="V43" s="41">
        <f t="shared" si="10"/>
        <v>168422.64480000013</v>
      </c>
      <c r="W43" s="36" t="b">
        <f t="shared" si="11"/>
        <v>1</v>
      </c>
      <c r="X43" s="44">
        <f t="shared" si="23"/>
        <v>5.3154284791072897</v>
      </c>
      <c r="Y43" s="43">
        <f t="shared" si="16"/>
        <v>5</v>
      </c>
      <c r="AA43" s="60">
        <v>17</v>
      </c>
      <c r="AB43" s="58">
        <f t="shared" si="12"/>
        <v>538655.53319999995</v>
      </c>
      <c r="AC43" s="57">
        <f t="shared" si="13"/>
        <v>9994.5468000001274</v>
      </c>
    </row>
    <row r="44" spans="2:29" ht="27">
      <c r="B44" s="20">
        <v>41</v>
      </c>
      <c r="C44" s="20" t="s">
        <v>22</v>
      </c>
      <c r="D44" s="19" t="s">
        <v>109</v>
      </c>
      <c r="E44" s="27">
        <v>11</v>
      </c>
      <c r="F44" s="26" t="s">
        <v>9</v>
      </c>
      <c r="G44" s="14">
        <v>39793.879999999997</v>
      </c>
      <c r="H44" s="12">
        <f t="shared" si="0"/>
        <v>7560.84</v>
      </c>
      <c r="I44" s="12">
        <f t="shared" si="1"/>
        <v>47354.720000000001</v>
      </c>
      <c r="J44" s="16">
        <f t="shared" si="2"/>
        <v>520901.92000000004</v>
      </c>
      <c r="L44" s="14">
        <v>38600</v>
      </c>
      <c r="M44" s="12">
        <f t="shared" si="3"/>
        <v>7334</v>
      </c>
      <c r="N44" s="12">
        <f t="shared" si="4"/>
        <v>45934</v>
      </c>
      <c r="O44" s="15">
        <f t="shared" si="5"/>
        <v>505274</v>
      </c>
      <c r="Q44" s="14">
        <f t="shared" si="20"/>
        <v>27628.644799999998</v>
      </c>
      <c r="R44" s="12">
        <f t="shared" si="7"/>
        <v>5249.44</v>
      </c>
      <c r="S44" s="12">
        <f t="shared" si="8"/>
        <v>32878.084799999997</v>
      </c>
      <c r="T44" s="11">
        <f t="shared" si="21"/>
        <v>361658.93279999995</v>
      </c>
      <c r="U44" s="5"/>
      <c r="V44" s="41">
        <f t="shared" si="10"/>
        <v>159242.98720000009</v>
      </c>
      <c r="W44" s="36" t="b">
        <f t="shared" si="11"/>
        <v>1</v>
      </c>
      <c r="X44" s="44">
        <f t="shared" si="23"/>
        <v>4.8434386664760991</v>
      </c>
      <c r="Y44" s="43">
        <f t="shared" si="16"/>
        <v>4</v>
      </c>
      <c r="AA44" s="60">
        <v>15</v>
      </c>
      <c r="AB44" s="58">
        <f t="shared" si="12"/>
        <v>493171.27199999994</v>
      </c>
      <c r="AC44" s="57">
        <f t="shared" si="13"/>
        <v>27730.648000000103</v>
      </c>
    </row>
    <row r="45" spans="2:29" ht="27" customHeight="1">
      <c r="B45" s="20">
        <v>42</v>
      </c>
      <c r="C45" s="20" t="s">
        <v>22</v>
      </c>
      <c r="D45" s="19" t="s">
        <v>108</v>
      </c>
      <c r="E45" s="27">
        <v>1</v>
      </c>
      <c r="F45" s="26" t="s">
        <v>9</v>
      </c>
      <c r="G45" s="14">
        <v>968147.79</v>
      </c>
      <c r="H45" s="12">
        <f t="shared" si="0"/>
        <v>183948.08</v>
      </c>
      <c r="I45" s="12">
        <f t="shared" si="1"/>
        <v>1152095.8700000001</v>
      </c>
      <c r="J45" s="16">
        <f t="shared" si="2"/>
        <v>1152095.8700000001</v>
      </c>
      <c r="L45" s="14">
        <v>939100</v>
      </c>
      <c r="M45" s="12">
        <f t="shared" si="3"/>
        <v>178429</v>
      </c>
      <c r="N45" s="12">
        <f t="shared" si="4"/>
        <v>1117529</v>
      </c>
      <c r="O45" s="15">
        <f t="shared" si="5"/>
        <v>1117529</v>
      </c>
      <c r="Q45" s="14">
        <f t="shared" si="20"/>
        <v>672177.72879999992</v>
      </c>
      <c r="R45" s="12">
        <f t="shared" si="7"/>
        <v>127713.77</v>
      </c>
      <c r="S45" s="12">
        <f t="shared" si="8"/>
        <v>799891.49879999994</v>
      </c>
      <c r="T45" s="11">
        <f t="shared" si="21"/>
        <v>799891.49879999994</v>
      </c>
      <c r="U45" s="5"/>
      <c r="V45" s="41">
        <f t="shared" si="10"/>
        <v>352204.37120000017</v>
      </c>
      <c r="W45" s="35" t="b">
        <f t="shared" si="11"/>
        <v>0</v>
      </c>
      <c r="X45" s="40"/>
      <c r="Y45" s="40">
        <v>0</v>
      </c>
      <c r="AA45" s="60">
        <v>1</v>
      </c>
      <c r="AB45" s="58">
        <f t="shared" si="12"/>
        <v>799891.49879999994</v>
      </c>
      <c r="AC45" s="57">
        <f t="shared" si="13"/>
        <v>352204.37120000017</v>
      </c>
    </row>
    <row r="46" spans="2:29" ht="27" customHeight="1">
      <c r="B46" s="20">
        <v>43</v>
      </c>
      <c r="C46" s="20" t="s">
        <v>22</v>
      </c>
      <c r="D46" s="19" t="s">
        <v>107</v>
      </c>
      <c r="E46" s="27">
        <v>2</v>
      </c>
      <c r="F46" s="26" t="s">
        <v>9</v>
      </c>
      <c r="G46" s="14">
        <v>890120.39</v>
      </c>
      <c r="H46" s="12">
        <f t="shared" si="0"/>
        <v>169122.87</v>
      </c>
      <c r="I46" s="12">
        <f t="shared" si="1"/>
        <v>1059243.26</v>
      </c>
      <c r="J46" s="16">
        <f t="shared" si="2"/>
        <v>2118486.52</v>
      </c>
      <c r="L46" s="14">
        <v>863400</v>
      </c>
      <c r="M46" s="12">
        <f t="shared" si="3"/>
        <v>164046</v>
      </c>
      <c r="N46" s="12">
        <f t="shared" si="4"/>
        <v>1027446</v>
      </c>
      <c r="O46" s="15">
        <f t="shared" si="5"/>
        <v>2054892</v>
      </c>
      <c r="Q46" s="14">
        <f t="shared" si="20"/>
        <v>617994.09119999991</v>
      </c>
      <c r="R46" s="12">
        <f t="shared" si="7"/>
        <v>117418.88</v>
      </c>
      <c r="S46" s="12">
        <f t="shared" si="8"/>
        <v>735412.97119999991</v>
      </c>
      <c r="T46" s="11">
        <f t="shared" si="21"/>
        <v>1470825.9423999998</v>
      </c>
      <c r="U46" s="5"/>
      <c r="V46" s="41">
        <f t="shared" si="10"/>
        <v>647660.57760000019</v>
      </c>
      <c r="W46" s="35" t="b">
        <f t="shared" si="11"/>
        <v>0</v>
      </c>
      <c r="X46" s="40"/>
      <c r="Y46" s="40">
        <v>0</v>
      </c>
      <c r="AA46" s="60">
        <v>2</v>
      </c>
      <c r="AB46" s="58">
        <f t="shared" si="12"/>
        <v>1470825.9423999998</v>
      </c>
      <c r="AC46" s="57">
        <f t="shared" si="13"/>
        <v>647660.57760000019</v>
      </c>
    </row>
    <row r="47" spans="2:29" ht="27" customHeight="1">
      <c r="B47" s="20">
        <v>44</v>
      </c>
      <c r="C47" s="20" t="s">
        <v>22</v>
      </c>
      <c r="D47" s="19" t="s">
        <v>106</v>
      </c>
      <c r="E47" s="27">
        <v>2</v>
      </c>
      <c r="F47" s="26" t="s">
        <v>9</v>
      </c>
      <c r="G47" s="14">
        <v>676532.22</v>
      </c>
      <c r="H47" s="12">
        <f t="shared" si="0"/>
        <v>128541.12</v>
      </c>
      <c r="I47" s="12">
        <f t="shared" si="1"/>
        <v>805073.34</v>
      </c>
      <c r="J47" s="16">
        <f t="shared" si="2"/>
        <v>1610146.68</v>
      </c>
      <c r="L47" s="14">
        <v>656200</v>
      </c>
      <c r="M47" s="12">
        <f t="shared" si="3"/>
        <v>124678</v>
      </c>
      <c r="N47" s="12">
        <f t="shared" si="4"/>
        <v>780878</v>
      </c>
      <c r="O47" s="15">
        <f t="shared" si="5"/>
        <v>1561756</v>
      </c>
      <c r="Q47" s="14">
        <f t="shared" si="20"/>
        <v>469686.96159999998</v>
      </c>
      <c r="R47" s="12">
        <f t="shared" si="7"/>
        <v>89240.52</v>
      </c>
      <c r="S47" s="12">
        <f t="shared" si="8"/>
        <v>558927.48159999994</v>
      </c>
      <c r="T47" s="11">
        <f t="shared" si="21"/>
        <v>1117854.9631999999</v>
      </c>
      <c r="U47" s="5"/>
      <c r="V47" s="41">
        <f t="shared" si="10"/>
        <v>492291.71680000005</v>
      </c>
      <c r="W47" s="35" t="b">
        <f t="shared" si="11"/>
        <v>0</v>
      </c>
      <c r="X47" s="40"/>
      <c r="Y47" s="40">
        <v>0</v>
      </c>
      <c r="AA47" s="60">
        <v>2</v>
      </c>
      <c r="AB47" s="58">
        <f t="shared" si="12"/>
        <v>1117854.9631999999</v>
      </c>
      <c r="AC47" s="57">
        <f t="shared" si="13"/>
        <v>492291.71680000005</v>
      </c>
    </row>
    <row r="48" spans="2:29" ht="27" customHeight="1">
      <c r="B48" s="20">
        <v>45</v>
      </c>
      <c r="C48" s="20" t="s">
        <v>22</v>
      </c>
      <c r="D48" s="19" t="s">
        <v>105</v>
      </c>
      <c r="E48" s="27">
        <v>1</v>
      </c>
      <c r="F48" s="26" t="s">
        <v>9</v>
      </c>
      <c r="G48" s="14">
        <v>690537.5</v>
      </c>
      <c r="H48" s="12">
        <f t="shared" si="0"/>
        <v>131202.13</v>
      </c>
      <c r="I48" s="12">
        <f t="shared" si="1"/>
        <v>821739.63</v>
      </c>
      <c r="J48" s="16">
        <f t="shared" si="2"/>
        <v>821739.63</v>
      </c>
      <c r="L48" s="14">
        <v>669800</v>
      </c>
      <c r="M48" s="12">
        <f t="shared" si="3"/>
        <v>127262</v>
      </c>
      <c r="N48" s="12">
        <f t="shared" si="4"/>
        <v>797062</v>
      </c>
      <c r="O48" s="15">
        <f t="shared" si="5"/>
        <v>797062</v>
      </c>
      <c r="Q48" s="14">
        <f t="shared" si="20"/>
        <v>479421.40639999998</v>
      </c>
      <c r="R48" s="12">
        <f t="shared" si="7"/>
        <v>91090.07</v>
      </c>
      <c r="S48" s="12">
        <f t="shared" si="8"/>
        <v>570511.47640000004</v>
      </c>
      <c r="T48" s="11">
        <f t="shared" si="21"/>
        <v>570511.47640000004</v>
      </c>
      <c r="U48" s="5"/>
      <c r="V48" s="41">
        <f t="shared" si="10"/>
        <v>251228.15359999996</v>
      </c>
      <c r="W48" s="35" t="b">
        <f t="shared" si="11"/>
        <v>0</v>
      </c>
      <c r="X48" s="40"/>
      <c r="Y48" s="40">
        <v>0</v>
      </c>
      <c r="AA48" s="60">
        <v>1</v>
      </c>
      <c r="AB48" s="58">
        <f t="shared" si="12"/>
        <v>570511.47640000004</v>
      </c>
      <c r="AC48" s="57">
        <f t="shared" si="13"/>
        <v>251228.15359999996</v>
      </c>
    </row>
    <row r="49" spans="2:29" ht="34.5" customHeight="1">
      <c r="B49" s="20">
        <v>46</v>
      </c>
      <c r="C49" s="20" t="s">
        <v>22</v>
      </c>
      <c r="D49" s="19" t="s">
        <v>104</v>
      </c>
      <c r="E49" s="27">
        <v>10</v>
      </c>
      <c r="F49" s="26" t="s">
        <v>24</v>
      </c>
      <c r="G49" s="14">
        <v>604829.37</v>
      </c>
      <c r="H49" s="12">
        <f t="shared" si="0"/>
        <v>114917.58</v>
      </c>
      <c r="I49" s="12">
        <f t="shared" si="1"/>
        <v>719746.95</v>
      </c>
      <c r="J49" s="16">
        <f t="shared" si="2"/>
        <v>7197469.5</v>
      </c>
      <c r="L49" s="14">
        <v>586600</v>
      </c>
      <c r="M49" s="12">
        <f t="shared" si="3"/>
        <v>111454</v>
      </c>
      <c r="N49" s="12">
        <f t="shared" si="4"/>
        <v>698054</v>
      </c>
      <c r="O49" s="15">
        <f t="shared" si="5"/>
        <v>6980540</v>
      </c>
      <c r="Q49" s="14">
        <f t="shared" si="20"/>
        <v>419869.50879999995</v>
      </c>
      <c r="R49" s="12">
        <f t="shared" si="7"/>
        <v>79775.210000000006</v>
      </c>
      <c r="S49" s="12">
        <f t="shared" si="8"/>
        <v>499644.71879999997</v>
      </c>
      <c r="T49" s="11">
        <f t="shared" si="21"/>
        <v>4996447.1880000001</v>
      </c>
      <c r="U49" s="5"/>
      <c r="V49" s="41">
        <f t="shared" si="10"/>
        <v>2201022.3119999999</v>
      </c>
      <c r="W49" s="36" t="b">
        <f t="shared" si="11"/>
        <v>1</v>
      </c>
      <c r="X49" s="44">
        <f t="shared" ref="X49:X50" si="24">V49/S49</f>
        <v>4.4051747755609423</v>
      </c>
      <c r="Y49" s="43">
        <f t="shared" si="16"/>
        <v>4</v>
      </c>
      <c r="AA49" s="60">
        <v>14</v>
      </c>
      <c r="AB49" s="58">
        <f t="shared" si="12"/>
        <v>6995026.0631999997</v>
      </c>
      <c r="AC49" s="57">
        <f t="shared" si="13"/>
        <v>202443.43680000026</v>
      </c>
    </row>
    <row r="50" spans="2:29" ht="31.5" customHeight="1">
      <c r="B50" s="20">
        <v>47</v>
      </c>
      <c r="C50" s="20" t="s">
        <v>22</v>
      </c>
      <c r="D50" s="19" t="s">
        <v>103</v>
      </c>
      <c r="E50" s="27">
        <v>4</v>
      </c>
      <c r="F50" s="26" t="s">
        <v>9</v>
      </c>
      <c r="G50" s="14">
        <v>24023.64</v>
      </c>
      <c r="H50" s="12">
        <f t="shared" si="0"/>
        <v>4564.49</v>
      </c>
      <c r="I50" s="12">
        <f t="shared" si="1"/>
        <v>28588.129999999997</v>
      </c>
      <c r="J50" s="16">
        <f t="shared" si="2"/>
        <v>114352.51999999999</v>
      </c>
      <c r="L50" s="14">
        <v>23300</v>
      </c>
      <c r="M50" s="12">
        <f t="shared" si="3"/>
        <v>4427</v>
      </c>
      <c r="N50" s="12">
        <f t="shared" si="4"/>
        <v>27727</v>
      </c>
      <c r="O50" s="15">
        <f t="shared" si="5"/>
        <v>110908</v>
      </c>
      <c r="Q50" s="14">
        <f t="shared" si="20"/>
        <v>16677.394399999997</v>
      </c>
      <c r="R50" s="12">
        <f t="shared" si="7"/>
        <v>3168.7</v>
      </c>
      <c r="S50" s="12">
        <f t="shared" si="8"/>
        <v>19846.094399999998</v>
      </c>
      <c r="T50" s="11">
        <f t="shared" si="21"/>
        <v>79384.377599999993</v>
      </c>
      <c r="U50" s="5"/>
      <c r="V50" s="41">
        <f t="shared" si="10"/>
        <v>34968.142399999997</v>
      </c>
      <c r="W50" s="36" t="b">
        <f t="shared" si="11"/>
        <v>1</v>
      </c>
      <c r="X50" s="44">
        <f t="shared" si="24"/>
        <v>1.7619659412685249</v>
      </c>
      <c r="Y50" s="43">
        <f t="shared" si="16"/>
        <v>1</v>
      </c>
      <c r="AA50" s="60">
        <v>5</v>
      </c>
      <c r="AB50" s="58">
        <f t="shared" si="12"/>
        <v>99230.471999999994</v>
      </c>
      <c r="AC50" s="57">
        <f t="shared" si="13"/>
        <v>15122.047999999995</v>
      </c>
    </row>
    <row r="51" spans="2:29" ht="27.75" customHeight="1">
      <c r="B51" s="20">
        <v>48</v>
      </c>
      <c r="C51" s="20" t="s">
        <v>22</v>
      </c>
      <c r="D51" s="19" t="s">
        <v>102</v>
      </c>
      <c r="E51" s="27">
        <v>2</v>
      </c>
      <c r="F51" s="26" t="s">
        <v>9</v>
      </c>
      <c r="G51" s="14">
        <v>117098.8</v>
      </c>
      <c r="H51" s="12">
        <f t="shared" si="0"/>
        <v>22248.77</v>
      </c>
      <c r="I51" s="12">
        <f t="shared" si="1"/>
        <v>139347.57</v>
      </c>
      <c r="J51" s="16">
        <f t="shared" si="2"/>
        <v>278695.14</v>
      </c>
      <c r="L51" s="14">
        <v>113500</v>
      </c>
      <c r="M51" s="12">
        <f t="shared" si="3"/>
        <v>21565</v>
      </c>
      <c r="N51" s="12">
        <f t="shared" si="4"/>
        <v>135065</v>
      </c>
      <c r="O51" s="15">
        <f t="shared" si="5"/>
        <v>270130</v>
      </c>
      <c r="Q51" s="14">
        <f t="shared" si="20"/>
        <v>81239.667999999991</v>
      </c>
      <c r="R51" s="12">
        <f t="shared" si="7"/>
        <v>15435.54</v>
      </c>
      <c r="S51" s="12">
        <f t="shared" si="8"/>
        <v>96675.207999999984</v>
      </c>
      <c r="T51" s="11">
        <f t="shared" si="21"/>
        <v>193350.41599999997</v>
      </c>
      <c r="U51" s="5"/>
      <c r="V51" s="41">
        <f t="shared" si="10"/>
        <v>85344.724000000046</v>
      </c>
      <c r="W51" s="35" t="b">
        <f t="shared" si="11"/>
        <v>0</v>
      </c>
      <c r="X51" s="40"/>
      <c r="Y51" s="40">
        <v>0</v>
      </c>
      <c r="AA51" s="60">
        <v>2</v>
      </c>
      <c r="AB51" s="58">
        <f t="shared" si="12"/>
        <v>193350.41599999997</v>
      </c>
      <c r="AC51" s="57">
        <f t="shared" si="13"/>
        <v>85344.724000000046</v>
      </c>
    </row>
    <row r="52" spans="2:29" ht="24.75" customHeight="1">
      <c r="B52" s="20">
        <v>49</v>
      </c>
      <c r="C52" s="20" t="s">
        <v>22</v>
      </c>
      <c r="D52" s="19" t="s">
        <v>101</v>
      </c>
      <c r="E52" s="27">
        <v>2</v>
      </c>
      <c r="F52" s="26" t="s">
        <v>9</v>
      </c>
      <c r="G52" s="14">
        <v>286635.09999999998</v>
      </c>
      <c r="H52" s="12">
        <f t="shared" si="0"/>
        <v>54460.67</v>
      </c>
      <c r="I52" s="12">
        <f t="shared" si="1"/>
        <v>341095.76999999996</v>
      </c>
      <c r="J52" s="16">
        <f t="shared" si="2"/>
        <v>682191.53999999992</v>
      </c>
      <c r="L52" s="14">
        <v>278000</v>
      </c>
      <c r="M52" s="12">
        <f t="shared" si="3"/>
        <v>52820</v>
      </c>
      <c r="N52" s="12">
        <f t="shared" si="4"/>
        <v>330820</v>
      </c>
      <c r="O52" s="15">
        <f t="shared" si="5"/>
        <v>661640</v>
      </c>
      <c r="Q52" s="14">
        <f t="shared" si="20"/>
        <v>198983.50399999999</v>
      </c>
      <c r="R52" s="12">
        <f t="shared" si="7"/>
        <v>37806.870000000003</v>
      </c>
      <c r="S52" s="12">
        <f t="shared" si="8"/>
        <v>236790.37399999998</v>
      </c>
      <c r="T52" s="11">
        <f t="shared" si="21"/>
        <v>473580.74799999996</v>
      </c>
      <c r="U52" s="5"/>
      <c r="V52" s="41">
        <f t="shared" si="10"/>
        <v>208610.79199999996</v>
      </c>
      <c r="W52" s="35" t="b">
        <f t="shared" si="11"/>
        <v>0</v>
      </c>
      <c r="X52" s="40"/>
      <c r="Y52" s="40">
        <v>0</v>
      </c>
      <c r="AA52" s="60">
        <v>2</v>
      </c>
      <c r="AB52" s="58">
        <f t="shared" si="12"/>
        <v>473580.74799999996</v>
      </c>
      <c r="AC52" s="57">
        <f t="shared" si="13"/>
        <v>208610.79199999996</v>
      </c>
    </row>
    <row r="53" spans="2:29" ht="27">
      <c r="B53" s="20">
        <v>50</v>
      </c>
      <c r="C53" s="20" t="s">
        <v>14</v>
      </c>
      <c r="D53" s="19" t="s">
        <v>100</v>
      </c>
      <c r="E53" s="27">
        <v>4</v>
      </c>
      <c r="F53" s="26" t="s">
        <v>12</v>
      </c>
      <c r="G53" s="14">
        <v>58344.31</v>
      </c>
      <c r="H53" s="12">
        <f t="shared" si="0"/>
        <v>11085.42</v>
      </c>
      <c r="I53" s="12">
        <f t="shared" si="1"/>
        <v>69429.73</v>
      </c>
      <c r="J53" s="16">
        <f t="shared" si="2"/>
        <v>277718.92</v>
      </c>
      <c r="L53" s="14">
        <v>56500</v>
      </c>
      <c r="M53" s="12">
        <f t="shared" si="3"/>
        <v>10735</v>
      </c>
      <c r="N53" s="12">
        <f t="shared" si="4"/>
        <v>67235</v>
      </c>
      <c r="O53" s="15">
        <f t="shared" si="5"/>
        <v>268940</v>
      </c>
      <c r="Q53" s="14">
        <f t="shared" si="20"/>
        <v>40440.892</v>
      </c>
      <c r="R53" s="12">
        <f t="shared" si="7"/>
        <v>7683.77</v>
      </c>
      <c r="S53" s="12">
        <f t="shared" si="8"/>
        <v>48124.661999999997</v>
      </c>
      <c r="T53" s="11">
        <f t="shared" si="21"/>
        <v>192498.64799999999</v>
      </c>
      <c r="U53" s="5"/>
      <c r="V53" s="41">
        <f t="shared" si="10"/>
        <v>85220.271999999997</v>
      </c>
      <c r="W53" s="36" t="b">
        <f t="shared" si="11"/>
        <v>1</v>
      </c>
      <c r="X53" s="44">
        <f t="shared" ref="X53:X55" si="25">V53/S53</f>
        <v>1.7708232839121032</v>
      </c>
      <c r="Y53" s="43">
        <f t="shared" si="16"/>
        <v>1</v>
      </c>
      <c r="AA53" s="60">
        <v>5</v>
      </c>
      <c r="AB53" s="58">
        <f t="shared" si="12"/>
        <v>240623.31</v>
      </c>
      <c r="AC53" s="57">
        <f t="shared" si="13"/>
        <v>37095.609999999986</v>
      </c>
    </row>
    <row r="54" spans="2:29" ht="27">
      <c r="B54" s="20">
        <v>51</v>
      </c>
      <c r="C54" s="20" t="s">
        <v>14</v>
      </c>
      <c r="D54" s="19" t="s">
        <v>99</v>
      </c>
      <c r="E54" s="27">
        <v>4</v>
      </c>
      <c r="F54" s="26" t="s">
        <v>12</v>
      </c>
      <c r="G54" s="14">
        <v>53059.39</v>
      </c>
      <c r="H54" s="12">
        <f t="shared" si="0"/>
        <v>10081.280000000001</v>
      </c>
      <c r="I54" s="12">
        <f t="shared" si="1"/>
        <v>63140.67</v>
      </c>
      <c r="J54" s="16">
        <f t="shared" si="2"/>
        <v>252562.68</v>
      </c>
      <c r="L54" s="14">
        <v>51400</v>
      </c>
      <c r="M54" s="12">
        <f t="shared" si="3"/>
        <v>9766</v>
      </c>
      <c r="N54" s="12">
        <f t="shared" si="4"/>
        <v>61166</v>
      </c>
      <c r="O54" s="15">
        <f t="shared" si="5"/>
        <v>244664</v>
      </c>
      <c r="Q54" s="14">
        <f t="shared" si="20"/>
        <v>36790.475200000001</v>
      </c>
      <c r="R54" s="12">
        <f t="shared" si="7"/>
        <v>6990.19</v>
      </c>
      <c r="S54" s="12">
        <f t="shared" si="8"/>
        <v>43780.665200000003</v>
      </c>
      <c r="T54" s="11">
        <f t="shared" si="21"/>
        <v>175122.66080000001</v>
      </c>
      <c r="U54" s="5"/>
      <c r="V54" s="41">
        <f t="shared" si="10"/>
        <v>77440.019199999981</v>
      </c>
      <c r="W54" s="36" t="b">
        <f t="shared" si="11"/>
        <v>1</v>
      </c>
      <c r="X54" s="44">
        <f t="shared" si="25"/>
        <v>1.7688177839746477</v>
      </c>
      <c r="Y54" s="43">
        <f t="shared" si="16"/>
        <v>1</v>
      </c>
      <c r="AA54" s="60">
        <v>5</v>
      </c>
      <c r="AB54" s="58">
        <f t="shared" si="12"/>
        <v>218903.326</v>
      </c>
      <c r="AC54" s="57">
        <f t="shared" si="13"/>
        <v>33659.353999999992</v>
      </c>
    </row>
    <row r="55" spans="2:29" ht="18">
      <c r="B55" s="20">
        <v>52</v>
      </c>
      <c r="C55" s="20" t="s">
        <v>14</v>
      </c>
      <c r="D55" s="19" t="s">
        <v>98</v>
      </c>
      <c r="E55" s="27">
        <v>5</v>
      </c>
      <c r="F55" s="26" t="s">
        <v>12</v>
      </c>
      <c r="G55" s="14">
        <v>102768.64</v>
      </c>
      <c r="H55" s="12">
        <f t="shared" si="0"/>
        <v>19526.04</v>
      </c>
      <c r="I55" s="12">
        <f t="shared" si="1"/>
        <v>122294.68</v>
      </c>
      <c r="J55" s="16">
        <f t="shared" si="2"/>
        <v>611473.39999999991</v>
      </c>
      <c r="L55" s="14">
        <v>99600</v>
      </c>
      <c r="M55" s="12">
        <f t="shared" si="3"/>
        <v>18924</v>
      </c>
      <c r="N55" s="12">
        <f t="shared" si="4"/>
        <v>118524</v>
      </c>
      <c r="O55" s="15">
        <f t="shared" si="5"/>
        <v>592620</v>
      </c>
      <c r="Q55" s="14">
        <f t="shared" si="20"/>
        <v>71290.492799999993</v>
      </c>
      <c r="R55" s="12">
        <f t="shared" si="7"/>
        <v>13545.19</v>
      </c>
      <c r="S55" s="12">
        <f t="shared" si="8"/>
        <v>84835.682799999995</v>
      </c>
      <c r="T55" s="11">
        <f t="shared" si="21"/>
        <v>424178.41399999999</v>
      </c>
      <c r="U55" s="5"/>
      <c r="V55" s="41">
        <f t="shared" si="10"/>
        <v>187294.98599999992</v>
      </c>
      <c r="W55" s="36" t="b">
        <f t="shared" si="11"/>
        <v>1</v>
      </c>
      <c r="X55" s="44">
        <f t="shared" si="25"/>
        <v>2.20773829853586</v>
      </c>
      <c r="Y55" s="43">
        <f t="shared" si="16"/>
        <v>2</v>
      </c>
      <c r="AA55" s="60">
        <v>7</v>
      </c>
      <c r="AB55" s="58">
        <f t="shared" si="12"/>
        <v>593849.77960000001</v>
      </c>
      <c r="AC55" s="57">
        <f t="shared" si="13"/>
        <v>17623.620399999898</v>
      </c>
    </row>
    <row r="56" spans="2:29" ht="28.5" customHeight="1">
      <c r="B56" s="20">
        <v>53</v>
      </c>
      <c r="C56" s="20" t="s">
        <v>14</v>
      </c>
      <c r="D56" s="19" t="s">
        <v>97</v>
      </c>
      <c r="E56" s="27">
        <v>2</v>
      </c>
      <c r="F56" s="26" t="s">
        <v>9</v>
      </c>
      <c r="G56" s="14">
        <v>136341.51999999999</v>
      </c>
      <c r="H56" s="12">
        <f t="shared" si="0"/>
        <v>25904.89</v>
      </c>
      <c r="I56" s="12">
        <f t="shared" si="1"/>
        <v>162246.40999999997</v>
      </c>
      <c r="J56" s="16">
        <f t="shared" si="2"/>
        <v>324492.81999999995</v>
      </c>
      <c r="L56" s="14">
        <v>132200</v>
      </c>
      <c r="M56" s="12">
        <f t="shared" si="3"/>
        <v>25118</v>
      </c>
      <c r="N56" s="12">
        <f t="shared" si="4"/>
        <v>157318</v>
      </c>
      <c r="O56" s="15">
        <f t="shared" si="5"/>
        <v>314636</v>
      </c>
      <c r="Q56" s="14">
        <f t="shared" si="20"/>
        <v>94624.529599999994</v>
      </c>
      <c r="R56" s="12">
        <f t="shared" si="7"/>
        <v>17978.66</v>
      </c>
      <c r="S56" s="12">
        <f t="shared" si="8"/>
        <v>112603.1896</v>
      </c>
      <c r="T56" s="11">
        <f t="shared" si="21"/>
        <v>225206.3792</v>
      </c>
      <c r="U56" s="5"/>
      <c r="V56" s="41">
        <f t="shared" si="10"/>
        <v>99286.440799999953</v>
      </c>
      <c r="W56" s="35" t="b">
        <f t="shared" si="11"/>
        <v>0</v>
      </c>
      <c r="X56" s="40"/>
      <c r="Y56" s="40">
        <v>0</v>
      </c>
      <c r="AA56" s="60">
        <v>2</v>
      </c>
      <c r="AB56" s="58">
        <f t="shared" si="12"/>
        <v>225206.3792</v>
      </c>
      <c r="AC56" s="57">
        <f t="shared" si="13"/>
        <v>99286.440799999953</v>
      </c>
    </row>
    <row r="57" spans="2:29" ht="27">
      <c r="B57" s="20">
        <v>54</v>
      </c>
      <c r="C57" s="20" t="s">
        <v>14</v>
      </c>
      <c r="D57" s="19" t="s">
        <v>96</v>
      </c>
      <c r="E57" s="27">
        <v>55</v>
      </c>
      <c r="F57" s="26" t="s">
        <v>9</v>
      </c>
      <c r="G57" s="14">
        <v>12612.93</v>
      </c>
      <c r="H57" s="12">
        <f t="shared" si="0"/>
        <v>2396.46</v>
      </c>
      <c r="I57" s="12">
        <f t="shared" si="1"/>
        <v>15009.39</v>
      </c>
      <c r="J57" s="16">
        <f t="shared" si="2"/>
        <v>825516.45</v>
      </c>
      <c r="L57" s="14">
        <v>12200</v>
      </c>
      <c r="M57" s="12">
        <f t="shared" si="3"/>
        <v>2318</v>
      </c>
      <c r="N57" s="12">
        <f t="shared" si="4"/>
        <v>14518</v>
      </c>
      <c r="O57" s="15">
        <f t="shared" si="5"/>
        <v>798490</v>
      </c>
      <c r="Q57" s="14">
        <f t="shared" si="20"/>
        <v>8732.3696</v>
      </c>
      <c r="R57" s="12">
        <f t="shared" si="7"/>
        <v>1659.15</v>
      </c>
      <c r="S57" s="12">
        <f t="shared" si="8"/>
        <v>10391.5196</v>
      </c>
      <c r="T57" s="11">
        <f t="shared" si="21"/>
        <v>571533.57799999998</v>
      </c>
      <c r="U57" s="5"/>
      <c r="V57" s="41">
        <f t="shared" si="10"/>
        <v>253982.87199999997</v>
      </c>
      <c r="W57" s="36" t="b">
        <f t="shared" si="11"/>
        <v>1</v>
      </c>
      <c r="X57" s="44">
        <f t="shared" ref="X57:X65" si="26">V57/S57</f>
        <v>24.441360049015351</v>
      </c>
      <c r="Y57" s="43">
        <f t="shared" si="16"/>
        <v>24</v>
      </c>
      <c r="AA57" s="60">
        <v>79</v>
      </c>
      <c r="AB57" s="58">
        <f t="shared" si="12"/>
        <v>820930.04839999997</v>
      </c>
      <c r="AC57" s="57">
        <f t="shared" si="13"/>
        <v>4586.4015999999829</v>
      </c>
    </row>
    <row r="58" spans="2:29" ht="27.75" customHeight="1">
      <c r="B58" s="20">
        <v>55</v>
      </c>
      <c r="C58" s="20" t="s">
        <v>14</v>
      </c>
      <c r="D58" s="19" t="s">
        <v>95</v>
      </c>
      <c r="E58" s="27">
        <v>61</v>
      </c>
      <c r="F58" s="26" t="s">
        <v>9</v>
      </c>
      <c r="G58" s="14">
        <v>1907.71</v>
      </c>
      <c r="H58" s="12">
        <f t="shared" si="0"/>
        <v>362.46</v>
      </c>
      <c r="I58" s="12">
        <f t="shared" si="1"/>
        <v>2270.17</v>
      </c>
      <c r="J58" s="16">
        <f t="shared" si="2"/>
        <v>138480.37</v>
      </c>
      <c r="L58" s="14">
        <v>1800</v>
      </c>
      <c r="M58" s="12">
        <f t="shared" si="3"/>
        <v>342</v>
      </c>
      <c r="N58" s="12">
        <f t="shared" si="4"/>
        <v>2142</v>
      </c>
      <c r="O58" s="15">
        <f t="shared" si="5"/>
        <v>130662</v>
      </c>
      <c r="Q58" s="14">
        <f t="shared" si="20"/>
        <v>1288.3824</v>
      </c>
      <c r="R58" s="12">
        <f t="shared" si="7"/>
        <v>244.79</v>
      </c>
      <c r="S58" s="12">
        <f t="shared" si="8"/>
        <v>1533.1723999999999</v>
      </c>
      <c r="T58" s="11">
        <f t="shared" si="21"/>
        <v>93523.516399999993</v>
      </c>
      <c r="U58" s="5"/>
      <c r="V58" s="41">
        <f t="shared" si="10"/>
        <v>44956.853600000002</v>
      </c>
      <c r="W58" s="36" t="b">
        <f t="shared" si="11"/>
        <v>1</v>
      </c>
      <c r="X58" s="44">
        <f t="shared" si="26"/>
        <v>29.322764745830284</v>
      </c>
      <c r="Y58" s="43">
        <f t="shared" si="16"/>
        <v>29</v>
      </c>
      <c r="AA58" s="60">
        <v>90</v>
      </c>
      <c r="AB58" s="58">
        <f t="shared" si="12"/>
        <v>137985.516</v>
      </c>
      <c r="AC58" s="57">
        <f t="shared" si="13"/>
        <v>494.85399999999208</v>
      </c>
    </row>
    <row r="59" spans="2:29" ht="23.25" customHeight="1">
      <c r="B59" s="20">
        <v>56</v>
      </c>
      <c r="C59" s="20" t="s">
        <v>14</v>
      </c>
      <c r="D59" s="19" t="s">
        <v>94</v>
      </c>
      <c r="E59" s="27">
        <v>11</v>
      </c>
      <c r="F59" s="26" t="s">
        <v>12</v>
      </c>
      <c r="G59" s="14">
        <v>13727.24</v>
      </c>
      <c r="H59" s="12">
        <f t="shared" si="0"/>
        <v>2608.1799999999998</v>
      </c>
      <c r="I59" s="12">
        <f t="shared" si="1"/>
        <v>16335.42</v>
      </c>
      <c r="J59" s="16">
        <f t="shared" si="2"/>
        <v>179689.62</v>
      </c>
      <c r="L59" s="14">
        <v>13300</v>
      </c>
      <c r="M59" s="12">
        <f t="shared" si="3"/>
        <v>2527</v>
      </c>
      <c r="N59" s="12">
        <f t="shared" si="4"/>
        <v>15827</v>
      </c>
      <c r="O59" s="15">
        <f t="shared" si="5"/>
        <v>174097</v>
      </c>
      <c r="Q59" s="14">
        <f t="shared" si="20"/>
        <v>9519.7143999999989</v>
      </c>
      <c r="R59" s="12">
        <f t="shared" si="7"/>
        <v>1808.75</v>
      </c>
      <c r="S59" s="12">
        <f t="shared" si="8"/>
        <v>11328.464399999999</v>
      </c>
      <c r="T59" s="11">
        <f t="shared" si="21"/>
        <v>124613.10839999998</v>
      </c>
      <c r="U59" s="5"/>
      <c r="V59" s="41">
        <f t="shared" si="10"/>
        <v>55076.511600000013</v>
      </c>
      <c r="W59" s="36" t="b">
        <f t="shared" si="11"/>
        <v>1</v>
      </c>
      <c r="X59" s="44">
        <f t="shared" si="26"/>
        <v>4.8617808782627252</v>
      </c>
      <c r="Y59" s="43">
        <f t="shared" si="16"/>
        <v>4</v>
      </c>
      <c r="AA59" s="60">
        <v>15</v>
      </c>
      <c r="AB59" s="58">
        <f t="shared" si="12"/>
        <v>169926.96599999999</v>
      </c>
      <c r="AC59" s="57">
        <f t="shared" si="13"/>
        <v>9762.6540000000095</v>
      </c>
    </row>
    <row r="60" spans="2:29" ht="23.25" customHeight="1">
      <c r="B60" s="20">
        <v>57</v>
      </c>
      <c r="C60" s="20" t="s">
        <v>14</v>
      </c>
      <c r="D60" s="19" t="s">
        <v>93</v>
      </c>
      <c r="E60" s="27">
        <v>6</v>
      </c>
      <c r="F60" s="26" t="s">
        <v>12</v>
      </c>
      <c r="G60" s="14">
        <v>13703.29</v>
      </c>
      <c r="H60" s="12">
        <f t="shared" si="0"/>
        <v>2603.63</v>
      </c>
      <c r="I60" s="12">
        <f t="shared" si="1"/>
        <v>16306.920000000002</v>
      </c>
      <c r="J60" s="16">
        <f t="shared" si="2"/>
        <v>97841.520000000019</v>
      </c>
      <c r="L60" s="14">
        <v>13200</v>
      </c>
      <c r="M60" s="12">
        <f t="shared" si="3"/>
        <v>2508</v>
      </c>
      <c r="N60" s="12">
        <f t="shared" si="4"/>
        <v>15708</v>
      </c>
      <c r="O60" s="15">
        <f t="shared" si="5"/>
        <v>94248</v>
      </c>
      <c r="Q60" s="14">
        <f t="shared" si="20"/>
        <v>9448.1376</v>
      </c>
      <c r="R60" s="12">
        <f t="shared" si="7"/>
        <v>1795.15</v>
      </c>
      <c r="S60" s="12">
        <f t="shared" si="8"/>
        <v>11243.2876</v>
      </c>
      <c r="T60" s="11">
        <f t="shared" si="21"/>
        <v>67459.725600000005</v>
      </c>
      <c r="U60" s="5"/>
      <c r="V60" s="41">
        <f t="shared" si="10"/>
        <v>30381.794400000013</v>
      </c>
      <c r="W60" s="36" t="b">
        <f t="shared" si="11"/>
        <v>1</v>
      </c>
      <c r="X60" s="44">
        <f t="shared" si="26"/>
        <v>2.7022162450064884</v>
      </c>
      <c r="Y60" s="43">
        <f t="shared" si="16"/>
        <v>2</v>
      </c>
      <c r="AA60" s="60">
        <v>8</v>
      </c>
      <c r="AB60" s="58">
        <f t="shared" si="12"/>
        <v>89946.300799999997</v>
      </c>
      <c r="AC60" s="57">
        <f t="shared" si="13"/>
        <v>7895.2192000000214</v>
      </c>
    </row>
    <row r="61" spans="2:29" ht="18">
      <c r="B61" s="20">
        <v>58</v>
      </c>
      <c r="C61" s="20" t="s">
        <v>52</v>
      </c>
      <c r="D61" s="19" t="s">
        <v>92</v>
      </c>
      <c r="E61" s="27">
        <v>4</v>
      </c>
      <c r="F61" s="26" t="s">
        <v>9</v>
      </c>
      <c r="G61" s="14">
        <v>254031.48</v>
      </c>
      <c r="H61" s="12">
        <f t="shared" si="0"/>
        <v>48265.98</v>
      </c>
      <c r="I61" s="12">
        <f t="shared" si="1"/>
        <v>302297.46000000002</v>
      </c>
      <c r="J61" s="16">
        <f t="shared" si="2"/>
        <v>1209189.8400000001</v>
      </c>
      <c r="L61" s="14">
        <v>246400</v>
      </c>
      <c r="M61" s="12">
        <f t="shared" si="3"/>
        <v>46816</v>
      </c>
      <c r="N61" s="12">
        <f t="shared" si="4"/>
        <v>293216</v>
      </c>
      <c r="O61" s="15">
        <f t="shared" si="5"/>
        <v>1172864</v>
      </c>
      <c r="Q61" s="14">
        <f t="shared" si="20"/>
        <v>176365.2352</v>
      </c>
      <c r="R61" s="12">
        <f t="shared" si="7"/>
        <v>33509.39</v>
      </c>
      <c r="S61" s="12">
        <f t="shared" si="8"/>
        <v>209874.62520000001</v>
      </c>
      <c r="T61" s="11">
        <f t="shared" si="21"/>
        <v>839498.50080000004</v>
      </c>
      <c r="U61" s="5"/>
      <c r="V61" s="41">
        <f t="shared" si="10"/>
        <v>369691.33920000005</v>
      </c>
      <c r="W61" s="36" t="b">
        <f t="shared" si="11"/>
        <v>1</v>
      </c>
      <c r="X61" s="44">
        <f t="shared" si="26"/>
        <v>1.7614865963319897</v>
      </c>
      <c r="Y61" s="43">
        <f t="shared" si="16"/>
        <v>1</v>
      </c>
      <c r="AA61" s="60">
        <v>5</v>
      </c>
      <c r="AB61" s="58">
        <f t="shared" si="12"/>
        <v>1049373.1260000002</v>
      </c>
      <c r="AC61" s="57">
        <f t="shared" si="13"/>
        <v>159816.71399999992</v>
      </c>
    </row>
    <row r="62" spans="2:29" ht="18">
      <c r="B62" s="20">
        <v>59</v>
      </c>
      <c r="C62" s="20" t="s">
        <v>52</v>
      </c>
      <c r="D62" s="19" t="s">
        <v>91</v>
      </c>
      <c r="E62" s="27">
        <v>8</v>
      </c>
      <c r="F62" s="26" t="s">
        <v>9</v>
      </c>
      <c r="G62" s="14">
        <v>55363.45</v>
      </c>
      <c r="H62" s="12">
        <f t="shared" si="0"/>
        <v>10519.06</v>
      </c>
      <c r="I62" s="12">
        <f t="shared" si="1"/>
        <v>65882.509999999995</v>
      </c>
      <c r="J62" s="16">
        <f t="shared" si="2"/>
        <v>527060.07999999996</v>
      </c>
      <c r="K62" s="22"/>
      <c r="L62" s="14">
        <v>53700</v>
      </c>
      <c r="M62" s="12">
        <f t="shared" si="3"/>
        <v>10203</v>
      </c>
      <c r="N62" s="12">
        <f t="shared" si="4"/>
        <v>63903</v>
      </c>
      <c r="O62" s="15">
        <f t="shared" si="5"/>
        <v>511224</v>
      </c>
      <c r="Q62" s="14">
        <f t="shared" si="20"/>
        <v>38436.741600000001</v>
      </c>
      <c r="R62" s="12">
        <f t="shared" si="7"/>
        <v>7302.98</v>
      </c>
      <c r="S62" s="12">
        <f t="shared" si="8"/>
        <v>45739.721600000004</v>
      </c>
      <c r="T62" s="11">
        <f t="shared" si="21"/>
        <v>365917.77280000004</v>
      </c>
      <c r="U62" s="5"/>
      <c r="V62" s="41">
        <f t="shared" si="10"/>
        <v>161142.30719999992</v>
      </c>
      <c r="W62" s="36" t="b">
        <f t="shared" si="11"/>
        <v>1</v>
      </c>
      <c r="X62" s="44">
        <f t="shared" si="26"/>
        <v>3.5230277221451192</v>
      </c>
      <c r="Y62" s="43">
        <f t="shared" si="16"/>
        <v>3</v>
      </c>
      <c r="AA62" s="60">
        <v>11</v>
      </c>
      <c r="AB62" s="58">
        <f t="shared" si="12"/>
        <v>503136.93760000006</v>
      </c>
      <c r="AC62" s="57">
        <f t="shared" si="13"/>
        <v>23923.142399999895</v>
      </c>
    </row>
    <row r="63" spans="2:29" ht="18">
      <c r="B63" s="20">
        <v>60</v>
      </c>
      <c r="C63" s="20" t="s">
        <v>52</v>
      </c>
      <c r="D63" s="19" t="s">
        <v>90</v>
      </c>
      <c r="E63" s="27">
        <v>4</v>
      </c>
      <c r="F63" s="26" t="s">
        <v>9</v>
      </c>
      <c r="G63" s="14">
        <v>72170.17</v>
      </c>
      <c r="H63" s="12">
        <f t="shared" si="0"/>
        <v>13712.33</v>
      </c>
      <c r="I63" s="12">
        <f t="shared" si="1"/>
        <v>85882.5</v>
      </c>
      <c r="J63" s="16">
        <f t="shared" si="2"/>
        <v>343530</v>
      </c>
      <c r="K63" s="22"/>
      <c r="L63" s="14">
        <v>70000</v>
      </c>
      <c r="M63" s="12">
        <f t="shared" si="3"/>
        <v>13300</v>
      </c>
      <c r="N63" s="12">
        <f t="shared" si="4"/>
        <v>83300</v>
      </c>
      <c r="O63" s="15">
        <f t="shared" si="5"/>
        <v>333200</v>
      </c>
      <c r="Q63" s="14">
        <f t="shared" si="20"/>
        <v>50103.759999999995</v>
      </c>
      <c r="R63" s="12">
        <f t="shared" si="7"/>
        <v>9519.7099999999991</v>
      </c>
      <c r="S63" s="12">
        <f t="shared" si="8"/>
        <v>59623.469999999994</v>
      </c>
      <c r="T63" s="11">
        <f t="shared" si="21"/>
        <v>238493.87999999998</v>
      </c>
      <c r="U63" s="5"/>
      <c r="V63" s="41">
        <f t="shared" si="10"/>
        <v>105036.12000000002</v>
      </c>
      <c r="W63" s="36" t="b">
        <f t="shared" si="11"/>
        <v>1</v>
      </c>
      <c r="X63" s="44">
        <f t="shared" si="26"/>
        <v>1.7616572802622865</v>
      </c>
      <c r="Y63" s="43">
        <f t="shared" si="16"/>
        <v>1</v>
      </c>
      <c r="AA63" s="60">
        <v>5</v>
      </c>
      <c r="AB63" s="58">
        <f t="shared" si="12"/>
        <v>298117.34999999998</v>
      </c>
      <c r="AC63" s="57">
        <f t="shared" si="13"/>
        <v>45412.650000000023</v>
      </c>
    </row>
    <row r="64" spans="2:29" ht="18">
      <c r="B64" s="20">
        <v>61</v>
      </c>
      <c r="C64" s="20" t="s">
        <v>52</v>
      </c>
      <c r="D64" s="19" t="s">
        <v>89</v>
      </c>
      <c r="E64" s="27">
        <v>10</v>
      </c>
      <c r="F64" s="26" t="s">
        <v>12</v>
      </c>
      <c r="G64" s="14">
        <v>333829.76000000001</v>
      </c>
      <c r="H64" s="12">
        <f t="shared" si="0"/>
        <v>63427.65</v>
      </c>
      <c r="I64" s="12">
        <f t="shared" si="1"/>
        <v>397257.41000000003</v>
      </c>
      <c r="J64" s="16">
        <f t="shared" si="2"/>
        <v>3972574.1000000006</v>
      </c>
      <c r="L64" s="14">
        <v>323800</v>
      </c>
      <c r="M64" s="12">
        <f t="shared" si="3"/>
        <v>61522</v>
      </c>
      <c r="N64" s="12">
        <f t="shared" si="4"/>
        <v>385322</v>
      </c>
      <c r="O64" s="15">
        <f t="shared" si="5"/>
        <v>3853220</v>
      </c>
      <c r="Q64" s="14">
        <f t="shared" si="20"/>
        <v>231765.67839999998</v>
      </c>
      <c r="R64" s="12">
        <f t="shared" si="7"/>
        <v>44035.48</v>
      </c>
      <c r="S64" s="12">
        <f t="shared" si="8"/>
        <v>275801.15839999996</v>
      </c>
      <c r="T64" s="11">
        <f t="shared" si="21"/>
        <v>2758011.5839999998</v>
      </c>
      <c r="U64" s="5"/>
      <c r="V64" s="41">
        <f t="shared" si="10"/>
        <v>1214562.5160000008</v>
      </c>
      <c r="W64" s="36" t="b">
        <f t="shared" si="11"/>
        <v>1</v>
      </c>
      <c r="X64" s="44">
        <f t="shared" si="26"/>
        <v>4.4037614745565943</v>
      </c>
      <c r="Y64" s="43">
        <f t="shared" si="16"/>
        <v>4</v>
      </c>
      <c r="AA64" s="60">
        <v>14</v>
      </c>
      <c r="AB64" s="58">
        <f t="shared" si="12"/>
        <v>3861216.2175999992</v>
      </c>
      <c r="AC64" s="57">
        <f t="shared" si="13"/>
        <v>111357.8824000014</v>
      </c>
    </row>
    <row r="65" spans="2:29" ht="18">
      <c r="B65" s="20">
        <v>62</v>
      </c>
      <c r="C65" s="20" t="s">
        <v>87</v>
      </c>
      <c r="D65" s="19" t="s">
        <v>88</v>
      </c>
      <c r="E65" s="27">
        <v>7</v>
      </c>
      <c r="F65" s="26" t="s">
        <v>9</v>
      </c>
      <c r="G65" s="14">
        <v>29537.82</v>
      </c>
      <c r="H65" s="12">
        <f t="shared" si="0"/>
        <v>5612.19</v>
      </c>
      <c r="I65" s="12">
        <f t="shared" si="1"/>
        <v>35150.01</v>
      </c>
      <c r="J65" s="16">
        <f t="shared" si="2"/>
        <v>246050.07</v>
      </c>
      <c r="L65" s="14">
        <v>28600</v>
      </c>
      <c r="M65" s="12">
        <f t="shared" si="3"/>
        <v>5434</v>
      </c>
      <c r="N65" s="12">
        <f t="shared" si="4"/>
        <v>34034</v>
      </c>
      <c r="O65" s="15">
        <f t="shared" si="5"/>
        <v>238238</v>
      </c>
      <c r="Q65" s="14">
        <f t="shared" si="20"/>
        <v>20470.964799999998</v>
      </c>
      <c r="R65" s="12">
        <f t="shared" si="7"/>
        <v>3889.48</v>
      </c>
      <c r="S65" s="12">
        <f t="shared" si="8"/>
        <v>24360.444799999997</v>
      </c>
      <c r="T65" s="11">
        <f t="shared" si="21"/>
        <v>170523.11359999998</v>
      </c>
      <c r="U65" s="5"/>
      <c r="V65" s="41">
        <f t="shared" si="10"/>
        <v>75526.956400000025</v>
      </c>
      <c r="W65" s="36" t="b">
        <f t="shared" si="11"/>
        <v>1</v>
      </c>
      <c r="X65" s="44">
        <f t="shared" si="26"/>
        <v>3.1003931586667921</v>
      </c>
      <c r="Y65" s="43">
        <f t="shared" si="16"/>
        <v>3</v>
      </c>
      <c r="AA65" s="60">
        <v>10</v>
      </c>
      <c r="AB65" s="58">
        <f t="shared" si="12"/>
        <v>243604.44799999997</v>
      </c>
      <c r="AC65" s="57">
        <f t="shared" si="13"/>
        <v>2445.6220000000321</v>
      </c>
    </row>
    <row r="66" spans="2:29" ht="24" customHeight="1">
      <c r="B66" s="20">
        <v>63</v>
      </c>
      <c r="C66" s="20" t="s">
        <v>87</v>
      </c>
      <c r="D66" s="19" t="s">
        <v>86</v>
      </c>
      <c r="E66" s="27">
        <v>1</v>
      </c>
      <c r="F66" s="26" t="s">
        <v>9</v>
      </c>
      <c r="G66" s="14">
        <v>273516.23</v>
      </c>
      <c r="H66" s="12">
        <f t="shared" si="0"/>
        <v>51968.08</v>
      </c>
      <c r="I66" s="12">
        <f t="shared" si="1"/>
        <v>325484.31</v>
      </c>
      <c r="J66" s="16">
        <f t="shared" si="2"/>
        <v>325484.31</v>
      </c>
      <c r="L66" s="14">
        <v>265300</v>
      </c>
      <c r="M66" s="12">
        <f t="shared" si="3"/>
        <v>50407</v>
      </c>
      <c r="N66" s="12">
        <f t="shared" si="4"/>
        <v>315707</v>
      </c>
      <c r="O66" s="15">
        <f t="shared" si="5"/>
        <v>315707</v>
      </c>
      <c r="Q66" s="14">
        <f t="shared" si="20"/>
        <v>189893.25039999999</v>
      </c>
      <c r="R66" s="12">
        <f t="shared" si="7"/>
        <v>36079.72</v>
      </c>
      <c r="S66" s="12">
        <f t="shared" si="8"/>
        <v>225972.97039999999</v>
      </c>
      <c r="T66" s="11">
        <f t="shared" si="21"/>
        <v>225972.97039999999</v>
      </c>
      <c r="U66" s="5"/>
      <c r="V66" s="41">
        <f t="shared" si="10"/>
        <v>99511.339600000007</v>
      </c>
      <c r="W66" s="35" t="b">
        <f t="shared" si="11"/>
        <v>0</v>
      </c>
      <c r="X66" s="40"/>
      <c r="Y66" s="40">
        <v>0</v>
      </c>
      <c r="AA66" s="60">
        <v>1</v>
      </c>
      <c r="AB66" s="58">
        <f t="shared" si="12"/>
        <v>225972.97039999999</v>
      </c>
      <c r="AC66" s="57">
        <f t="shared" si="13"/>
        <v>99511.339600000007</v>
      </c>
    </row>
    <row r="67" spans="2:29" ht="18" customHeight="1">
      <c r="B67" s="20">
        <v>64</v>
      </c>
      <c r="C67" s="20" t="s">
        <v>85</v>
      </c>
      <c r="D67" s="19" t="s">
        <v>84</v>
      </c>
      <c r="E67" s="27">
        <v>1</v>
      </c>
      <c r="F67" s="26" t="s">
        <v>12</v>
      </c>
      <c r="G67" s="14">
        <v>89757.08</v>
      </c>
      <c r="H67" s="12">
        <f t="shared" si="0"/>
        <v>17053.849999999999</v>
      </c>
      <c r="I67" s="12">
        <f t="shared" si="1"/>
        <v>106810.93</v>
      </c>
      <c r="J67" s="16">
        <f t="shared" si="2"/>
        <v>106810.93</v>
      </c>
      <c r="L67" s="14">
        <v>87000</v>
      </c>
      <c r="M67" s="12">
        <f t="shared" si="3"/>
        <v>16530</v>
      </c>
      <c r="N67" s="12">
        <f t="shared" si="4"/>
        <v>103530</v>
      </c>
      <c r="O67" s="15">
        <f t="shared" si="5"/>
        <v>103530</v>
      </c>
      <c r="Q67" s="14">
        <f t="shared" si="20"/>
        <v>62271.815999999999</v>
      </c>
      <c r="R67" s="12">
        <f t="shared" si="7"/>
        <v>11831.65</v>
      </c>
      <c r="S67" s="12">
        <f t="shared" si="8"/>
        <v>74103.466</v>
      </c>
      <c r="T67" s="11">
        <f t="shared" si="21"/>
        <v>74103.466</v>
      </c>
      <c r="U67" s="5"/>
      <c r="V67" s="41">
        <f t="shared" si="10"/>
        <v>32707.463999999993</v>
      </c>
      <c r="W67" s="35" t="b">
        <f t="shared" si="11"/>
        <v>0</v>
      </c>
      <c r="X67" s="40"/>
      <c r="Y67" s="40">
        <v>0</v>
      </c>
      <c r="AA67" s="60">
        <v>1</v>
      </c>
      <c r="AB67" s="58">
        <f t="shared" si="12"/>
        <v>74103.466</v>
      </c>
      <c r="AC67" s="57">
        <f t="shared" si="13"/>
        <v>32707.463999999993</v>
      </c>
    </row>
    <row r="68" spans="2:29" ht="18">
      <c r="B68" s="20">
        <v>65</v>
      </c>
      <c r="C68" s="20" t="s">
        <v>11</v>
      </c>
      <c r="D68" s="19" t="s">
        <v>83</v>
      </c>
      <c r="E68" s="27">
        <v>46</v>
      </c>
      <c r="F68" s="26" t="s">
        <v>9</v>
      </c>
      <c r="G68" s="14">
        <v>5574.23</v>
      </c>
      <c r="H68" s="12">
        <f t="shared" ref="H68:H78" si="27">+ROUND(G68*19%,2)</f>
        <v>1059.0999999999999</v>
      </c>
      <c r="I68" s="12">
        <f t="shared" ref="I68:I78" si="28">+G68+H68</f>
        <v>6633.33</v>
      </c>
      <c r="J68" s="16">
        <f t="shared" ref="J68:J78" si="29">+I68*E68</f>
        <v>305133.18</v>
      </c>
      <c r="L68" s="14">
        <v>5400</v>
      </c>
      <c r="M68" s="12">
        <f t="shared" ref="M68:M78" si="30">+ROUND(L68*19%,2)</f>
        <v>1026</v>
      </c>
      <c r="N68" s="12">
        <f t="shared" ref="N68:N78" si="31">+L68+M68</f>
        <v>6426</v>
      </c>
      <c r="O68" s="15">
        <f t="shared" ref="O68:O78" si="32">+N68*E68</f>
        <v>295596</v>
      </c>
      <c r="Q68" s="14">
        <f t="shared" ref="Q68:Q78" si="33">L68*(1-28.4232%)</f>
        <v>3865.1471999999999</v>
      </c>
      <c r="R68" s="12">
        <f t="shared" ref="R68:R78" si="34">+ROUND(Q68*19%,2)</f>
        <v>734.38</v>
      </c>
      <c r="S68" s="12">
        <f t="shared" ref="S68:S78" si="35">+Q68+R68</f>
        <v>4599.5271999999995</v>
      </c>
      <c r="T68" s="11">
        <f t="shared" ref="T68:T78" si="36">S68*E68</f>
        <v>211578.25119999997</v>
      </c>
      <c r="U68" s="5"/>
      <c r="V68" s="41">
        <f t="shared" si="10"/>
        <v>93554.928800000023</v>
      </c>
      <c r="W68" s="36" t="b">
        <f t="shared" si="11"/>
        <v>1</v>
      </c>
      <c r="X68" s="44">
        <f t="shared" ref="X68:X70" si="37">V68/S68</f>
        <v>20.340118610451967</v>
      </c>
      <c r="Y68" s="43">
        <f t="shared" si="16"/>
        <v>20</v>
      </c>
      <c r="AA68" s="60">
        <v>66</v>
      </c>
      <c r="AB68" s="58">
        <f t="shared" si="12"/>
        <v>303568.79519999999</v>
      </c>
      <c r="AC68" s="57">
        <f t="shared" si="13"/>
        <v>1564.3847999999998</v>
      </c>
    </row>
    <row r="69" spans="2:29" ht="18">
      <c r="B69" s="20">
        <v>66</v>
      </c>
      <c r="C69" s="20" t="s">
        <v>11</v>
      </c>
      <c r="D69" s="19" t="s">
        <v>82</v>
      </c>
      <c r="E69" s="27">
        <v>46</v>
      </c>
      <c r="F69" s="26" t="s">
        <v>9</v>
      </c>
      <c r="G69" s="14">
        <v>5740.9</v>
      </c>
      <c r="H69" s="12">
        <f t="shared" si="27"/>
        <v>1090.77</v>
      </c>
      <c r="I69" s="12">
        <f t="shared" si="28"/>
        <v>6831.67</v>
      </c>
      <c r="J69" s="16">
        <f t="shared" si="29"/>
        <v>314256.82</v>
      </c>
      <c r="L69" s="14">
        <v>5500</v>
      </c>
      <c r="M69" s="12">
        <f t="shared" si="30"/>
        <v>1045</v>
      </c>
      <c r="N69" s="12">
        <f t="shared" si="31"/>
        <v>6545</v>
      </c>
      <c r="O69" s="15">
        <f t="shared" si="32"/>
        <v>301070</v>
      </c>
      <c r="Q69" s="14">
        <f t="shared" si="33"/>
        <v>3936.7239999999997</v>
      </c>
      <c r="R69" s="12">
        <f t="shared" si="34"/>
        <v>747.98</v>
      </c>
      <c r="S69" s="12">
        <f t="shared" si="35"/>
        <v>4684.7039999999997</v>
      </c>
      <c r="T69" s="11">
        <f t="shared" si="36"/>
        <v>215496.38399999999</v>
      </c>
      <c r="U69" s="5"/>
      <c r="V69" s="41">
        <f t="shared" ref="V69:V105" si="38">J69-T69</f>
        <v>98760.436000000016</v>
      </c>
      <c r="W69" s="36" t="b">
        <f t="shared" ref="W69:W78" si="39">V69&gt;S69</f>
        <v>1</v>
      </c>
      <c r="X69" s="44">
        <f t="shared" si="37"/>
        <v>21.081467687179387</v>
      </c>
      <c r="Y69" s="43">
        <f t="shared" si="16"/>
        <v>21</v>
      </c>
      <c r="AA69" s="60">
        <v>67</v>
      </c>
      <c r="AB69" s="58">
        <f t="shared" ref="AB69:AB126" si="40">S69*AA69</f>
        <v>313875.16800000001</v>
      </c>
      <c r="AC69" s="57">
        <f t="shared" ref="AC69:AC126" si="41">J69-AB69</f>
        <v>381.65200000000186</v>
      </c>
    </row>
    <row r="70" spans="2:29" ht="27.75" customHeight="1">
      <c r="B70" s="20">
        <v>67</v>
      </c>
      <c r="C70" s="20" t="s">
        <v>11</v>
      </c>
      <c r="D70" s="19" t="s">
        <v>81</v>
      </c>
      <c r="E70" s="27">
        <v>5</v>
      </c>
      <c r="F70" s="26" t="s">
        <v>9</v>
      </c>
      <c r="G70" s="14">
        <v>119807.37</v>
      </c>
      <c r="H70" s="12">
        <f t="shared" si="27"/>
        <v>22763.4</v>
      </c>
      <c r="I70" s="12">
        <f t="shared" si="28"/>
        <v>142570.76999999999</v>
      </c>
      <c r="J70" s="16">
        <f t="shared" si="29"/>
        <v>712853.85</v>
      </c>
      <c r="K70" s="22"/>
      <c r="L70" s="14">
        <v>116200</v>
      </c>
      <c r="M70" s="12">
        <f t="shared" si="30"/>
        <v>22078</v>
      </c>
      <c r="N70" s="12">
        <f t="shared" si="31"/>
        <v>138278</v>
      </c>
      <c r="O70" s="15">
        <f t="shared" si="32"/>
        <v>691390</v>
      </c>
      <c r="Q70" s="14">
        <f t="shared" si="33"/>
        <v>83172.241599999994</v>
      </c>
      <c r="R70" s="12">
        <f t="shared" si="34"/>
        <v>15802.73</v>
      </c>
      <c r="S70" s="12">
        <f t="shared" si="35"/>
        <v>98974.97159999999</v>
      </c>
      <c r="T70" s="11">
        <f t="shared" si="36"/>
        <v>494874.85799999995</v>
      </c>
      <c r="U70" s="5"/>
      <c r="V70" s="41">
        <f t="shared" si="38"/>
        <v>217978.99200000003</v>
      </c>
      <c r="W70" s="36" t="b">
        <f t="shared" si="39"/>
        <v>1</v>
      </c>
      <c r="X70" s="44">
        <f t="shared" si="37"/>
        <v>2.2023647845128562</v>
      </c>
      <c r="Y70" s="43">
        <f t="shared" si="16"/>
        <v>2</v>
      </c>
      <c r="AA70" s="60">
        <v>7</v>
      </c>
      <c r="AB70" s="58">
        <f t="shared" si="40"/>
        <v>692824.80119999987</v>
      </c>
      <c r="AC70" s="57">
        <f t="shared" si="41"/>
        <v>20029.048800000106</v>
      </c>
    </row>
    <row r="71" spans="2:29" ht="24.75" customHeight="1">
      <c r="B71" s="20">
        <v>68</v>
      </c>
      <c r="C71" s="20" t="s">
        <v>11</v>
      </c>
      <c r="D71" s="19" t="s">
        <v>80</v>
      </c>
      <c r="E71" s="27">
        <v>1</v>
      </c>
      <c r="F71" s="26" t="s">
        <v>9</v>
      </c>
      <c r="G71" s="14">
        <v>731109.39</v>
      </c>
      <c r="H71" s="12">
        <f t="shared" si="27"/>
        <v>138910.78</v>
      </c>
      <c r="I71" s="12">
        <f t="shared" si="28"/>
        <v>870020.17</v>
      </c>
      <c r="J71" s="16">
        <f t="shared" si="29"/>
        <v>870020.17</v>
      </c>
      <c r="L71" s="14">
        <v>709100</v>
      </c>
      <c r="M71" s="12">
        <f t="shared" si="30"/>
        <v>134729</v>
      </c>
      <c r="N71" s="12">
        <f t="shared" si="31"/>
        <v>843829</v>
      </c>
      <c r="O71" s="15">
        <f t="shared" si="32"/>
        <v>843829</v>
      </c>
      <c r="Q71" s="14">
        <f t="shared" si="33"/>
        <v>507551.08879999997</v>
      </c>
      <c r="R71" s="12">
        <f t="shared" si="34"/>
        <v>96434.71</v>
      </c>
      <c r="S71" s="12">
        <f t="shared" si="35"/>
        <v>603985.79879999999</v>
      </c>
      <c r="T71" s="11">
        <f t="shared" si="36"/>
        <v>603985.79879999999</v>
      </c>
      <c r="U71" s="5"/>
      <c r="V71" s="41">
        <f t="shared" si="38"/>
        <v>266034.37120000005</v>
      </c>
      <c r="W71" s="35" t="b">
        <f t="shared" si="39"/>
        <v>0</v>
      </c>
      <c r="X71" s="40"/>
      <c r="Y71" s="40">
        <v>0</v>
      </c>
      <c r="AA71" s="60">
        <v>1</v>
      </c>
      <c r="AB71" s="58">
        <f t="shared" si="40"/>
        <v>603985.79879999999</v>
      </c>
      <c r="AC71" s="57">
        <f t="shared" si="41"/>
        <v>266034.37120000005</v>
      </c>
    </row>
    <row r="72" spans="2:29" ht="26.25" customHeight="1">
      <c r="B72" s="20">
        <v>69</v>
      </c>
      <c r="C72" s="20" t="s">
        <v>11</v>
      </c>
      <c r="D72" s="28" t="s">
        <v>79</v>
      </c>
      <c r="E72" s="27">
        <v>4</v>
      </c>
      <c r="F72" s="26" t="s">
        <v>12</v>
      </c>
      <c r="G72" s="14">
        <v>88308.09</v>
      </c>
      <c r="H72" s="12">
        <f t="shared" si="27"/>
        <v>16778.54</v>
      </c>
      <c r="I72" s="12">
        <f t="shared" si="28"/>
        <v>105086.63</v>
      </c>
      <c r="J72" s="16">
        <f t="shared" si="29"/>
        <v>420346.52</v>
      </c>
      <c r="K72" s="22"/>
      <c r="L72" s="14">
        <v>85600</v>
      </c>
      <c r="M72" s="12">
        <f t="shared" si="30"/>
        <v>16264</v>
      </c>
      <c r="N72" s="12">
        <f t="shared" si="31"/>
        <v>101864</v>
      </c>
      <c r="O72" s="15">
        <f t="shared" si="32"/>
        <v>407456</v>
      </c>
      <c r="Q72" s="14">
        <f t="shared" si="33"/>
        <v>61269.7408</v>
      </c>
      <c r="R72" s="12">
        <f t="shared" si="34"/>
        <v>11641.25</v>
      </c>
      <c r="S72" s="12">
        <f t="shared" si="35"/>
        <v>72910.9908</v>
      </c>
      <c r="T72" s="11">
        <f t="shared" si="36"/>
        <v>291643.9632</v>
      </c>
      <c r="U72" s="5"/>
      <c r="V72" s="41">
        <f t="shared" si="38"/>
        <v>128702.55680000002</v>
      </c>
      <c r="W72" s="36" t="b">
        <f t="shared" si="39"/>
        <v>1</v>
      </c>
      <c r="X72" s="44">
        <f t="shared" ref="X72:X77" si="42">V72/S72</f>
        <v>1.7652010401702019</v>
      </c>
      <c r="Y72" s="43">
        <f t="shared" si="16"/>
        <v>1</v>
      </c>
      <c r="AA72" s="60">
        <v>5</v>
      </c>
      <c r="AB72" s="58">
        <f t="shared" si="40"/>
        <v>364554.95400000003</v>
      </c>
      <c r="AC72" s="57">
        <f t="shared" si="41"/>
        <v>55791.565999999992</v>
      </c>
    </row>
    <row r="73" spans="2:29" ht="31.5" customHeight="1">
      <c r="B73" s="20">
        <v>70</v>
      </c>
      <c r="C73" s="20" t="s">
        <v>6</v>
      </c>
      <c r="D73" s="19" t="s">
        <v>78</v>
      </c>
      <c r="E73" s="27">
        <v>3</v>
      </c>
      <c r="F73" s="26" t="s">
        <v>4</v>
      </c>
      <c r="G73" s="14">
        <v>16570.830000000002</v>
      </c>
      <c r="H73" s="12">
        <f t="shared" si="27"/>
        <v>3148.46</v>
      </c>
      <c r="I73" s="12">
        <f t="shared" si="28"/>
        <v>19719.29</v>
      </c>
      <c r="J73" s="16">
        <f t="shared" si="29"/>
        <v>59157.87</v>
      </c>
      <c r="L73" s="14">
        <v>16000</v>
      </c>
      <c r="M73" s="12">
        <f t="shared" si="30"/>
        <v>3040</v>
      </c>
      <c r="N73" s="12">
        <f t="shared" si="31"/>
        <v>19040</v>
      </c>
      <c r="O73" s="15">
        <f t="shared" si="32"/>
        <v>57120</v>
      </c>
      <c r="Q73" s="14">
        <f t="shared" si="33"/>
        <v>11452.287999999999</v>
      </c>
      <c r="R73" s="12">
        <f t="shared" si="34"/>
        <v>2175.9299999999998</v>
      </c>
      <c r="S73" s="12">
        <f t="shared" si="35"/>
        <v>13628.217999999999</v>
      </c>
      <c r="T73" s="11">
        <f t="shared" si="36"/>
        <v>40884.653999999995</v>
      </c>
      <c r="U73" s="5"/>
      <c r="V73" s="41">
        <f t="shared" si="38"/>
        <v>18273.216000000008</v>
      </c>
      <c r="W73" s="36" t="b">
        <f t="shared" si="39"/>
        <v>1</v>
      </c>
      <c r="X73" s="44">
        <f t="shared" si="42"/>
        <v>1.3408367843836964</v>
      </c>
      <c r="Y73" s="43">
        <f t="shared" si="16"/>
        <v>1</v>
      </c>
      <c r="AA73" s="60">
        <v>4</v>
      </c>
      <c r="AB73" s="58">
        <f t="shared" si="40"/>
        <v>54512.871999999996</v>
      </c>
      <c r="AC73" s="57">
        <f t="shared" si="41"/>
        <v>4644.9980000000069</v>
      </c>
    </row>
    <row r="74" spans="2:29" ht="28.5" customHeight="1">
      <c r="B74" s="20">
        <v>71</v>
      </c>
      <c r="C74" s="20" t="s">
        <v>6</v>
      </c>
      <c r="D74" s="19" t="s">
        <v>77</v>
      </c>
      <c r="E74" s="27">
        <v>13</v>
      </c>
      <c r="F74" s="26" t="s">
        <v>4</v>
      </c>
      <c r="G74" s="14">
        <v>17334.41</v>
      </c>
      <c r="H74" s="12">
        <f t="shared" si="27"/>
        <v>3293.54</v>
      </c>
      <c r="I74" s="12">
        <f t="shared" si="28"/>
        <v>20627.95</v>
      </c>
      <c r="J74" s="16">
        <f t="shared" si="29"/>
        <v>268163.35000000003</v>
      </c>
      <c r="L74" s="14">
        <v>16800</v>
      </c>
      <c r="M74" s="12">
        <f t="shared" si="30"/>
        <v>3192</v>
      </c>
      <c r="N74" s="12">
        <f t="shared" si="31"/>
        <v>19992</v>
      </c>
      <c r="O74" s="15">
        <f t="shared" si="32"/>
        <v>259896</v>
      </c>
      <c r="Q74" s="14">
        <f t="shared" si="33"/>
        <v>12024.902399999999</v>
      </c>
      <c r="R74" s="12">
        <f t="shared" si="34"/>
        <v>2284.73</v>
      </c>
      <c r="S74" s="12">
        <f t="shared" si="35"/>
        <v>14309.632399999999</v>
      </c>
      <c r="T74" s="11">
        <f t="shared" si="36"/>
        <v>186025.22119999997</v>
      </c>
      <c r="U74" s="5"/>
      <c r="V74" s="41">
        <f t="shared" si="38"/>
        <v>82138.128800000064</v>
      </c>
      <c r="W74" s="36" t="b">
        <f t="shared" si="39"/>
        <v>1</v>
      </c>
      <c r="X74" s="44">
        <f t="shared" si="42"/>
        <v>5.7400586195351933</v>
      </c>
      <c r="Y74" s="43">
        <f t="shared" si="16"/>
        <v>5</v>
      </c>
      <c r="AA74" s="60">
        <v>18</v>
      </c>
      <c r="AB74" s="58">
        <f t="shared" si="40"/>
        <v>257573.38319999998</v>
      </c>
      <c r="AC74" s="57">
        <f t="shared" si="41"/>
        <v>10589.966800000053</v>
      </c>
    </row>
    <row r="75" spans="2:29" ht="18">
      <c r="B75" s="20">
        <v>72</v>
      </c>
      <c r="C75" s="20" t="s">
        <v>6</v>
      </c>
      <c r="D75" s="19" t="s">
        <v>76</v>
      </c>
      <c r="E75" s="27">
        <v>4</v>
      </c>
      <c r="F75" s="26" t="s">
        <v>4</v>
      </c>
      <c r="G75" s="14">
        <v>32591.19</v>
      </c>
      <c r="H75" s="12">
        <f t="shared" si="27"/>
        <v>6192.33</v>
      </c>
      <c r="I75" s="12">
        <f t="shared" si="28"/>
        <v>38783.519999999997</v>
      </c>
      <c r="J75" s="16">
        <f t="shared" si="29"/>
        <v>155134.07999999999</v>
      </c>
      <c r="L75" s="14">
        <v>31600</v>
      </c>
      <c r="M75" s="12">
        <f t="shared" si="30"/>
        <v>6004</v>
      </c>
      <c r="N75" s="12">
        <f t="shared" si="31"/>
        <v>37604</v>
      </c>
      <c r="O75" s="15">
        <f t="shared" si="32"/>
        <v>150416</v>
      </c>
      <c r="Q75" s="14">
        <f t="shared" si="33"/>
        <v>22618.268799999998</v>
      </c>
      <c r="R75" s="12">
        <f t="shared" si="34"/>
        <v>4297.47</v>
      </c>
      <c r="S75" s="12">
        <f t="shared" si="35"/>
        <v>26915.738799999999</v>
      </c>
      <c r="T75" s="11">
        <f t="shared" si="36"/>
        <v>107662.9552</v>
      </c>
      <c r="U75" s="5"/>
      <c r="V75" s="41">
        <f t="shared" si="38"/>
        <v>47471.124799999991</v>
      </c>
      <c r="W75" s="36" t="b">
        <f t="shared" si="39"/>
        <v>1</v>
      </c>
      <c r="X75" s="44">
        <f t="shared" si="42"/>
        <v>1.7636939172555794</v>
      </c>
      <c r="Y75" s="43">
        <f t="shared" si="16"/>
        <v>1</v>
      </c>
      <c r="AA75" s="60">
        <v>5</v>
      </c>
      <c r="AB75" s="58">
        <f t="shared" si="40"/>
        <v>134578.69399999999</v>
      </c>
      <c r="AC75" s="57">
        <f t="shared" si="41"/>
        <v>20555.385999999999</v>
      </c>
    </row>
    <row r="76" spans="2:29" ht="18">
      <c r="B76" s="20">
        <v>73</v>
      </c>
      <c r="C76" s="20" t="s">
        <v>6</v>
      </c>
      <c r="D76" s="19" t="s">
        <v>75</v>
      </c>
      <c r="E76" s="27">
        <v>43</v>
      </c>
      <c r="F76" s="26" t="s">
        <v>4</v>
      </c>
      <c r="G76" s="14">
        <v>74510.22</v>
      </c>
      <c r="H76" s="12">
        <f t="shared" si="27"/>
        <v>14156.94</v>
      </c>
      <c r="I76" s="12">
        <f t="shared" si="28"/>
        <v>88667.16</v>
      </c>
      <c r="J76" s="16">
        <f t="shared" si="29"/>
        <v>3812687.8800000004</v>
      </c>
      <c r="L76" s="14">
        <v>72200</v>
      </c>
      <c r="M76" s="12">
        <f t="shared" si="30"/>
        <v>13718</v>
      </c>
      <c r="N76" s="12">
        <f t="shared" si="31"/>
        <v>85918</v>
      </c>
      <c r="O76" s="15">
        <f t="shared" si="32"/>
        <v>3694474</v>
      </c>
      <c r="Q76" s="14">
        <f t="shared" si="33"/>
        <v>51678.4496</v>
      </c>
      <c r="R76" s="12">
        <f t="shared" si="34"/>
        <v>9818.91</v>
      </c>
      <c r="S76" s="12">
        <f t="shared" si="35"/>
        <v>61497.359599999996</v>
      </c>
      <c r="T76" s="11">
        <f t="shared" si="36"/>
        <v>2644386.4627999999</v>
      </c>
      <c r="U76" s="5"/>
      <c r="V76" s="41">
        <f t="shared" si="38"/>
        <v>1168301.4172000005</v>
      </c>
      <c r="W76" s="36" t="b">
        <f t="shared" si="39"/>
        <v>1</v>
      </c>
      <c r="X76" s="44">
        <f t="shared" si="42"/>
        <v>18.997586641101915</v>
      </c>
      <c r="Y76" s="43">
        <f t="shared" si="16"/>
        <v>18</v>
      </c>
      <c r="AA76" s="60">
        <v>61</v>
      </c>
      <c r="AB76" s="58">
        <f t="shared" si="40"/>
        <v>3751338.9356</v>
      </c>
      <c r="AC76" s="57">
        <f t="shared" si="41"/>
        <v>61348.944400000386</v>
      </c>
    </row>
    <row r="77" spans="2:29" ht="33.75" customHeight="1">
      <c r="B77" s="20">
        <v>74</v>
      </c>
      <c r="C77" s="20" t="s">
        <v>22</v>
      </c>
      <c r="D77" s="19" t="s">
        <v>74</v>
      </c>
      <c r="E77" s="27">
        <v>4</v>
      </c>
      <c r="F77" s="26" t="s">
        <v>12</v>
      </c>
      <c r="G77" s="14">
        <v>144608.76</v>
      </c>
      <c r="H77" s="12">
        <f t="shared" si="27"/>
        <v>27475.66</v>
      </c>
      <c r="I77" s="12">
        <f t="shared" si="28"/>
        <v>172084.42</v>
      </c>
      <c r="J77" s="16">
        <f t="shared" si="29"/>
        <v>688337.68</v>
      </c>
      <c r="L77" s="14">
        <v>140200</v>
      </c>
      <c r="M77" s="12">
        <f t="shared" si="30"/>
        <v>26638</v>
      </c>
      <c r="N77" s="12">
        <f t="shared" si="31"/>
        <v>166838</v>
      </c>
      <c r="O77" s="15">
        <f t="shared" si="32"/>
        <v>667352</v>
      </c>
      <c r="Q77" s="14">
        <f t="shared" si="33"/>
        <v>100350.67359999999</v>
      </c>
      <c r="R77" s="12">
        <f t="shared" si="34"/>
        <v>19066.63</v>
      </c>
      <c r="S77" s="12">
        <f t="shared" si="35"/>
        <v>119417.3036</v>
      </c>
      <c r="T77" s="11">
        <f t="shared" si="36"/>
        <v>477669.2144</v>
      </c>
      <c r="U77" s="5"/>
      <c r="V77" s="41">
        <f t="shared" si="38"/>
        <v>210668.46560000005</v>
      </c>
      <c r="W77" s="36" t="b">
        <f t="shared" si="39"/>
        <v>1</v>
      </c>
      <c r="X77" s="44">
        <f t="shared" si="42"/>
        <v>1.7641368482548794</v>
      </c>
      <c r="Y77" s="43">
        <f t="shared" si="16"/>
        <v>1</v>
      </c>
      <c r="AA77" s="60">
        <v>5</v>
      </c>
      <c r="AB77" s="58">
        <f t="shared" si="40"/>
        <v>597086.51800000004</v>
      </c>
      <c r="AC77" s="57">
        <f t="shared" si="41"/>
        <v>91251.162000000011</v>
      </c>
    </row>
    <row r="78" spans="2:29" ht="36">
      <c r="B78" s="20">
        <v>75</v>
      </c>
      <c r="C78" s="20" t="s">
        <v>71</v>
      </c>
      <c r="D78" s="19" t="s">
        <v>73</v>
      </c>
      <c r="E78" s="27">
        <v>7</v>
      </c>
      <c r="F78" s="26" t="s">
        <v>9</v>
      </c>
      <c r="G78" s="14">
        <v>450189.75</v>
      </c>
      <c r="H78" s="12">
        <f t="shared" si="27"/>
        <v>85536.05</v>
      </c>
      <c r="I78" s="12">
        <f t="shared" si="28"/>
        <v>535725.80000000005</v>
      </c>
      <c r="J78" s="16">
        <f t="shared" si="29"/>
        <v>3750080.6000000006</v>
      </c>
      <c r="L78" s="14">
        <v>436600</v>
      </c>
      <c r="M78" s="12">
        <f t="shared" si="30"/>
        <v>82954</v>
      </c>
      <c r="N78" s="12">
        <f t="shared" si="31"/>
        <v>519554</v>
      </c>
      <c r="O78" s="15">
        <f t="shared" si="32"/>
        <v>3636878</v>
      </c>
      <c r="Q78" s="14">
        <f t="shared" si="33"/>
        <v>312504.3088</v>
      </c>
      <c r="R78" s="12">
        <f t="shared" si="34"/>
        <v>59375.82</v>
      </c>
      <c r="S78" s="12">
        <f t="shared" si="35"/>
        <v>371880.12880000001</v>
      </c>
      <c r="T78" s="11">
        <f t="shared" si="36"/>
        <v>2603160.9016</v>
      </c>
      <c r="U78" s="5"/>
      <c r="V78" s="41">
        <f t="shared" si="38"/>
        <v>1146919.6984000006</v>
      </c>
      <c r="W78" s="36" t="b">
        <f t="shared" si="39"/>
        <v>1</v>
      </c>
      <c r="X78" s="44">
        <f>V78/S78</f>
        <v>3.0841112755901587</v>
      </c>
      <c r="Y78" s="43">
        <f t="shared" ref="Y78" si="43">INT(X78)</f>
        <v>3</v>
      </c>
      <c r="AA78" s="60">
        <v>10</v>
      </c>
      <c r="AB78" s="58">
        <f t="shared" si="40"/>
        <v>3718801.2880000002</v>
      </c>
      <c r="AC78" s="57">
        <f t="shared" si="41"/>
        <v>31279.312000000384</v>
      </c>
    </row>
    <row r="79" spans="2:29" ht="21.75" customHeight="1">
      <c r="B79" s="67" t="s">
        <v>72</v>
      </c>
      <c r="C79" s="67"/>
      <c r="D79" s="67"/>
      <c r="E79" s="67"/>
      <c r="F79" s="67"/>
      <c r="G79" s="3"/>
      <c r="H79" s="3"/>
      <c r="I79" s="3"/>
      <c r="J79" s="3"/>
      <c r="L79" s="3"/>
      <c r="M79" s="3"/>
      <c r="Q79" s="3"/>
      <c r="R79" s="3"/>
      <c r="U79" s="5"/>
      <c r="V79" s="45"/>
      <c r="W79" s="37"/>
      <c r="X79" s="46"/>
      <c r="Y79" s="47"/>
      <c r="AB79" s="55"/>
      <c r="AC79" s="5"/>
    </row>
    <row r="80" spans="2:29" ht="27">
      <c r="B80" s="24" t="s">
        <v>41</v>
      </c>
      <c r="C80" s="24" t="s">
        <v>40</v>
      </c>
      <c r="D80" s="24" t="s">
        <v>39</v>
      </c>
      <c r="E80" s="25" t="s">
        <v>38</v>
      </c>
      <c r="F80" s="24" t="s">
        <v>37</v>
      </c>
      <c r="G80" s="3"/>
      <c r="H80" s="3"/>
      <c r="I80" s="3"/>
      <c r="J80" s="3"/>
      <c r="L80" s="3"/>
      <c r="M80" s="3"/>
      <c r="Q80" s="3"/>
      <c r="R80" s="3"/>
      <c r="U80" s="5"/>
      <c r="V80" s="45"/>
      <c r="W80" s="37"/>
      <c r="X80" s="46"/>
      <c r="Y80" s="47"/>
      <c r="AB80" s="55"/>
      <c r="AC80" s="5"/>
    </row>
    <row r="81" spans="2:29" ht="18">
      <c r="B81" s="21">
        <v>1</v>
      </c>
      <c r="C81" s="20" t="s">
        <v>71</v>
      </c>
      <c r="D81" s="19" t="s">
        <v>70</v>
      </c>
      <c r="E81" s="18">
        <v>1</v>
      </c>
      <c r="F81" s="17" t="s">
        <v>9</v>
      </c>
      <c r="G81" s="14">
        <v>952832.67</v>
      </c>
      <c r="H81" s="12">
        <f t="shared" ref="H81:H105" si="44">+ROUND(G81*19%,2)</f>
        <v>181038.21</v>
      </c>
      <c r="I81" s="12">
        <f t="shared" ref="I81:I105" si="45">+G81+H81</f>
        <v>1133870.8800000001</v>
      </c>
      <c r="J81" s="16">
        <f t="shared" ref="J81:J105" si="46">+I81*E81</f>
        <v>1133870.8800000001</v>
      </c>
      <c r="L81" s="14">
        <v>924200</v>
      </c>
      <c r="M81" s="12">
        <f t="shared" ref="M81:M105" si="47">+ROUND(L81*19%,2)</f>
        <v>175598</v>
      </c>
      <c r="N81" s="12">
        <f t="shared" ref="N81:N105" si="48">+L81+M81</f>
        <v>1099798</v>
      </c>
      <c r="O81" s="15">
        <f t="shared" ref="O81:O105" si="49">+N81*E81</f>
        <v>1099798</v>
      </c>
      <c r="Q81" s="14">
        <f t="shared" ref="Q81:Q105" si="50">L81*(1-28.4232%)</f>
        <v>661512.78559999994</v>
      </c>
      <c r="R81" s="12">
        <f t="shared" ref="R81:R105" si="51">+ROUND(Q81*19%,2)</f>
        <v>125687.43</v>
      </c>
      <c r="S81" s="12">
        <f t="shared" ref="S81:S105" si="52">+Q81+R81</f>
        <v>787200.2156</v>
      </c>
      <c r="T81" s="11">
        <f t="shared" ref="T81:T105" si="53">S81*E81</f>
        <v>787200.2156</v>
      </c>
      <c r="U81" s="5"/>
      <c r="V81" s="41">
        <f t="shared" si="38"/>
        <v>346670.66440000013</v>
      </c>
      <c r="W81" s="35" t="b">
        <f t="shared" ref="W81:W126" si="54">V81&gt;S81</f>
        <v>0</v>
      </c>
      <c r="X81" s="44"/>
      <c r="Y81" s="40">
        <v>0</v>
      </c>
      <c r="AA81" s="61">
        <v>1</v>
      </c>
      <c r="AB81" s="58">
        <f t="shared" si="40"/>
        <v>787200.2156</v>
      </c>
      <c r="AC81" s="57">
        <f t="shared" si="41"/>
        <v>346670.66440000013</v>
      </c>
    </row>
    <row r="82" spans="2:29" ht="36">
      <c r="B82" s="21">
        <v>2</v>
      </c>
      <c r="C82" s="20" t="s">
        <v>69</v>
      </c>
      <c r="D82" s="19" t="s">
        <v>68</v>
      </c>
      <c r="E82" s="18">
        <v>13</v>
      </c>
      <c r="F82" s="17" t="s">
        <v>12</v>
      </c>
      <c r="G82" s="14">
        <v>61872.27</v>
      </c>
      <c r="H82" s="12">
        <f t="shared" si="44"/>
        <v>11755.73</v>
      </c>
      <c r="I82" s="12">
        <f t="shared" si="45"/>
        <v>73628</v>
      </c>
      <c r="J82" s="16">
        <f t="shared" si="46"/>
        <v>957164</v>
      </c>
      <c r="L82" s="14">
        <v>60000</v>
      </c>
      <c r="M82" s="12">
        <f t="shared" si="47"/>
        <v>11400</v>
      </c>
      <c r="N82" s="12">
        <f t="shared" si="48"/>
        <v>71400</v>
      </c>
      <c r="O82" s="15">
        <f t="shared" si="49"/>
        <v>928200</v>
      </c>
      <c r="Q82" s="14">
        <f t="shared" si="50"/>
        <v>42946.079999999994</v>
      </c>
      <c r="R82" s="12">
        <f t="shared" si="51"/>
        <v>8159.76</v>
      </c>
      <c r="S82" s="12">
        <f t="shared" si="52"/>
        <v>51105.84</v>
      </c>
      <c r="T82" s="11">
        <f t="shared" si="53"/>
        <v>664375.91999999993</v>
      </c>
      <c r="U82" s="5"/>
      <c r="V82" s="41">
        <f t="shared" si="38"/>
        <v>292788.08000000007</v>
      </c>
      <c r="W82" s="36" t="b">
        <f t="shared" si="54"/>
        <v>1</v>
      </c>
      <c r="X82" s="44">
        <f>V82/S82</f>
        <v>5.7290532745377067</v>
      </c>
      <c r="Y82" s="43">
        <f t="shared" ref="Y82:Y126" si="55">INT(X82)</f>
        <v>5</v>
      </c>
      <c r="AA82" s="61">
        <v>18</v>
      </c>
      <c r="AB82" s="58">
        <f t="shared" si="40"/>
        <v>919905.11999999988</v>
      </c>
      <c r="AC82" s="57">
        <f t="shared" si="41"/>
        <v>37258.880000000121</v>
      </c>
    </row>
    <row r="83" spans="2:29" ht="36.75" customHeight="1">
      <c r="B83" s="21">
        <v>3</v>
      </c>
      <c r="C83" s="20" t="s">
        <v>36</v>
      </c>
      <c r="D83" s="19" t="s">
        <v>67</v>
      </c>
      <c r="E83" s="18">
        <v>14</v>
      </c>
      <c r="F83" s="17" t="s">
        <v>34</v>
      </c>
      <c r="G83" s="14">
        <v>58823.53</v>
      </c>
      <c r="H83" s="12">
        <f t="shared" si="44"/>
        <v>11176.47</v>
      </c>
      <c r="I83" s="12">
        <f t="shared" si="45"/>
        <v>70000</v>
      </c>
      <c r="J83" s="16">
        <f t="shared" si="46"/>
        <v>980000</v>
      </c>
      <c r="L83" s="14">
        <v>57000</v>
      </c>
      <c r="M83" s="12">
        <f t="shared" si="47"/>
        <v>10830</v>
      </c>
      <c r="N83" s="12">
        <f t="shared" si="48"/>
        <v>67830</v>
      </c>
      <c r="O83" s="15">
        <f t="shared" si="49"/>
        <v>949620</v>
      </c>
      <c r="Q83" s="14">
        <f t="shared" si="50"/>
        <v>40798.775999999998</v>
      </c>
      <c r="R83" s="12">
        <f t="shared" si="51"/>
        <v>7751.77</v>
      </c>
      <c r="S83" s="12">
        <f t="shared" si="52"/>
        <v>48550.546000000002</v>
      </c>
      <c r="T83" s="11">
        <f t="shared" si="53"/>
        <v>679707.64400000009</v>
      </c>
      <c r="U83" s="5"/>
      <c r="V83" s="41">
        <f t="shared" si="38"/>
        <v>300292.35599999991</v>
      </c>
      <c r="W83" s="36" t="b">
        <f t="shared" si="54"/>
        <v>1</v>
      </c>
      <c r="X83" s="44">
        <f t="shared" ref="X83:X89" si="56">V83/S83</f>
        <v>6.1851488961627723</v>
      </c>
      <c r="Y83" s="43">
        <f t="shared" si="55"/>
        <v>6</v>
      </c>
      <c r="AA83" s="61">
        <v>20</v>
      </c>
      <c r="AB83" s="58">
        <f t="shared" si="40"/>
        <v>971010.92</v>
      </c>
      <c r="AC83" s="57">
        <f t="shared" si="41"/>
        <v>8989.0799999999581</v>
      </c>
    </row>
    <row r="84" spans="2:29" ht="27">
      <c r="B84" s="21">
        <v>4</v>
      </c>
      <c r="C84" s="20" t="s">
        <v>33</v>
      </c>
      <c r="D84" s="19" t="s">
        <v>66</v>
      </c>
      <c r="E84" s="18">
        <v>20</v>
      </c>
      <c r="F84" s="17" t="s">
        <v>12</v>
      </c>
      <c r="G84" s="14">
        <v>32961.21</v>
      </c>
      <c r="H84" s="12">
        <f t="shared" si="44"/>
        <v>6262.63</v>
      </c>
      <c r="I84" s="12">
        <f t="shared" si="45"/>
        <v>39223.839999999997</v>
      </c>
      <c r="J84" s="16">
        <f t="shared" si="46"/>
        <v>784476.79999999993</v>
      </c>
      <c r="L84" s="14">
        <v>31900</v>
      </c>
      <c r="M84" s="12">
        <f t="shared" si="47"/>
        <v>6061</v>
      </c>
      <c r="N84" s="12">
        <f t="shared" si="48"/>
        <v>37961</v>
      </c>
      <c r="O84" s="15">
        <f t="shared" si="49"/>
        <v>759220</v>
      </c>
      <c r="Q84" s="14">
        <f t="shared" si="50"/>
        <v>22832.999199999998</v>
      </c>
      <c r="R84" s="12">
        <f t="shared" si="51"/>
        <v>4338.2700000000004</v>
      </c>
      <c r="S84" s="12">
        <f t="shared" si="52"/>
        <v>27171.269199999999</v>
      </c>
      <c r="T84" s="11">
        <f t="shared" si="53"/>
        <v>543425.38399999996</v>
      </c>
      <c r="U84" s="5"/>
      <c r="V84" s="41">
        <f t="shared" si="38"/>
        <v>241051.41599999997</v>
      </c>
      <c r="W84" s="36" t="b">
        <f t="shared" si="54"/>
        <v>1</v>
      </c>
      <c r="X84" s="44">
        <f t="shared" si="56"/>
        <v>8.8715552529287063</v>
      </c>
      <c r="Y84" s="43">
        <f t="shared" si="55"/>
        <v>8</v>
      </c>
      <c r="AA84" s="61">
        <v>28</v>
      </c>
      <c r="AB84" s="58">
        <f t="shared" si="40"/>
        <v>760795.53759999992</v>
      </c>
      <c r="AC84" s="57">
        <f t="shared" si="41"/>
        <v>23681.262400000007</v>
      </c>
    </row>
    <row r="85" spans="2:29" ht="18">
      <c r="B85" s="21">
        <v>5</v>
      </c>
      <c r="C85" s="20" t="s">
        <v>30</v>
      </c>
      <c r="D85" s="19" t="s">
        <v>65</v>
      </c>
      <c r="E85" s="18">
        <v>10</v>
      </c>
      <c r="F85" s="17" t="s">
        <v>24</v>
      </c>
      <c r="G85" s="14">
        <v>125844.54</v>
      </c>
      <c r="H85" s="12">
        <f t="shared" si="44"/>
        <v>23910.46</v>
      </c>
      <c r="I85" s="12">
        <f t="shared" si="45"/>
        <v>149755</v>
      </c>
      <c r="J85" s="16">
        <f t="shared" si="46"/>
        <v>1497550</v>
      </c>
      <c r="L85" s="14">
        <v>122000</v>
      </c>
      <c r="M85" s="12">
        <f t="shared" si="47"/>
        <v>23180</v>
      </c>
      <c r="N85" s="12">
        <f t="shared" si="48"/>
        <v>145180</v>
      </c>
      <c r="O85" s="15">
        <f t="shared" si="49"/>
        <v>1451800</v>
      </c>
      <c r="Q85" s="14">
        <f t="shared" si="50"/>
        <v>87323.695999999996</v>
      </c>
      <c r="R85" s="12">
        <f t="shared" si="51"/>
        <v>16591.5</v>
      </c>
      <c r="S85" s="12">
        <f t="shared" si="52"/>
        <v>103915.196</v>
      </c>
      <c r="T85" s="11">
        <f t="shared" si="53"/>
        <v>1039151.96</v>
      </c>
      <c r="U85" s="5"/>
      <c r="V85" s="41">
        <f t="shared" si="38"/>
        <v>458398.04000000004</v>
      </c>
      <c r="W85" s="36" t="b">
        <f t="shared" si="54"/>
        <v>1</v>
      </c>
      <c r="X85" s="44">
        <f t="shared" si="56"/>
        <v>4.4112705133135686</v>
      </c>
      <c r="Y85" s="43">
        <f t="shared" si="55"/>
        <v>4</v>
      </c>
      <c r="AA85" s="61">
        <v>14</v>
      </c>
      <c r="AB85" s="58">
        <f t="shared" si="40"/>
        <v>1454812.7439999999</v>
      </c>
      <c r="AC85" s="57">
        <f t="shared" si="41"/>
        <v>42737.256000000052</v>
      </c>
    </row>
    <row r="86" spans="2:29" ht="18">
      <c r="B86" s="21">
        <v>6</v>
      </c>
      <c r="C86" s="20" t="s">
        <v>30</v>
      </c>
      <c r="D86" s="19" t="s">
        <v>64</v>
      </c>
      <c r="E86" s="18">
        <v>65</v>
      </c>
      <c r="F86" s="17" t="s">
        <v>9</v>
      </c>
      <c r="G86" s="14">
        <v>42016.81</v>
      </c>
      <c r="H86" s="12">
        <f t="shared" si="44"/>
        <v>7983.19</v>
      </c>
      <c r="I86" s="12">
        <f t="shared" si="45"/>
        <v>50000</v>
      </c>
      <c r="J86" s="16">
        <f t="shared" si="46"/>
        <v>3250000</v>
      </c>
      <c r="L86" s="14">
        <v>40700</v>
      </c>
      <c r="M86" s="12">
        <f t="shared" si="47"/>
        <v>7733</v>
      </c>
      <c r="N86" s="12">
        <f t="shared" si="48"/>
        <v>48433</v>
      </c>
      <c r="O86" s="15">
        <f t="shared" si="49"/>
        <v>3148145</v>
      </c>
      <c r="Q86" s="14">
        <f t="shared" si="50"/>
        <v>29131.757599999997</v>
      </c>
      <c r="R86" s="12">
        <f t="shared" si="51"/>
        <v>5535.03</v>
      </c>
      <c r="S86" s="12">
        <f t="shared" si="52"/>
        <v>34666.787599999996</v>
      </c>
      <c r="T86" s="11">
        <f t="shared" si="53"/>
        <v>2253341.1939999997</v>
      </c>
      <c r="U86" s="5"/>
      <c r="V86" s="41">
        <f t="shared" si="38"/>
        <v>996658.80600000033</v>
      </c>
      <c r="W86" s="36" t="b">
        <f t="shared" si="54"/>
        <v>1</v>
      </c>
      <c r="X86" s="44">
        <f t="shared" si="56"/>
        <v>28.749672957871656</v>
      </c>
      <c r="Y86" s="43">
        <f t="shared" si="55"/>
        <v>28</v>
      </c>
      <c r="AA86" s="61">
        <v>93</v>
      </c>
      <c r="AB86" s="58">
        <f t="shared" si="40"/>
        <v>3224011.2467999998</v>
      </c>
      <c r="AC86" s="57">
        <f t="shared" si="41"/>
        <v>25988.753200000152</v>
      </c>
    </row>
    <row r="87" spans="2:29" ht="26.25" customHeight="1">
      <c r="B87" s="21">
        <v>7</v>
      </c>
      <c r="C87" s="20" t="s">
        <v>30</v>
      </c>
      <c r="D87" s="19" t="s">
        <v>63</v>
      </c>
      <c r="E87" s="18">
        <v>3</v>
      </c>
      <c r="F87" s="17" t="s">
        <v>9</v>
      </c>
      <c r="G87" s="14">
        <v>42382.43</v>
      </c>
      <c r="H87" s="12">
        <f t="shared" si="44"/>
        <v>8052.66</v>
      </c>
      <c r="I87" s="12">
        <f t="shared" si="45"/>
        <v>50435.09</v>
      </c>
      <c r="J87" s="16">
        <f t="shared" si="46"/>
        <v>151305.26999999999</v>
      </c>
      <c r="L87" s="14">
        <v>41100</v>
      </c>
      <c r="M87" s="12">
        <f t="shared" si="47"/>
        <v>7809</v>
      </c>
      <c r="N87" s="12">
        <f t="shared" si="48"/>
        <v>48909</v>
      </c>
      <c r="O87" s="15">
        <f t="shared" si="49"/>
        <v>146727</v>
      </c>
      <c r="Q87" s="14">
        <f t="shared" si="50"/>
        <v>29418.0648</v>
      </c>
      <c r="R87" s="12">
        <f t="shared" si="51"/>
        <v>5589.43</v>
      </c>
      <c r="S87" s="12">
        <f t="shared" si="52"/>
        <v>35007.4948</v>
      </c>
      <c r="T87" s="11">
        <f t="shared" si="53"/>
        <v>105022.4844</v>
      </c>
      <c r="U87" s="5"/>
      <c r="V87" s="41">
        <f t="shared" si="38"/>
        <v>46282.785599999988</v>
      </c>
      <c r="W87" s="36" t="b">
        <f t="shared" si="54"/>
        <v>1</v>
      </c>
      <c r="X87" s="44">
        <f t="shared" si="56"/>
        <v>1.3220821959530789</v>
      </c>
      <c r="Y87" s="43">
        <f t="shared" si="55"/>
        <v>1</v>
      </c>
      <c r="AA87" s="61">
        <v>4</v>
      </c>
      <c r="AB87" s="58">
        <f t="shared" si="40"/>
        <v>140029.9792</v>
      </c>
      <c r="AC87" s="57">
        <f t="shared" si="41"/>
        <v>11275.290799999988</v>
      </c>
    </row>
    <row r="88" spans="2:29" ht="18">
      <c r="B88" s="21">
        <v>8</v>
      </c>
      <c r="C88" s="20" t="s">
        <v>28</v>
      </c>
      <c r="D88" s="19" t="s">
        <v>62</v>
      </c>
      <c r="E88" s="18">
        <v>125</v>
      </c>
      <c r="F88" s="17" t="s">
        <v>24</v>
      </c>
      <c r="G88" s="14">
        <v>38000</v>
      </c>
      <c r="H88" s="12">
        <f t="shared" si="44"/>
        <v>7220</v>
      </c>
      <c r="I88" s="12">
        <f t="shared" si="45"/>
        <v>45220</v>
      </c>
      <c r="J88" s="16">
        <f t="shared" si="46"/>
        <v>5652500</v>
      </c>
      <c r="L88" s="14">
        <v>36800</v>
      </c>
      <c r="M88" s="12">
        <f t="shared" si="47"/>
        <v>6992</v>
      </c>
      <c r="N88" s="12">
        <f t="shared" si="48"/>
        <v>43792</v>
      </c>
      <c r="O88" s="15">
        <f t="shared" si="49"/>
        <v>5474000</v>
      </c>
      <c r="Q88" s="14">
        <f t="shared" si="50"/>
        <v>26340.2624</v>
      </c>
      <c r="R88" s="12">
        <f t="shared" si="51"/>
        <v>5004.6499999999996</v>
      </c>
      <c r="S88" s="12">
        <f t="shared" si="52"/>
        <v>31344.912400000001</v>
      </c>
      <c r="T88" s="11">
        <f t="shared" si="53"/>
        <v>3918114.0500000003</v>
      </c>
      <c r="U88" s="5"/>
      <c r="V88" s="41">
        <f t="shared" si="38"/>
        <v>1734385.9499999997</v>
      </c>
      <c r="W88" s="36" t="b">
        <f t="shared" si="54"/>
        <v>1</v>
      </c>
      <c r="X88" s="44">
        <f t="shared" si="56"/>
        <v>55.332295329688009</v>
      </c>
      <c r="Y88" s="43">
        <f t="shared" si="55"/>
        <v>55</v>
      </c>
      <c r="AA88" s="61">
        <v>165</v>
      </c>
      <c r="AB88" s="58">
        <f t="shared" si="40"/>
        <v>5171910.5460000001</v>
      </c>
      <c r="AC88" s="57">
        <f t="shared" si="41"/>
        <v>480589.45399999991</v>
      </c>
    </row>
    <row r="89" spans="2:29" ht="18">
      <c r="B89" s="21">
        <v>9</v>
      </c>
      <c r="C89" s="20" t="s">
        <v>28</v>
      </c>
      <c r="D89" s="19" t="s">
        <v>61</v>
      </c>
      <c r="E89" s="18">
        <v>12</v>
      </c>
      <c r="F89" s="17" t="s">
        <v>24</v>
      </c>
      <c r="G89" s="14">
        <v>40000</v>
      </c>
      <c r="H89" s="12">
        <f t="shared" si="44"/>
        <v>7600</v>
      </c>
      <c r="I89" s="12">
        <f t="shared" si="45"/>
        <v>47600</v>
      </c>
      <c r="J89" s="16">
        <f t="shared" si="46"/>
        <v>571200</v>
      </c>
      <c r="L89" s="14">
        <v>38800</v>
      </c>
      <c r="M89" s="12">
        <f t="shared" si="47"/>
        <v>7372</v>
      </c>
      <c r="N89" s="12">
        <f t="shared" si="48"/>
        <v>46172</v>
      </c>
      <c r="O89" s="15">
        <f t="shared" si="49"/>
        <v>554064</v>
      </c>
      <c r="Q89" s="14">
        <f t="shared" si="50"/>
        <v>27771.7984</v>
      </c>
      <c r="R89" s="12">
        <f t="shared" si="51"/>
        <v>5276.64</v>
      </c>
      <c r="S89" s="12">
        <f t="shared" si="52"/>
        <v>33048.438399999999</v>
      </c>
      <c r="T89" s="11">
        <f t="shared" si="53"/>
        <v>396581.26079999999</v>
      </c>
      <c r="U89" s="5"/>
      <c r="V89" s="41">
        <f t="shared" si="38"/>
        <v>174618.73920000001</v>
      </c>
      <c r="W89" s="36" t="b">
        <f t="shared" si="54"/>
        <v>1</v>
      </c>
      <c r="X89" s="44">
        <f t="shared" si="56"/>
        <v>5.2837213391601585</v>
      </c>
      <c r="Y89" s="43">
        <f t="shared" si="55"/>
        <v>5</v>
      </c>
      <c r="AA89" s="61">
        <v>17</v>
      </c>
      <c r="AB89" s="58">
        <f t="shared" si="40"/>
        <v>561823.45279999997</v>
      </c>
      <c r="AC89" s="57">
        <f t="shared" si="41"/>
        <v>9376.54720000003</v>
      </c>
    </row>
    <row r="90" spans="2:29" ht="28.5" customHeight="1">
      <c r="B90" s="21">
        <v>10</v>
      </c>
      <c r="C90" s="20" t="s">
        <v>22</v>
      </c>
      <c r="D90" s="19" t="s">
        <v>60</v>
      </c>
      <c r="E90" s="18">
        <v>1</v>
      </c>
      <c r="F90" s="17" t="s">
        <v>9</v>
      </c>
      <c r="G90" s="14">
        <v>70701.8</v>
      </c>
      <c r="H90" s="12">
        <f t="shared" si="44"/>
        <v>13433.34</v>
      </c>
      <c r="I90" s="12">
        <f t="shared" si="45"/>
        <v>84135.14</v>
      </c>
      <c r="J90" s="16">
        <f t="shared" si="46"/>
        <v>84135.14</v>
      </c>
      <c r="L90" s="14">
        <v>68500</v>
      </c>
      <c r="M90" s="12">
        <f t="shared" si="47"/>
        <v>13015</v>
      </c>
      <c r="N90" s="12">
        <f t="shared" si="48"/>
        <v>81515</v>
      </c>
      <c r="O90" s="15">
        <f t="shared" si="49"/>
        <v>81515</v>
      </c>
      <c r="Q90" s="14">
        <f t="shared" si="50"/>
        <v>49030.108</v>
      </c>
      <c r="R90" s="12">
        <f t="shared" si="51"/>
        <v>9315.7199999999993</v>
      </c>
      <c r="S90" s="12">
        <f t="shared" si="52"/>
        <v>58345.828000000001</v>
      </c>
      <c r="T90" s="11">
        <f t="shared" si="53"/>
        <v>58345.828000000001</v>
      </c>
      <c r="U90" s="5"/>
      <c r="V90" s="41">
        <f t="shared" si="38"/>
        <v>25789.311999999998</v>
      </c>
      <c r="W90" s="35" t="b">
        <f t="shared" si="54"/>
        <v>0</v>
      </c>
      <c r="X90" s="44"/>
      <c r="Y90" s="40">
        <v>0</v>
      </c>
      <c r="AA90" s="61">
        <v>1</v>
      </c>
      <c r="AB90" s="58">
        <f t="shared" si="40"/>
        <v>58345.828000000001</v>
      </c>
      <c r="AC90" s="57">
        <f t="shared" si="41"/>
        <v>25789.311999999998</v>
      </c>
    </row>
    <row r="91" spans="2:29" ht="28.5" customHeight="1">
      <c r="B91" s="21">
        <v>11</v>
      </c>
      <c r="C91" s="20" t="s">
        <v>22</v>
      </c>
      <c r="D91" s="19" t="s">
        <v>59</v>
      </c>
      <c r="E91" s="18">
        <v>7</v>
      </c>
      <c r="F91" s="17" t="s">
        <v>9</v>
      </c>
      <c r="G91" s="14">
        <v>19935.57</v>
      </c>
      <c r="H91" s="12">
        <f t="shared" si="44"/>
        <v>3787.76</v>
      </c>
      <c r="I91" s="12">
        <f t="shared" si="45"/>
        <v>23723.33</v>
      </c>
      <c r="J91" s="16">
        <f t="shared" si="46"/>
        <v>166063.31</v>
      </c>
      <c r="L91" s="14">
        <v>19300</v>
      </c>
      <c r="M91" s="12">
        <f t="shared" si="47"/>
        <v>3667</v>
      </c>
      <c r="N91" s="12">
        <f t="shared" si="48"/>
        <v>22967</v>
      </c>
      <c r="O91" s="15">
        <f t="shared" si="49"/>
        <v>160769</v>
      </c>
      <c r="Q91" s="14">
        <f t="shared" si="50"/>
        <v>13814.322399999999</v>
      </c>
      <c r="R91" s="12">
        <f t="shared" si="51"/>
        <v>2624.72</v>
      </c>
      <c r="S91" s="12">
        <f t="shared" si="52"/>
        <v>16439.042399999998</v>
      </c>
      <c r="T91" s="11">
        <f t="shared" si="53"/>
        <v>115073.29679999998</v>
      </c>
      <c r="U91" s="5"/>
      <c r="V91" s="41">
        <f t="shared" si="38"/>
        <v>50990.013200000016</v>
      </c>
      <c r="W91" s="36" t="b">
        <f t="shared" si="54"/>
        <v>1</v>
      </c>
      <c r="X91" s="44">
        <f>V91/S91</f>
        <v>3.1017629834691598</v>
      </c>
      <c r="Y91" s="43">
        <f t="shared" si="55"/>
        <v>3</v>
      </c>
      <c r="AA91" s="61">
        <v>10</v>
      </c>
      <c r="AB91" s="58">
        <f t="shared" si="40"/>
        <v>164390.424</v>
      </c>
      <c r="AC91" s="57">
        <f t="shared" si="41"/>
        <v>1672.8859999999986</v>
      </c>
    </row>
    <row r="92" spans="2:29" ht="18">
      <c r="B92" s="21">
        <v>12</v>
      </c>
      <c r="C92" s="20" t="s">
        <v>22</v>
      </c>
      <c r="D92" s="19" t="s">
        <v>58</v>
      </c>
      <c r="E92" s="18">
        <v>2</v>
      </c>
      <c r="F92" s="17" t="s">
        <v>24</v>
      </c>
      <c r="G92" s="14">
        <v>61736.69</v>
      </c>
      <c r="H92" s="12">
        <f t="shared" si="44"/>
        <v>11729.97</v>
      </c>
      <c r="I92" s="12">
        <f t="shared" si="45"/>
        <v>73466.66</v>
      </c>
      <c r="J92" s="16">
        <f t="shared" si="46"/>
        <v>146933.32</v>
      </c>
      <c r="L92" s="14">
        <v>59800</v>
      </c>
      <c r="M92" s="12">
        <f t="shared" si="47"/>
        <v>11362</v>
      </c>
      <c r="N92" s="12">
        <f t="shared" si="48"/>
        <v>71162</v>
      </c>
      <c r="O92" s="15">
        <f t="shared" si="49"/>
        <v>142324</v>
      </c>
      <c r="Q92" s="14">
        <f t="shared" si="50"/>
        <v>42802.926399999997</v>
      </c>
      <c r="R92" s="12">
        <f t="shared" si="51"/>
        <v>8132.56</v>
      </c>
      <c r="S92" s="12">
        <f t="shared" si="52"/>
        <v>50935.486399999994</v>
      </c>
      <c r="T92" s="11">
        <f t="shared" si="53"/>
        <v>101870.97279999999</v>
      </c>
      <c r="U92" s="5"/>
      <c r="V92" s="41">
        <f t="shared" si="38"/>
        <v>45062.347200000018</v>
      </c>
      <c r="W92" s="35" t="b">
        <f t="shared" si="54"/>
        <v>0</v>
      </c>
      <c r="X92" s="44"/>
      <c r="Y92" s="40">
        <v>0</v>
      </c>
      <c r="AA92" s="61">
        <v>2</v>
      </c>
      <c r="AB92" s="58">
        <f t="shared" si="40"/>
        <v>101870.97279999999</v>
      </c>
      <c r="AC92" s="57">
        <f t="shared" si="41"/>
        <v>45062.347200000018</v>
      </c>
    </row>
    <row r="93" spans="2:29" ht="27.75" customHeight="1">
      <c r="B93" s="21">
        <v>13</v>
      </c>
      <c r="C93" s="20" t="s">
        <v>22</v>
      </c>
      <c r="D93" s="19" t="s">
        <v>57</v>
      </c>
      <c r="E93" s="18">
        <v>18</v>
      </c>
      <c r="F93" s="17" t="s">
        <v>24</v>
      </c>
      <c r="G93" s="14">
        <v>135651.74</v>
      </c>
      <c r="H93" s="12">
        <f t="shared" si="44"/>
        <v>25773.83</v>
      </c>
      <c r="I93" s="12">
        <f t="shared" si="45"/>
        <v>161425.57</v>
      </c>
      <c r="J93" s="16">
        <f t="shared" si="46"/>
        <v>2905660.2600000002</v>
      </c>
      <c r="K93" s="22"/>
      <c r="L93" s="14">
        <v>131500</v>
      </c>
      <c r="M93" s="12">
        <f t="shared" si="47"/>
        <v>24985</v>
      </c>
      <c r="N93" s="12">
        <f t="shared" si="48"/>
        <v>156485</v>
      </c>
      <c r="O93" s="15">
        <f t="shared" si="49"/>
        <v>2816730</v>
      </c>
      <c r="Q93" s="14">
        <f t="shared" si="50"/>
        <v>94123.491999999998</v>
      </c>
      <c r="R93" s="12">
        <f t="shared" si="51"/>
        <v>17883.46</v>
      </c>
      <c r="S93" s="12">
        <f t="shared" si="52"/>
        <v>112006.95199999999</v>
      </c>
      <c r="T93" s="11">
        <f t="shared" si="53"/>
        <v>2016125.1359999999</v>
      </c>
      <c r="U93" s="5"/>
      <c r="V93" s="41">
        <f t="shared" si="38"/>
        <v>889535.1240000003</v>
      </c>
      <c r="W93" s="36" t="b">
        <f t="shared" si="54"/>
        <v>1</v>
      </c>
      <c r="X93" s="44">
        <f>V93/S93</f>
        <v>7.9417849349208289</v>
      </c>
      <c r="Y93" s="43">
        <f t="shared" si="55"/>
        <v>7</v>
      </c>
      <c r="AA93" s="61">
        <v>25</v>
      </c>
      <c r="AB93" s="58">
        <f t="shared" si="40"/>
        <v>2800173.8</v>
      </c>
      <c r="AC93" s="57">
        <f t="shared" si="41"/>
        <v>105486.46000000043</v>
      </c>
    </row>
    <row r="94" spans="2:29" ht="27">
      <c r="B94" s="21">
        <v>14</v>
      </c>
      <c r="C94" s="20" t="s">
        <v>22</v>
      </c>
      <c r="D94" s="19" t="s">
        <v>56</v>
      </c>
      <c r="E94" s="18">
        <v>6</v>
      </c>
      <c r="F94" s="17" t="s">
        <v>9</v>
      </c>
      <c r="G94" s="14">
        <v>65240</v>
      </c>
      <c r="H94" s="12">
        <f t="shared" si="44"/>
        <v>12395.6</v>
      </c>
      <c r="I94" s="12">
        <f t="shared" si="45"/>
        <v>77635.600000000006</v>
      </c>
      <c r="J94" s="16">
        <f t="shared" si="46"/>
        <v>465813.60000000003</v>
      </c>
      <c r="L94" s="14">
        <v>63200</v>
      </c>
      <c r="M94" s="12">
        <f t="shared" si="47"/>
        <v>12008</v>
      </c>
      <c r="N94" s="12">
        <f t="shared" si="48"/>
        <v>75208</v>
      </c>
      <c r="O94" s="15">
        <f t="shared" si="49"/>
        <v>451248</v>
      </c>
      <c r="Q94" s="14">
        <f t="shared" si="50"/>
        <v>45236.537599999996</v>
      </c>
      <c r="R94" s="12">
        <f t="shared" si="51"/>
        <v>8594.94</v>
      </c>
      <c r="S94" s="12">
        <f t="shared" si="52"/>
        <v>53831.477599999998</v>
      </c>
      <c r="T94" s="11">
        <f t="shared" si="53"/>
        <v>322988.86560000002</v>
      </c>
      <c r="U94" s="5"/>
      <c r="V94" s="41">
        <f t="shared" si="38"/>
        <v>142824.73440000002</v>
      </c>
      <c r="W94" s="36" t="b">
        <f t="shared" si="54"/>
        <v>1</v>
      </c>
      <c r="X94" s="44">
        <f t="shared" ref="X94:X100" si="57">V94/S94</f>
        <v>2.6531825015332671</v>
      </c>
      <c r="Y94" s="43">
        <f t="shared" si="55"/>
        <v>2</v>
      </c>
      <c r="AA94" s="61">
        <v>8</v>
      </c>
      <c r="AB94" s="58">
        <f t="shared" si="40"/>
        <v>430651.82079999999</v>
      </c>
      <c r="AC94" s="57">
        <f t="shared" si="41"/>
        <v>35161.779200000048</v>
      </c>
    </row>
    <row r="95" spans="2:29" ht="35.25" customHeight="1">
      <c r="B95" s="21">
        <v>15</v>
      </c>
      <c r="C95" s="20" t="s">
        <v>22</v>
      </c>
      <c r="D95" s="19" t="s">
        <v>55</v>
      </c>
      <c r="E95" s="18">
        <v>12</v>
      </c>
      <c r="F95" s="17" t="s">
        <v>9</v>
      </c>
      <c r="G95" s="14">
        <v>30000</v>
      </c>
      <c r="H95" s="12">
        <f t="shared" si="44"/>
        <v>5700</v>
      </c>
      <c r="I95" s="12">
        <f t="shared" si="45"/>
        <v>35700</v>
      </c>
      <c r="J95" s="16">
        <f t="shared" si="46"/>
        <v>428400</v>
      </c>
      <c r="L95" s="14">
        <v>29100</v>
      </c>
      <c r="M95" s="12">
        <f t="shared" si="47"/>
        <v>5529</v>
      </c>
      <c r="N95" s="12">
        <f t="shared" si="48"/>
        <v>34629</v>
      </c>
      <c r="O95" s="15">
        <f t="shared" si="49"/>
        <v>415548</v>
      </c>
      <c r="Q95" s="14">
        <f t="shared" si="50"/>
        <v>20828.8488</v>
      </c>
      <c r="R95" s="12">
        <f t="shared" si="51"/>
        <v>3957.48</v>
      </c>
      <c r="S95" s="12">
        <f t="shared" si="52"/>
        <v>24786.328799999999</v>
      </c>
      <c r="T95" s="11">
        <f t="shared" si="53"/>
        <v>297435.94559999998</v>
      </c>
      <c r="U95" s="5"/>
      <c r="V95" s="41">
        <f t="shared" si="38"/>
        <v>130964.05440000002</v>
      </c>
      <c r="W95" s="36" t="b">
        <f t="shared" si="54"/>
        <v>1</v>
      </c>
      <c r="X95" s="44">
        <f t="shared" si="57"/>
        <v>5.2837213391601594</v>
      </c>
      <c r="Y95" s="43">
        <f t="shared" si="55"/>
        <v>5</v>
      </c>
      <c r="AA95" s="61">
        <v>17</v>
      </c>
      <c r="AB95" s="58">
        <f t="shared" si="40"/>
        <v>421367.58960000001</v>
      </c>
      <c r="AC95" s="57">
        <f t="shared" si="41"/>
        <v>7032.4103999999934</v>
      </c>
    </row>
    <row r="96" spans="2:29" ht="26.25" customHeight="1">
      <c r="B96" s="21">
        <v>16</v>
      </c>
      <c r="C96" s="20" t="s">
        <v>22</v>
      </c>
      <c r="D96" s="19" t="s">
        <v>54</v>
      </c>
      <c r="E96" s="18">
        <v>25</v>
      </c>
      <c r="F96" s="17" t="s">
        <v>9</v>
      </c>
      <c r="G96" s="14">
        <v>34230.589999999997</v>
      </c>
      <c r="H96" s="12">
        <f t="shared" si="44"/>
        <v>6503.81</v>
      </c>
      <c r="I96" s="12">
        <f t="shared" si="45"/>
        <v>40734.399999999994</v>
      </c>
      <c r="J96" s="16">
        <f t="shared" si="46"/>
        <v>1018359.9999999999</v>
      </c>
      <c r="L96" s="14">
        <v>33200</v>
      </c>
      <c r="M96" s="12">
        <f t="shared" si="47"/>
        <v>6308</v>
      </c>
      <c r="N96" s="12">
        <f t="shared" si="48"/>
        <v>39508</v>
      </c>
      <c r="O96" s="15">
        <f t="shared" si="49"/>
        <v>987700</v>
      </c>
      <c r="Q96" s="14">
        <f t="shared" si="50"/>
        <v>23763.497599999999</v>
      </c>
      <c r="R96" s="12">
        <f t="shared" si="51"/>
        <v>4515.0600000000004</v>
      </c>
      <c r="S96" s="12">
        <f t="shared" si="52"/>
        <v>28278.5576</v>
      </c>
      <c r="T96" s="11">
        <f t="shared" si="53"/>
        <v>706963.94</v>
      </c>
      <c r="U96" s="5"/>
      <c r="V96" s="41">
        <f t="shared" si="38"/>
        <v>311396.05999999994</v>
      </c>
      <c r="W96" s="36" t="b">
        <f t="shared" si="54"/>
        <v>1</v>
      </c>
      <c r="X96" s="44">
        <f t="shared" si="57"/>
        <v>11.011737741531766</v>
      </c>
      <c r="Y96" s="43">
        <f t="shared" si="55"/>
        <v>11</v>
      </c>
      <c r="AA96" s="61">
        <v>36</v>
      </c>
      <c r="AB96" s="58">
        <f t="shared" si="40"/>
        <v>1018028.0736</v>
      </c>
      <c r="AC96" s="57">
        <f t="shared" si="41"/>
        <v>331.92639999988023</v>
      </c>
    </row>
    <row r="97" spans="2:29" ht="27.75" customHeight="1">
      <c r="B97" s="21">
        <v>17</v>
      </c>
      <c r="C97" s="20" t="s">
        <v>22</v>
      </c>
      <c r="D97" s="19" t="s">
        <v>53</v>
      </c>
      <c r="E97" s="18">
        <v>14</v>
      </c>
      <c r="F97" s="17" t="s">
        <v>9</v>
      </c>
      <c r="G97" s="14">
        <v>26688.2</v>
      </c>
      <c r="H97" s="12">
        <f t="shared" si="44"/>
        <v>5070.76</v>
      </c>
      <c r="I97" s="12">
        <f t="shared" si="45"/>
        <v>31758.959999999999</v>
      </c>
      <c r="J97" s="16">
        <f t="shared" si="46"/>
        <v>444625.44</v>
      </c>
      <c r="L97" s="14">
        <v>25800</v>
      </c>
      <c r="M97" s="12">
        <f t="shared" si="47"/>
        <v>4902</v>
      </c>
      <c r="N97" s="12">
        <f t="shared" si="48"/>
        <v>30702</v>
      </c>
      <c r="O97" s="15">
        <f t="shared" si="49"/>
        <v>429828</v>
      </c>
      <c r="Q97" s="14">
        <f t="shared" si="50"/>
        <v>18466.814399999999</v>
      </c>
      <c r="R97" s="12">
        <f t="shared" si="51"/>
        <v>3508.69</v>
      </c>
      <c r="S97" s="12">
        <f t="shared" si="52"/>
        <v>21975.504399999998</v>
      </c>
      <c r="T97" s="11">
        <f t="shared" si="53"/>
        <v>307657.06159999996</v>
      </c>
      <c r="U97" s="5"/>
      <c r="V97" s="41">
        <f t="shared" si="38"/>
        <v>136968.37840000005</v>
      </c>
      <c r="W97" s="36" t="b">
        <f t="shared" si="54"/>
        <v>1</v>
      </c>
      <c r="X97" s="44">
        <f t="shared" si="57"/>
        <v>6.232775180350357</v>
      </c>
      <c r="Y97" s="43">
        <f t="shared" si="55"/>
        <v>6</v>
      </c>
      <c r="AA97" s="61">
        <v>20</v>
      </c>
      <c r="AB97" s="58">
        <f t="shared" si="40"/>
        <v>439510.08799999999</v>
      </c>
      <c r="AC97" s="57">
        <f t="shared" si="41"/>
        <v>5115.3520000000135</v>
      </c>
    </row>
    <row r="98" spans="2:29" ht="27.75" customHeight="1">
      <c r="B98" s="21">
        <v>18</v>
      </c>
      <c r="C98" s="20" t="s">
        <v>52</v>
      </c>
      <c r="D98" s="19" t="s">
        <v>51</v>
      </c>
      <c r="E98" s="18">
        <v>24</v>
      </c>
      <c r="F98" s="17" t="s">
        <v>9</v>
      </c>
      <c r="G98" s="14">
        <v>11874.15</v>
      </c>
      <c r="H98" s="12">
        <f t="shared" si="44"/>
        <v>2256.09</v>
      </c>
      <c r="I98" s="12">
        <f t="shared" si="45"/>
        <v>14130.24</v>
      </c>
      <c r="J98" s="16">
        <f t="shared" si="46"/>
        <v>339125.76000000001</v>
      </c>
      <c r="L98" s="14">
        <v>11500</v>
      </c>
      <c r="M98" s="12">
        <f t="shared" si="47"/>
        <v>2185</v>
      </c>
      <c r="N98" s="12">
        <f t="shared" si="48"/>
        <v>13685</v>
      </c>
      <c r="O98" s="15">
        <f t="shared" si="49"/>
        <v>328440</v>
      </c>
      <c r="Q98" s="14">
        <f t="shared" si="50"/>
        <v>8231.3320000000003</v>
      </c>
      <c r="R98" s="12">
        <f t="shared" si="51"/>
        <v>1563.95</v>
      </c>
      <c r="S98" s="12">
        <f t="shared" si="52"/>
        <v>9795.2820000000011</v>
      </c>
      <c r="T98" s="11">
        <f t="shared" si="53"/>
        <v>235086.76800000004</v>
      </c>
      <c r="U98" s="5"/>
      <c r="V98" s="41">
        <f t="shared" si="38"/>
        <v>104038.99199999997</v>
      </c>
      <c r="W98" s="36" t="b">
        <f t="shared" si="54"/>
        <v>1</v>
      </c>
      <c r="X98" s="44">
        <f t="shared" si="57"/>
        <v>10.621337088610614</v>
      </c>
      <c r="Y98" s="43">
        <f t="shared" si="55"/>
        <v>10</v>
      </c>
      <c r="AA98" s="61">
        <v>34</v>
      </c>
      <c r="AB98" s="58">
        <f t="shared" si="40"/>
        <v>333039.58800000005</v>
      </c>
      <c r="AC98" s="57">
        <f t="shared" si="41"/>
        <v>6086.1719999999623</v>
      </c>
    </row>
    <row r="99" spans="2:29" ht="27.75" customHeight="1">
      <c r="B99" s="21">
        <v>19</v>
      </c>
      <c r="C99" s="20" t="s">
        <v>11</v>
      </c>
      <c r="D99" s="19" t="s">
        <v>50</v>
      </c>
      <c r="E99" s="18">
        <v>6</v>
      </c>
      <c r="F99" s="17" t="s">
        <v>12</v>
      </c>
      <c r="G99" s="14">
        <v>152843.17000000001</v>
      </c>
      <c r="H99" s="12">
        <f t="shared" si="44"/>
        <v>29040.2</v>
      </c>
      <c r="I99" s="12">
        <f t="shared" si="45"/>
        <v>181883.37000000002</v>
      </c>
      <c r="J99" s="16">
        <f t="shared" si="46"/>
        <v>1091300.2200000002</v>
      </c>
      <c r="L99" s="14">
        <v>148200</v>
      </c>
      <c r="M99" s="12">
        <f t="shared" si="47"/>
        <v>28158</v>
      </c>
      <c r="N99" s="12">
        <f t="shared" si="48"/>
        <v>176358</v>
      </c>
      <c r="O99" s="15">
        <f t="shared" si="49"/>
        <v>1058148</v>
      </c>
      <c r="Q99" s="14">
        <f t="shared" si="50"/>
        <v>106076.81759999999</v>
      </c>
      <c r="R99" s="12">
        <f t="shared" si="51"/>
        <v>20154.599999999999</v>
      </c>
      <c r="S99" s="12">
        <f t="shared" si="52"/>
        <v>126231.41759999999</v>
      </c>
      <c r="T99" s="11">
        <f t="shared" si="53"/>
        <v>757388.50559999992</v>
      </c>
      <c r="U99" s="5"/>
      <c r="V99" s="41">
        <f t="shared" si="38"/>
        <v>333911.71440000029</v>
      </c>
      <c r="W99" s="36" t="b">
        <f t="shared" si="54"/>
        <v>1</v>
      </c>
      <c r="X99" s="44">
        <f t="shared" si="57"/>
        <v>2.6452346075847313</v>
      </c>
      <c r="Y99" s="43">
        <f t="shared" si="55"/>
        <v>2</v>
      </c>
      <c r="AA99" s="61">
        <v>8</v>
      </c>
      <c r="AB99" s="58">
        <f t="shared" si="40"/>
        <v>1009851.3407999999</v>
      </c>
      <c r="AC99" s="57">
        <f t="shared" si="41"/>
        <v>81448.879200000316</v>
      </c>
    </row>
    <row r="100" spans="2:29" ht="30" customHeight="1">
      <c r="B100" s="21">
        <v>20</v>
      </c>
      <c r="C100" s="20" t="s">
        <v>11</v>
      </c>
      <c r="D100" s="19" t="s">
        <v>49</v>
      </c>
      <c r="E100" s="18">
        <v>5</v>
      </c>
      <c r="F100" s="17" t="s">
        <v>12</v>
      </c>
      <c r="G100" s="14">
        <v>94993.75</v>
      </c>
      <c r="H100" s="12">
        <f t="shared" si="44"/>
        <v>18048.810000000001</v>
      </c>
      <c r="I100" s="12">
        <f t="shared" si="45"/>
        <v>113042.56</v>
      </c>
      <c r="J100" s="16">
        <f t="shared" si="46"/>
        <v>565212.80000000005</v>
      </c>
      <c r="L100" s="14">
        <v>92100</v>
      </c>
      <c r="M100" s="12">
        <f t="shared" si="47"/>
        <v>17499</v>
      </c>
      <c r="N100" s="12">
        <f t="shared" si="48"/>
        <v>109599</v>
      </c>
      <c r="O100" s="15">
        <f t="shared" si="49"/>
        <v>547995</v>
      </c>
      <c r="Q100" s="14">
        <f t="shared" si="50"/>
        <v>65922.232799999998</v>
      </c>
      <c r="R100" s="12">
        <f>+ROUND(Q100*19%,2)</f>
        <v>12525.22</v>
      </c>
      <c r="S100" s="12">
        <f t="shared" si="52"/>
        <v>78447.452799999999</v>
      </c>
      <c r="T100" s="11">
        <f t="shared" si="53"/>
        <v>392237.26399999997</v>
      </c>
      <c r="U100" s="5"/>
      <c r="V100" s="41">
        <f t="shared" si="38"/>
        <v>172975.53600000008</v>
      </c>
      <c r="W100" s="36" t="b">
        <f t="shared" si="54"/>
        <v>1</v>
      </c>
      <c r="X100" s="44">
        <f t="shared" si="57"/>
        <v>2.2049860107121297</v>
      </c>
      <c r="Y100" s="43">
        <f t="shared" si="55"/>
        <v>2</v>
      </c>
      <c r="AA100" s="61">
        <v>7</v>
      </c>
      <c r="AB100" s="58">
        <f t="shared" si="40"/>
        <v>549132.16960000002</v>
      </c>
      <c r="AC100" s="57">
        <f t="shared" si="41"/>
        <v>16080.630400000024</v>
      </c>
    </row>
    <row r="101" spans="2:29" ht="24" customHeight="1">
      <c r="B101" s="21">
        <v>21</v>
      </c>
      <c r="C101" s="20" t="s">
        <v>47</v>
      </c>
      <c r="D101" s="19" t="s">
        <v>48</v>
      </c>
      <c r="E101" s="18">
        <v>1</v>
      </c>
      <c r="F101" s="17" t="s">
        <v>9</v>
      </c>
      <c r="G101" s="14">
        <v>440451.38</v>
      </c>
      <c r="H101" s="12">
        <f t="shared" si="44"/>
        <v>83685.759999999995</v>
      </c>
      <c r="I101" s="12">
        <f t="shared" si="45"/>
        <v>524137.14</v>
      </c>
      <c r="J101" s="16">
        <f t="shared" si="46"/>
        <v>524137.14</v>
      </c>
      <c r="L101" s="14">
        <v>427200</v>
      </c>
      <c r="M101" s="12">
        <f t="shared" si="47"/>
        <v>81168</v>
      </c>
      <c r="N101" s="12">
        <f t="shared" si="48"/>
        <v>508368</v>
      </c>
      <c r="O101" s="15">
        <f t="shared" si="49"/>
        <v>508368</v>
      </c>
      <c r="Q101" s="14">
        <f t="shared" si="50"/>
        <v>305776.08960000001</v>
      </c>
      <c r="R101" s="12">
        <f t="shared" si="51"/>
        <v>58097.46</v>
      </c>
      <c r="S101" s="12">
        <f t="shared" si="52"/>
        <v>363873.54960000003</v>
      </c>
      <c r="T101" s="11">
        <f t="shared" si="53"/>
        <v>363873.54960000003</v>
      </c>
      <c r="U101" s="5"/>
      <c r="V101" s="41">
        <f t="shared" si="38"/>
        <v>160263.59039999999</v>
      </c>
      <c r="W101" s="35" t="b">
        <f t="shared" si="54"/>
        <v>0</v>
      </c>
      <c r="X101" s="44"/>
      <c r="Y101" s="40">
        <v>0</v>
      </c>
      <c r="AA101" s="61">
        <v>1</v>
      </c>
      <c r="AB101" s="58">
        <f t="shared" si="40"/>
        <v>363873.54960000003</v>
      </c>
      <c r="AC101" s="57">
        <f t="shared" si="41"/>
        <v>160263.59039999999</v>
      </c>
    </row>
    <row r="102" spans="2:29" ht="24" customHeight="1">
      <c r="B102" s="21">
        <v>22</v>
      </c>
      <c r="C102" s="20" t="s">
        <v>47</v>
      </c>
      <c r="D102" s="19" t="s">
        <v>46</v>
      </c>
      <c r="E102" s="18">
        <v>1</v>
      </c>
      <c r="F102" s="17" t="s">
        <v>9</v>
      </c>
      <c r="G102" s="14">
        <v>211957.16</v>
      </c>
      <c r="H102" s="12">
        <f t="shared" si="44"/>
        <v>40271.86</v>
      </c>
      <c r="I102" s="12">
        <f t="shared" si="45"/>
        <v>252229.02000000002</v>
      </c>
      <c r="J102" s="16">
        <f t="shared" si="46"/>
        <v>252229.02000000002</v>
      </c>
      <c r="L102" s="14">
        <v>205500</v>
      </c>
      <c r="M102" s="12">
        <f t="shared" si="47"/>
        <v>39045</v>
      </c>
      <c r="N102" s="12">
        <f t="shared" si="48"/>
        <v>244545</v>
      </c>
      <c r="O102" s="15">
        <f t="shared" si="49"/>
        <v>244545</v>
      </c>
      <c r="Q102" s="14">
        <f t="shared" si="50"/>
        <v>147090.32399999999</v>
      </c>
      <c r="R102" s="12">
        <f t="shared" si="51"/>
        <v>27947.16</v>
      </c>
      <c r="S102" s="12">
        <f t="shared" si="52"/>
        <v>175037.484</v>
      </c>
      <c r="T102" s="11">
        <f t="shared" si="53"/>
        <v>175037.484</v>
      </c>
      <c r="U102" s="5"/>
      <c r="V102" s="41">
        <f t="shared" si="38"/>
        <v>77191.536000000022</v>
      </c>
      <c r="W102" s="35" t="b">
        <f t="shared" si="54"/>
        <v>0</v>
      </c>
      <c r="X102" s="44"/>
      <c r="Y102" s="40">
        <v>0</v>
      </c>
      <c r="AA102" s="61">
        <v>1</v>
      </c>
      <c r="AB102" s="58">
        <f t="shared" si="40"/>
        <v>175037.484</v>
      </c>
      <c r="AC102" s="57">
        <f t="shared" si="41"/>
        <v>77191.536000000022</v>
      </c>
    </row>
    <row r="103" spans="2:29" ht="27">
      <c r="B103" s="21">
        <v>23</v>
      </c>
      <c r="C103" s="20" t="s">
        <v>6</v>
      </c>
      <c r="D103" s="19" t="s">
        <v>45</v>
      </c>
      <c r="E103" s="18">
        <v>6</v>
      </c>
      <c r="F103" s="17" t="s">
        <v>9</v>
      </c>
      <c r="G103" s="14">
        <v>168067.23</v>
      </c>
      <c r="H103" s="12">
        <f t="shared" si="44"/>
        <v>31932.77</v>
      </c>
      <c r="I103" s="12">
        <f t="shared" si="45"/>
        <v>200000</v>
      </c>
      <c r="J103" s="16">
        <f t="shared" si="46"/>
        <v>1200000</v>
      </c>
      <c r="L103" s="14">
        <v>163000</v>
      </c>
      <c r="M103" s="12">
        <f t="shared" si="47"/>
        <v>30970</v>
      </c>
      <c r="N103" s="12">
        <f t="shared" si="48"/>
        <v>193970</v>
      </c>
      <c r="O103" s="15">
        <f t="shared" si="49"/>
        <v>1163820</v>
      </c>
      <c r="Q103" s="14">
        <f t="shared" si="50"/>
        <v>116670.18399999999</v>
      </c>
      <c r="R103" s="12">
        <f t="shared" si="51"/>
        <v>22167.33</v>
      </c>
      <c r="S103" s="12">
        <f t="shared" si="52"/>
        <v>138837.514</v>
      </c>
      <c r="T103" s="11">
        <f t="shared" si="53"/>
        <v>833025.08400000003</v>
      </c>
      <c r="U103" s="5"/>
      <c r="V103" s="41">
        <f t="shared" si="38"/>
        <v>366974.91599999997</v>
      </c>
      <c r="W103" s="36" t="b">
        <f t="shared" si="54"/>
        <v>1</v>
      </c>
      <c r="X103" s="44">
        <f>V103/S103</f>
        <v>2.643197111697059</v>
      </c>
      <c r="Y103" s="43">
        <f t="shared" si="55"/>
        <v>2</v>
      </c>
      <c r="AA103" s="61">
        <v>8</v>
      </c>
      <c r="AB103" s="58">
        <f t="shared" si="40"/>
        <v>1110700.112</v>
      </c>
      <c r="AC103" s="57">
        <f t="shared" si="41"/>
        <v>89299.888000000035</v>
      </c>
    </row>
    <row r="104" spans="2:29" ht="18">
      <c r="B104" s="21">
        <v>24</v>
      </c>
      <c r="C104" s="20" t="s">
        <v>6</v>
      </c>
      <c r="D104" s="19" t="s">
        <v>44</v>
      </c>
      <c r="E104" s="18">
        <v>37</v>
      </c>
      <c r="F104" s="17" t="s">
        <v>4</v>
      </c>
      <c r="G104" s="14">
        <v>28684.93</v>
      </c>
      <c r="H104" s="12">
        <f t="shared" si="44"/>
        <v>5450.14</v>
      </c>
      <c r="I104" s="12">
        <f t="shared" si="45"/>
        <v>34135.07</v>
      </c>
      <c r="J104" s="16">
        <f t="shared" si="46"/>
        <v>1262997.5900000001</v>
      </c>
      <c r="L104" s="14">
        <v>27800</v>
      </c>
      <c r="M104" s="12">
        <f t="shared" si="47"/>
        <v>5282</v>
      </c>
      <c r="N104" s="12">
        <f t="shared" si="48"/>
        <v>33082</v>
      </c>
      <c r="O104" s="15">
        <f t="shared" si="49"/>
        <v>1224034</v>
      </c>
      <c r="Q104" s="14">
        <f t="shared" si="50"/>
        <v>19898.350399999999</v>
      </c>
      <c r="R104" s="12">
        <f t="shared" si="51"/>
        <v>3780.69</v>
      </c>
      <c r="S104" s="12">
        <f t="shared" si="52"/>
        <v>23679.040399999998</v>
      </c>
      <c r="T104" s="11">
        <f t="shared" si="53"/>
        <v>876124.49479999999</v>
      </c>
      <c r="U104" s="5"/>
      <c r="V104" s="41">
        <f t="shared" si="38"/>
        <v>386873.0952000001</v>
      </c>
      <c r="W104" s="36" t="b">
        <f t="shared" si="54"/>
        <v>1</v>
      </c>
      <c r="X104" s="44">
        <f t="shared" ref="X104:X105" si="58">V104/S104</f>
        <v>16.338208333814073</v>
      </c>
      <c r="Y104" s="43">
        <f t="shared" si="55"/>
        <v>16</v>
      </c>
      <c r="AA104" s="61">
        <v>53</v>
      </c>
      <c r="AB104" s="58">
        <f t="shared" si="40"/>
        <v>1254989.1412</v>
      </c>
      <c r="AC104" s="57">
        <f t="shared" si="41"/>
        <v>8008.4488000001293</v>
      </c>
    </row>
    <row r="105" spans="2:29" ht="27">
      <c r="B105" s="21">
        <v>25</v>
      </c>
      <c r="C105" s="20" t="s">
        <v>6</v>
      </c>
      <c r="D105" s="19" t="s">
        <v>43</v>
      </c>
      <c r="E105" s="18">
        <v>4</v>
      </c>
      <c r="F105" s="17" t="s">
        <v>9</v>
      </c>
      <c r="G105" s="14">
        <v>193679.93</v>
      </c>
      <c r="H105" s="12">
        <f t="shared" si="44"/>
        <v>36799.19</v>
      </c>
      <c r="I105" s="12">
        <f t="shared" si="45"/>
        <v>230479.12</v>
      </c>
      <c r="J105" s="16">
        <f t="shared" si="46"/>
        <v>921916.48</v>
      </c>
      <c r="L105" s="14">
        <v>187800</v>
      </c>
      <c r="M105" s="12">
        <f t="shared" si="47"/>
        <v>35682</v>
      </c>
      <c r="N105" s="12">
        <f t="shared" si="48"/>
        <v>223482</v>
      </c>
      <c r="O105" s="15">
        <f t="shared" si="49"/>
        <v>893928</v>
      </c>
      <c r="Q105" s="14">
        <f t="shared" si="50"/>
        <v>134421.2304</v>
      </c>
      <c r="R105" s="12">
        <f t="shared" si="51"/>
        <v>25540.03</v>
      </c>
      <c r="S105" s="12">
        <f t="shared" si="52"/>
        <v>159961.2604</v>
      </c>
      <c r="T105" s="11">
        <f t="shared" si="53"/>
        <v>639845.0416</v>
      </c>
      <c r="U105" s="5"/>
      <c r="V105" s="41">
        <f t="shared" si="38"/>
        <v>282071.43839999998</v>
      </c>
      <c r="W105" s="36" t="b">
        <f t="shared" si="54"/>
        <v>1</v>
      </c>
      <c r="X105" s="44">
        <f t="shared" si="58"/>
        <v>1.7633734423863041</v>
      </c>
      <c r="Y105" s="43">
        <f t="shared" si="55"/>
        <v>1</v>
      </c>
      <c r="AA105" s="61">
        <v>5</v>
      </c>
      <c r="AB105" s="58">
        <f t="shared" si="40"/>
        <v>799806.30200000003</v>
      </c>
      <c r="AC105" s="57">
        <f t="shared" si="41"/>
        <v>122110.17799999996</v>
      </c>
    </row>
    <row r="106" spans="2:29" ht="18.75" customHeight="1">
      <c r="B106" s="68" t="s">
        <v>42</v>
      </c>
      <c r="C106" s="68"/>
      <c r="D106" s="68"/>
      <c r="E106" s="67"/>
      <c r="F106" s="68"/>
      <c r="G106" s="3"/>
      <c r="H106" s="3"/>
      <c r="I106" s="3"/>
      <c r="J106" s="3"/>
      <c r="L106" s="3"/>
      <c r="Q106" s="3"/>
      <c r="U106" s="5"/>
      <c r="V106" s="45"/>
      <c r="W106" s="37"/>
      <c r="X106" s="46"/>
      <c r="Y106" s="47"/>
      <c r="AB106" s="55"/>
      <c r="AC106" s="56"/>
    </row>
    <row r="107" spans="2:29" ht="27">
      <c r="B107" s="24" t="s">
        <v>41</v>
      </c>
      <c r="C107" s="24" t="s">
        <v>40</v>
      </c>
      <c r="D107" s="24" t="s">
        <v>39</v>
      </c>
      <c r="E107" s="25" t="s">
        <v>38</v>
      </c>
      <c r="F107" s="24" t="s">
        <v>37</v>
      </c>
      <c r="G107" s="3"/>
      <c r="H107" s="3"/>
      <c r="I107" s="3"/>
      <c r="J107" s="3"/>
      <c r="L107" s="3"/>
      <c r="Q107" s="3"/>
      <c r="U107" s="5"/>
      <c r="V107" s="45"/>
      <c r="W107" s="37"/>
      <c r="X107" s="46"/>
      <c r="Y107" s="47"/>
      <c r="AB107" s="55"/>
      <c r="AC107" s="56"/>
    </row>
    <row r="108" spans="2:29" ht="27">
      <c r="B108" s="21">
        <v>1</v>
      </c>
      <c r="C108" s="20" t="s">
        <v>36</v>
      </c>
      <c r="D108" s="19" t="s">
        <v>35</v>
      </c>
      <c r="E108" s="18">
        <v>4</v>
      </c>
      <c r="F108" s="23" t="s">
        <v>34</v>
      </c>
      <c r="G108" s="14">
        <v>78545.5</v>
      </c>
      <c r="H108" s="13" t="s">
        <v>3</v>
      </c>
      <c r="I108" s="12">
        <f t="shared" ref="I108:I126" si="59">+G108</f>
        <v>78545.5</v>
      </c>
      <c r="J108" s="16">
        <f t="shared" ref="J108:J126" si="60">+I108*E108</f>
        <v>314182</v>
      </c>
      <c r="L108" s="14">
        <v>76100</v>
      </c>
      <c r="M108" s="13" t="s">
        <v>3</v>
      </c>
      <c r="N108" s="12">
        <f t="shared" ref="N108:N126" si="61">+L108</f>
        <v>76100</v>
      </c>
      <c r="O108" s="15">
        <f t="shared" ref="O108:O126" si="62">+N108*E108</f>
        <v>304400</v>
      </c>
      <c r="Q108" s="14">
        <f>L108*(1-28.4232%)</f>
        <v>54469.944799999997</v>
      </c>
      <c r="R108" s="13" t="s">
        <v>3</v>
      </c>
      <c r="S108" s="12">
        <f t="shared" ref="S108:S126" si="63">+Q108</f>
        <v>54469.944799999997</v>
      </c>
      <c r="T108" s="11">
        <f t="shared" ref="T108:T125" si="64">S108*E108</f>
        <v>217879.77919999999</v>
      </c>
      <c r="U108" s="5"/>
      <c r="V108" s="41">
        <f t="shared" ref="V108:V126" si="65">J108-T108</f>
        <v>96302.22080000001</v>
      </c>
      <c r="W108" s="36" t="b">
        <f t="shared" si="54"/>
        <v>1</v>
      </c>
      <c r="X108" s="44">
        <f t="shared" ref="X108:X117" si="66">V108/S108</f>
        <v>1.7679882209096716</v>
      </c>
      <c r="Y108" s="43">
        <f t="shared" si="55"/>
        <v>1</v>
      </c>
      <c r="AA108" s="61">
        <v>5</v>
      </c>
      <c r="AB108" s="58">
        <f t="shared" si="40"/>
        <v>272349.72399999999</v>
      </c>
      <c r="AC108" s="57">
        <f t="shared" si="41"/>
        <v>41832.276000000013</v>
      </c>
    </row>
    <row r="109" spans="2:29" ht="22.5">
      <c r="B109" s="21">
        <v>2</v>
      </c>
      <c r="C109" s="20" t="s">
        <v>33</v>
      </c>
      <c r="D109" s="19" t="s">
        <v>32</v>
      </c>
      <c r="E109" s="18">
        <v>25</v>
      </c>
      <c r="F109" s="23" t="s">
        <v>9</v>
      </c>
      <c r="G109" s="14">
        <v>29191.57</v>
      </c>
      <c r="H109" s="13" t="s">
        <v>3</v>
      </c>
      <c r="I109" s="12">
        <f t="shared" si="59"/>
        <v>29191.57</v>
      </c>
      <c r="J109" s="16">
        <f t="shared" si="60"/>
        <v>729789.25</v>
      </c>
      <c r="L109" s="14">
        <v>28300</v>
      </c>
      <c r="M109" s="13" t="s">
        <v>3</v>
      </c>
      <c r="N109" s="12">
        <f t="shared" si="61"/>
        <v>28300</v>
      </c>
      <c r="O109" s="15">
        <f t="shared" si="62"/>
        <v>707500</v>
      </c>
      <c r="Q109" s="14">
        <f t="shared" ref="Q109:Q125" si="67">L109*(1-28.42269%)</f>
        <v>20256.37873</v>
      </c>
      <c r="R109" s="13" t="s">
        <v>3</v>
      </c>
      <c r="S109" s="12">
        <f t="shared" si="63"/>
        <v>20256.37873</v>
      </c>
      <c r="T109" s="11">
        <f t="shared" si="64"/>
        <v>506409.46825000003</v>
      </c>
      <c r="U109" s="5"/>
      <c r="V109" s="41">
        <f t="shared" si="65"/>
        <v>223379.78174999997</v>
      </c>
      <c r="W109" s="36" t="b">
        <f t="shared" si="54"/>
        <v>1</v>
      </c>
      <c r="X109" s="44">
        <f t="shared" si="66"/>
        <v>11.027626641832637</v>
      </c>
      <c r="Y109" s="43">
        <f t="shared" si="55"/>
        <v>11</v>
      </c>
      <c r="AA109" s="61">
        <v>36</v>
      </c>
      <c r="AB109" s="58">
        <f t="shared" si="40"/>
        <v>729229.63428</v>
      </c>
      <c r="AC109" s="57">
        <f t="shared" si="41"/>
        <v>559.6157200000016</v>
      </c>
    </row>
    <row r="110" spans="2:29" ht="22.5">
      <c r="B110" s="21">
        <v>3</v>
      </c>
      <c r="C110" s="20" t="s">
        <v>30</v>
      </c>
      <c r="D110" s="19" t="s">
        <v>31</v>
      </c>
      <c r="E110" s="18">
        <v>17</v>
      </c>
      <c r="F110" s="17" t="s">
        <v>9</v>
      </c>
      <c r="G110" s="14">
        <v>45742.46</v>
      </c>
      <c r="H110" s="13" t="s">
        <v>3</v>
      </c>
      <c r="I110" s="12">
        <f t="shared" si="59"/>
        <v>45742.46</v>
      </c>
      <c r="J110" s="16">
        <f t="shared" si="60"/>
        <v>777621.82</v>
      </c>
      <c r="L110" s="14">
        <v>44300</v>
      </c>
      <c r="M110" s="13" t="s">
        <v>3</v>
      </c>
      <c r="N110" s="12">
        <f t="shared" si="61"/>
        <v>44300</v>
      </c>
      <c r="O110" s="15">
        <f t="shared" si="62"/>
        <v>753100</v>
      </c>
      <c r="Q110" s="14">
        <f t="shared" si="67"/>
        <v>31708.748330000002</v>
      </c>
      <c r="R110" s="13" t="s">
        <v>3</v>
      </c>
      <c r="S110" s="12">
        <f t="shared" si="63"/>
        <v>31708.748330000002</v>
      </c>
      <c r="T110" s="11">
        <f t="shared" si="64"/>
        <v>539048.72161000001</v>
      </c>
      <c r="U110" s="5"/>
      <c r="V110" s="41">
        <f t="shared" si="65"/>
        <v>238573.09838999994</v>
      </c>
      <c r="W110" s="36" t="b">
        <f t="shared" si="54"/>
        <v>1</v>
      </c>
      <c r="X110" s="44">
        <f t="shared" si="66"/>
        <v>7.5238888620615549</v>
      </c>
      <c r="Y110" s="43">
        <f t="shared" si="55"/>
        <v>7</v>
      </c>
      <c r="AA110" s="61">
        <v>24</v>
      </c>
      <c r="AB110" s="58">
        <f t="shared" si="40"/>
        <v>761009.95992000005</v>
      </c>
      <c r="AC110" s="57">
        <f t="shared" si="41"/>
        <v>16611.860079999897</v>
      </c>
    </row>
    <row r="111" spans="2:29" ht="22.5">
      <c r="B111" s="21">
        <v>4</v>
      </c>
      <c r="C111" s="20" t="s">
        <v>30</v>
      </c>
      <c r="D111" s="19" t="s">
        <v>29</v>
      </c>
      <c r="E111" s="18">
        <v>5</v>
      </c>
      <c r="F111" s="17" t="s">
        <v>24</v>
      </c>
      <c r="G111" s="14">
        <v>105849.02</v>
      </c>
      <c r="H111" s="13" t="s">
        <v>3</v>
      </c>
      <c r="I111" s="12">
        <f t="shared" si="59"/>
        <v>105849.02</v>
      </c>
      <c r="J111" s="16">
        <f t="shared" si="60"/>
        <v>529245.1</v>
      </c>
      <c r="L111" s="14">
        <v>102600</v>
      </c>
      <c r="M111" s="13" t="s">
        <v>3</v>
      </c>
      <c r="N111" s="12">
        <f t="shared" si="61"/>
        <v>102600</v>
      </c>
      <c r="O111" s="15">
        <f t="shared" si="62"/>
        <v>513000</v>
      </c>
      <c r="Q111" s="14">
        <f t="shared" si="67"/>
        <v>73438.320059999998</v>
      </c>
      <c r="R111" s="13" t="s">
        <v>3</v>
      </c>
      <c r="S111" s="12">
        <f t="shared" si="63"/>
        <v>73438.320059999998</v>
      </c>
      <c r="T111" s="11">
        <f t="shared" si="64"/>
        <v>367191.60029999999</v>
      </c>
      <c r="U111" s="5"/>
      <c r="V111" s="41">
        <f t="shared" si="65"/>
        <v>162053.49969999999</v>
      </c>
      <c r="W111" s="36" t="b">
        <f t="shared" si="54"/>
        <v>1</v>
      </c>
      <c r="X111" s="44">
        <f t="shared" si="66"/>
        <v>2.2066613120725025</v>
      </c>
      <c r="Y111" s="43">
        <f t="shared" si="55"/>
        <v>2</v>
      </c>
      <c r="AA111" s="61">
        <v>7</v>
      </c>
      <c r="AB111" s="58">
        <f t="shared" si="40"/>
        <v>514068.24041999999</v>
      </c>
      <c r="AC111" s="57">
        <f t="shared" si="41"/>
        <v>15176.859579999989</v>
      </c>
    </row>
    <row r="112" spans="2:29" ht="22.5">
      <c r="B112" s="21">
        <v>5</v>
      </c>
      <c r="C112" s="20" t="s">
        <v>28</v>
      </c>
      <c r="D112" s="19" t="s">
        <v>27</v>
      </c>
      <c r="E112" s="18">
        <v>1</v>
      </c>
      <c r="F112" s="17" t="s">
        <v>12</v>
      </c>
      <c r="G112" s="14">
        <v>12751.57</v>
      </c>
      <c r="H112" s="13" t="s">
        <v>3</v>
      </c>
      <c r="I112" s="12">
        <f t="shared" si="59"/>
        <v>12751.57</v>
      </c>
      <c r="J112" s="16">
        <f t="shared" si="60"/>
        <v>12751.57</v>
      </c>
      <c r="L112" s="14">
        <v>12300</v>
      </c>
      <c r="M112" s="13" t="s">
        <v>3</v>
      </c>
      <c r="N112" s="12">
        <f t="shared" si="61"/>
        <v>12300</v>
      </c>
      <c r="O112" s="15">
        <f t="shared" si="62"/>
        <v>12300</v>
      </c>
      <c r="Q112" s="14">
        <f t="shared" si="67"/>
        <v>8804.0091300000004</v>
      </c>
      <c r="R112" s="13" t="s">
        <v>3</v>
      </c>
      <c r="S112" s="12">
        <f t="shared" si="63"/>
        <v>8804.0091300000004</v>
      </c>
      <c r="T112" s="11">
        <f t="shared" si="64"/>
        <v>8804.0091300000004</v>
      </c>
      <c r="U112" s="5"/>
      <c r="V112" s="41">
        <f t="shared" si="65"/>
        <v>3947.5608699999993</v>
      </c>
      <c r="W112" s="35" t="b">
        <f t="shared" si="54"/>
        <v>0</v>
      </c>
      <c r="X112" s="44"/>
      <c r="Y112" s="40">
        <v>0</v>
      </c>
      <c r="AA112" s="61">
        <v>1</v>
      </c>
      <c r="AB112" s="58">
        <f t="shared" si="40"/>
        <v>8804.0091300000004</v>
      </c>
      <c r="AC112" s="57">
        <f t="shared" si="41"/>
        <v>3947.5608699999993</v>
      </c>
    </row>
    <row r="113" spans="2:29" ht="27">
      <c r="B113" s="21">
        <v>6</v>
      </c>
      <c r="C113" s="20" t="s">
        <v>22</v>
      </c>
      <c r="D113" s="19" t="s">
        <v>26</v>
      </c>
      <c r="E113" s="18">
        <v>9</v>
      </c>
      <c r="F113" s="17" t="s">
        <v>9</v>
      </c>
      <c r="G113" s="14">
        <v>65845.94</v>
      </c>
      <c r="H113" s="13" t="s">
        <v>3</v>
      </c>
      <c r="I113" s="12">
        <f t="shared" si="59"/>
        <v>65845.94</v>
      </c>
      <c r="J113" s="16">
        <f t="shared" si="60"/>
        <v>592613.46</v>
      </c>
      <c r="L113" s="14">
        <v>63800</v>
      </c>
      <c r="M113" s="13" t="s">
        <v>3</v>
      </c>
      <c r="N113" s="12">
        <f t="shared" si="61"/>
        <v>63800</v>
      </c>
      <c r="O113" s="15">
        <f t="shared" si="62"/>
        <v>574200</v>
      </c>
      <c r="Q113" s="14">
        <f t="shared" si="67"/>
        <v>45666.323780000006</v>
      </c>
      <c r="R113" s="13" t="s">
        <v>3</v>
      </c>
      <c r="S113" s="12">
        <f t="shared" si="63"/>
        <v>45666.323780000006</v>
      </c>
      <c r="T113" s="11">
        <f t="shared" si="64"/>
        <v>410996.91402000003</v>
      </c>
      <c r="U113" s="5"/>
      <c r="V113" s="41">
        <f t="shared" si="65"/>
        <v>181616.54597999994</v>
      </c>
      <c r="W113" s="36" t="b">
        <f t="shared" si="54"/>
        <v>1</v>
      </c>
      <c r="X113" s="44">
        <f>V113/S113</f>
        <v>3.9770345179293938</v>
      </c>
      <c r="Y113" s="43">
        <f t="shared" si="55"/>
        <v>3</v>
      </c>
      <c r="AA113" s="61">
        <v>12</v>
      </c>
      <c r="AB113" s="58">
        <f t="shared" si="40"/>
        <v>547995.88536000007</v>
      </c>
      <c r="AC113" s="57">
        <f t="shared" si="41"/>
        <v>44617.57463999989</v>
      </c>
    </row>
    <row r="114" spans="2:29" ht="22.5">
      <c r="B114" s="21">
        <v>7</v>
      </c>
      <c r="C114" s="20" t="s">
        <v>22</v>
      </c>
      <c r="D114" s="19" t="s">
        <v>25</v>
      </c>
      <c r="E114" s="18">
        <v>6</v>
      </c>
      <c r="F114" s="17" t="s">
        <v>24</v>
      </c>
      <c r="G114" s="14">
        <v>111605.39</v>
      </c>
      <c r="H114" s="13" t="s">
        <v>3</v>
      </c>
      <c r="I114" s="12">
        <f t="shared" si="59"/>
        <v>111605.39</v>
      </c>
      <c r="J114" s="16">
        <f t="shared" si="60"/>
        <v>669632.34</v>
      </c>
      <c r="K114" s="22"/>
      <c r="L114" s="14">
        <v>108200</v>
      </c>
      <c r="M114" s="13" t="s">
        <v>3</v>
      </c>
      <c r="N114" s="12">
        <f t="shared" si="61"/>
        <v>108200</v>
      </c>
      <c r="O114" s="15">
        <f t="shared" si="62"/>
        <v>649200</v>
      </c>
      <c r="Q114" s="14">
        <f t="shared" si="67"/>
        <v>77446.649420000002</v>
      </c>
      <c r="R114" s="13" t="s">
        <v>3</v>
      </c>
      <c r="S114" s="12">
        <f t="shared" si="63"/>
        <v>77446.649420000002</v>
      </c>
      <c r="T114" s="11">
        <f t="shared" si="64"/>
        <v>464679.89652000001</v>
      </c>
      <c r="U114" s="5"/>
      <c r="V114" s="41">
        <f t="shared" si="65"/>
        <v>204952.44347999996</v>
      </c>
      <c r="W114" s="36" t="b">
        <f t="shared" si="54"/>
        <v>1</v>
      </c>
      <c r="X114" s="44">
        <f t="shared" si="66"/>
        <v>2.646369404162662</v>
      </c>
      <c r="Y114" s="43">
        <f t="shared" si="55"/>
        <v>2</v>
      </c>
      <c r="AA114" s="61">
        <v>8</v>
      </c>
      <c r="AB114" s="58">
        <f t="shared" si="40"/>
        <v>619573.19536000001</v>
      </c>
      <c r="AC114" s="57">
        <f t="shared" si="41"/>
        <v>50059.144639999955</v>
      </c>
    </row>
    <row r="115" spans="2:29" ht="22.5">
      <c r="B115" s="21">
        <v>8</v>
      </c>
      <c r="C115" s="20" t="s">
        <v>22</v>
      </c>
      <c r="D115" s="19" t="s">
        <v>23</v>
      </c>
      <c r="E115" s="18">
        <v>8</v>
      </c>
      <c r="F115" s="17" t="s">
        <v>9</v>
      </c>
      <c r="G115" s="14">
        <v>91653.62</v>
      </c>
      <c r="H115" s="13" t="s">
        <v>3</v>
      </c>
      <c r="I115" s="12">
        <f t="shared" si="59"/>
        <v>91653.62</v>
      </c>
      <c r="J115" s="16">
        <f t="shared" si="60"/>
        <v>733228.96</v>
      </c>
      <c r="L115" s="14">
        <v>88900</v>
      </c>
      <c r="M115" s="13" t="s">
        <v>3</v>
      </c>
      <c r="N115" s="12">
        <f t="shared" si="61"/>
        <v>88900</v>
      </c>
      <c r="O115" s="15">
        <f t="shared" si="62"/>
        <v>711200</v>
      </c>
      <c r="Q115" s="14">
        <f t="shared" si="67"/>
        <v>63632.228590000006</v>
      </c>
      <c r="R115" s="13" t="s">
        <v>3</v>
      </c>
      <c r="S115" s="12">
        <f t="shared" si="63"/>
        <v>63632.228590000006</v>
      </c>
      <c r="T115" s="11">
        <f t="shared" si="64"/>
        <v>509057.82872000005</v>
      </c>
      <c r="U115" s="5"/>
      <c r="V115" s="41">
        <f t="shared" si="65"/>
        <v>224171.13127999991</v>
      </c>
      <c r="W115" s="36" t="b">
        <f t="shared" si="54"/>
        <v>1</v>
      </c>
      <c r="X115" s="44">
        <f t="shared" si="66"/>
        <v>3.5229181225821327</v>
      </c>
      <c r="Y115" s="43">
        <f t="shared" si="55"/>
        <v>3</v>
      </c>
      <c r="AA115" s="61">
        <v>11</v>
      </c>
      <c r="AB115" s="58">
        <f t="shared" si="40"/>
        <v>699954.51449000009</v>
      </c>
      <c r="AC115" s="57">
        <f t="shared" si="41"/>
        <v>33274.445509999874</v>
      </c>
    </row>
    <row r="116" spans="2:29" ht="22.5">
      <c r="B116" s="21">
        <v>9</v>
      </c>
      <c r="C116" s="20" t="s">
        <v>22</v>
      </c>
      <c r="D116" s="19" t="s">
        <v>21</v>
      </c>
      <c r="E116" s="18">
        <v>7</v>
      </c>
      <c r="F116" s="17" t="s">
        <v>9</v>
      </c>
      <c r="G116" s="14">
        <v>98499.3</v>
      </c>
      <c r="H116" s="13" t="s">
        <v>3</v>
      </c>
      <c r="I116" s="12">
        <f t="shared" si="59"/>
        <v>98499.3</v>
      </c>
      <c r="J116" s="16">
        <f t="shared" si="60"/>
        <v>689495.1</v>
      </c>
      <c r="L116" s="14">
        <v>95500</v>
      </c>
      <c r="M116" s="13" t="s">
        <v>3</v>
      </c>
      <c r="N116" s="12">
        <f t="shared" si="61"/>
        <v>95500</v>
      </c>
      <c r="O116" s="15">
        <f t="shared" si="62"/>
        <v>668500</v>
      </c>
      <c r="Q116" s="14">
        <f t="shared" si="67"/>
        <v>68356.331050000008</v>
      </c>
      <c r="R116" s="13" t="s">
        <v>3</v>
      </c>
      <c r="S116" s="12">
        <f t="shared" si="63"/>
        <v>68356.331050000008</v>
      </c>
      <c r="T116" s="11">
        <f t="shared" si="64"/>
        <v>478494.31735000003</v>
      </c>
      <c r="U116" s="5"/>
      <c r="V116" s="41">
        <f t="shared" si="65"/>
        <v>211000.78264999995</v>
      </c>
      <c r="W116" s="36" t="b">
        <f t="shared" si="54"/>
        <v>1</v>
      </c>
      <c r="X116" s="44">
        <f t="shared" si="66"/>
        <v>3.0867774704827422</v>
      </c>
      <c r="Y116" s="43">
        <f t="shared" si="55"/>
        <v>3</v>
      </c>
      <c r="AA116" s="61">
        <v>10</v>
      </c>
      <c r="AB116" s="58">
        <f t="shared" si="40"/>
        <v>683563.31050000014</v>
      </c>
      <c r="AC116" s="57">
        <f t="shared" si="41"/>
        <v>5931.7894999998389</v>
      </c>
    </row>
    <row r="117" spans="2:29" ht="26.25" customHeight="1">
      <c r="B117" s="21">
        <v>10</v>
      </c>
      <c r="C117" s="20" t="s">
        <v>14</v>
      </c>
      <c r="D117" s="19" t="s">
        <v>20</v>
      </c>
      <c r="E117" s="18">
        <v>4</v>
      </c>
      <c r="F117" s="17" t="s">
        <v>12</v>
      </c>
      <c r="G117" s="14">
        <v>73506.38</v>
      </c>
      <c r="H117" s="13" t="s">
        <v>3</v>
      </c>
      <c r="I117" s="12">
        <f t="shared" si="59"/>
        <v>73506.38</v>
      </c>
      <c r="J117" s="16">
        <f t="shared" si="60"/>
        <v>294025.52</v>
      </c>
      <c r="L117" s="14">
        <v>71300</v>
      </c>
      <c r="M117" s="13" t="s">
        <v>3</v>
      </c>
      <c r="N117" s="12">
        <f t="shared" si="61"/>
        <v>71300</v>
      </c>
      <c r="O117" s="15">
        <f t="shared" si="62"/>
        <v>285200</v>
      </c>
      <c r="Q117" s="14">
        <f t="shared" si="67"/>
        <v>51034.622030000006</v>
      </c>
      <c r="R117" s="13" t="s">
        <v>3</v>
      </c>
      <c r="S117" s="12">
        <f t="shared" si="63"/>
        <v>51034.622030000006</v>
      </c>
      <c r="T117" s="11">
        <f t="shared" si="64"/>
        <v>204138.48812000002</v>
      </c>
      <c r="U117" s="5"/>
      <c r="V117" s="41">
        <f t="shared" si="65"/>
        <v>89887.031879999995</v>
      </c>
      <c r="W117" s="36" t="b">
        <f t="shared" si="54"/>
        <v>1</v>
      </c>
      <c r="X117" s="44">
        <f t="shared" si="66"/>
        <v>1.7612951424850591</v>
      </c>
      <c r="Y117" s="43">
        <f t="shared" si="55"/>
        <v>1</v>
      </c>
      <c r="AA117" s="61">
        <v>5</v>
      </c>
      <c r="AB117" s="58">
        <f t="shared" si="40"/>
        <v>255173.11015000002</v>
      </c>
      <c r="AC117" s="57">
        <f t="shared" si="41"/>
        <v>38852.409849999996</v>
      </c>
    </row>
    <row r="118" spans="2:29" ht="27">
      <c r="B118" s="21">
        <v>11</v>
      </c>
      <c r="C118" s="20" t="s">
        <v>14</v>
      </c>
      <c r="D118" s="19" t="s">
        <v>19</v>
      </c>
      <c r="E118" s="18">
        <v>1</v>
      </c>
      <c r="F118" s="17" t="s">
        <v>16</v>
      </c>
      <c r="G118" s="14">
        <v>23900</v>
      </c>
      <c r="H118" s="13" t="s">
        <v>3</v>
      </c>
      <c r="I118" s="12">
        <f t="shared" si="59"/>
        <v>23900</v>
      </c>
      <c r="J118" s="16">
        <f t="shared" si="60"/>
        <v>23900</v>
      </c>
      <c r="L118" s="14">
        <v>23100</v>
      </c>
      <c r="M118" s="13" t="s">
        <v>3</v>
      </c>
      <c r="N118" s="12">
        <f t="shared" si="61"/>
        <v>23100</v>
      </c>
      <c r="O118" s="15">
        <f t="shared" si="62"/>
        <v>23100</v>
      </c>
      <c r="Q118" s="14">
        <f t="shared" si="67"/>
        <v>16534.358610000003</v>
      </c>
      <c r="R118" s="13" t="s">
        <v>3</v>
      </c>
      <c r="S118" s="12">
        <f t="shared" si="63"/>
        <v>16534.358610000003</v>
      </c>
      <c r="T118" s="11">
        <f t="shared" si="64"/>
        <v>16534.358610000003</v>
      </c>
      <c r="U118" s="5"/>
      <c r="V118" s="41">
        <f t="shared" si="65"/>
        <v>7365.641389999997</v>
      </c>
      <c r="W118" s="35" t="b">
        <f t="shared" si="54"/>
        <v>0</v>
      </c>
      <c r="X118" s="44"/>
      <c r="Y118" s="40">
        <v>0</v>
      </c>
      <c r="AA118" s="61">
        <v>1</v>
      </c>
      <c r="AB118" s="58">
        <f t="shared" si="40"/>
        <v>16534.358610000003</v>
      </c>
      <c r="AC118" s="57">
        <f t="shared" si="41"/>
        <v>7365.641389999997</v>
      </c>
    </row>
    <row r="119" spans="2:29" ht="27">
      <c r="B119" s="21">
        <v>12</v>
      </c>
      <c r="C119" s="20" t="s">
        <v>14</v>
      </c>
      <c r="D119" s="19" t="s">
        <v>18</v>
      </c>
      <c r="E119" s="18">
        <v>1</v>
      </c>
      <c r="F119" s="17" t="s">
        <v>16</v>
      </c>
      <c r="G119" s="14">
        <v>21948.07</v>
      </c>
      <c r="H119" s="13" t="s">
        <v>3</v>
      </c>
      <c r="I119" s="12">
        <f t="shared" si="59"/>
        <v>21948.07</v>
      </c>
      <c r="J119" s="16">
        <f t="shared" si="60"/>
        <v>21948.07</v>
      </c>
      <c r="L119" s="14">
        <v>21200</v>
      </c>
      <c r="M119" s="13" t="s">
        <v>3</v>
      </c>
      <c r="N119" s="12">
        <f t="shared" si="61"/>
        <v>21200</v>
      </c>
      <c r="O119" s="15">
        <f t="shared" si="62"/>
        <v>21200</v>
      </c>
      <c r="Q119" s="14">
        <f t="shared" si="67"/>
        <v>15174.389720000001</v>
      </c>
      <c r="R119" s="13" t="s">
        <v>3</v>
      </c>
      <c r="S119" s="12">
        <f t="shared" si="63"/>
        <v>15174.389720000001</v>
      </c>
      <c r="T119" s="11">
        <f t="shared" si="64"/>
        <v>15174.389720000001</v>
      </c>
      <c r="U119" s="5"/>
      <c r="V119" s="41">
        <f t="shared" si="65"/>
        <v>6773.6802799999987</v>
      </c>
      <c r="W119" s="35" t="b">
        <f t="shared" si="54"/>
        <v>0</v>
      </c>
      <c r="X119" s="44"/>
      <c r="Y119" s="40">
        <v>0</v>
      </c>
      <c r="AA119" s="61">
        <v>1</v>
      </c>
      <c r="AB119" s="58">
        <f t="shared" si="40"/>
        <v>15174.389720000001</v>
      </c>
      <c r="AC119" s="57">
        <f t="shared" si="41"/>
        <v>6773.6802799999987</v>
      </c>
    </row>
    <row r="120" spans="2:29" ht="27">
      <c r="B120" s="21">
        <v>13</v>
      </c>
      <c r="C120" s="20" t="s">
        <v>14</v>
      </c>
      <c r="D120" s="19" t="s">
        <v>17</v>
      </c>
      <c r="E120" s="18">
        <v>3</v>
      </c>
      <c r="F120" s="17" t="s">
        <v>16</v>
      </c>
      <c r="G120" s="14">
        <v>22171.15</v>
      </c>
      <c r="H120" s="13" t="s">
        <v>3</v>
      </c>
      <c r="I120" s="12">
        <f t="shared" si="59"/>
        <v>22171.15</v>
      </c>
      <c r="J120" s="16">
        <f t="shared" si="60"/>
        <v>66513.450000000012</v>
      </c>
      <c r="L120" s="14">
        <v>21500</v>
      </c>
      <c r="M120" s="13" t="s">
        <v>3</v>
      </c>
      <c r="N120" s="12">
        <f t="shared" si="61"/>
        <v>21500</v>
      </c>
      <c r="O120" s="15">
        <f t="shared" si="62"/>
        <v>64500</v>
      </c>
      <c r="Q120" s="14">
        <f t="shared" si="67"/>
        <v>15389.121650000001</v>
      </c>
      <c r="R120" s="13" t="s">
        <v>3</v>
      </c>
      <c r="S120" s="12">
        <f t="shared" si="63"/>
        <v>15389.121650000001</v>
      </c>
      <c r="T120" s="11">
        <f t="shared" si="64"/>
        <v>46167.364950000003</v>
      </c>
      <c r="U120" s="5"/>
      <c r="V120" s="41">
        <f t="shared" si="65"/>
        <v>20346.085050000009</v>
      </c>
      <c r="W120" s="36" t="b">
        <f t="shared" si="54"/>
        <v>1</v>
      </c>
      <c r="X120" s="44">
        <f>V120/S120</f>
        <v>1.3221082731515095</v>
      </c>
      <c r="Y120" s="43">
        <f t="shared" si="55"/>
        <v>1</v>
      </c>
      <c r="AA120" s="61">
        <v>4</v>
      </c>
      <c r="AB120" s="58">
        <f t="shared" si="40"/>
        <v>61556.486600000004</v>
      </c>
      <c r="AC120" s="57">
        <f t="shared" si="41"/>
        <v>4956.9634000000078</v>
      </c>
    </row>
    <row r="121" spans="2:29" ht="22.5">
      <c r="B121" s="21">
        <v>14</v>
      </c>
      <c r="C121" s="20" t="s">
        <v>14</v>
      </c>
      <c r="D121" s="19" t="s">
        <v>15</v>
      </c>
      <c r="E121" s="18">
        <v>1</v>
      </c>
      <c r="F121" s="17" t="s">
        <v>12</v>
      </c>
      <c r="G121" s="14">
        <v>44167.18</v>
      </c>
      <c r="H121" s="13" t="s">
        <v>3</v>
      </c>
      <c r="I121" s="12">
        <f t="shared" si="59"/>
        <v>44167.18</v>
      </c>
      <c r="J121" s="16">
        <f t="shared" si="60"/>
        <v>44167.18</v>
      </c>
      <c r="L121" s="14">
        <v>42800</v>
      </c>
      <c r="M121" s="13" t="s">
        <v>3</v>
      </c>
      <c r="N121" s="12">
        <f t="shared" si="61"/>
        <v>42800</v>
      </c>
      <c r="O121" s="15">
        <f t="shared" si="62"/>
        <v>42800</v>
      </c>
      <c r="Q121" s="14">
        <f t="shared" si="67"/>
        <v>30635.088680000001</v>
      </c>
      <c r="R121" s="13" t="s">
        <v>3</v>
      </c>
      <c r="S121" s="12">
        <f t="shared" si="63"/>
        <v>30635.088680000001</v>
      </c>
      <c r="T121" s="11">
        <f t="shared" si="64"/>
        <v>30635.088680000001</v>
      </c>
      <c r="U121" s="5"/>
      <c r="V121" s="41">
        <f t="shared" si="65"/>
        <v>13532.09132</v>
      </c>
      <c r="W121" s="35" t="b">
        <f t="shared" si="54"/>
        <v>0</v>
      </c>
      <c r="X121" s="44"/>
      <c r="Y121" s="40">
        <v>0</v>
      </c>
      <c r="AA121" s="61">
        <v>1</v>
      </c>
      <c r="AB121" s="58">
        <f t="shared" si="40"/>
        <v>30635.088680000001</v>
      </c>
      <c r="AC121" s="57">
        <f t="shared" si="41"/>
        <v>13532.09132</v>
      </c>
    </row>
    <row r="122" spans="2:29" ht="22.5">
      <c r="B122" s="21">
        <v>15</v>
      </c>
      <c r="C122" s="20" t="s">
        <v>14</v>
      </c>
      <c r="D122" s="19" t="s">
        <v>13</v>
      </c>
      <c r="E122" s="18">
        <v>1</v>
      </c>
      <c r="F122" s="17" t="s">
        <v>12</v>
      </c>
      <c r="G122" s="14">
        <v>49892.62</v>
      </c>
      <c r="H122" s="13" t="s">
        <v>3</v>
      </c>
      <c r="I122" s="12">
        <f t="shared" si="59"/>
        <v>49892.62</v>
      </c>
      <c r="J122" s="16">
        <f t="shared" si="60"/>
        <v>49892.62</v>
      </c>
      <c r="L122" s="14">
        <v>48300</v>
      </c>
      <c r="M122" s="13" t="s">
        <v>3</v>
      </c>
      <c r="N122" s="12">
        <f t="shared" si="61"/>
        <v>48300</v>
      </c>
      <c r="O122" s="15">
        <f t="shared" si="62"/>
        <v>48300</v>
      </c>
      <c r="Q122" s="14">
        <f t="shared" si="67"/>
        <v>34571.840730000004</v>
      </c>
      <c r="R122" s="13" t="s">
        <v>3</v>
      </c>
      <c r="S122" s="12">
        <f t="shared" si="63"/>
        <v>34571.840730000004</v>
      </c>
      <c r="T122" s="11">
        <f t="shared" si="64"/>
        <v>34571.840730000004</v>
      </c>
      <c r="U122" s="5"/>
      <c r="V122" s="41">
        <f t="shared" si="65"/>
        <v>15320.779269999999</v>
      </c>
      <c r="W122" s="35" t="b">
        <f t="shared" si="54"/>
        <v>0</v>
      </c>
      <c r="X122" s="44"/>
      <c r="Y122" s="40">
        <v>0</v>
      </c>
      <c r="AA122" s="61">
        <v>1</v>
      </c>
      <c r="AB122" s="58">
        <f t="shared" si="40"/>
        <v>34571.840730000004</v>
      </c>
      <c r="AC122" s="57">
        <f t="shared" si="41"/>
        <v>15320.779269999999</v>
      </c>
    </row>
    <row r="123" spans="2:29" ht="22.5">
      <c r="B123" s="21">
        <v>16</v>
      </c>
      <c r="C123" s="20" t="s">
        <v>11</v>
      </c>
      <c r="D123" s="19" t="s">
        <v>10</v>
      </c>
      <c r="E123" s="18">
        <v>2</v>
      </c>
      <c r="F123" s="17" t="s">
        <v>9</v>
      </c>
      <c r="G123" s="14">
        <v>47900</v>
      </c>
      <c r="H123" s="13" t="s">
        <v>3</v>
      </c>
      <c r="I123" s="12">
        <f t="shared" si="59"/>
        <v>47900</v>
      </c>
      <c r="J123" s="16">
        <f t="shared" si="60"/>
        <v>95800</v>
      </c>
      <c r="L123" s="14">
        <v>46400</v>
      </c>
      <c r="M123" s="13" t="s">
        <v>3</v>
      </c>
      <c r="N123" s="12">
        <f t="shared" si="61"/>
        <v>46400</v>
      </c>
      <c r="O123" s="15">
        <f t="shared" si="62"/>
        <v>92800</v>
      </c>
      <c r="Q123" s="14">
        <f t="shared" si="67"/>
        <v>33211.87184</v>
      </c>
      <c r="R123" s="13" t="s">
        <v>3</v>
      </c>
      <c r="S123" s="12">
        <f t="shared" si="63"/>
        <v>33211.87184</v>
      </c>
      <c r="T123" s="11">
        <f t="shared" si="64"/>
        <v>66423.74368</v>
      </c>
      <c r="U123" s="5"/>
      <c r="V123" s="41">
        <f t="shared" si="65"/>
        <v>29376.25632</v>
      </c>
      <c r="W123" s="35" t="b">
        <f t="shared" si="54"/>
        <v>0</v>
      </c>
      <c r="X123" s="44"/>
      <c r="Y123" s="40">
        <v>0</v>
      </c>
      <c r="AA123" s="61">
        <v>2</v>
      </c>
      <c r="AB123" s="58">
        <f t="shared" si="40"/>
        <v>66423.74368</v>
      </c>
      <c r="AC123" s="57">
        <f t="shared" si="41"/>
        <v>29376.25632</v>
      </c>
    </row>
    <row r="124" spans="2:29" ht="22.5">
      <c r="B124" s="21">
        <v>17</v>
      </c>
      <c r="C124" s="20" t="s">
        <v>6</v>
      </c>
      <c r="D124" s="19" t="s">
        <v>8</v>
      </c>
      <c r="E124" s="18">
        <v>6</v>
      </c>
      <c r="F124" s="17" t="s">
        <v>4</v>
      </c>
      <c r="G124" s="14">
        <v>17633.490000000002</v>
      </c>
      <c r="H124" s="13" t="s">
        <v>3</v>
      </c>
      <c r="I124" s="12">
        <f t="shared" si="59"/>
        <v>17633.490000000002</v>
      </c>
      <c r="J124" s="16">
        <f t="shared" si="60"/>
        <v>105800.94</v>
      </c>
      <c r="L124" s="14">
        <v>17100</v>
      </c>
      <c r="M124" s="13" t="s">
        <v>3</v>
      </c>
      <c r="N124" s="12">
        <f t="shared" si="61"/>
        <v>17100</v>
      </c>
      <c r="O124" s="15">
        <f t="shared" si="62"/>
        <v>102600</v>
      </c>
      <c r="Q124" s="14">
        <f t="shared" si="67"/>
        <v>12239.720010000001</v>
      </c>
      <c r="R124" s="13" t="s">
        <v>3</v>
      </c>
      <c r="S124" s="12">
        <f t="shared" si="63"/>
        <v>12239.720010000001</v>
      </c>
      <c r="T124" s="11">
        <f t="shared" si="64"/>
        <v>73438.320059999998</v>
      </c>
      <c r="U124" s="5"/>
      <c r="V124" s="41">
        <f t="shared" si="65"/>
        <v>32362.619940000004</v>
      </c>
      <c r="W124" s="36" t="b">
        <f t="shared" si="54"/>
        <v>1</v>
      </c>
      <c r="X124" s="44">
        <f>V124/S124</f>
        <v>2.6440653800543923</v>
      </c>
      <c r="Y124" s="43">
        <f t="shared" si="55"/>
        <v>2</v>
      </c>
      <c r="AA124" s="61">
        <v>8</v>
      </c>
      <c r="AB124" s="58">
        <f t="shared" si="40"/>
        <v>97917.760080000007</v>
      </c>
      <c r="AC124" s="57">
        <f t="shared" si="41"/>
        <v>7883.179919999995</v>
      </c>
    </row>
    <row r="125" spans="2:29" ht="33" customHeight="1">
      <c r="B125" s="21">
        <v>18</v>
      </c>
      <c r="C125" s="20" t="s">
        <v>6</v>
      </c>
      <c r="D125" s="19" t="s">
        <v>7</v>
      </c>
      <c r="E125" s="18">
        <v>8</v>
      </c>
      <c r="F125" s="17" t="s">
        <v>4</v>
      </c>
      <c r="G125" s="14">
        <v>15594.8</v>
      </c>
      <c r="H125" s="13" t="s">
        <v>3</v>
      </c>
      <c r="I125" s="12">
        <f t="shared" si="59"/>
        <v>15594.8</v>
      </c>
      <c r="J125" s="16">
        <f>+I125*E125</f>
        <v>124758.39999999999</v>
      </c>
      <c r="L125" s="14">
        <v>15100</v>
      </c>
      <c r="M125" s="13" t="s">
        <v>3</v>
      </c>
      <c r="N125" s="12">
        <f t="shared" si="61"/>
        <v>15100</v>
      </c>
      <c r="O125" s="15">
        <f t="shared" si="62"/>
        <v>120800</v>
      </c>
      <c r="Q125" s="14">
        <f t="shared" si="67"/>
        <v>10808.17381</v>
      </c>
      <c r="R125" s="13" t="s">
        <v>3</v>
      </c>
      <c r="S125" s="12">
        <f t="shared" si="63"/>
        <v>10808.17381</v>
      </c>
      <c r="T125" s="11">
        <f t="shared" si="64"/>
        <v>86465.390480000002</v>
      </c>
      <c r="U125" s="5"/>
      <c r="V125" s="41">
        <f t="shared" si="65"/>
        <v>38293.009519999992</v>
      </c>
      <c r="W125" s="36" t="b">
        <f t="shared" si="54"/>
        <v>1</v>
      </c>
      <c r="X125" s="44">
        <f t="shared" ref="X125:X126" si="68">V125/S125</f>
        <v>3.5429675903777857</v>
      </c>
      <c r="Y125" s="43">
        <f t="shared" si="55"/>
        <v>3</v>
      </c>
      <c r="AA125" s="61">
        <v>11</v>
      </c>
      <c r="AB125" s="58">
        <f t="shared" si="40"/>
        <v>118889.91191</v>
      </c>
      <c r="AC125" s="57">
        <f t="shared" si="41"/>
        <v>5868.4880899999989</v>
      </c>
    </row>
    <row r="126" spans="2:29" ht="27">
      <c r="B126" s="21">
        <v>19</v>
      </c>
      <c r="C126" s="20" t="s">
        <v>6</v>
      </c>
      <c r="D126" s="19" t="s">
        <v>5</v>
      </c>
      <c r="E126" s="18">
        <v>8</v>
      </c>
      <c r="F126" s="17" t="s">
        <v>4</v>
      </c>
      <c r="G126" s="14">
        <v>11221.93</v>
      </c>
      <c r="H126" s="13" t="s">
        <v>3</v>
      </c>
      <c r="I126" s="12">
        <f t="shared" si="59"/>
        <v>11221.93</v>
      </c>
      <c r="J126" s="16">
        <f t="shared" si="60"/>
        <v>89775.44</v>
      </c>
      <c r="L126" s="14">
        <v>10800</v>
      </c>
      <c r="M126" s="13" t="s">
        <v>3</v>
      </c>
      <c r="N126" s="12">
        <f t="shared" si="61"/>
        <v>10800</v>
      </c>
      <c r="O126" s="15">
        <f t="shared" si="62"/>
        <v>86400</v>
      </c>
      <c r="Q126" s="14">
        <f>T126/E126</f>
        <v>8104.9350000000004</v>
      </c>
      <c r="R126" s="13" t="s">
        <v>3</v>
      </c>
      <c r="S126" s="12">
        <f t="shared" si="63"/>
        <v>8104.9350000000004</v>
      </c>
      <c r="T126" s="11">
        <v>64839.48</v>
      </c>
      <c r="U126" s="5"/>
      <c r="V126" s="41">
        <f t="shared" si="65"/>
        <v>24935.96</v>
      </c>
      <c r="W126" s="36" t="b">
        <f t="shared" si="54"/>
        <v>1</v>
      </c>
      <c r="X126" s="44">
        <f t="shared" si="68"/>
        <v>3.076639109382123</v>
      </c>
      <c r="Y126" s="43">
        <f t="shared" si="55"/>
        <v>3</v>
      </c>
      <c r="AA126" s="61">
        <v>11</v>
      </c>
      <c r="AB126" s="58">
        <f t="shared" si="40"/>
        <v>89154.285000000003</v>
      </c>
      <c r="AC126" s="57">
        <f t="shared" si="41"/>
        <v>621.15499999999884</v>
      </c>
    </row>
    <row r="127" spans="2:29" ht="33.75" customHeight="1">
      <c r="I127" s="62" t="s">
        <v>164</v>
      </c>
      <c r="J127" s="9">
        <f>SUM(J4:J126)</f>
        <v>244845708.79999998</v>
      </c>
      <c r="N127" s="7" t="s">
        <v>2</v>
      </c>
      <c r="O127" s="8">
        <f>SUM(O4:O126)</f>
        <v>237433045</v>
      </c>
      <c r="S127" s="64" t="s">
        <v>1</v>
      </c>
      <c r="T127" s="6">
        <f>SUM(T4:T126)</f>
        <v>169950000.00412995</v>
      </c>
      <c r="U127" s="5"/>
      <c r="V127" s="5"/>
      <c r="AA127" s="63" t="s">
        <v>174</v>
      </c>
      <c r="AB127" s="58">
        <f>SUM(AB4:AB126)</f>
        <v>222471366.59582004</v>
      </c>
    </row>
    <row r="128" spans="2:29" ht="17.25" customHeight="1"/>
    <row r="129" spans="17:28" ht="19.5" customHeight="1"/>
    <row r="130" spans="17:28" ht="21" customHeight="1">
      <c r="S130" s="65" t="s">
        <v>165</v>
      </c>
      <c r="T130" s="65"/>
      <c r="AA130" s="65" t="s">
        <v>165</v>
      </c>
      <c r="AB130" s="65"/>
    </row>
    <row r="131" spans="17:28" ht="15" customHeight="1">
      <c r="Q131" s="5"/>
      <c r="S131" s="66">
        <f>J127-T127</f>
        <v>74895708.795870036</v>
      </c>
      <c r="T131" s="66"/>
      <c r="AA131" s="82">
        <f>SUM(AC4:AC126)</f>
        <v>22374342.204179995</v>
      </c>
      <c r="AB131" s="82"/>
    </row>
    <row r="132" spans="17:28">
      <c r="S132" s="5"/>
    </row>
    <row r="134" spans="17:28">
      <c r="Q134" s="5"/>
    </row>
    <row r="135" spans="17:28">
      <c r="R135" s="5"/>
      <c r="T135" s="5"/>
      <c r="U135" s="5"/>
    </row>
    <row r="138" spans="17:28">
      <c r="V138" s="5"/>
    </row>
  </sheetData>
  <mergeCells count="17">
    <mergeCell ref="AA2:AA3"/>
    <mergeCell ref="AB2:AB3"/>
    <mergeCell ref="AC2:AC3"/>
    <mergeCell ref="AA130:AB130"/>
    <mergeCell ref="AA131:AB131"/>
    <mergeCell ref="Y2:Y3"/>
    <mergeCell ref="S130:T130"/>
    <mergeCell ref="S131:T131"/>
    <mergeCell ref="V2:V3"/>
    <mergeCell ref="W2:W3"/>
    <mergeCell ref="X2:X3"/>
    <mergeCell ref="B106:F106"/>
    <mergeCell ref="B2:F2"/>
    <mergeCell ref="G2:J2"/>
    <mergeCell ref="L2:O2"/>
    <mergeCell ref="Q2:T2"/>
    <mergeCell ref="B79:F79"/>
  </mergeCells>
  <dataValidations count="12">
    <dataValidation allowBlank="1" showInputMessage="1" showErrorMessage="1" prompt="crc no es una marca" sqref="D95"/>
    <dataValidation allowBlank="1" showInputMessage="1" showErrorMessage="1" prompt="El contrato 2025 dice BULTO" sqref="F7"/>
    <dataValidation allowBlank="1" showInputMessage="1" showErrorMessage="1" prompt="El contrato 2025 dice PAR" sqref="F74:F78"/>
    <dataValidation allowBlank="1" showInputMessage="1" showErrorMessage="1" prompt="El contratro 2025 dice que es ROLLO" sqref="F64"/>
    <dataValidation allowBlank="1" showInputMessage="1" showErrorMessage="1" prompt="El contrato 2025 dice que es GALON" sqref="F39"/>
    <dataValidation allowBlank="1" showInputMessage="1" showErrorMessage="1" prompt="El contrato 2025 dice que es ROLLO" sqref="F67"/>
    <dataValidation allowBlank="1" showInputMessage="1" showErrorMessage="1" prompt="El contrato vigencia 2025 dice que es KIT_x000a_" sqref="F70"/>
    <dataValidation allowBlank="1" showInputMessage="1" showErrorMessage="1" prompt="La unidad de medida no seria ROLLO" sqref="F15"/>
    <dataValidation allowBlank="1" showInputMessage="1" showErrorMessage="1" prompt="Contrato vigencia 2025 dice que es ROLLO" sqref="F13:F14"/>
    <dataValidation allowBlank="1" showInputMessage="1" showErrorMessage="1" prompt="Revisar si la unidad de medidad es unidad o galon" sqref="F27:F28"/>
    <dataValidation allowBlank="1" showInputMessage="1" showErrorMessage="1" prompt="En el contrato vigencia 2025 dice GALON" sqref="F26 F30:F31"/>
    <dataValidation allowBlank="1" showInputMessage="1" showErrorMessage="1" prompt="Contrato vigencia 2025 unidad de medida dice ROLLO" sqref="F53:F56 F59:F6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AJUSTE ULTIMO LANCE - 055-2026</vt:lpstr>
      <vt:lpstr>AJUSTE CANTIDADES SEGUN TÉCNICO</vt:lpstr>
      <vt:lpstr> AJUSTE A CANTIDADES FINALES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CO. CRISTIAN LLAYR SIERRA PARRA</dc:creator>
  <cp:lastModifiedBy>TS21. SUSANA JANETH PINZON MORA</cp:lastModifiedBy>
  <dcterms:created xsi:type="dcterms:W3CDTF">2026-06-02T22:57:52Z</dcterms:created>
  <dcterms:modified xsi:type="dcterms:W3CDTF">2026-06-10T20:09:09Z</dcterms:modified>
</cp:coreProperties>
</file>