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C:\Users\57300\Downloads\PROCESO 2\"/>
    </mc:Choice>
  </mc:AlternateContent>
  <xr:revisionPtr revIDLastSave="0" documentId="13_ncr:1_{7B1EF672-72B1-44BE-89C8-3C60B7DF5AEF}" xr6:coauthVersionLast="47" xr6:coauthVersionMax="47" xr10:uidLastSave="{00000000-0000-0000-0000-000000000000}"/>
  <bookViews>
    <workbookView xWindow="-120" yWindow="-120" windowWidth="20730" windowHeight="11040" xr2:uid="{00000000-000D-0000-FFFF-FFFF00000000}"/>
  </bookViews>
  <sheets>
    <sheet name="ANALISIS DE COTIZACIONES" sheetId="1" r:id="rId1"/>
  </sheets>
  <definedNames>
    <definedName name="_xlnm._FilterDatabase" localSheetId="0" hidden="1">'ANALISIS DE COTIZACIONES'!$BK$4:$BU$4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R73" i="1" l="1"/>
  <c r="M175" i="1" l="1"/>
  <c r="N175" i="1"/>
  <c r="O175" i="1"/>
  <c r="P175" i="1"/>
  <c r="Q175" i="1"/>
  <c r="R175" i="1"/>
  <c r="S175" i="1"/>
  <c r="T175" i="1"/>
  <c r="U175" i="1"/>
  <c r="V175" i="1"/>
  <c r="W175" i="1"/>
  <c r="X175" i="1"/>
  <c r="Y175" i="1"/>
  <c r="Z175" i="1"/>
  <c r="AA175" i="1"/>
  <c r="AB175" i="1"/>
  <c r="AC175" i="1"/>
  <c r="AD175" i="1"/>
  <c r="AE175" i="1"/>
  <c r="AF175" i="1"/>
  <c r="AG175" i="1"/>
  <c r="AH175" i="1"/>
  <c r="AI175" i="1"/>
  <c r="AJ175" i="1"/>
  <c r="AK175" i="1"/>
  <c r="AL175" i="1"/>
  <c r="AM175" i="1"/>
  <c r="AN175" i="1"/>
  <c r="AO175" i="1"/>
  <c r="AP175" i="1"/>
  <c r="AQ175" i="1"/>
  <c r="AR175" i="1"/>
  <c r="AS175" i="1"/>
  <c r="AT175" i="1"/>
  <c r="AU175" i="1"/>
  <c r="AV175" i="1"/>
  <c r="AW175" i="1"/>
  <c r="AX175" i="1"/>
  <c r="AY175" i="1"/>
  <c r="AZ175" i="1"/>
  <c r="BA175" i="1"/>
  <c r="BB175" i="1"/>
  <c r="BC175" i="1"/>
  <c r="BD175" i="1"/>
  <c r="BE175" i="1"/>
  <c r="BF175" i="1"/>
  <c r="BG175" i="1"/>
  <c r="BH175" i="1"/>
  <c r="BI175" i="1"/>
  <c r="BJ175" i="1"/>
  <c r="L175" i="1"/>
  <c r="BK37" i="1" l="1"/>
  <c r="BK36" i="1"/>
  <c r="BK31" i="1"/>
  <c r="BR5" i="1" l="1"/>
  <c r="BR6" i="1"/>
  <c r="BR8" i="1"/>
  <c r="BR11" i="1"/>
  <c r="BR12" i="1"/>
  <c r="BR13" i="1"/>
  <c r="BR14" i="1"/>
  <c r="BR15" i="1"/>
  <c r="BR16" i="1"/>
  <c r="BR17" i="1"/>
  <c r="BR18" i="1"/>
  <c r="BR19" i="1"/>
  <c r="BR20" i="1"/>
  <c r="BR22" i="1"/>
  <c r="BR23" i="1"/>
  <c r="BR24" i="1"/>
  <c r="BR25" i="1"/>
  <c r="BR26" i="1"/>
  <c r="BR27" i="1"/>
  <c r="BR34" i="1"/>
  <c r="BR39" i="1"/>
  <c r="BR42" i="1"/>
  <c r="BR43" i="1"/>
  <c r="BR44" i="1"/>
  <c r="BR45" i="1"/>
  <c r="BR46" i="1"/>
  <c r="BR112" i="1"/>
  <c r="BR113" i="1"/>
  <c r="BR118" i="1"/>
  <c r="BR119" i="1"/>
  <c r="BR133" i="1"/>
  <c r="BR134" i="1"/>
  <c r="BR135" i="1"/>
  <c r="BR136" i="1"/>
  <c r="BR139" i="1"/>
  <c r="BO5" i="1"/>
  <c r="BO6" i="1"/>
  <c r="BO7" i="1"/>
  <c r="BO8" i="1"/>
  <c r="BO11" i="1"/>
  <c r="BO12" i="1"/>
  <c r="BT12" i="1" s="1"/>
  <c r="BO13" i="1"/>
  <c r="BO14" i="1"/>
  <c r="BT14" i="1" s="1"/>
  <c r="BO15" i="1"/>
  <c r="BO16" i="1"/>
  <c r="BO17" i="1"/>
  <c r="BT17" i="1" s="1"/>
  <c r="BO18" i="1"/>
  <c r="BT18" i="1" s="1"/>
  <c r="BO19" i="1"/>
  <c r="BO20" i="1"/>
  <c r="BO21" i="1"/>
  <c r="BO22" i="1"/>
  <c r="BO23" i="1"/>
  <c r="BT23" i="1" s="1"/>
  <c r="BO24" i="1"/>
  <c r="BO25" i="1"/>
  <c r="BT25" i="1" s="1"/>
  <c r="BO26" i="1"/>
  <c r="BO27" i="1"/>
  <c r="BO28" i="1"/>
  <c r="BO29" i="1"/>
  <c r="BO30" i="1"/>
  <c r="BO31" i="1"/>
  <c r="BO32" i="1"/>
  <c r="BO33" i="1"/>
  <c r="BO34" i="1"/>
  <c r="BO35" i="1"/>
  <c r="BO36" i="1"/>
  <c r="BO37" i="1"/>
  <c r="BO38" i="1"/>
  <c r="BO39" i="1"/>
  <c r="BO40" i="1"/>
  <c r="BO41" i="1"/>
  <c r="BO42" i="1"/>
  <c r="BO43" i="1"/>
  <c r="BO44" i="1"/>
  <c r="BO45" i="1"/>
  <c r="BO46" i="1"/>
  <c r="BO55" i="1"/>
  <c r="BO56" i="1"/>
  <c r="BO57" i="1"/>
  <c r="BO58" i="1"/>
  <c r="BO59" i="1"/>
  <c r="BO60" i="1"/>
  <c r="BO61" i="1"/>
  <c r="BO62" i="1"/>
  <c r="BO63" i="1"/>
  <c r="BO64" i="1"/>
  <c r="BO65" i="1"/>
  <c r="BO66" i="1"/>
  <c r="BO67" i="1"/>
  <c r="BO68" i="1"/>
  <c r="BO69" i="1"/>
  <c r="BO70" i="1"/>
  <c r="BO71" i="1"/>
  <c r="BO72" i="1"/>
  <c r="BO73" i="1"/>
  <c r="BO74" i="1"/>
  <c r="BO75" i="1"/>
  <c r="BO76" i="1"/>
  <c r="BO77" i="1"/>
  <c r="BO78" i="1"/>
  <c r="BO79" i="1"/>
  <c r="BO80" i="1"/>
  <c r="BO81" i="1"/>
  <c r="BO82" i="1"/>
  <c r="BO83" i="1"/>
  <c r="BO84" i="1"/>
  <c r="BO87" i="1"/>
  <c r="BO91" i="1"/>
  <c r="BO97" i="1"/>
  <c r="BO98" i="1"/>
  <c r="BO99" i="1"/>
  <c r="BO100" i="1"/>
  <c r="BO101" i="1"/>
  <c r="BO102" i="1"/>
  <c r="BO103" i="1"/>
  <c r="BO104" i="1"/>
  <c r="BO105" i="1"/>
  <c r="BO106" i="1"/>
  <c r="BO107" i="1"/>
  <c r="BO108" i="1"/>
  <c r="BO109" i="1"/>
  <c r="BO112" i="1"/>
  <c r="BO113" i="1"/>
  <c r="BT113" i="1" s="1"/>
  <c r="BO114" i="1"/>
  <c r="BO115" i="1"/>
  <c r="BO116" i="1"/>
  <c r="BO117" i="1"/>
  <c r="BO118" i="1"/>
  <c r="BO119" i="1"/>
  <c r="BO122" i="1"/>
  <c r="BO123" i="1"/>
  <c r="BO124" i="1"/>
  <c r="BO125" i="1"/>
  <c r="BO126" i="1"/>
  <c r="BO127" i="1"/>
  <c r="BO128" i="1"/>
  <c r="BO129" i="1"/>
  <c r="BO130" i="1"/>
  <c r="BO133" i="1"/>
  <c r="BO134" i="1"/>
  <c r="BO135" i="1"/>
  <c r="BO136" i="1"/>
  <c r="BO139" i="1"/>
  <c r="BO145" i="1"/>
  <c r="BO146" i="1"/>
  <c r="BO147" i="1"/>
  <c r="BO150" i="1"/>
  <c r="BO151" i="1"/>
  <c r="BO152" i="1"/>
  <c r="BO153" i="1"/>
  <c r="BO156" i="1"/>
  <c r="BO157" i="1"/>
  <c r="BO158" i="1"/>
  <c r="BO159" i="1"/>
  <c r="BO160" i="1"/>
  <c r="BO161" i="1"/>
  <c r="BO162" i="1"/>
  <c r="BO163" i="1"/>
  <c r="BO164" i="1"/>
  <c r="BO165" i="1"/>
  <c r="BO166" i="1"/>
  <c r="BO167" i="1"/>
  <c r="BO168" i="1"/>
  <c r="BO169" i="1"/>
  <c r="BO170" i="1"/>
  <c r="BO171" i="1"/>
  <c r="BO172" i="1"/>
  <c r="BO173" i="1"/>
  <c r="BO174" i="1"/>
  <c r="BN5" i="1"/>
  <c r="BN6" i="1"/>
  <c r="BN7" i="1"/>
  <c r="BN8" i="1"/>
  <c r="BN11" i="1"/>
  <c r="BT11" i="1" s="1"/>
  <c r="BN12" i="1"/>
  <c r="BN13" i="1"/>
  <c r="BN14" i="1"/>
  <c r="BN15" i="1"/>
  <c r="BN16" i="1"/>
  <c r="BN17" i="1"/>
  <c r="BN18" i="1"/>
  <c r="BN19" i="1"/>
  <c r="BN20" i="1"/>
  <c r="BT20" i="1" s="1"/>
  <c r="BN21" i="1"/>
  <c r="BN22" i="1"/>
  <c r="BN23" i="1"/>
  <c r="BN24" i="1"/>
  <c r="BN25" i="1"/>
  <c r="BN26" i="1"/>
  <c r="BN27" i="1"/>
  <c r="BN28" i="1"/>
  <c r="BN29" i="1"/>
  <c r="BN30" i="1"/>
  <c r="BN31" i="1"/>
  <c r="BN32" i="1"/>
  <c r="BN33" i="1"/>
  <c r="BN34" i="1"/>
  <c r="BT34" i="1" s="1"/>
  <c r="BN35" i="1"/>
  <c r="BN36" i="1"/>
  <c r="BN37" i="1"/>
  <c r="BN38" i="1"/>
  <c r="BN39" i="1"/>
  <c r="BN40" i="1"/>
  <c r="BN41" i="1"/>
  <c r="BN42" i="1"/>
  <c r="BN43" i="1"/>
  <c r="BN44" i="1"/>
  <c r="BN45" i="1"/>
  <c r="BN46" i="1"/>
  <c r="BN55" i="1"/>
  <c r="BN56" i="1"/>
  <c r="BN57" i="1"/>
  <c r="BN58" i="1"/>
  <c r="BN59" i="1"/>
  <c r="BN60" i="1"/>
  <c r="BN61" i="1"/>
  <c r="BN62" i="1"/>
  <c r="BN63" i="1"/>
  <c r="BN64" i="1"/>
  <c r="BN65" i="1"/>
  <c r="BN66" i="1"/>
  <c r="BN67" i="1"/>
  <c r="BN68" i="1"/>
  <c r="BN69" i="1"/>
  <c r="BN70" i="1"/>
  <c r="BN71" i="1"/>
  <c r="BN72" i="1"/>
  <c r="BN73" i="1"/>
  <c r="BN74" i="1"/>
  <c r="BN75" i="1"/>
  <c r="BN76" i="1"/>
  <c r="BN77" i="1"/>
  <c r="BN78" i="1"/>
  <c r="BN79" i="1"/>
  <c r="BN80" i="1"/>
  <c r="BN81" i="1"/>
  <c r="BN82" i="1"/>
  <c r="BN83" i="1"/>
  <c r="BN84" i="1"/>
  <c r="BN87" i="1"/>
  <c r="BN91" i="1"/>
  <c r="BN97" i="1"/>
  <c r="BN98" i="1"/>
  <c r="BN99" i="1"/>
  <c r="BN100" i="1"/>
  <c r="BN101" i="1"/>
  <c r="BN102" i="1"/>
  <c r="BN103" i="1"/>
  <c r="BN104" i="1"/>
  <c r="BN105" i="1"/>
  <c r="BN106" i="1"/>
  <c r="BN107" i="1"/>
  <c r="BN108" i="1"/>
  <c r="BN109" i="1"/>
  <c r="BN112" i="1"/>
  <c r="BN113" i="1"/>
  <c r="BN114" i="1"/>
  <c r="BN115" i="1"/>
  <c r="BN116" i="1"/>
  <c r="BN117" i="1"/>
  <c r="BN118" i="1"/>
  <c r="BN119" i="1"/>
  <c r="BN122" i="1"/>
  <c r="BN123" i="1"/>
  <c r="BN124" i="1"/>
  <c r="BN125" i="1"/>
  <c r="BN126" i="1"/>
  <c r="BN127" i="1"/>
  <c r="BN128" i="1"/>
  <c r="BN129" i="1"/>
  <c r="BN130" i="1"/>
  <c r="BN133" i="1"/>
  <c r="BN134" i="1"/>
  <c r="BN135" i="1"/>
  <c r="BN136" i="1"/>
  <c r="BN139" i="1"/>
  <c r="BN145" i="1"/>
  <c r="BN146" i="1"/>
  <c r="BN147" i="1"/>
  <c r="BN150" i="1"/>
  <c r="BN151" i="1"/>
  <c r="BN152" i="1"/>
  <c r="BN153" i="1"/>
  <c r="BN156" i="1"/>
  <c r="BN157" i="1"/>
  <c r="BN158" i="1"/>
  <c r="BN159" i="1"/>
  <c r="BN160" i="1"/>
  <c r="BN161" i="1"/>
  <c r="BN162" i="1"/>
  <c r="BN163" i="1"/>
  <c r="BN164" i="1"/>
  <c r="BN165" i="1"/>
  <c r="BN166" i="1"/>
  <c r="BN167" i="1"/>
  <c r="BN168" i="1"/>
  <c r="BN169" i="1"/>
  <c r="BN170" i="1"/>
  <c r="BN171" i="1"/>
  <c r="BN172" i="1"/>
  <c r="BN173" i="1"/>
  <c r="BN174" i="1"/>
  <c r="BM5" i="1"/>
  <c r="BM6" i="1"/>
  <c r="BM7" i="1"/>
  <c r="BM8" i="1"/>
  <c r="BM11" i="1"/>
  <c r="BM12" i="1"/>
  <c r="BM13" i="1"/>
  <c r="BT13" i="1" s="1"/>
  <c r="BM14" i="1"/>
  <c r="BM15" i="1"/>
  <c r="BT15" i="1" s="1"/>
  <c r="BM16" i="1"/>
  <c r="BM17" i="1"/>
  <c r="BM18" i="1"/>
  <c r="BM19" i="1"/>
  <c r="BM20" i="1"/>
  <c r="BM21" i="1"/>
  <c r="BM22" i="1"/>
  <c r="BT22" i="1" s="1"/>
  <c r="BM23" i="1"/>
  <c r="BM24" i="1"/>
  <c r="BM25" i="1"/>
  <c r="BM26" i="1"/>
  <c r="BT26" i="1" s="1"/>
  <c r="BM27" i="1"/>
  <c r="BM28" i="1"/>
  <c r="BM29" i="1"/>
  <c r="BM30" i="1"/>
  <c r="BM31" i="1"/>
  <c r="BM32" i="1"/>
  <c r="BM33" i="1"/>
  <c r="BM34" i="1"/>
  <c r="BM35" i="1"/>
  <c r="BM36" i="1"/>
  <c r="BM37" i="1"/>
  <c r="BM38" i="1"/>
  <c r="BM39" i="1"/>
  <c r="BM40" i="1"/>
  <c r="BM41" i="1"/>
  <c r="BM42" i="1"/>
  <c r="BM43" i="1"/>
  <c r="BM44" i="1"/>
  <c r="BT44" i="1" s="1"/>
  <c r="BM45" i="1"/>
  <c r="BT45" i="1" s="1"/>
  <c r="BM46" i="1"/>
  <c r="BT46" i="1" s="1"/>
  <c r="BM55" i="1"/>
  <c r="BM56" i="1"/>
  <c r="BM57" i="1"/>
  <c r="BM58" i="1"/>
  <c r="BM59" i="1"/>
  <c r="BM60" i="1"/>
  <c r="BM61" i="1"/>
  <c r="BM62" i="1"/>
  <c r="BM63" i="1"/>
  <c r="BM64" i="1"/>
  <c r="BM65" i="1"/>
  <c r="BM66" i="1"/>
  <c r="BM67" i="1"/>
  <c r="BM68" i="1"/>
  <c r="BM69" i="1"/>
  <c r="BM70" i="1"/>
  <c r="BM71" i="1"/>
  <c r="BM72" i="1"/>
  <c r="BM73" i="1"/>
  <c r="BS73" i="1" s="1"/>
  <c r="BM74" i="1"/>
  <c r="BM75" i="1"/>
  <c r="BM76" i="1"/>
  <c r="BM77" i="1"/>
  <c r="BM78" i="1"/>
  <c r="BM79" i="1"/>
  <c r="BM80" i="1"/>
  <c r="BM81" i="1"/>
  <c r="BM82" i="1"/>
  <c r="BM83" i="1"/>
  <c r="BM84" i="1"/>
  <c r="BM87" i="1"/>
  <c r="BM91" i="1"/>
  <c r="BM97" i="1"/>
  <c r="BM98" i="1"/>
  <c r="BM99" i="1"/>
  <c r="BM100" i="1"/>
  <c r="BM101" i="1"/>
  <c r="BM102" i="1"/>
  <c r="BM103" i="1"/>
  <c r="BM104" i="1"/>
  <c r="BM105" i="1"/>
  <c r="BM106" i="1"/>
  <c r="BM107" i="1"/>
  <c r="BM108" i="1"/>
  <c r="BM109" i="1"/>
  <c r="BM112" i="1"/>
  <c r="BT112" i="1" s="1"/>
  <c r="BM113" i="1"/>
  <c r="BM114" i="1"/>
  <c r="BM115" i="1"/>
  <c r="BM116" i="1"/>
  <c r="BM117" i="1"/>
  <c r="BM118" i="1"/>
  <c r="BT118" i="1" s="1"/>
  <c r="BM119" i="1"/>
  <c r="BM122" i="1"/>
  <c r="BM123" i="1"/>
  <c r="BM124" i="1"/>
  <c r="BM125" i="1"/>
  <c r="BM126" i="1"/>
  <c r="BM127" i="1"/>
  <c r="BM128" i="1"/>
  <c r="BM129" i="1"/>
  <c r="BM130" i="1"/>
  <c r="BM133" i="1"/>
  <c r="BM134" i="1"/>
  <c r="BM135" i="1"/>
  <c r="BM136" i="1"/>
  <c r="BM139" i="1"/>
  <c r="BM145" i="1"/>
  <c r="BM146" i="1"/>
  <c r="BM147" i="1"/>
  <c r="BM150" i="1"/>
  <c r="BM151" i="1"/>
  <c r="BM152" i="1"/>
  <c r="BM153" i="1"/>
  <c r="BM156" i="1"/>
  <c r="BM157" i="1"/>
  <c r="BM158" i="1"/>
  <c r="BM159" i="1"/>
  <c r="BM160" i="1"/>
  <c r="BM161" i="1"/>
  <c r="BM162" i="1"/>
  <c r="BM163" i="1"/>
  <c r="BM164" i="1"/>
  <c r="BM165" i="1"/>
  <c r="BM166" i="1"/>
  <c r="BM167" i="1"/>
  <c r="BM168" i="1"/>
  <c r="BM169" i="1"/>
  <c r="BM170" i="1"/>
  <c r="BM171" i="1"/>
  <c r="BM172" i="1"/>
  <c r="BM173" i="1"/>
  <c r="BM174" i="1"/>
  <c r="BL5" i="1"/>
  <c r="BL6" i="1"/>
  <c r="BL7" i="1"/>
  <c r="BL8" i="1"/>
  <c r="BL11" i="1"/>
  <c r="BL12" i="1"/>
  <c r="BL13" i="1"/>
  <c r="BL14" i="1"/>
  <c r="BL15" i="1"/>
  <c r="BL16" i="1"/>
  <c r="BL17" i="1"/>
  <c r="BL18" i="1"/>
  <c r="BL19" i="1"/>
  <c r="BL20" i="1"/>
  <c r="BL21" i="1"/>
  <c r="BL22" i="1"/>
  <c r="BL23" i="1"/>
  <c r="BL24" i="1"/>
  <c r="BL25" i="1"/>
  <c r="BL26" i="1"/>
  <c r="BL27" i="1"/>
  <c r="BL28" i="1"/>
  <c r="BL29" i="1"/>
  <c r="BL30" i="1"/>
  <c r="BL31" i="1"/>
  <c r="BL32" i="1"/>
  <c r="BL33" i="1"/>
  <c r="BL34" i="1"/>
  <c r="BL35" i="1"/>
  <c r="BL36" i="1"/>
  <c r="BL37" i="1"/>
  <c r="BL38" i="1"/>
  <c r="BL39" i="1"/>
  <c r="BL40" i="1"/>
  <c r="BL41" i="1"/>
  <c r="BL42" i="1"/>
  <c r="BL43" i="1"/>
  <c r="BL44" i="1"/>
  <c r="BL45" i="1"/>
  <c r="BL46" i="1"/>
  <c r="BL55" i="1"/>
  <c r="BL56" i="1"/>
  <c r="BL57" i="1"/>
  <c r="BL58" i="1"/>
  <c r="BL59" i="1"/>
  <c r="BL60" i="1"/>
  <c r="BL61" i="1"/>
  <c r="BL62" i="1"/>
  <c r="BL63" i="1"/>
  <c r="BL64" i="1"/>
  <c r="BL65" i="1"/>
  <c r="BL66" i="1"/>
  <c r="BL67" i="1"/>
  <c r="BL68" i="1"/>
  <c r="BL69" i="1"/>
  <c r="BL70" i="1"/>
  <c r="BL71" i="1"/>
  <c r="BL72" i="1"/>
  <c r="BL73" i="1"/>
  <c r="BL74" i="1"/>
  <c r="BL75" i="1"/>
  <c r="BL76" i="1"/>
  <c r="BL77" i="1"/>
  <c r="BL78" i="1"/>
  <c r="BL79" i="1"/>
  <c r="BL80" i="1"/>
  <c r="BL81" i="1"/>
  <c r="BL82" i="1"/>
  <c r="BL83" i="1"/>
  <c r="BL84" i="1"/>
  <c r="BL87" i="1"/>
  <c r="BL91" i="1"/>
  <c r="BL97" i="1"/>
  <c r="BL98" i="1"/>
  <c r="BL99" i="1"/>
  <c r="BL100" i="1"/>
  <c r="BL101" i="1"/>
  <c r="BL102" i="1"/>
  <c r="BL103" i="1"/>
  <c r="BL104" i="1"/>
  <c r="BL105" i="1"/>
  <c r="BL106" i="1"/>
  <c r="BL107" i="1"/>
  <c r="BL108" i="1"/>
  <c r="BL109" i="1"/>
  <c r="BL112" i="1"/>
  <c r="BL113" i="1"/>
  <c r="BL114" i="1"/>
  <c r="BL115" i="1"/>
  <c r="BL116" i="1"/>
  <c r="BL117" i="1"/>
  <c r="BL118" i="1"/>
  <c r="BL119" i="1"/>
  <c r="BL121" i="1"/>
  <c r="BL122" i="1"/>
  <c r="BL123" i="1"/>
  <c r="BL124" i="1"/>
  <c r="BL125" i="1"/>
  <c r="BL126" i="1"/>
  <c r="BL127" i="1"/>
  <c r="BL128" i="1"/>
  <c r="BL129" i="1"/>
  <c r="BL130" i="1"/>
  <c r="BL133" i="1"/>
  <c r="BL134" i="1"/>
  <c r="BL135" i="1"/>
  <c r="BL136" i="1"/>
  <c r="BL139" i="1"/>
  <c r="BL145" i="1"/>
  <c r="BL146" i="1"/>
  <c r="BL147" i="1"/>
  <c r="BL150" i="1"/>
  <c r="BL151" i="1"/>
  <c r="BL152" i="1"/>
  <c r="BL153" i="1"/>
  <c r="BL156" i="1"/>
  <c r="BL157" i="1"/>
  <c r="BL158" i="1"/>
  <c r="BL159" i="1"/>
  <c r="BL160" i="1"/>
  <c r="BL161" i="1"/>
  <c r="BL162" i="1"/>
  <c r="BL163" i="1"/>
  <c r="BL164" i="1"/>
  <c r="BL165" i="1"/>
  <c r="BL166" i="1"/>
  <c r="BL167" i="1"/>
  <c r="BL168" i="1"/>
  <c r="BL169" i="1"/>
  <c r="BL170" i="1"/>
  <c r="BL171" i="1"/>
  <c r="BL172" i="1"/>
  <c r="BL173" i="1"/>
  <c r="BL174" i="1"/>
  <c r="BK5" i="1"/>
  <c r="BT5" i="1" s="1"/>
  <c r="BK6" i="1"/>
  <c r="BT6" i="1" s="1"/>
  <c r="BK7" i="1"/>
  <c r="BT7" i="1" s="1"/>
  <c r="BK8" i="1"/>
  <c r="BT8" i="1" s="1"/>
  <c r="BK11" i="1"/>
  <c r="BK12" i="1"/>
  <c r="BK13" i="1"/>
  <c r="BK14" i="1"/>
  <c r="BK15" i="1"/>
  <c r="BK16" i="1"/>
  <c r="BK17" i="1"/>
  <c r="BK18" i="1"/>
  <c r="BK19" i="1"/>
  <c r="BT19" i="1" s="1"/>
  <c r="BK20" i="1"/>
  <c r="BK21" i="1"/>
  <c r="BT21" i="1" s="1"/>
  <c r="BK22" i="1"/>
  <c r="BK23" i="1"/>
  <c r="BK24" i="1"/>
  <c r="BK25" i="1"/>
  <c r="BK26" i="1"/>
  <c r="BK27" i="1"/>
  <c r="BK28" i="1"/>
  <c r="BT28" i="1" s="1"/>
  <c r="BK29" i="1"/>
  <c r="BT29" i="1" s="1"/>
  <c r="BK30" i="1"/>
  <c r="BT30" i="1" s="1"/>
  <c r="BT31" i="1"/>
  <c r="BK32" i="1"/>
  <c r="BT32" i="1" s="1"/>
  <c r="BK33" i="1"/>
  <c r="BT33" i="1" s="1"/>
  <c r="BK34" i="1"/>
  <c r="BK35" i="1"/>
  <c r="BT35" i="1" s="1"/>
  <c r="BT36" i="1"/>
  <c r="BT37" i="1"/>
  <c r="BK38" i="1"/>
  <c r="BT38" i="1" s="1"/>
  <c r="BK39" i="1"/>
  <c r="BK40" i="1"/>
  <c r="BT40" i="1" s="1"/>
  <c r="BK41" i="1"/>
  <c r="BT41" i="1" s="1"/>
  <c r="BK42" i="1"/>
  <c r="BT42" i="1" s="1"/>
  <c r="BK43" i="1"/>
  <c r="BK44" i="1"/>
  <c r="BK45" i="1"/>
  <c r="BK46" i="1"/>
  <c r="BK55" i="1"/>
  <c r="BT55" i="1" s="1"/>
  <c r="BK56" i="1"/>
  <c r="BT56" i="1" s="1"/>
  <c r="BK57" i="1"/>
  <c r="BT57" i="1" s="1"/>
  <c r="BK58" i="1"/>
  <c r="BT58" i="1" s="1"/>
  <c r="BK59" i="1"/>
  <c r="BT59" i="1" s="1"/>
  <c r="BK60" i="1"/>
  <c r="BT60" i="1" s="1"/>
  <c r="BK61" i="1"/>
  <c r="BT61" i="1" s="1"/>
  <c r="BK62" i="1"/>
  <c r="BT62" i="1" s="1"/>
  <c r="BK63" i="1"/>
  <c r="BT63" i="1" s="1"/>
  <c r="BK64" i="1"/>
  <c r="BT64" i="1" s="1"/>
  <c r="BK65" i="1"/>
  <c r="BT65" i="1" s="1"/>
  <c r="BK66" i="1"/>
  <c r="BT66" i="1" s="1"/>
  <c r="BK67" i="1"/>
  <c r="BT67" i="1" s="1"/>
  <c r="BK68" i="1"/>
  <c r="BT68" i="1" s="1"/>
  <c r="BK69" i="1"/>
  <c r="BT69" i="1" s="1"/>
  <c r="BK70" i="1"/>
  <c r="BT70" i="1" s="1"/>
  <c r="BK71" i="1"/>
  <c r="BT71" i="1" s="1"/>
  <c r="BK72" i="1"/>
  <c r="BT72" i="1" s="1"/>
  <c r="BK73" i="1"/>
  <c r="BT73" i="1" s="1"/>
  <c r="BK74" i="1"/>
  <c r="BT74" i="1" s="1"/>
  <c r="BK75" i="1"/>
  <c r="BT75" i="1" s="1"/>
  <c r="BK76" i="1"/>
  <c r="BT76" i="1" s="1"/>
  <c r="BK77" i="1"/>
  <c r="BT77" i="1" s="1"/>
  <c r="BK78" i="1"/>
  <c r="BT78" i="1" s="1"/>
  <c r="BK79" i="1"/>
  <c r="BT79" i="1" s="1"/>
  <c r="BK80" i="1"/>
  <c r="BT80" i="1" s="1"/>
  <c r="BK81" i="1"/>
  <c r="BT81" i="1" s="1"/>
  <c r="BK82" i="1"/>
  <c r="BT82" i="1" s="1"/>
  <c r="BK83" i="1"/>
  <c r="BT83" i="1" s="1"/>
  <c r="BK84" i="1"/>
  <c r="BT84" i="1" s="1"/>
  <c r="BK87" i="1"/>
  <c r="BT87" i="1" s="1"/>
  <c r="BK91" i="1"/>
  <c r="BT91" i="1" s="1"/>
  <c r="BK97" i="1"/>
  <c r="BT97" i="1" s="1"/>
  <c r="BK98" i="1"/>
  <c r="BT98" i="1" s="1"/>
  <c r="BK99" i="1"/>
  <c r="BT99" i="1" s="1"/>
  <c r="BK100" i="1"/>
  <c r="BT100" i="1" s="1"/>
  <c r="BK101" i="1"/>
  <c r="BT101" i="1" s="1"/>
  <c r="BK102" i="1"/>
  <c r="BT102" i="1" s="1"/>
  <c r="BK103" i="1"/>
  <c r="BT103" i="1" s="1"/>
  <c r="BK104" i="1"/>
  <c r="BT104" i="1" s="1"/>
  <c r="BK105" i="1"/>
  <c r="BT105" i="1" s="1"/>
  <c r="BK106" i="1"/>
  <c r="BT106" i="1" s="1"/>
  <c r="BK107" i="1"/>
  <c r="BT107" i="1" s="1"/>
  <c r="BK108" i="1"/>
  <c r="BT108" i="1" s="1"/>
  <c r="BK109" i="1"/>
  <c r="BT109" i="1" s="1"/>
  <c r="BK112" i="1"/>
  <c r="BK113" i="1"/>
  <c r="BK114" i="1"/>
  <c r="BT114" i="1" s="1"/>
  <c r="BK115" i="1"/>
  <c r="BT115" i="1" s="1"/>
  <c r="BK116" i="1"/>
  <c r="BT116" i="1" s="1"/>
  <c r="BK117" i="1"/>
  <c r="BT117" i="1" s="1"/>
  <c r="BK118" i="1"/>
  <c r="BK119" i="1"/>
  <c r="BT119" i="1" s="1"/>
  <c r="BK121" i="1"/>
  <c r="BK122" i="1"/>
  <c r="BT122" i="1" s="1"/>
  <c r="BK123" i="1"/>
  <c r="BT123" i="1" s="1"/>
  <c r="BK124" i="1"/>
  <c r="BT124" i="1" s="1"/>
  <c r="BK125" i="1"/>
  <c r="BT125" i="1" s="1"/>
  <c r="BK126" i="1"/>
  <c r="BT126" i="1" s="1"/>
  <c r="BK127" i="1"/>
  <c r="BT127" i="1" s="1"/>
  <c r="BK128" i="1"/>
  <c r="BT128" i="1" s="1"/>
  <c r="BK129" i="1"/>
  <c r="BT129" i="1" s="1"/>
  <c r="BK130" i="1"/>
  <c r="BT130" i="1" s="1"/>
  <c r="BK133" i="1"/>
  <c r="BK134" i="1"/>
  <c r="BK135" i="1"/>
  <c r="BT135" i="1" s="1"/>
  <c r="BK136" i="1"/>
  <c r="BT136" i="1" s="1"/>
  <c r="BK139" i="1"/>
  <c r="BK145" i="1"/>
  <c r="BT145" i="1" s="1"/>
  <c r="BK146" i="1"/>
  <c r="BT146" i="1" s="1"/>
  <c r="BK147" i="1"/>
  <c r="BT147" i="1" s="1"/>
  <c r="BK150" i="1"/>
  <c r="BT150" i="1" s="1"/>
  <c r="BK151" i="1"/>
  <c r="BT151" i="1" s="1"/>
  <c r="BK152" i="1"/>
  <c r="BT152" i="1" s="1"/>
  <c r="BK153" i="1"/>
  <c r="BT153" i="1" s="1"/>
  <c r="BK156" i="1"/>
  <c r="BT156" i="1" s="1"/>
  <c r="BK157" i="1"/>
  <c r="BT157" i="1" s="1"/>
  <c r="BK158" i="1"/>
  <c r="BT158" i="1" s="1"/>
  <c r="BK159" i="1"/>
  <c r="BT159" i="1" s="1"/>
  <c r="BK160" i="1"/>
  <c r="BT160" i="1" s="1"/>
  <c r="BK161" i="1"/>
  <c r="BT161" i="1" s="1"/>
  <c r="BK162" i="1"/>
  <c r="BT162" i="1" s="1"/>
  <c r="BK163" i="1"/>
  <c r="BT163" i="1" s="1"/>
  <c r="BK164" i="1"/>
  <c r="BT164" i="1" s="1"/>
  <c r="BK165" i="1"/>
  <c r="BT165" i="1" s="1"/>
  <c r="BK166" i="1"/>
  <c r="BT166" i="1" s="1"/>
  <c r="BK167" i="1"/>
  <c r="BT167" i="1" s="1"/>
  <c r="BK168" i="1"/>
  <c r="BT168" i="1" s="1"/>
  <c r="BK169" i="1"/>
  <c r="BT169" i="1" s="1"/>
  <c r="BK170" i="1"/>
  <c r="BT170" i="1" s="1"/>
  <c r="BK171" i="1"/>
  <c r="BT171" i="1" s="1"/>
  <c r="BK172" i="1"/>
  <c r="BT172" i="1" s="1"/>
  <c r="BK173" i="1"/>
  <c r="BT173" i="1" s="1"/>
  <c r="BK174" i="1"/>
  <c r="BT174" i="1" s="1"/>
  <c r="K142" i="1"/>
  <c r="K94" i="1"/>
  <c r="K90" i="1"/>
  <c r="K89" i="1"/>
  <c r="K88" i="1"/>
  <c r="K52" i="1"/>
  <c r="K51" i="1"/>
  <c r="BL51" i="1" s="1"/>
  <c r="K50" i="1"/>
  <c r="K49" i="1"/>
  <c r="BT134" i="1" l="1"/>
  <c r="BT133" i="1"/>
  <c r="BQ173" i="1"/>
  <c r="BQ91" i="1"/>
  <c r="BQ165" i="1"/>
  <c r="BQ100" i="1"/>
  <c r="BQ41" i="1"/>
  <c r="BQ124" i="1"/>
  <c r="BQ108" i="1"/>
  <c r="BQ65" i="1"/>
  <c r="BQ25" i="1"/>
  <c r="BQ8" i="1"/>
  <c r="BQ157" i="1"/>
  <c r="BQ58" i="1"/>
  <c r="BQ80" i="1"/>
  <c r="BQ17" i="1"/>
  <c r="BQ119" i="1"/>
  <c r="BQ72" i="1"/>
  <c r="BQ33" i="1"/>
  <c r="BQ133" i="1"/>
  <c r="BQ125" i="1"/>
  <c r="BQ109" i="1"/>
  <c r="BQ101" i="1"/>
  <c r="BQ81" i="1"/>
  <c r="BQ163" i="1"/>
  <c r="BQ122" i="1"/>
  <c r="BQ106" i="1"/>
  <c r="BQ78" i="1"/>
  <c r="BQ23" i="1"/>
  <c r="BQ170" i="1"/>
  <c r="BQ162" i="1"/>
  <c r="BQ146" i="1"/>
  <c r="BQ139" i="1"/>
  <c r="BT139" i="1" s="1"/>
  <c r="BQ129" i="1"/>
  <c r="BQ116" i="1"/>
  <c r="BQ105" i="1"/>
  <c r="BQ97" i="1"/>
  <c r="BQ77" i="1"/>
  <c r="BQ70" i="1"/>
  <c r="BQ62" i="1"/>
  <c r="BQ55" i="1"/>
  <c r="BQ130" i="1"/>
  <c r="BQ98" i="1"/>
  <c r="BQ63" i="1"/>
  <c r="BQ31" i="1"/>
  <c r="BQ171" i="1"/>
  <c r="BQ147" i="1"/>
  <c r="BQ71" i="1"/>
  <c r="BQ56" i="1"/>
  <c r="BQ39" i="1"/>
  <c r="BT39" i="1" s="1"/>
  <c r="BQ15" i="1"/>
  <c r="BQ6" i="1"/>
  <c r="BQ117" i="1"/>
  <c r="BQ112" i="1"/>
  <c r="BQ46" i="1"/>
  <c r="BQ38" i="1"/>
  <c r="BQ30" i="1"/>
  <c r="BQ22" i="1"/>
  <c r="BQ14" i="1"/>
  <c r="BQ5" i="1"/>
  <c r="BQ167" i="1"/>
  <c r="BQ159" i="1"/>
  <c r="BQ151" i="1"/>
  <c r="BQ134" i="1"/>
  <c r="BQ126" i="1"/>
  <c r="BQ113" i="1"/>
  <c r="BQ102" i="1"/>
  <c r="BQ82" i="1"/>
  <c r="BQ74" i="1"/>
  <c r="BQ67" i="1"/>
  <c r="BQ60" i="1"/>
  <c r="BQ172" i="1"/>
  <c r="BQ164" i="1"/>
  <c r="BQ156" i="1"/>
  <c r="BQ123" i="1"/>
  <c r="BQ118" i="1"/>
  <c r="BQ107" i="1"/>
  <c r="BQ99" i="1"/>
  <c r="BQ87" i="1"/>
  <c r="BQ79" i="1"/>
  <c r="BQ64" i="1"/>
  <c r="BQ57" i="1"/>
  <c r="BQ40" i="1"/>
  <c r="BQ32" i="1"/>
  <c r="BQ24" i="1"/>
  <c r="BT24" i="1" s="1"/>
  <c r="BQ16" i="1"/>
  <c r="BT16" i="1" s="1"/>
  <c r="BQ43" i="1"/>
  <c r="BT43" i="1" s="1"/>
  <c r="BQ35" i="1"/>
  <c r="BQ27" i="1"/>
  <c r="BT27" i="1" s="1"/>
  <c r="BQ19" i="1"/>
  <c r="BQ11" i="1"/>
  <c r="BQ7" i="1"/>
  <c r="BQ161" i="1"/>
  <c r="BQ128" i="1"/>
  <c r="BQ104" i="1"/>
  <c r="BQ84" i="1"/>
  <c r="BQ76" i="1"/>
  <c r="BQ69" i="1"/>
  <c r="BQ61" i="1"/>
  <c r="BQ145" i="1"/>
  <c r="BQ136" i="1"/>
  <c r="BQ115" i="1"/>
  <c r="BQ152" i="1"/>
  <c r="BQ135" i="1"/>
  <c r="BQ127" i="1"/>
  <c r="BQ114" i="1"/>
  <c r="BQ103" i="1"/>
  <c r="BQ83" i="1"/>
  <c r="BQ75" i="1"/>
  <c r="BQ68" i="1"/>
  <c r="BQ169" i="1"/>
  <c r="BQ160" i="1"/>
  <c r="BQ153" i="1"/>
  <c r="BQ168" i="1"/>
  <c r="BQ44" i="1"/>
  <c r="BQ36" i="1"/>
  <c r="BQ28" i="1"/>
  <c r="BQ20" i="1"/>
  <c r="BQ12" i="1"/>
  <c r="BQ174" i="1"/>
  <c r="BQ166" i="1"/>
  <c r="BQ158" i="1"/>
  <c r="BQ150" i="1"/>
  <c r="BQ45" i="1"/>
  <c r="BQ37" i="1"/>
  <c r="BQ29" i="1"/>
  <c r="BQ21" i="1"/>
  <c r="BQ13" i="1"/>
  <c r="BQ73" i="1"/>
  <c r="BQ66" i="1"/>
  <c r="BQ59" i="1"/>
  <c r="BQ42" i="1"/>
  <c r="BQ34" i="1"/>
  <c r="BQ26" i="1"/>
  <c r="BQ18" i="1"/>
  <c r="BK52" i="1"/>
  <c r="BT52" i="1" s="1"/>
  <c r="BN52" i="1"/>
  <c r="BM52" i="1"/>
  <c r="BL52" i="1"/>
  <c r="BO52" i="1"/>
  <c r="BP168" i="1"/>
  <c r="BP127" i="1"/>
  <c r="BP114" i="1"/>
  <c r="BP103" i="1"/>
  <c r="BP167" i="1"/>
  <c r="BP151" i="1"/>
  <c r="BP134" i="1"/>
  <c r="BP102" i="1"/>
  <c r="BP82" i="1"/>
  <c r="BP67" i="1"/>
  <c r="BP43" i="1"/>
  <c r="BK88" i="1"/>
  <c r="BT88" i="1" s="1"/>
  <c r="BN88" i="1"/>
  <c r="BM88" i="1"/>
  <c r="BO88" i="1"/>
  <c r="BP174" i="1"/>
  <c r="BP166" i="1"/>
  <c r="BP158" i="1"/>
  <c r="BP150" i="1"/>
  <c r="BP133" i="1"/>
  <c r="BP125" i="1"/>
  <c r="BP112" i="1"/>
  <c r="BU112" i="1" s="1"/>
  <c r="BP109" i="1"/>
  <c r="BP101" i="1"/>
  <c r="BP81" i="1"/>
  <c r="BP73" i="1"/>
  <c r="BP66" i="1"/>
  <c r="BP59" i="1"/>
  <c r="BP157" i="1"/>
  <c r="BP119" i="1"/>
  <c r="BU119" i="1" s="1"/>
  <c r="BP108" i="1"/>
  <c r="BP100" i="1"/>
  <c r="BP91" i="1"/>
  <c r="BP80" i="1"/>
  <c r="BP72" i="1"/>
  <c r="BP65" i="1"/>
  <c r="BP58" i="1"/>
  <c r="BP41" i="1"/>
  <c r="BP33" i="1"/>
  <c r="BP25" i="1"/>
  <c r="BU25" i="1" s="1"/>
  <c r="BP17" i="1"/>
  <c r="BU17" i="1" s="1"/>
  <c r="BP8" i="1"/>
  <c r="BU8" i="1" s="1"/>
  <c r="BP124" i="1"/>
  <c r="BP99" i="1"/>
  <c r="BP40" i="1"/>
  <c r="BP32" i="1"/>
  <c r="BP16" i="1"/>
  <c r="BP7" i="1"/>
  <c r="BL88" i="1"/>
  <c r="BP172" i="1"/>
  <c r="BP123" i="1"/>
  <c r="BP87" i="1"/>
  <c r="BP64" i="1"/>
  <c r="BP171" i="1"/>
  <c r="BP163" i="1"/>
  <c r="BP147" i="1"/>
  <c r="BP130" i="1"/>
  <c r="BP122" i="1"/>
  <c r="BP117" i="1"/>
  <c r="BP106" i="1"/>
  <c r="BP98" i="1"/>
  <c r="BP78" i="1"/>
  <c r="BP71" i="1"/>
  <c r="BP63" i="1"/>
  <c r="BP56" i="1"/>
  <c r="BP164" i="1"/>
  <c r="BP107" i="1"/>
  <c r="BP79" i="1"/>
  <c r="BP57" i="1"/>
  <c r="BP24" i="1"/>
  <c r="BK49" i="1"/>
  <c r="BT49" i="1" s="1"/>
  <c r="BM49" i="1"/>
  <c r="BL49" i="1"/>
  <c r="BO49" i="1"/>
  <c r="BN49" i="1"/>
  <c r="BK94" i="1"/>
  <c r="BT94" i="1" s="1"/>
  <c r="BM94" i="1"/>
  <c r="BL94" i="1"/>
  <c r="BO94" i="1"/>
  <c r="BN94" i="1"/>
  <c r="BK142" i="1"/>
  <c r="BR142" i="1"/>
  <c r="BL142" i="1"/>
  <c r="BO142" i="1"/>
  <c r="BN142" i="1"/>
  <c r="BM142" i="1"/>
  <c r="BK50" i="1"/>
  <c r="BT50" i="1" s="1"/>
  <c r="BM50" i="1"/>
  <c r="BL50" i="1"/>
  <c r="BO50" i="1"/>
  <c r="BN50" i="1"/>
  <c r="BP170" i="1"/>
  <c r="BP162" i="1"/>
  <c r="BP146" i="1"/>
  <c r="BP139" i="1"/>
  <c r="BP129" i="1"/>
  <c r="BP116" i="1"/>
  <c r="BP105" i="1"/>
  <c r="BP97" i="1"/>
  <c r="BP77" i="1"/>
  <c r="BP70" i="1"/>
  <c r="BP62" i="1"/>
  <c r="BP55" i="1"/>
  <c r="BP46" i="1"/>
  <c r="BU46" i="1" s="1"/>
  <c r="BP38" i="1"/>
  <c r="BP30" i="1"/>
  <c r="BP22" i="1"/>
  <c r="BU22" i="1" s="1"/>
  <c r="BP14" i="1"/>
  <c r="BU14" i="1" s="1"/>
  <c r="BP5" i="1"/>
  <c r="BU5" i="1" s="1"/>
  <c r="BP165" i="1"/>
  <c r="BP156" i="1"/>
  <c r="BP118" i="1"/>
  <c r="BU118" i="1" s="1"/>
  <c r="BK51" i="1"/>
  <c r="BT51" i="1" s="1"/>
  <c r="BN51" i="1"/>
  <c r="BM51" i="1"/>
  <c r="BQ51" i="1" s="1"/>
  <c r="BO51" i="1"/>
  <c r="BP169" i="1"/>
  <c r="BP161" i="1"/>
  <c r="BP153" i="1"/>
  <c r="BP145" i="1"/>
  <c r="BP136" i="1"/>
  <c r="BP128" i="1"/>
  <c r="BP115" i="1"/>
  <c r="BP104" i="1"/>
  <c r="BP84" i="1"/>
  <c r="BP76" i="1"/>
  <c r="BP69" i="1"/>
  <c r="BP61" i="1"/>
  <c r="BK90" i="1"/>
  <c r="BT90" i="1" s="1"/>
  <c r="BO90" i="1"/>
  <c r="BN90" i="1"/>
  <c r="BM90" i="1"/>
  <c r="BL90" i="1"/>
  <c r="BP160" i="1"/>
  <c r="BP83" i="1"/>
  <c r="BP75" i="1"/>
  <c r="BP68" i="1"/>
  <c r="BP44" i="1"/>
  <c r="BU44" i="1" s="1"/>
  <c r="BP36" i="1"/>
  <c r="BP28" i="1"/>
  <c r="BP20" i="1"/>
  <c r="BP12" i="1"/>
  <c r="BU12" i="1" s="1"/>
  <c r="BK89" i="1"/>
  <c r="BT89" i="1" s="1"/>
  <c r="BN89" i="1"/>
  <c r="BM89" i="1"/>
  <c r="BL89" i="1"/>
  <c r="BO89" i="1"/>
  <c r="BP173" i="1"/>
  <c r="BP152" i="1"/>
  <c r="BP135" i="1"/>
  <c r="BP159" i="1"/>
  <c r="BP126" i="1"/>
  <c r="BP113" i="1"/>
  <c r="BU113" i="1" s="1"/>
  <c r="BP74" i="1"/>
  <c r="BP60" i="1"/>
  <c r="BP35" i="1"/>
  <c r="BP27" i="1"/>
  <c r="BP19" i="1"/>
  <c r="BU19" i="1" s="1"/>
  <c r="BP11" i="1"/>
  <c r="BU11" i="1" s="1"/>
  <c r="BP42" i="1"/>
  <c r="BU42" i="1" s="1"/>
  <c r="BP34" i="1"/>
  <c r="BU34" i="1" s="1"/>
  <c r="BP26" i="1"/>
  <c r="BU26" i="1" s="1"/>
  <c r="BP18" i="1"/>
  <c r="BU18" i="1" s="1"/>
  <c r="BP6" i="1"/>
  <c r="BU6" i="1" s="1"/>
  <c r="BP39" i="1"/>
  <c r="BP31" i="1"/>
  <c r="BP23" i="1"/>
  <c r="BU23" i="1" s="1"/>
  <c r="BP15" i="1"/>
  <c r="BU15" i="1" s="1"/>
  <c r="BP45" i="1"/>
  <c r="BU45" i="1" s="1"/>
  <c r="BP37" i="1"/>
  <c r="BP29" i="1"/>
  <c r="BP21" i="1"/>
  <c r="BP13" i="1"/>
  <c r="BU13" i="1" s="1"/>
  <c r="BS136" i="1"/>
  <c r="BS84" i="1"/>
  <c r="BS125" i="1"/>
  <c r="BS145" i="1"/>
  <c r="BS118" i="1"/>
  <c r="BS64" i="1"/>
  <c r="BS128" i="1"/>
  <c r="BS108" i="1"/>
  <c r="BS100" i="1"/>
  <c r="BS76" i="1"/>
  <c r="BS69" i="1"/>
  <c r="BS61" i="1"/>
  <c r="BS135" i="1"/>
  <c r="BS127" i="1"/>
  <c r="BS107" i="1"/>
  <c r="BS91" i="1"/>
  <c r="BS83" i="1"/>
  <c r="BS75" i="1"/>
  <c r="BS68" i="1"/>
  <c r="BS44" i="1"/>
  <c r="BS20" i="1"/>
  <c r="BS12" i="1"/>
  <c r="BS147" i="1"/>
  <c r="BS139" i="1"/>
  <c r="BS134" i="1"/>
  <c r="BS126" i="1"/>
  <c r="BS113" i="1"/>
  <c r="BS82" i="1"/>
  <c r="BS74" i="1"/>
  <c r="BS67" i="1"/>
  <c r="BS60" i="1"/>
  <c r="BS43" i="1"/>
  <c r="BS27" i="1"/>
  <c r="BS19" i="1"/>
  <c r="BS11" i="1"/>
  <c r="BS146" i="1"/>
  <c r="BS133" i="1"/>
  <c r="BS112" i="1"/>
  <c r="BS97" i="1"/>
  <c r="BS81" i="1"/>
  <c r="BS66" i="1"/>
  <c r="BS59" i="1"/>
  <c r="BS124" i="1"/>
  <c r="BS119" i="1"/>
  <c r="BS80" i="1"/>
  <c r="BS72" i="1"/>
  <c r="BS65" i="1"/>
  <c r="BS58" i="1"/>
  <c r="BS25" i="1"/>
  <c r="BS17" i="1"/>
  <c r="BS123" i="1"/>
  <c r="BS103" i="1"/>
  <c r="BS87" i="1"/>
  <c r="BS79" i="1"/>
  <c r="BS57" i="1"/>
  <c r="BS24" i="1"/>
  <c r="BS16" i="1"/>
  <c r="BS130" i="1"/>
  <c r="BS122" i="1"/>
  <c r="BS102" i="1"/>
  <c r="BS78" i="1"/>
  <c r="BS71" i="1"/>
  <c r="BS63" i="1"/>
  <c r="BS56" i="1"/>
  <c r="BS39" i="1"/>
  <c r="BS23" i="1"/>
  <c r="BS15" i="1"/>
  <c r="BS129" i="1"/>
  <c r="BS109" i="1"/>
  <c r="BS101" i="1"/>
  <c r="BS77" i="1"/>
  <c r="BS70" i="1"/>
  <c r="BS62" i="1"/>
  <c r="BS55" i="1"/>
  <c r="BS46" i="1"/>
  <c r="BS22" i="1"/>
  <c r="BS14" i="1"/>
  <c r="BS6" i="1"/>
  <c r="BS45" i="1"/>
  <c r="BS13" i="1"/>
  <c r="BS5" i="1"/>
  <c r="BS42" i="1"/>
  <c r="BS34" i="1"/>
  <c r="BS26" i="1"/>
  <c r="BS18" i="1"/>
  <c r="BS8" i="1"/>
  <c r="BU39" i="1" l="1"/>
  <c r="BU43" i="1"/>
  <c r="BT142" i="1"/>
  <c r="BU27" i="1"/>
  <c r="BU139" i="1"/>
  <c r="BU24" i="1"/>
  <c r="BU16" i="1"/>
  <c r="BU20" i="1"/>
  <c r="BQ88" i="1"/>
  <c r="BS89" i="1"/>
  <c r="BS88" i="1"/>
  <c r="BQ94" i="1"/>
  <c r="BQ50" i="1"/>
  <c r="BQ90" i="1"/>
  <c r="BS51" i="1"/>
  <c r="BS50" i="1"/>
  <c r="BS142" i="1"/>
  <c r="BS94" i="1"/>
  <c r="BQ89" i="1"/>
  <c r="BQ49" i="1"/>
  <c r="BP89" i="1"/>
  <c r="BS52" i="1"/>
  <c r="BS49" i="1"/>
  <c r="BP52" i="1"/>
  <c r="BS90" i="1"/>
  <c r="BQ142" i="1"/>
  <c r="BP49" i="1"/>
  <c r="BP90" i="1"/>
  <c r="BP51" i="1"/>
  <c r="BP50" i="1"/>
  <c r="BP142" i="1"/>
  <c r="BP94" i="1"/>
  <c r="BP88" i="1"/>
  <c r="BQ52" i="1"/>
  <c r="BU142" i="1" l="1"/>
</calcChain>
</file>

<file path=xl/sharedStrings.xml><?xml version="1.0" encoding="utf-8"?>
<sst xmlns="http://schemas.openxmlformats.org/spreadsheetml/2006/main" count="715" uniqueCount="324">
  <si>
    <t>ITEM</t>
  </si>
  <si>
    <t>DESCRIPCION</t>
  </si>
  <si>
    <t>UNIDAD DE MEDIDA</t>
  </si>
  <si>
    <t>UNIDAD</t>
  </si>
  <si>
    <t xml:space="preserve">ESPECIFICACIÓN TÉCNICA </t>
  </si>
  <si>
    <t>ESPECIFICACIÓN TÉCNICA</t>
  </si>
  <si>
    <t xml:space="preserve">UNIDAD </t>
  </si>
  <si>
    <t xml:space="preserve">CARDIOVASCULAR </t>
  </si>
  <si>
    <t>NEUROCIRUGIA</t>
  </si>
  <si>
    <t>Stent Intracraneal Autoexpandible Híbrido</t>
  </si>
  <si>
    <t>Stent intracraneal en nitinol con diseño híbrido (celdas abiertas intercaladas con celdas cerradas) de alta conformabilidad, que permite realizar remodeling endovascular asociado a coils en aneurismas de cuello ancho, con compatibilidad con microcatéteres pequeños para acceso a neurovasculatura distal y/o tortuosa.</t>
  </si>
  <si>
    <t>Microcatéter para Embolización</t>
  </si>
  <si>
    <t>Microcatéter para suministro de dispositivos o agentes diagnósticos como medios de contraste o terapéuticos como los espirales de oclusión dentro de la vasculatura cerebral, periférica y coronaria. Longitud de 150cm, diseñado con eje proximal de carbonato, media y distal con pebax y lumen interno recubierto con TFE y marcadores radiopacos en los segmentos distal y proximal.</t>
  </si>
  <si>
    <t>Guía Cerebral</t>
  </si>
  <si>
    <t>Guía cerebral para acceso y posicionamiento selectivo de catéteres a nivel de la vasculatura cerebral y periférica, con composición híbrida de nitinol y acero inoxidable (porción distal recubierta con polímero hidrofílico de nitinol y recubierta con PTEF) con una cola de platino radiopaca en el extremo distal, con puntas moldeables y preformadas, con disponibilidad en longitudes de 200cm, 215cm y 300 cm.</t>
  </si>
  <si>
    <t>Catéter de Acceso Distal</t>
  </si>
  <si>
    <t>Catéter de introducción largo que permite acceder el acceso vascular y soportar el paso de otros dispositivos para intervencionismo en la vasculatura periférica, coronaria y neural. Diseño trenzado de acero inoxidable con recubierto hidrofílico (Hydrophilic Glide Technology) y envoltura de PTFE, con marca radiopaca de platino iridio, con dimensiones: lumen interno de 0.088in y 0.091in, diámetro externo de 8F, longitudes entre 70cm a 90cm y segmento distal flexible de 9.5cm.</t>
  </si>
  <si>
    <t>CIRUGIA GENERAL</t>
  </si>
  <si>
    <t xml:space="preserve">APOSITO BLANCO PARA EL TRATAMIENTO DE HERIDAS  POR CIERRE ASISTIDO AL VACIO POR PRESION SUBATMOSFERICA MEDIDAS DE 10 X  7,5 X 1 CM APROXIMADO 1 CM MÁS O MENOS </t>
  </si>
  <si>
    <t xml:space="preserve">PELICULA ADHESICA SEMI OCLUSIVA QUE PERMITE CUBRIR LAS HERIDAS PARA QUE SE GENERE PRESION NEGATIVA </t>
  </si>
  <si>
    <t xml:space="preserve">APOSITO PARA PRESION NEGATIVA E INSTILACION , DE POLIURETANO DE POROS ABIERTOS ENTRE 133 A 600 MICRAS CON TUBERIA MULTILUMEN DE 05 CANALES Y LUMEN EXTERNO QUE PERMITE SUMINISTRAR SOLUCIONES </t>
  </si>
  <si>
    <t xml:space="preserve">APOSITO DE POLIURETANO ESTER  DE POROS ABIERTOS ENTRE 133  A 600 MICRAS CON 03 CAPAS DE ESPUMA OVALADA PRECORTADA MEDIDAS DE 18 CM X 12.5 CM APROXIMADO 01 CM MÁS O MENOS ON TUBERIA MULTILUMEN DE 05 CANALES Y LUMEN EXTERNO QUE PERMITE SUMINISTRAR SOLUCIONES </t>
  </si>
  <si>
    <t xml:space="preserve">APOSITO DE POLIURETANO ESTER  DE POROS ABIERTOS ENTRE  400  A 600 MICRAS , PRECORTADA  EN FORMA DE ESPIRAL MEDIDAS DE 17CM X 15 X 1.8  CM APROXIMADO 01 CM MÁS O MENOS ON TUBERIA MULTILUMEN DE 05 CANALES Y LUMEN EXTERNO QUE PERMITE SUMINISTRAR SOLUCIONES </t>
  </si>
  <si>
    <t xml:space="preserve">CASSETTE COMPATIBLE CON SISTEMA PARA INSTILACIÓN Y PRESION NEGATIVA PARA EL LECHO DE LA HERIDA </t>
  </si>
  <si>
    <t xml:space="preserve">SISTEMA DE TRATAMIENTO PARA INSICIONES CON APOSITO DE POLIURETANO HIDROFOBO CON POROS ENTRE 400 Y 600 MICRAS CON CAPA DE POLIURETANO ENCAPSULADA Y CAPA DE INTERFASE DE 20 CM DE LARGO Y CON EQUIPO DESCARTABLE </t>
  </si>
  <si>
    <t>SISTEMA DE TRATAMIENTO PARA INSICIONES CON APOSITO DE POLIURETANO HIDROFOBO CON POROS ENTRE 400 Y 600 MICRAS CON CAPA DE POLIURETANO ENCAPSULADA Y CAPA DE INTERFASE DE 20 CM DE LARGO.</t>
  </si>
  <si>
    <t>SISTEMA DE TRATAMIENTO PARA INSICIONES CON APOSITO DE POLIURETANO HIDROFOBO CON POROS ENTRE 400 Y 600 MICRAS CON  CAPA DE INTERFASE DE 90 CM DE LARGO.</t>
  </si>
  <si>
    <t xml:space="preserve">CANISTER DE RECOLECCION DE FLUIDOS DE 45 ML a 70ML    COMPATIBLE CON SISTEMA DE TRATAMIENTO INSICIONAL </t>
  </si>
  <si>
    <t xml:space="preserve">CANISTER DE RECOLECCION DE FLUIDOS DE 45 ML A 70MIL  COMPATIBLE CON SISTEMA DE TRATAMIENTO INSICIONAL </t>
  </si>
  <si>
    <t xml:space="preserve">CANISTER DE RECOLECCION DE FLUIDOS DE 150 ML   COMPATIBLE CON SISTEMA DE TRATAMIENTO INSICIONAL </t>
  </si>
  <si>
    <t xml:space="preserve">CANISTER DE RECOLECCION DE FLUIDOS DE 150 ML COMPATIBLE CON SISTEMA DE TRATAMIENTO INSICIONAL </t>
  </si>
  <si>
    <t>APOSITO  ABDOMINAL AVANZADO PARA EL TRATAMIENTO DE HERIDAS POR CIERRE ASISTIDO AL VACIO POR PRESION  NEGATIVA</t>
  </si>
  <si>
    <t xml:space="preserve">APOSITO DE POLIURETANO ESTER  DE POROS ABIERTOS ENTRE  400  A 600 MICRAS , PRECORTADA  EN FORMA DE ESPIRAL MEDIDAS DE 11CM X 18 X 1.8  CM APROXIMADO 01 CM MÁS O MENOS ON TUBERIA MULTILUMEN DE 05 CANALES Y LUMEN EXTERNO QUE PERMITE SUMINISTRAR SOLUCIONES </t>
  </si>
  <si>
    <t xml:space="preserve">APOSITO DE POLIURETANO ESTER  DE POROS ABIERTOS ENTRE  400  A 600 MICRAS , PRECORTADA  EN FORMA DE ESPIRAL MEDIDAS DE 25CM X 15 X 1.6  CM APROXIMADO 01 CM MÁS O MENOS ON TUBERIA MULTILUMEN DE 05 CANALES Y LUMEN EXTERNO QUE PERMITE SUMINISTRAR SOLUCIONES </t>
  </si>
  <si>
    <t xml:space="preserve">APOSITO DE POLIURETANO ESTER  DE POROS ABIERTOS ENTRE  400  A 600 MICRAS , PRECORTADA  EN FORMA DE ESPIRAL MEDIDAS DE 25 CM X 15 X 1.6  CM APROXIMADO 01 CM MÁS O MENOS ON TUBERIA MULTILUMEN DE 05 CANALES Y LUMEN EXTERNO QUE PERMITE SUMINISTRAR SOLUCIONES </t>
  </si>
  <si>
    <t>EQUIPO DESCARTABLE PARA  TRATAMIENTO DE INSICIONES  CON TERAPIA DE PRESION NEGATIVA  DESCARTABLE  COMPATIBLE CON CANISTER DE 150ML</t>
  </si>
  <si>
    <t>EQUIPOS PARA SISTEMA DE TRATAMIENTO DE INSICIONES  DESCARTABLE  COMPATIBLE CON CANISTER DE 150ML</t>
  </si>
  <si>
    <t>SISTEMA DE TRATAMIENTO PARA INSICIONES CON APOSITO DE POLIURETANO HIDROFOBO CON POROS ENTRE 400 Y 600 MICRAS CON  CAPA DE INTERFASE DE 35 CM DE LARGO.</t>
  </si>
  <si>
    <t>SOLUCIÓN BOTELLA DE 8OZ (237 a 250 ML) CON ATOMIZADOR DE GATILLO.</t>
  </si>
  <si>
    <t xml:space="preserve">ANTIMICROBIANO DE AMPLIO ESPECTRO, MATA VIRUS, BACTERIAS, HONGOS Y ESPORAS, ROMPE EL BIOFILM, QUITA EL MAL OLOR DE LA HERIDA Y DESBRIDA QUIMICAMENTE SUAVE. TIENE ESTABILIDAD  DE 24 A 36 HORAS AL SER APLICADO EN LA HERIDA.  BIOSEGURIDAD EN: CITOTOXICIDAD,  TOXICIDAD SISTEMICA,SENSIBILIDAD E IRRITABILIDAD DE LA MUCOSA VAGINAL. COMPOSICION DE UNA TRIPLETA DE SALES EN CONCENTRACIONES EXACTAS DE HIPOCLORITO DE SODIO AL 0,057% al 0,005%, CLORURO DE SODIO AL 0.85% al 0,08% , Y ACIDO HIPOCLOROSO AL 0,015% al  0,005%&amp; , PRODUCTO  ALTAMENTE BIOSEGURO, INOCUO, ISOTONICO, ESTABLE Y BIODEGRADABLE. </t>
  </si>
  <si>
    <t>SOLUCIÓN  BOTELLA DE 8OZ (237 a 250 ML) CON TAPA DISPENSADORA</t>
  </si>
  <si>
    <t xml:space="preserve">ANTIMICROBIANO DE AMPLIO ESPECTRO, MATA VIRUS, BACTERIAS, HONGOS Y ESPORAS, ROMPE EL BIOFILM, QUITA EL MAL OLOR DE LA HERIDA Y DESBRIDA QUIMICAMENTE SUAVE. TIENE ESTABILIDAD  DE 24 A 36 HORAS AL SER APLICADO EN LA HERIDA.  BIOSEGURIDAD EN: CITOTOXICIDAD,  TOXICIDAD SISTEMICA,SENSIBILIDAD E IRRITABILIDAD DE LA MUCOSA VAGINAL. COMPOSICION DE UNA TRIPLETA DE SALES EN CONCENTRACIONES EXACTAS DE HIPOCLORITO DE SODIO AL 0,057% al  0,005% , CLORURO DE SODIO AL 0.85% a 0,008% , Y ACIDO HIPOCLOROSO AL 0,015% al 0,005% , PRODUCTO  ALTAMENTE BIOSEGURO, INOCUO, ISOTONICO, ESTABLE Y BIODEGRADABLE. </t>
  </si>
  <si>
    <t>SOLUCIÓN  BOTELLA DE 15OZ (443 a 500 ML) CON TAPA DISPENSADORA</t>
  </si>
  <si>
    <t xml:space="preserve">ANTIMICROBIANO DE AMPLIO ESPECTRO, MATA VIRUS, BACTERIAS, HONGOS Y ESPORAS, ROMPE EL BIOFILM, QUITA EL MAL OLOR DE LA HERIDA Y DESBRIDA QUIMICAMENTE SUAVE. TIENE ESTABILIDAD  DE 24 A 36 HORAS AL SER APLICADO EN LA HERIDA.  BIOSEGURIDAD EN: CITOTOXICIDAD,  TOXICIDAD SISTEMICA,SENSIBILIDAD E IRRITABILIDAD DE LA MUCOSA VAGINAL. COMPOSICION DE UNA TRIPLETA DE SALES EN CONCENTRACIONES EXACTAS DE HIPOCLORITO DE SODIO AL 0,057% al 0,005%, CLORURO DE SODIO AL 0.85% a 0,08%  , Y ACIDO HIPOCLOROSO AL 0,015% al 0,005% , PRODUCTO  ALTAMENTE BIOSEGURO, INOCUO, ISOTONICO, ESTABLE Y BIODEGRADABLE. </t>
  </si>
  <si>
    <t>SOLUCIÓN  BOTELLA DE  IRRIGACION 16OZ (473 A 500 ML) CON TAPA DE GOMA.</t>
  </si>
  <si>
    <t xml:space="preserve">ANTIMICROBIANO DE AMPLIO ESPECTRO, MATA VIRUS, BACTERIAS, HONGOS Y ESPORAS, ROMPE EL BIOFILM, QUITA EL MAL OLOR DE LA HERIDA Y DESBRIDA QUIMICAMENTE SUAVE. TIENE ESTABILIDAD  DE 24 A 36 HORAS AL SER APLICADO EN LA HERIDA.  BIOSEGURIDAD EN: CITOTOXICIDAD,  TOXICIDAD SISTEMICA,SENSIBILIDAD E IRRITABILIDAD DE LA MUCOSA VAGINAL. COMPOSICION DE UNA TRIPLETA DE SALES EN CONCENTRACIONES EXACTAS DE HIPOCLORITO DE SODIO AL 0,057%, CLORURO DE SODIO AL 0.85% A 0,08%  , Y ACIDO HIPOCLOROSO AL 0,015% , PRODUCTO  ALTAMENTE BIOSEGURO, INOCUO, ISOTONICO, ESTABLE Y BIODEGRADABLE. </t>
  </si>
  <si>
    <t xml:space="preserve">NEUROCIRUGIA </t>
  </si>
  <si>
    <t>OFTALMOLOGIA</t>
  </si>
  <si>
    <t>PACK DE FACO SIN PUNTA 0.9 MM.</t>
  </si>
  <si>
    <t xml:space="preserve">CABLE BIPOLAR </t>
  </si>
  <si>
    <t>SISTEMA DE ENTRADA (TRES CANULAS DE INFUSION) 25 Ga</t>
  </si>
  <si>
    <t>PAQUETE DE TROCAR POR 3 UNIDADES (LANCETAS) 25 Ga</t>
  </si>
  <si>
    <t>PAQUETE DE TROCAR POR 3 UNIDADES (LANCETAS) 23 Ga</t>
  </si>
  <si>
    <t>CANULA DE CHARLES CON PUNTA DE SILICON 25 Ga</t>
  </si>
  <si>
    <t>CANULA CON PUNTA DE SILICON 25 Ga</t>
  </si>
  <si>
    <t>PINZAS DE MEMBRANA LIMITANTE INTERNA ILM 25 Ga</t>
  </si>
  <si>
    <t xml:space="preserve">PINZAS END GRASPING 25 Ga </t>
  </si>
  <si>
    <t>PINZAS MAX GRIP 25 Ga</t>
  </si>
  <si>
    <t>PINZAS ASERRADAS 25 Ga</t>
  </si>
  <si>
    <t>TIJERAS CURVAS 25 Ga</t>
  </si>
  <si>
    <t>FIBRA ENDOLASER VECTOR  : 25GA ARTICULATING ILLUMINATED LASER PROBE W/RFID</t>
  </si>
  <si>
    <t>PUNTA PARA FACO FRAGMENTACION O FACO POSTERIOR</t>
  </si>
  <si>
    <t>ENDODIATERMIA 25 Ga (Uso adecuado en 20 y 23 Ga)</t>
  </si>
  <si>
    <t>FMS Fluidica ACTIVA + punta Balanced 45° + CAPUCHONES ROSADOS</t>
  </si>
  <si>
    <t>Bolsa Solución Salina Balanceada 500 ml  para centurion</t>
  </si>
  <si>
    <t>Bolsa Solución Salina Balanceada 500 ml para centurion</t>
  </si>
  <si>
    <t>Pieza de Vitrectomia Anterior 4000 cpm 23/25 Ga</t>
  </si>
  <si>
    <t>Pieza de vitrectomia posterior Constellation</t>
  </si>
  <si>
    <t>Punta de I/A angulada reusable INTREPID 0.3MM</t>
  </si>
  <si>
    <t>INTREPID TRANSFORMER IA HP</t>
  </si>
  <si>
    <t xml:space="preserve">KIT VFC (INYECCION Y EXTRACCION SILICON) 20/23/25+ Ga PARA SISTEMA  CONSTELLATION - ALCON </t>
  </si>
  <si>
    <t>PUNTA I/A POLIMERO CURVA</t>
  </si>
  <si>
    <t xml:space="preserve">PIEZA VITRECTOMIA ANTERIOR PARA COSTELLATION </t>
  </si>
  <si>
    <t xml:space="preserve">PIEZA VITRECTOMIA ANTERIOR PARA COSTELLATION. ESTÉRIL. EMPAQUE INDIVIDUAL </t>
  </si>
  <si>
    <t xml:space="preserve">ESCLEROTOMO </t>
  </si>
  <si>
    <t xml:space="preserve">ESCLEROTOMO PARA INSICION EN ESCLERA . ESTÉRIL. EMPAQUE INDIVIDUAL </t>
  </si>
  <si>
    <t xml:space="preserve">PIC DE 23 A 25 G PARA CORTES EN RETINA </t>
  </si>
  <si>
    <t xml:space="preserve">FIBRA ENDOLUZ DE 25G 
PARA EL SERVICIO DE OFTALMOLOGIA </t>
  </si>
  <si>
    <t>ENDOILUMINADOR  CHANDELIER  25 G</t>
  </si>
  <si>
    <t>LENTE INTRAOCULAR PLEGABLE DE 3 PIEZAS PARA CIRUGIA DE FACOEMULSIFICACION</t>
  </si>
  <si>
    <t>LENTES INTRAOCULAR PLEGABLE DE +30 A +40 DIOPTRIAS</t>
  </si>
  <si>
    <t>LENTES INTRAOCULARES PLEGABLES</t>
  </si>
  <si>
    <t>LENTE DE UNA SOLA PIEZA  ACRÍLICO HIDROFOBICO.
CHROMOPHORO (FILTRO PARA LA LUZ AZUL). CON FILTRO U.V. 
TIPO DE ÓPTICA. BICONVEXO
ZONA OPTICA. 5.5 MM. +/- 0.5 MM.
LONGITUD 13.0 MM +/- 0.5 MM.
SRK.  118 A 119
PROFUNDIDAD DE CÁMARA. 5.50 +/- 1
RANGO DIOPTRÍAS  +6.00 / +30.0
CARTUCHO INDEPENDIENTE, NO PRECARGADO.
DIÁMETRO DE INCISIÓN PARA IMPLANTE EFECTIVO: MÁXIMO 2.2 MM
LA PRESENTACIÓN DE LA LENTE POR SER HIDROFÓBICA NO DEBE VENIR SUSPENDIDA EN NINGÚN TIPO DE LÍQUIDO.
COMPATIBLE CON EL SISTEMA IOL SERT QUE POSEE EL EQUIPO DE FACO DEL HOSPITAL</t>
  </si>
  <si>
    <t>LENTE INTRAOCULAR TORICO</t>
  </si>
  <si>
    <t>LENTE DE UNA  SOLA  PIEZA ACRÍLICO   HIDROFÓBICO   CON FILTRO PARA LUZ  AZUL  Y  UV, TIPO DE ÓPTICA  BICONVEXO, ZONA  ÓPTICA DE  6MM, LONGITUD  DE  13 MM +- 0.5MM SRK 119.2, CONSTANTE ULTRASONIDO 119, RANGO DIOPTRÍAS +6.00 - + 30.0 , TORICIDAD DE  T3  A  T9  , CORRECCIÓN DE ASTIGMATISMO DE 1.03 A 4.11. CARTUCHO INDEPENDIENTE, NO PRECARGADO.</t>
  </si>
  <si>
    <t>LENTES DE FIJACION ESCLERAL</t>
  </si>
  <si>
    <t>LENTES DE FIJACION ESCLERAL, CON SUTURA DE GORE-TEX</t>
  </si>
  <si>
    <t>TREPANOS DE BARRON DONANTE Y RECEPTOR  VARIOS DIAMETROS   DESDE  7,0  A 9,0 (50 DONANTES Y 50 RECEPTOR)</t>
  </si>
  <si>
    <t>CUCHILLETES OFTALMICOS DE 15 GRADOS</t>
  </si>
  <si>
    <t>CUCHILLETES OFTALMICOS CRESCENT</t>
  </si>
  <si>
    <t>CUCHILLETES FACOEMULSIFICACION 2.2 MM.</t>
  </si>
  <si>
    <t>POLIPROPILENO 10-0</t>
  </si>
  <si>
    <t>POLIPROPILENO 10-0 C/A</t>
  </si>
  <si>
    <t>RETRACTOR DE IRIS REUSABLE</t>
  </si>
  <si>
    <t>SET DE CRAWFORD ADULTO</t>
  </si>
  <si>
    <t>SET DE CRAWFORD PEDIATRICO</t>
  </si>
  <si>
    <t xml:space="preserve">SUTURA SEDA NEGRATRENZADA CALIBRE 7/0 AGUJA ESPATULADA  DE 6 A 7 MM LONGITUD DE HEBRA DE 30 A 45 CMS </t>
  </si>
  <si>
    <t xml:space="preserve">EMPAQUE INDIVIDUAL  ELABORADO EN SEDA NATURAL. ORGÁNICA NO ABSORBIBLE  ESTÉRIL  AGUJA ESPATULADA DE 6 A 7 MM  CALIBRE DE LA HEBRA N° 7.0  LONGITUD DE LA HEBRA ENTRE 30CM A 45 CM.  FÁCIL MANEJO  USOS: OFTALMOLOGIA </t>
  </si>
  <si>
    <t xml:space="preserve">SET DE SILICON  PARA CORRECCION DE PTOSIS  </t>
  </si>
  <si>
    <t xml:space="preserve">CUCHILLETES OFTALMICOS DE 1 MM </t>
  </si>
  <si>
    <t>ANILLOS DE TENSIÓN CAPSULAR DIÁMETROS 11, 12 Y 13 MM</t>
  </si>
  <si>
    <t>Stent Cerebral Autoexpandible de Celdas Cerradas</t>
  </si>
  <si>
    <t>Stent autoexpandible de nitinol, diseñado con estructura de celda cerrada que proporcione un soporte uniforme y controlado de la pared vascular. Incorpore un sistema de overlap autoplegable, así como un extremo proximal conificado.
 Cuente con marcas radiopacas proximales y distales que permiten una óptima visualización y control durante la fluoroscopia, y se encuentre conectado a una guía de empuje para una liberación estable y controlada. Sea 100 % recuperable antes de su liberación definitiva y con sistema de liberación electrolítica.</t>
  </si>
  <si>
    <t>Dispositivo de Revascularización</t>
  </si>
  <si>
    <t>Stent autoexpandible de nitinol, diseñado con estructura de celda cerrada que proporcione un soporte uniforme y controlado de la pared vascular. Incorpore un sistema de overlap autoplegable, así como un extremo proximal conificado.
 Cuente con marcas radiopacas proximales y distales que permitan una óptima visualización y control durante la fluoroscopia, y se encuentre conectado a una guía de empuje para una liberación estable y controlada. Sea 100 % recuperable y no desprendible. Longitud alambre de empuje 200cm. Diferentes diámetros.</t>
  </si>
  <si>
    <t>Cable de liberación</t>
  </si>
  <si>
    <t>Sistema de desprendimiento compatible con dispositivo de stent autoexpandible de celda cerrada.</t>
  </si>
  <si>
    <t>Catéter Guía Acceso Radial</t>
  </si>
  <si>
    <t>Catéter guía de acceso radial fabricado con una varilla multicapa que combine materiales como politetrafluoroetileno (PTFE), policarbonato uretano (Chronoflex), aleación elastomérica de poliuretano (PolyBend), termoplástico elastómero (Pebax) y poliamida.
 La varilla debe contar con un revestimiento hidrofílico, compuesto por un polímero de hidrogel disuelto en alcohol isopropílico y etílico.
 Incorpora un miembro de refuerzo interno elaborado en acero inoxidable y alambre de aleación níquel-titanio (nitinol) y bandas marcadoras radiopacas de platino-iridio.</t>
  </si>
  <si>
    <t>Catéter Selectivo de Acceso Radial</t>
  </si>
  <si>
    <t>Catéter selectivo de acceso radial diseñado con una punta atraumática fabricada en termoplástico elastómero, con adición de sulfato de bario, con estabilizador de luz de amina y antioxidante fenólico. Incorpore una extensión flexible del mismo material elastomérico, radiopaca y pigmentada. Varilla interior trenzada, compuesta por termoplástico elastómero reforzado con acero inoxidable. El eje del catéter, fabricado en policarbonato de bisfenol A, ensamblado mediante adhesivo uretanato acrilato.</t>
  </si>
  <si>
    <t>Catéter Cerebral con Mandril</t>
  </si>
  <si>
    <t>Dispositivo tipo catéter de rigidez variable, de lumen único, diseñados para obtener acceso a vasculatura pequeña y tortuosa, que disponga de mandril para formado con vapor. Luz interna de 0.017” – 0.021” - 0.027” – 0.045” en diferentes longitudes.</t>
  </si>
  <si>
    <t>Catéter de Acceso en Stroke</t>
  </si>
  <si>
    <t>Catéter de acceso y soporte vascular de una sola luz, flexible, con revestimiento hidrofílico, visible bajo fluoroscopia, indicado para eliminación y aspiración de émbolos y trombos de vasos sanguíneos del sistema arterial incluyendo la neurovasculatura. Diferentes diámetros.</t>
  </si>
  <si>
    <t>Catéter de Soporte Distal</t>
  </si>
  <si>
    <t>Catéter de soporte distal para introducción y soporte a otro dispositivo diagnósticos y terapéuticos en vasculatura intracraneana. 
 Diseño con malla de nitinol, luz interna con un recubrimiento de baja fricción (PTFE), marcadores radiopacos de platino en la punta, con diámetros internos de 0.058” y 0.072” y longitudes variables.</t>
  </si>
  <si>
    <t xml:space="preserve">ELECTROFISIOLGIA </t>
  </si>
  <si>
    <t>DESCRIPCIÓN</t>
  </si>
  <si>
    <t>CATÉTER LAZO RESCATADOR EN SNARE DE 3 ASAS, 6 FR
DIÁMETRO 9- 15 MM, LONGITUD 120 CMS</t>
  </si>
  <si>
    <t>DISPOSITIVOS DE ANCLAJE DE ELECTRO CON MECANISMO DE BLOQUEO/DESBLOQUEO
LLD N EZ, LONGITUD 65 CMS</t>
  </si>
  <si>
    <t>DISPOSITIVO DE ANCLAJE DE ELECTRO CON MECANISMO DE BLOQUEO/DESBLOQUEO LLD N E, LONGITUD 85 CMS</t>
  </si>
  <si>
    <t>DISPOSITIVO DE ANCLAJE DE ELECTRO CON MECANISMO DE BLOQUEO/DESBLOQUEO LLD N, LONGITUD 85 CMS</t>
  </si>
  <si>
    <t>CORTADOR DE ELECTRODOS (LEAD
CUTTER) PARA USO CON LLD</t>
  </si>
  <si>
    <t>KIT DE ACCESORIOS PARA DISPOSITIVOS DE ANCLAJE LLD</t>
  </si>
  <si>
    <t>VAINA MECÁNICA ROTACIONAL TIPO PISTOLA PARA EXTRACCIÓN DE ELECTRODOS MODELO
TIGHTRAIL DE 9FR A 48CM</t>
  </si>
  <si>
    <t>VAINA MECÁNICA ROTACIONAL TIPO PISTOLA PARA EXTRACCIÓN DE ELECTRODOS MODELO
TIGHT RAIL DE 11FR A 48CM</t>
  </si>
  <si>
    <t>VAINA MECÁNICA ROTACIONAL TIPO PISTOLA PARA EXTRACCIÓN DE ELECTRODOS MODELO TIGHT TRAIL DE 13 FR A 48CM</t>
  </si>
  <si>
    <t>DISPOSITIVO DE ANCLAJE DE ELECTRODO CON MECANISMOS DE BLOQUEO/DESBLOQUEO LLD N 1, LONGITUD
65 CMS</t>
  </si>
  <si>
    <t>TRANSCATETER NÚMERO 20 VÁLVULA
CARDIACA</t>
  </si>
  <si>
    <t>VÁLVULA CARDÍACA TRANSCATÉTER #20 DE PERICARDIO BOVINO EN FORMA DE TRIVALVA MONTADA SOBRE SISTEMA DE LIBERACIÓN FLEXIBLE CON BALÓN.
CUENTA CON MARCADOR RADIOPACO CENTRAL PARA LA COLOCACIÓN A NIVEL ANULAR A TRAVÉS DE INTRODUCTOR EXPANDIBLE. PRÓTESIS CON MARCO DE CROMO - COBALTO. 
FALDÓN DE TELA INTERNO Y EXTERNO DE TEREFTALATO DE POLIETILENO (PET) 
ESTERILIZADA TERMINALMENTE. 
PRESENTACIÓN: KIT QUE CONTIENE: 01 VÁLVULA, 01 SISTEMA DE ENTREGA, 01 SISTEMA DE COMPRENSIÓN, 01 INTRODUCTOR DE 14 A 16 FR, 01 BALÓN DE VALVULOPLASTIA 01 DISPOSITIVO DE INFLACIÓN.</t>
  </si>
  <si>
    <t>VÁLVULA CARDIACA TRANSCATETER NÚMERO 23</t>
  </si>
  <si>
    <t>VÁLVULA CARDÍACA TRANSCATÉTER #23 DE PERICARDIO BOVINO EN FORMA DE TRIVALVA MONTADA SOBRE SISTEMA DE LIBERACIÓN FLEXIBLE CON BALÓN 
CUENTA CON MARCADOR RADIOPACO CENTRAL PARA LA COLOCACIÓN A NIVEL ANULAR A TRAVÉS DE INTRODUCTOR EXPANDIBLE. PRÓTESIS CON MARCO DE CROMO- COBALTO 
CON FALDÓN DE TELA INTERNO Y EXTERNO DE TEREFTALATO DE POLIETILENO (PET)
ESTERILIZADA TERMINALMENTE 
PRESENTACIÓN: KIT QUE CONTIENE: 01 VÁLVULA, 01 SISTEMA DE ENTREGA, 01 SISTEMA DE COMPRENSIÓN, 01 INTRODUCTOR DE 14 A 16 FR, 01 BALÓN DE VALVULOPLASTIA, 01 DISPOSITIVO DE INFLACIÓN.</t>
  </si>
  <si>
    <t>VÁLVULA CARDIACA TRANSCATETER NÚMERO 26</t>
  </si>
  <si>
    <t>VÁLVULA CARDÍACA TRANSCATÉTER #26 DE PERICARDIO BOVINO EN FORMA DE TRIVALVA MONTADA SOBRE SISTEMA DE LIBERACIÓN FLEXIBLE CON BALÓN 
CUENTA CON MARCADOR RADIOPACO CENTRAL PARA LA COLOCACIÓN A NIVEL ANULAR A TRAVÉS DE INTRODUCTOR EXPANDIBLE. PRÓTESIS CON MARCO DE CROMO- COBALTO 
CON FALDÓN DE TELA INTERNO Y EXTERNO DE TEREFTALATO DE POLIETILENO (PET)
ESTERILIZADA TERMINALMENTE
PRESENTACIÓN: KIT QUE CONTIENE: 01 VÁLVULA, 01 SISTEMA DE ENTREGA, 01 SISTEMA DE COMPRENSIÓN, 01 INTRODUCTOR DE 14 A 16 FR, 01 BALÓN DE VALVULOPLASTIA, 01 DISPOSITIVO DE INFLACIÓN.</t>
  </si>
  <si>
    <t>VÁLVULA CARDIACA
TRANSCATETER
NÚMERO 29</t>
  </si>
  <si>
    <t>VÁLVULA CARDÍACA TRANSCATÉTER #29 DE PERICARDIO BOVINO EN FORMA DE TRIVALVA MONTADA SOBRE SISTEMA DE LIBERACIÓN FLEXIBLE CON BALÓN 
CUENTA CON MARCADOR RADIOPACO CENTRAL PARA LA COLOCACIÓN A NIVEL ANULAR A TRAVÉS DE INTRODUCTOR EXPANDIBLE. PRÓTESIS CON MARCO DE CROMO- COBALTO 
CON FALDÓN DE TELA INTERNO Y EXTERNO DE TEREFTALATO DE POLIETILENO (PET)
ESTERILIZADA TERMINALMENTE
PRESENTACIÓN: KIT QUE CONTIENE: 01 VÁLVULA, 01 SISTEMA DE ENTREGA, 01 SISTEMA DE COMPRENSIÓN, 01 INTRODUCTOR DE 14 A 16 FR, 01 BALÓN DE VALVULOPLASTIA, 01 DISPOSITIVO DE INFLACIÓN.</t>
  </si>
  <si>
    <t>UNIDAD CUIDADO INTENSIVO</t>
  </si>
  <si>
    <t>CENTRIFUGA PARA ECMO/VAD CON MANGUERAS KIT CONSUMIBLE ADULTO</t>
  </si>
  <si>
    <t>VASCULAR</t>
  </si>
  <si>
    <t>STENT CUBIERTO CON POLITETRAFLUO ROETILENO EXPANDIDO (EPTFE) COMBINADO
 CON POLITETRAFLUO ROETILENO EXPANDIDO MONTADO SOBRE BALÓN EN ACERO DE DIFERENTES MEDIDAS</t>
  </si>
  <si>
    <t>STENT CUBIERTO MONTADO SOBRE BALÓN COMPUESTO POR UNA ESTRUCTURA EN ACERO INOXIDABLE QUIRÚRGICO CON ANILLOS NDIVIDUALES ESCALONADOS, RECUBIERTO
 CON POLITETRAFLUOROETILENO EXPANDIDO (EPTFE) COMBINADO CON PROPILENOETILENO FLUORADO. CON LA SUPERFICIE RECUBIERTA DE HEPARINA CON PROPIEDADES TROMBORESISTENTES. CON DIÁMETROS DE 5 A 11 MM CON LONGITUDES DE 15 A 79 MM. COMPATIBLES CON GUÍAS DE 0.35; SE SOLICITA SE PROPORCIONA CON EL INTRODUCTOR NECESARIO PARA SU POSICIONAMIENTO *** SE SOLICITAN LOS STENT MONTADOS SOBRE BALON DE ACERO DADO LA NECESIDAD DE REALIZA PROCEDIMIENTOS SOBRE ARTERIAS ABDOMINALES CON COMPONENTE DE ATEROSCLEROSIS QUE REQUIERE DE UNA FUERZA RADIAL SIGNIFICATIVA PARA MANTENER LA LUZ DEL VASO. ADICIONALMENTE SE INDICAN LOS DIÁMETROS Y LONGITUDES LAS CUALES SON NECESARIAS PARA LA REALIZACIÓN EN LA CORRECCIÓN
 ENDOVASCULAR DE LAS RA</t>
  </si>
  <si>
    <t>Stent Aórtico. (Stent para Aorta t)</t>
  </si>
  <si>
    <t>Diámetros Stent Aórtico: 12, 14, 16, 18, 20, 22, 24 mm.
 Longitud del Stent 19, 29, 39, 49, 59 mm.
 STENT CUBIERTO CON UNO O DOS RECUBRIMIENTOS DE PTFE MONTADO SOBRE BALÓN EN CROMO COBALTO DE DIFERENTES MEDIDAS. STENT CUBIERTO CON UNO O DOS RECUBRIMIENTOS DE PTFE MONTADO SOBRE BALÓN EN CROMO COBALTO DE DIÁMETROS DE 5 A 24 MM CON LONGITUDES DE 18 A 58 MM COMPATIBLES CON GUÍAS DE 0.035 COMPATIBLES CON INTRODUCTORES DE 6 FR A 14 FR. SE SOLICITAN LOS STENTS MONTADOS SOBRE BALÓN EN CROMO COBALTO DADO A LA FUERZA RADIAL, Y LA FLEXIBILIDAD PERMITEN EL CRUCE EN LESIONES COMPLEJAS CON ALTA COMPONENTE ATEROSCLERÓTICO LOGRANDO RE-CANALIZAR DE FORMA ADECUADA LA LUZ DE ARTERIAS PERIFÉRICAS Y VISCERALES Y DADO SU CONFIGURACIÓN PERMITE ANGULACIONES DIFÍCILES. SE SOLICITAN LAS LONGITUDES Y DIÁMETROS LOS CUALES SON NECESARIAS PARA LA REALIZACIÓN DE CORRECCIONES ENDOVASCULARES CON PRÓTESIS RAMIFICADAS PARA LAS RAMAS VISCERALES COMPLEJAS</t>
  </si>
  <si>
    <t xml:space="preserve">Stent Peripheral </t>
  </si>
  <si>
    <t>Diámetros Stent 5, 6, 7, 8, 9, 10 mm.
 Longitud del Stent: 28, 38, 58 mm.
 STENT CUBIERTO CON UNO O DOS RECUBRIMIENTOS DE PTFE MONTADO SOBRE BALÓN EN CROMO COBALTO DE DIFERENTES MEDIDAS. STENT CUBIERTO CON UNO O DOS RECUBRIMIENTOS DE PTFE MONTADO SOBRE BALÓN EN CROMO COBALTO DE DIÁMETROS DE 5 A 24 MM CON LONGITUDES DE 18 A 58 MM COMPATIBLES CON GUÍAS DE 0.035 COMPATIBLES CON INTRODUCTORES DE 6 FR A 14 FR. SE 
 SOLICITAN LOS STENTS MONTADOS SOBRE BALÓN EN CROMO COBALTO DADO A LA FUERZA RADIAL, Y LA FLEXIBILIDAD PERMITEN EL CRUCE EN LESIONES COMPLEJAS CON ALTA COMPONENTE ATEROSCLERÓTICO LOGRANDO RE-CANALIZAR DE FORMA ADECUADA LA LUZ DE ARTERIAS PERIFÉRICAS Y VISCERALES Y DADO SU CONFIGURACIÓN PERMITE ANGULACIONES DIFÍCILES. SE SOLICITAN LAS LONGITUDES Y DIÁMETROS LOS CUALES SON NECESARIAS PARA LA REALIZACIÓN DE CORRECCIONES ENDOVASCULARES CON PRÓTESIS RAMIFICADAS PARA LAS RAMAS VISCERALES COMPLEJA</t>
  </si>
  <si>
    <t>Stent Peripheral</t>
  </si>
  <si>
    <t>Diámetros Stent 5, 6, 7, 8, 9, 10 mm.
 Longitud del Stent: 23, 27, 37, 57 mm.
 STENT CUBIERTO CON UNO O DOS RECUBRIMIENTOS DE PTFE MONTADO SOBRE BALÓN EN CROMO COBALTO DE DIFERENTES MEDIDAS. STENT CUBIERTO CON UNO O DOS RECUBRIMIENTOS DE PTFE MONTADO SOBRE BALÓN EN CROMO COBALTO DE DIÁMETROS DE 5 A 24 MM CON LONGITUDES DE 18 A 58 MM COMPATIBLES CON GUÍAS DE 0.035 COMPATIBLES CON INTRODUCTORES DE 6 FR A 14 FR. SE SOLICITAN LOS STENTS MONTADOS SOBRE BALÓN EN CROMO COBALTO DADO A LA FUERZA RADIAL, Y LA FLEXIBILIDAD PERMITEN EL CRUCE EN LESIONES COMPLEJAS CON ALTA COMPONENTE ATEROSCLERÓTICO LOGRANDO RE-CANALIZAR DE FORMA ADECUADA LA LUZ DE ARTERIAS PERIFÉRICAS Y VISCERALES Y DADO SU CONFIGURACIÓN PERMITE ANGULACIONES DIFÍCILES. SE SOLICITAN LAS LONGITUDES Y DIÁMETROS LOS CUALES SON NECESARIAS PARA LA REALIZACIÓN DE CORRECCIONES ENDOVASCULARES CON PRÓTESIS RAMIFICADAS PARA LAS RAMAS VISCERALES COMPLEJAS</t>
  </si>
  <si>
    <t xml:space="preserve">CARTUCHO O FILTRO  HEMOPERFUSOR </t>
  </si>
  <si>
    <t>cartucho o filtro dentro para  circuito extracorpóreo, para terapia de adsorción sanguínea con eliminación de toxinas, mediadores inflamatorios o toxinas específicas en tratamiento extracorpóreo, Material absordente de alta porosidad y capacidad de adsorción. Volumen de absorsion entre 60ml a 380ml con conectores compatibles con sistemas de perfusión, hemodiálisis y extracorpórea.</t>
  </si>
  <si>
    <t xml:space="preserve">LINEA ARTERIO VENOSA PARA HEMOSÉRFUSION </t>
  </si>
  <si>
    <t>Tubo de retorno que lleva sangre ya procesada por el cartucho de adsorción de vuelta al paciente. Desechables para compatible con circuito  extracorpóreo</t>
  </si>
  <si>
    <t>CONECTOR  CIRCUITO PREFILTRO Y POSTFILTRO</t>
  </si>
  <si>
    <t>Permite la interconexión segura y hermética de los segmentos del circuito sanguíneo extracorpóreo. Fabricado en material plástico médico biocompatible, estéril y de un solo uso.</t>
  </si>
  <si>
    <t xml:space="preserve">CONECTOR  CIRCUITO BYPASS </t>
  </si>
  <si>
    <t>Sistema de derivación que permite interrumpir el paso de sangre por el cartucho adsorbente sin interrumpir la continuidad del flujo del circuito, para maniobras clínicas de seguridad o mantenimiento.
 Válvula o conector de bypass integrado en circuito extracorpóreo</t>
  </si>
  <si>
    <t>CX GENERAL</t>
  </si>
  <si>
    <t xml:space="preserve"> MALLA DE POLIPROPILENO TITANIZADO / 10x15cm 16 gr </t>
  </si>
  <si>
    <t xml:space="preserve">Dispositivo médico implantable , compuesto por una estructura de polipropileno monofilamento con una transferencia de Titanio (Ti) de alta pureza realizada a nivel atómico mediante deposición plasmática. Esta arquitectura biotecnológica crea una superficie hidrofílica de alta humectabilidad que optimiza la interfase biológica, permitiendo una colonización celular acelerada y una integración tisular armónica reduciendo la contraccion del despositivo a largo plazo. El dispositivo debe ser  hipoalergénico. </t>
  </si>
  <si>
    <t xml:space="preserve"> MALLA DE POLIPROPILENO TITANIZADO /  10x15cm 35gr macroporo 1mm</t>
  </si>
  <si>
    <t xml:space="preserve"> MALLA DE POLIPROPILENO TITANIZADO /  10x15cm 65gr macroporo 1mm"        
</t>
  </si>
  <si>
    <t>MALLA DE POLIPROPILENO TITANIZADO / 15x15cm 16 gr macroporo 1mm</t>
  </si>
  <si>
    <t>MALLA DE POLIPROPILENO TITANIZADO / 15x15cm 35 gr macroporo 1mm</t>
  </si>
  <si>
    <t>MALLA DE POLIPROPILENO TITANIZADO /  15x15cm 65 gr macroporo 1mm</t>
  </si>
  <si>
    <t>MALLA DE POLIPROPILENO TITANIZADO / 20x15cm 35 gr macroporo 1mm</t>
  </si>
  <si>
    <t>MALLA DE POLIPROPILENO TITANIZADO /  20x15cm 65 gr macroporo 1mm</t>
  </si>
  <si>
    <t>MALLA DE POLIPROPILENO TITANIZADO /  30x30cm 35 gr macroporo 1mm</t>
  </si>
  <si>
    <t>MALLA DE POLIPROPILENO TITANIZADO /  30x30cm 65 gr macroporo 1mm</t>
  </si>
  <si>
    <t>MALLA DE POLIPROPILENO TITANIZADO / 10x15 cm 24  gr macroporo 3mm</t>
  </si>
  <si>
    <t>MALLA DE POLIPROPILENO TITANIZADO /  15x15 cm 24  gr macroporo 3mm</t>
  </si>
  <si>
    <t>MALLA DE POLIPROPILENO TITANIZADO /  20x15 cm 24  gr macroporo 3mm</t>
  </si>
  <si>
    <t>MALLA DE POLIPROPILENO TITANIZADO /  30x30 cm 24  gr macroporo 3mm</t>
  </si>
  <si>
    <t>MALLA DE POLIPROPILENO TITANIZADO / 20× 4 cm 35  gr
macroporo 1 mm</t>
  </si>
  <si>
    <t>MALLA DE POLIPROPILENO TITANIZADO / 51,5 cm 65gr macroporo 1 mm</t>
  </si>
  <si>
    <t xml:space="preserve"> MALLA DE POLIPROPILENO TITANIZADO / 51,5cm 65gr macroporo 1 mm</t>
  </si>
  <si>
    <t>MALLA DE POLIPROPILENO TITANIZADO /1,5 × 50,0 35gr macroporo 1 mm, alta elasticidad</t>
  </si>
  <si>
    <t xml:space="preserve"> MALLA DE POLIPROPILENO TITANIZADO /1,5 × 50,0 35gr macroporo 1 mm, baja elasticidad</t>
  </si>
  <si>
    <t>TOTAL</t>
  </si>
  <si>
    <t>(*) Si el bien no tiene IVA, en la columna E incluir el articulo del estatuto tributario que le aplique</t>
  </si>
  <si>
    <t>INSTRUCCIONES:</t>
  </si>
  <si>
    <t>1. La cotización deberá entregarse en la plataforma de SECOP II</t>
  </si>
  <si>
    <t xml:space="preserve">2. Enviar la cotización en hoja con membrete de la empresa. </t>
  </si>
  <si>
    <t>3. Cualquier aclaración a la cotización plasmarlo en el cuadro de observaciones.</t>
  </si>
  <si>
    <t>4. Anexar documento de exclusividad en el caso de que aplique</t>
  </si>
  <si>
    <t xml:space="preserve">El suscrito Representante Legal hace constar que los precios cotizados corresponden al comportamiento del mercado actual, son precisos, veraces y reales. Conoce y acepta los términos de la presente solicitud de cotización y en especial que el MDN- Hospital Militar Central, no se obliga con la recepción de esta cotización a efectuar invitación a proceso contractual. </t>
  </si>
  <si>
    <t>OBSERVACIONES</t>
  </si>
  <si>
    <t>FIRMA</t>
  </si>
  <si>
    <t>Suministro de insumos y/o dispositivos medico -quirúrgicos para la realización del programa quirúrgico de salas de cirugía que componen la unidad medico y clinico quirurgica de la Subdirección médica del Hospital Militar Central</t>
  </si>
  <si>
    <t>AMAREY NOVA MEDICAL S.A.</t>
  </si>
  <si>
    <t>LM INSTRUMENTS S.A.</t>
  </si>
  <si>
    <t>RP MEDICAS</t>
  </si>
  <si>
    <t>MEDIREX BIC SAS</t>
  </si>
  <si>
    <t>Neurospine SAS</t>
  </si>
  <si>
    <t>ST. JUDE MEDICAL COLOMBIA LTDA.</t>
  </si>
  <si>
    <t>TECNICA ELECTROMEDICA S.A.</t>
  </si>
  <si>
    <t>DISORTHO SAS</t>
  </si>
  <si>
    <t>INTERVENTIONAL MEDICAL PRODUCT S.A.</t>
  </si>
  <si>
    <t>Ucipharma S.A.</t>
  </si>
  <si>
    <t>DISCOLMETS S.A.S</t>
  </si>
  <si>
    <t>LIVANOVA COLOMBIA SAS</t>
  </si>
  <si>
    <t>G BARCO SA</t>
  </si>
  <si>
    <t>Arrow Medical SAS</t>
  </si>
  <si>
    <t>SHERLEG LABORATORIES SAS</t>
  </si>
  <si>
    <t>SERVIDIAGNOSTICS</t>
  </si>
  <si>
    <t>Boston Scientific Colombia</t>
  </si>
  <si>
    <t>SMITH &amp; NEPHEW</t>
  </si>
  <si>
    <t>BALT COLOMBIA SAS</t>
  </si>
  <si>
    <t>EDWARDS LIFESCIENCES COLOMBIA SAS</t>
  </si>
  <si>
    <t>ABBOTT LABORATORIES DE COLOMBIA S.A.S</t>
  </si>
  <si>
    <t>MEDTRONIC COLOMBIA S.A.</t>
  </si>
  <si>
    <t>LABORATORIOS GOTHAPLAST</t>
  </si>
  <si>
    <t>J&amp;J MEDTECH</t>
  </si>
  <si>
    <t>SURGICON</t>
  </si>
  <si>
    <t>TELEFLEX MEDICAL COLOMBIA S.A.S.</t>
  </si>
  <si>
    <t>WHOLDING S.A.S</t>
  </si>
  <si>
    <t>BECTON DICKINSON</t>
  </si>
  <si>
    <t>Distribuidora de productos y medicamentos anestesicos limitada</t>
  </si>
  <si>
    <t>ALFA TRADING SAS</t>
  </si>
  <si>
    <t>M&amp;M EQUIPOS MEDICOS SAS</t>
  </si>
  <si>
    <t>VYGON COLOMBIA S.A.S</t>
  </si>
  <si>
    <t>KCI COLOMBIA SAS</t>
  </si>
  <si>
    <t>GLS HEALTH</t>
  </si>
  <si>
    <t>BBraun Medical SA</t>
  </si>
  <si>
    <t>SPECIALIZED WORLDWIDE LOGISTICS S.A.S.</t>
  </si>
  <si>
    <t>RENAL MEDICAL</t>
  </si>
  <si>
    <t>FUNDARRITMIA</t>
  </si>
  <si>
    <t>ARTIUM</t>
  </si>
  <si>
    <t>LIFESUMIMED SAS</t>
  </si>
  <si>
    <t>LENTE INTRAOCULAR PLEGABLE DE 3 PIEZAS PARA CIRUGIA DE FACOEMULSIFICACION (+6  dioptias  hasta   + 30.00 dioptrias)</t>
  </si>
  <si>
    <t>CTO DE REFERENCIA PARA HISTORICO</t>
  </si>
  <si>
    <t>VALOR ACTUAL</t>
  </si>
  <si>
    <t xml:space="preserve">FECHA DE SUSCRIPCION </t>
  </si>
  <si>
    <t>383-2024</t>
  </si>
  <si>
    <t>398-2023</t>
  </si>
  <si>
    <t>288-2025</t>
  </si>
  <si>
    <t>VALOR HISTORICO</t>
  </si>
  <si>
    <t>IPC HISTORICO DE ACUERDO A LA SUSCRIPCION DE CADA CONTRATO</t>
  </si>
  <si>
    <t>NECESIDAD</t>
  </si>
  <si>
    <t>HISTORICO</t>
  </si>
  <si>
    <t xml:space="preserve">UNICA COTIZACIÒN </t>
  </si>
  <si>
    <t>KAIKA S.A.S.</t>
  </si>
  <si>
    <t>PHARMAPLUS</t>
  </si>
  <si>
    <t>BIOTRONITECH COLOMBIA S.A.S</t>
  </si>
  <si>
    <t>CLOSTER PHARMA SAS</t>
  </si>
  <si>
    <t>MEDINISTROS SAS</t>
  </si>
  <si>
    <t>Laboratorios Baxter</t>
  </si>
  <si>
    <t>Nefromedicas</t>
  </si>
  <si>
    <t>MEQ TECNOLOGIA MEDICA S.A.S.</t>
  </si>
  <si>
    <t>Edwards Lifesciences Colombia S.A.S.</t>
  </si>
  <si>
    <t>TECH TRANSIT</t>
  </si>
  <si>
    <t>WORD MEDICAL</t>
  </si>
  <si>
    <t>APOSITO ABDOMINAL ESPONJA EN POLIURETANO , RETICULADO CON POROS ENTRE 4000 A 600 µm (micras) CON ESPONJA ENCAPSULADA EN EXTENSIONES RADIALES. EMPAQUE INDIVIDUAL ESTERIL CON KIT QUE CONTIENE: DOS APOSITOS PRECORTADOS, TUBERIA MULTILUMEN DE 2 A 5 CANALES Y PELICULAS TRANSPARENTES ADHESIVAS CON DOBLE CAPA DE PROTECCION VICERAL FENESTRADA CON ESPONJA ENCAPSULADA EN EXTENSIONES RADIALES</t>
  </si>
  <si>
    <t>APOSITO PARA EL TRATAMIENTO DE HERIDAS POR CIERRE ASISTIDO AL VACIO POR PRESION SUBATMOSFERICA. MEDIDAS 18X12.4X3.3CM A DOS +/- 5 CM</t>
  </si>
  <si>
    <t>APOSITO EN POLIURETANO RETICULADO CON POROS ENTRE 4000 A 600 µm (micras) EMPAQUE INDIVIDUAL. ESTERIL. HIDROFÓBICO. CON KIT QUE CONTIENE: UN APOSITO ,TUBERIA MULTILUMEN DE 2 A 5 CANALES Y PELICULAS TRANSPARENTES ADHESIVAS. MEDIDAS 18X12.4X3.3CM A DOS +/- 5CM</t>
  </si>
  <si>
    <t>APOSITO EXTRA LARGO PARA EL TRATAMIENTO DE HERIDAS POR CIERRE ASISTIDO AL VACIO POR PRESION SUBATMOSFERICA.MEDIDAS 40 A 60 X 30 A 45CM X 1,5 CM</t>
  </si>
  <si>
    <t>APOSITO EN POLIURETANO RETICULADO CON POROS ENTRE 4000 A 600 µm (micras) EMPAQUE INDIVIDUAL. ESTERIL. HIDROFÓBICO. CON KIT QUE CONTIENE: UN APOSITO ,TUBERIA MULTILUMEN DE 2 A 5 CANALES Y PELICULAS TRANSPARENTES ADHESIVAS. MEDIDAS 40 A 60 X 30 A 45CM X 1,5 CM</t>
  </si>
  <si>
    <t>APOSITO DE PLATA PARA EL TRATAMIENTO DE HERIDAS POR CIERRE ASISTIDO AL VACIO POR PRESION SUBATMOSFERICA.MEDIDAS 10X7.5X3.2 CM A 5 CM</t>
  </si>
  <si>
    <t>APOSITO EN POLIURETANO RETICULADO CON POROS ENTRE 4000 A 600 µm (micras) . EMPAQUE INDIVIDUAL. ESTERIL. HIDROFÓBICO, CON IMPREGNACION DE IONES DE PLATA , EN KIT QUE CONTIENE: UN APOSITO ,TUBERIA MULTILUMEN DE 2 A 5 CANALES Y PELICULAS TRANSPARENTES ADHESIVAS. MEDIDASMEDIDAS 10X7.5X3.2 A 5 CM APROXIMADO 1 CM MAS O MENOS</t>
  </si>
  <si>
    <t>APOSITO DE PLATA PARA EL TRATAMIENTO DE HERIDAS POR CIERRE ASISTIDO AL VACIO POR PRESION SUBATMOSFERICA.MEDIDAS 18X12,4X3,2 CM A 5 CM +/- DOS</t>
  </si>
  <si>
    <t>APOSITO EN POLIURETANO RETICULADO CON POROS ENTRE 4000 A 600µm (micras) . EMPAQUE INDIVIDUAL. ESTERIL. HIDROFÓBICO, CON IMPREGNACION DE IONES DE PLATA , EN KIT QUE CONTIENE: UN APOSITO ,TUBERIA MULTILUMEN DE 2 A 5 CANALES Y PELICULAS TRANSPARENTES ADHESIVAS. MEDIDAS 18X12,4X3,2 A 5 CM APROXIMADO 2 CM MAS O MENOS</t>
  </si>
  <si>
    <t>APOSITO DE PLATA PARA EL TRATAMIENTO DE HERIDAS POR CIERRE ASISTIDO AL VACIO POR PRESION SUBATMOSFERICA.MEDIDAS 25,6X15X3,2 A 5 CM +/- DOS</t>
  </si>
  <si>
    <t>APOSITO EN POLIURETANO RETICULADO CON POROS ENTRE 4000 A 600µm (micras). EMPAQUE INDIVIDUAL. ESTERIL. HIDROFÓBICO, CON IMPREGNACION DE IONES DE PLATA , EN KIT QUE CONTIENE: UN APOSITO ,TUBERIA MULTILUMEN DE 2 A 5 CANALES Y PELICULAS TRANSPARENTES ADHESIVAS. MEDIDAS 25,6X15X3,2 A 5 CM APROXIMADO 2CM MAS O MENOS</t>
  </si>
  <si>
    <t>APOSITO PARA EL TRATAMIENTO DE HERIDAS POR CIERRE ASISTIDO AL VACIO POR PRESION SUBATMOSFERICA.MEDIDAS 25,6X15X3,2A 5CMPROXIMADO 1 CM MAS O MENOS</t>
  </si>
  <si>
    <t>APOSITO EN POLIURETANO RETICULADO CON POROS ENTRE 4000 A 600 µm (micras) EMPAQUE INDIVIDUAL. ESTERIL. HIDROFÓBICO, EN KIT QUE CONTIENE: UN APOSITO ,TUBERIA MULTILUMEN DE 2 A 5 CANALES Y PELICULAS TRANSPARENTES ADHESIVAS. MEDIDAS 25,6X15X3,2 A 5 APROXIMADO 1 CM MAS O MENOS</t>
  </si>
  <si>
    <t>APOSITO PARA EL TRATAMIENTO DE HERIDAS POR CIERRE ASISTIDO AL VACIO POR PRESION SUBATMOSFERICA.MEDIDAS 10X7.5X3.3CM APROXIMADO 1 CM MÁS O MENOS</t>
  </si>
  <si>
    <t>APOSITO EN POLIURETANO RETICULADO CON POROS ENTRE 4000 A 600µm (micras) . EMPAQUE INDIVIDUAL. ESTERIL. HIDROFÓBICO. CON KIT QUE CONTIENE: UN APOSITO ,TUBERIA MULTILUMEN DE 2 A 5 CANALES Y PELICULAS TRANSPARENTES ADHESIVAS. MEDIDASMEDIDAS MEDIDAS 10X7.5X3.3CM APROXIMADO 1 CM MÁS O MENOS</t>
  </si>
  <si>
    <t>APOSITO BLANCO PARA EL TRATAMIENTO DE HERIDAS POR CIERRE ASISTIDO AL VACIO POR PRESION SUBATMOSFERICA MEDIDAS DE 10 X 15 X 1 CM A 5CM APROXIMADO 1 CM MÁS O MENOS.</t>
  </si>
  <si>
    <t>APOSITO BLANCO DE ALCOHOL POLIVINILICO CON POROS CERRADOS DE 60 a 270 micras (µm) , HIDROFILICO, HUMEDECIDO CON AGUA ESTÉRIL A PARA EL TRATAMIENTO DE HERIDAS POR CIERRE ASISTIDO AL VACIO POR PRESION SUBATMOSFERICA MEDIDAS DE 10 X 15 X 1 CM A 5CM APROXIMADO 1 CM MÁS O MENOS.</t>
  </si>
  <si>
    <t>APOSITO BLANCO DE ALCOHOL POLIVINILICO CON POROS DE CERRADOS DE 60 a 270 micras (µm) , HIDROFILICO, HUMEDECIDO CON AGUA ESTÉRIL PARA EL TRATAMIENTO DE HERIDAS POR CIERRE ASISTIDO AL VACIO POR PRESION SUBATMOSFERICA MEDIDAS DE 1E 10 X 15 X 1 CM A 1 CM A 5CM MÁS O MENOS. EN KIT TUBERIA MULTILUMEN DE 2 A 5 CANALES Y PELICULAS TRANSPARENTES ADHESIVAS.</t>
  </si>
  <si>
    <t>APOSITO BLANCO DE ALCOHOL POLIVINILICO CON POROS CERRADOS DE 60 a 270 micras (µm) , HIDROFILICO, HUMEDECIDO CON AGUA ESTÉRIL PARA EL TRATAMIENTO DE HERIDAS POR CIERRE ASISTIDO AL VACIO POR PRESION SUBATMOSFERICA MEDIDAS DE 10 X 7,5 X 1 CM APROXIMADO 1 CM MÁS O MENOS. EN KIT TUBERIA MULTILUMEN DE 5 CANALES Y PELICULAS TRANSPARENTES ADHESIVAS.</t>
  </si>
  <si>
    <t>Punta Kelman ABS Mini Tip 45°° (CONSTELLATION)</t>
  </si>
  <si>
    <t>Set de Kelman ABS Mini Tip 45° (CONSTELLATION)</t>
  </si>
  <si>
    <t>CARTUCHOS B D Y C - PARA INSERCION DE LENTE</t>
  </si>
  <si>
    <t>CARTUCHO ESTERIL PARA UN SOLO USO PARA IMPLANTAR LENTE INTROCULAR PLEGLABE EN EL OJO, SE UTILIZA EN CONJUNTO CON UNA PIEZA DE TITANEO HECHO EN MATERIAL DE PROPILENO . TIPO DE ESTERILIZACION OXIDEO DE ETHILENO</t>
  </si>
  <si>
    <t xml:space="preserve">Cono o centrifuga para asistencia circulatoria adulto que permita flujo de 10LPM, conector de entrada y de salida de 3/8”. Suministro estéril. Para uso por 30 días. Dispositivo compatible con consola de la institución. Tubería 3/8”-3/8” para conexión de cono de centrifuga para asistencia circulatoria adulto, que permita flujo hasta 9 LPM, con línea de primado, bolsa de primado de cono, espigas de purga. Tubería estéril, libre de tóxicos. Empaque individual. COMPATIBLES CON EL EQUIPO EN PROPIEDAD DE LA INSTITUCION </t>
  </si>
  <si>
    <t>MENOR</t>
  </si>
  <si>
    <t>LOTE No.1  Neurocirugía Endovascular I</t>
  </si>
  <si>
    <t xml:space="preserve">LOTE No. 2 SISTEMA DE VACIO - PRESIÓN NEGATIVA Y ACCESORIOS </t>
  </si>
  <si>
    <t xml:space="preserve">LOTE No. 3 DISPOSITIVOS E INSUMOS PARA MANEJO DE INFECCIONES (INTRACAVIDAD Y HERIDAS ) </t>
  </si>
  <si>
    <t>LOTE No. 4 INSUMOS Y DISPOSITIVOS  MEDICOS COMPATIBLES 
 CON  LOS EQUIPOS  CONSTELLATION Y CENTURION</t>
  </si>
  <si>
    <t xml:space="preserve">LOTE No. 5 LENTES I SERVICIO DE OFTALMOLOGIA </t>
  </si>
  <si>
    <t xml:space="preserve">LOTE No. 6 SERVICIO DE OFTALMOLOGIA </t>
  </si>
  <si>
    <t>LOTE No. 7 INSUMOS Y DISPOSITIVOS  I MEDICOS   PARA LOS
 PROCEDIMIENTOS  QUIRURGICOS DEL SERVICIO DE OFTALMOLOGIA</t>
  </si>
  <si>
    <t>LOTE No. 8 Neurocirugía Endovascular III</t>
  </si>
  <si>
    <t>LOTE No. 9 EXTRACCIÓN DE ELECTRODOS DE ESTIMULACIÓN CARDIACA ENDOVASCULAR</t>
  </si>
  <si>
    <t>LOTE No. 10 INSUMOS Y/O DISPOSITIVOS PARA REEMPLAZO
PERCUTÁNEO DE VÁLVULA CARDIACA</t>
  </si>
  <si>
    <t>LOTE No. 11 CENTRIFUGA PARA ECMO</t>
  </si>
  <si>
    <t>LOTE No. 12STENT CUBIERTO MONTADO SOBRE BALON EN ACERO (EN DIFERENTES
 MEDIDAS) EN PTFE</t>
  </si>
  <si>
    <t>LOTE No. 13 STENT CUBIERTO MONTADO SOBRE BALÓN EN CROMOCOBALTO (EN DIFERENTES MEDIDAS) CON UNO O DOBLE RECUBRIMIENTO EN PTFE</t>
  </si>
  <si>
    <t>LOTE No. 14 TERAPIA HEMOABSORCION (EQUIPO EN APOYO TECNOLOGICO)</t>
  </si>
  <si>
    <t xml:space="preserve">LOTE No. 15 MALLAS TITANEO </t>
  </si>
  <si>
    <t>IPC ACTUAL 
MAYO 2026</t>
  </si>
  <si>
    <r>
      <t>APOSITO BLANCO  DE ALCOHOL POLIVINILICO  CON POROS CERRADOS DE</t>
    </r>
    <r>
      <rPr>
        <b/>
        <sz val="8"/>
        <rFont val="Arial Narrow"/>
        <family val="2"/>
      </rPr>
      <t xml:space="preserve"> 0,7 A 2,0 CM</t>
    </r>
    <r>
      <rPr>
        <sz val="8"/>
        <rFont val="Arial Narrow"/>
        <family val="2"/>
      </rPr>
      <t>,   , HIDROFILICO, HUMEDECIDO CON AGUA ESTÉRIL A PARA EL TRATAMIENTO DE HERIDAS  POR CIERRE ASISTIDO AL VACIO POR PRESION SUBATMOSFERICA MEDIDAS DE 10 X  7,5 X 1 CM APROXIMADO 1 CM MÁS O MENOS.</t>
    </r>
  </si>
  <si>
    <r>
      <t xml:space="preserve">CONECTOR EN Y. EMPAQE INDIVIDUAL ESTERIL, CONECTA DOS ALMOHADILLAS A LA UNIDAD DE VACIO. COMPATRIBLE CON </t>
    </r>
    <r>
      <rPr>
        <b/>
        <sz val="8"/>
        <rFont val="Arial Narrow"/>
        <family val="2"/>
      </rPr>
      <t>TUBERIA MULTILUMEN DE 2 A 05 CANALES P</t>
    </r>
    <r>
      <rPr>
        <sz val="8"/>
        <rFont val="Arial Narrow"/>
        <family val="2"/>
      </rPr>
      <t xml:space="preserve">ARA PRESIÓN NEGATIVA </t>
    </r>
  </si>
  <si>
    <r>
      <t>CONECTOR EN Y. EMPAQUE INDIVIDUAL ESTERIL, CONECTA DOS ALMOHADILLAS A LA UNIDAD DE VACIO. COMPATRIBLE CON T</t>
    </r>
    <r>
      <rPr>
        <b/>
        <sz val="8"/>
        <rFont val="Arial Narrow"/>
        <family val="2"/>
      </rPr>
      <t>UBERIA MULTILUMEN DE 2 A 05 CANALES</t>
    </r>
    <r>
      <rPr>
        <sz val="8"/>
        <rFont val="Arial Narrow"/>
        <family val="2"/>
      </rPr>
      <t xml:space="preserve"> PARA PRESIÓN NEGATIVA </t>
    </r>
  </si>
  <si>
    <r>
      <t>CANISTER DE RECOLECCION DE FLUIDOS DE 1,000CC . MÁS O MENOS 100 CM A 200 CM   EMPAQUE INDIVIDUAL. E</t>
    </r>
    <r>
      <rPr>
        <b/>
        <sz val="8"/>
        <rFont val="Arial Narrow"/>
        <family val="2"/>
      </rPr>
      <t xml:space="preserve">STERIL O NO ESTERIL  </t>
    </r>
    <r>
      <rPr>
        <sz val="8"/>
        <rFont val="Arial Narrow"/>
        <family val="2"/>
      </rPr>
      <t>. TRANSPARENTE .COMPATIBLE CON TUBERIA MUITILIMEN DE 05 CANALES,. CON GEL PARA SOLIDIFICACION DE LIQUIDOS . CON FILTRO COMPATIBLES PARA  MAL OLOR.  PARA SISTEMA DE PRESION NEGATIVA</t>
    </r>
  </si>
  <si>
    <r>
      <t>CANISTER DE RECOLECCION DE FLUIDOS DE 1,000 CC. MÁS O MENOS 100 CM A 200 CM   EMPAQUE INDIVIDUAL.</t>
    </r>
    <r>
      <rPr>
        <b/>
        <sz val="8"/>
        <rFont val="Arial Narrow"/>
        <family val="2"/>
      </rPr>
      <t xml:space="preserve"> ESTERIL O NO ETERIL</t>
    </r>
    <r>
      <rPr>
        <sz val="8"/>
        <rFont val="Arial Narrow"/>
        <family val="2"/>
      </rPr>
      <t xml:space="preserve"> . TRANSPARENTE .COMPATIBLE CON TUBERIA MUITILIMEN DE 05 CANALES,. CON GEL PARA SOLIDIFICACION DE LIQUIDOS . CON FILTRO COMPATIBLES PARA  MAL OLOR.  PARA SISTEMA DE PRESION NEGATIVA</t>
    </r>
  </si>
  <si>
    <r>
      <t>CANISTER DE RECOLECCION DE FLUIDOS DE 300 CC. MÁS O MENOS 100 CM A 200 CM   EMPAQUE INDIVIDUAL.</t>
    </r>
    <r>
      <rPr>
        <b/>
        <sz val="8"/>
        <rFont val="Arial Narrow"/>
        <family val="2"/>
      </rPr>
      <t xml:space="preserve"> ESTERIL O NO ESTERIL</t>
    </r>
    <r>
      <rPr>
        <sz val="8"/>
        <rFont val="Arial Narrow"/>
        <family val="2"/>
      </rPr>
      <t xml:space="preserve">  . TRANSPARENTE .COMPATIBLE CON TUBERIA MUITILIMEN DE 05 CANALES,. CON GEL PARA SOLIDIFICACION DE LIQUIDOS . CON FILTRO COMPATIBLE PARA  MAL OLOR.  PARA SISTEMA DE PRESION NEGATIVA</t>
    </r>
  </si>
  <si>
    <r>
      <t>CANISTER DE RECOLECCION DE FLUIDOS DE 300CC. MÁS O MENOS 100 CM A 200 CM     EMPAQUE INDIVIDUAL.</t>
    </r>
    <r>
      <rPr>
        <b/>
        <sz val="8"/>
        <rFont val="Arial Narrow"/>
        <family val="2"/>
      </rPr>
      <t xml:space="preserve"> ESTERIL O NO ESTERIL</t>
    </r>
    <r>
      <rPr>
        <sz val="8"/>
        <rFont val="Arial Narrow"/>
        <family val="2"/>
      </rPr>
      <t xml:space="preserve">  . TRANSPARENTE .COMPATIBLE CON TUBERIA MUITILIMEN DE 05 CANALES,. CON GEL PARA SOLIDIFICACION DE LIQUIDOS . CON FILTRO COMPATIBLE PARA  MAL OLOR. PARA SISTEMA DE PRESION NEGATIVA</t>
    </r>
  </si>
  <si>
    <r>
      <t>CANISTER DE RECOLECCION DE FLUIDOS DE  500 CC. MÁS O MENOS 100 CM  EMPAQUE INDIVIDUAL</t>
    </r>
    <r>
      <rPr>
        <b/>
        <sz val="8"/>
        <rFont val="Arial Narrow"/>
        <family val="2"/>
      </rPr>
      <t xml:space="preserve">. ESTERIL O NO ESTERIL </t>
    </r>
    <r>
      <rPr>
        <sz val="8"/>
        <rFont val="Arial Narrow"/>
        <family val="2"/>
      </rPr>
      <t xml:space="preserve"> . TRANSPARENTE .COMPATIBLE CON </t>
    </r>
    <r>
      <rPr>
        <b/>
        <sz val="8"/>
        <rFont val="Arial Narrow"/>
        <family val="2"/>
      </rPr>
      <t>TUBERIA MUITILIMEN DE 02 A 05 CANALES</t>
    </r>
    <r>
      <rPr>
        <sz val="8"/>
        <rFont val="Arial Narrow"/>
        <family val="2"/>
      </rPr>
      <t>,. CON GEL PARA SOLIDIFICACION DE LIQUIDOS . CON FILTRO COMPATIBLE PARA  MAL OLOR.  PARA SISTEMA DE PRESION NEGATIVA</t>
    </r>
  </si>
  <si>
    <r>
      <t>CANISTER DE RECOLECCION DE FLUIDOS DE</t>
    </r>
    <r>
      <rPr>
        <b/>
        <sz val="8"/>
        <rFont val="Arial Narrow"/>
        <family val="2"/>
      </rPr>
      <t xml:space="preserve">  500 CC. MÁS O MENOS 200 CM </t>
    </r>
    <r>
      <rPr>
        <sz val="8"/>
        <rFont val="Arial Narrow"/>
        <family val="2"/>
      </rPr>
      <t xml:space="preserve"> EMPAQUE INDIVIDUAL. ESTERIL . TRANSPARENTE .COMPATIBLE CON TUBERIA MUITILIMEN DE 05 CANALES,. CON GEL PARA SOLIDIFICACION DE LIQUIDOS . CON FILTRO COMPATIBLE PARA  MAL OLOR.  PARA SISTEMA DE PRESION NEGATIVA</t>
    </r>
  </si>
  <si>
    <r>
      <rPr>
        <b/>
        <sz val="8"/>
        <rFont val="Arial Narrow"/>
        <family val="2"/>
      </rPr>
      <t xml:space="preserve">SISTEMA O KIT  </t>
    </r>
    <r>
      <rPr>
        <sz val="8"/>
        <rFont val="Arial Narrow"/>
        <family val="2"/>
      </rPr>
      <t>DE TRATAMIENTO PARA INSICIONES CON APOSITO DE POLIURETANO HIDROFOBO CON POROS ENTRE 400 Y 600 MICRAS CON CAPA DE POLIURETANO ENCAPSULADA Y CAPA DE INTERFASE DE 20 CM DE LARGO Y CON EQUIPO DESCARTABLE  Y CANISTER DE 45ML</t>
    </r>
  </si>
  <si>
    <r>
      <t xml:space="preserve">SISTEMA DE TRATAMIENTO PARA INSICIONES CON APOSITO DE POLIURETANO HIDROFOBO CON POROS ENTRE 400 Y 600 MICRAS CON  CAPA DE INTERFASE DE </t>
    </r>
    <r>
      <rPr>
        <b/>
        <sz val="8"/>
        <rFont val="Arial Narrow"/>
        <family val="2"/>
      </rPr>
      <t>40 A 90 CM</t>
    </r>
    <r>
      <rPr>
        <sz val="8"/>
        <rFont val="Arial Narrow"/>
        <family val="2"/>
      </rPr>
      <t xml:space="preserve"> DE LARGO.Y CON EQUIPO DESCARTABLE </t>
    </r>
  </si>
  <si>
    <r>
      <t>SISTEMA DE TRATAMIENTO PARA INSICIONES CON APOSITO DE POLIURETANO HIDROFOBO CON POROS ENTRE 400 Y 600 MICRAS CON  CAPA DE INTERFASE DE</t>
    </r>
    <r>
      <rPr>
        <b/>
        <sz val="8"/>
        <rFont val="Arial Narrow"/>
        <family val="2"/>
      </rPr>
      <t xml:space="preserve"> 40A 90 CM </t>
    </r>
    <r>
      <rPr>
        <sz val="8"/>
        <rFont val="Arial Narrow"/>
        <family val="2"/>
      </rPr>
      <t>DE LARGO.Y CON EQUIPO DESCARTABLE Y CANISTER DE 150ML</t>
    </r>
  </si>
  <si>
    <r>
      <t xml:space="preserve">TUBERIA </t>
    </r>
    <r>
      <rPr>
        <b/>
        <sz val="8"/>
        <rFont val="Arial Narrow"/>
        <family val="2"/>
      </rPr>
      <t xml:space="preserve"> MULTILUMEN DE 2 A 5 CANALES</t>
    </r>
    <r>
      <rPr>
        <sz val="8"/>
        <rFont val="Arial Narrow"/>
        <family val="2"/>
      </rPr>
      <t xml:space="preserve"> O LUMEN Y  TECNOLOGÍA QUE PERMITE ADMINISTRAR Y MONITOREAR CONTINUAMENTE LA PRESIÓN NEGATIVA EN EL LECHO DE LA HERIDA.</t>
    </r>
  </si>
  <si>
    <r>
      <t xml:space="preserve">TUBERIA  </t>
    </r>
    <r>
      <rPr>
        <b/>
        <sz val="8"/>
        <rFont val="Arial Narrow"/>
        <family val="2"/>
      </rPr>
      <t>MULTILUMEN DE 2A 5 CANALES O LUMEN</t>
    </r>
    <r>
      <rPr>
        <sz val="8"/>
        <rFont val="Arial Narrow"/>
        <family val="2"/>
      </rPr>
      <t xml:space="preserve"> Y  TECNOLOGÍA QUE PERMITE ADMINISTRAR Y MONITOREAR CONTINUAMENTE LA PRESIÓN NEGATIVA EN EL LECHO DE LA HERIDA.</t>
    </r>
  </si>
  <si>
    <r>
      <t>SISTEMA ABDOMINAL Y</t>
    </r>
    <r>
      <rPr>
        <b/>
        <sz val="8"/>
        <rFont val="Arial Narrow"/>
        <family val="2"/>
      </rPr>
      <t>/O ESPONJA DE POLIURETANO</t>
    </r>
    <r>
      <rPr>
        <sz val="8"/>
        <rFont val="Arial Narrow"/>
        <family val="2"/>
      </rPr>
      <t xml:space="preserve">  CON DOBLE CAPA SILICONADA DE </t>
    </r>
    <r>
      <rPr>
        <b/>
        <sz val="8"/>
        <rFont val="Arial Narrow"/>
        <family val="2"/>
      </rPr>
      <t>PROTECCION VISCERAL FENESTRADA</t>
    </r>
    <r>
      <rPr>
        <sz val="8"/>
        <rFont val="Arial Narrow"/>
        <family val="2"/>
      </rPr>
      <t>, DISEÑO DE ESPUMA PERFORADA PARA CONTRAERSE MEDIALMENTE Y ESPONJA ENCAPSULADA EN EXTENSIONES RADIALES EMPAQUE INDIVIDUAL ESTERIL  EN KIT  QUE CONTIENE DOS APOSITOS PRECORTADOS Y PERFORADOS,</t>
    </r>
    <r>
      <rPr>
        <b/>
        <sz val="8"/>
        <rFont val="Arial Narrow"/>
        <family val="2"/>
      </rPr>
      <t>TUBERIA MULTILUNEN DE 2 Y 5 CANALES</t>
    </r>
    <r>
      <rPr>
        <sz val="8"/>
        <rFont val="Arial Narrow"/>
        <family val="2"/>
      </rPr>
      <t xml:space="preserve"> O LUMEN Y TECNOLOGIA QUE PERMITE ADMINISTRAR Y MONITOREAR CONTINUAMNETE LA PRESION NEGATIVA EN EL LECHO DE LA HERIDA., PELICULAS TRASPARENTES ADHESIVAS Y DOBLE CAOA DE PORETCCION VIFERAL FENESTRADA CON ESPONJA ENCAPSULADA EN EXTENSIONES RADIALES </t>
    </r>
  </si>
  <si>
    <r>
      <t xml:space="preserve">SISTEMA DE TRATAMIENTO PARA INSICIONES CON APOSITO DE POLIURETANO HIDROFOBO CON POROS ENTRE 400 Y 600 MICRAS CON  CAPA DE INTERFASE DE </t>
    </r>
    <r>
      <rPr>
        <b/>
        <sz val="8"/>
        <rFont val="Arial Narrow"/>
        <family val="2"/>
      </rPr>
      <t>13 CM A 15 CM DE LARGO. +/- 2 CM</t>
    </r>
  </si>
  <si>
    <r>
      <t>SISTEMA DE TRATAMIENTO PARA INSICIONES CON APOSITO DE POLIURETANO HIDROFOBO CON POROS ENTRE 400 Y 600 MICRAS CON  CAPA DE INTERFASE DE</t>
    </r>
    <r>
      <rPr>
        <b/>
        <sz val="8"/>
        <rFont val="Arial Narrow"/>
        <family val="2"/>
      </rPr>
      <t xml:space="preserve"> 13 CM A 15 CM DE LARGO. +/- 2 CM</t>
    </r>
  </si>
  <si>
    <r>
      <t>SISTEMA DE TRATAMIENTO PARA INSICIONES CON APOSITO DE POLIURETANO HIDROFOBO CON POROS ENTRE 400 Y 600 MICRAS CON  CAPA DE INTERFASE D</t>
    </r>
    <r>
      <rPr>
        <b/>
        <sz val="8"/>
        <rFont val="Arial Narrow"/>
        <family val="2"/>
      </rPr>
      <t xml:space="preserve">E13 CM A 15 CM DE LARGO. +/- 2 CM </t>
    </r>
    <r>
      <rPr>
        <sz val="8"/>
        <rFont val="Arial Narrow"/>
        <family val="2"/>
      </rPr>
      <t>Y CON EQUIPO DESCARTABLE Y CANISTER DE 45 ML</t>
    </r>
  </si>
  <si>
    <r>
      <t>SISTEMA DE TRATAMIENTO PARA INSICIONES CON APOSITO DE POLIURETANO HIDROFOBO CON POROS ENTRE 400 Y 600 MICRAS CON  CAPA DE INTERFASE DE</t>
    </r>
    <r>
      <rPr>
        <b/>
        <sz val="8"/>
        <rFont val="Arial Narrow"/>
        <family val="2"/>
      </rPr>
      <t xml:space="preserve"> 13 CM A 15 CM DE LARGO. +/- 2 CM.</t>
    </r>
    <r>
      <rPr>
        <sz val="8"/>
        <rFont val="Arial Narrow"/>
        <family val="2"/>
      </rPr>
      <t>Y CON EQUIPO DESCARTABLE Y CANISTER DE 45 ML</t>
    </r>
  </si>
  <si>
    <r>
      <t xml:space="preserve">SISTEMA DE TRATAMIENTO PARA INSICIONES CON APOSITO DE POLIURETANO HIDROFOBO CON POROS ENTRE 400 Y 600 MICRAS CON  CAPA DE INTERFASE DE </t>
    </r>
    <r>
      <rPr>
        <b/>
        <sz val="8"/>
        <rFont val="Arial Narrow"/>
        <family val="2"/>
      </rPr>
      <t>30 A 35 CM DE LARGO +/- 5CM.Y CON EQUIPO DESCARTABLE Y CANISTER DE 150 ML</t>
    </r>
  </si>
  <si>
    <r>
      <t>SISTEMA DE TRATAMIENTO PARA INSICIONES CON APOSITO DE POLIURETANO HIDROFOBO CON POROS ENTRE 400 Y 600 MICRAS CON  CAPA DE INTERFASE DE</t>
    </r>
    <r>
      <rPr>
        <b/>
        <sz val="8"/>
        <rFont val="Arial Narrow"/>
        <family val="2"/>
      </rPr>
      <t xml:space="preserve"> 30 A 35 CM DE LARGO +/- 5CM</t>
    </r>
    <r>
      <rPr>
        <sz val="8"/>
        <rFont val="Arial Narrow"/>
        <family val="2"/>
      </rPr>
      <t>.Y CON EQUIPO DESCARTABLE Y CANISTER DE 150 ML</t>
    </r>
  </si>
  <si>
    <t>Menor</t>
  </si>
  <si>
    <t>Mayor</t>
  </si>
  <si>
    <t>Mediana</t>
  </si>
  <si>
    <t>Promedio</t>
  </si>
  <si>
    <t>Media armonica</t>
  </si>
  <si>
    <t>Promedio Menor-Mediana</t>
  </si>
  <si>
    <t>promedio mayor mediana</t>
  </si>
  <si>
    <t>Desviación Estándar</t>
  </si>
  <si>
    <t>%disper</t>
  </si>
  <si>
    <t xml:space="preserve">Precio Unitario DE REFERENCIA (incluido IVA) </t>
  </si>
  <si>
    <t>Criterio de Selección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</si>
</sst>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2" x14ac:knownFonts="1">
    <font>
      <sz val="11"/>
      <color theme="1"/>
      <name val="Calibri"/>
      <scheme val="minor"/>
    </font>
    <font>
      <sz val="11"/>
      <color theme="1"/>
      <name val="Calibri"/>
      <family val="2"/>
      <scheme val="minor"/>
    </font>
    <font>
      <sz val="11"/>
      <color theme="1"/>
      <name val="Calibri"/>
      <family val="2"/>
      <scheme val="minor"/>
    </font>
    <font>
      <sz val="8"/>
      <name val="Arial Narrow"/>
      <family val="2"/>
    </font>
    <font>
      <b/>
      <u/>
      <sz val="9"/>
      <name val="Arial"/>
      <family val="2"/>
    </font>
    <font>
      <sz val="11"/>
      <color theme="1"/>
      <name val="Calibri"/>
      <family val="2"/>
      <scheme val="minor"/>
    </font>
    <font>
      <b/>
      <sz val="8"/>
      <name val="Arial Narrow"/>
      <family val="2"/>
    </font>
    <font>
      <b/>
      <sz val="9"/>
      <name val="Arial"/>
      <family val="2"/>
    </font>
    <font>
      <sz val="11"/>
      <name val="Calibri"/>
      <family val="2"/>
      <scheme val="minor"/>
    </font>
    <font>
      <sz val="9"/>
      <name val="Arial"/>
      <family val="2"/>
    </font>
    <font>
      <u/>
      <sz val="9"/>
      <name val="Arial"/>
      <family val="2"/>
    </font>
    <font>
      <b/>
      <sz val="7"/>
      <color rgb="FF000000"/>
      <name val="Arial Narrow"/>
      <family val="2"/>
    </font>
  </fonts>
  <fills count="43">
    <fill>
      <patternFill patternType="none"/>
    </fill>
    <fill>
      <patternFill patternType="gray125"/>
    </fill>
    <fill>
      <patternFill patternType="solid">
        <fgColor rgb="FFC5E0B3"/>
        <bgColor rgb="FFC5E0B3"/>
      </patternFill>
    </fill>
    <fill>
      <patternFill patternType="solid">
        <fgColor theme="0"/>
        <bgColor theme="0"/>
      </patternFill>
    </fill>
    <fill>
      <patternFill patternType="solid">
        <fgColor rgb="FFFFFFFF"/>
        <bgColor rgb="FFFFFFFF"/>
      </patternFill>
    </fill>
    <fill>
      <patternFill patternType="solid">
        <fgColor rgb="FFDEEAF6"/>
        <bgColor rgb="FFDEEAF6"/>
      </patternFill>
    </fill>
    <fill>
      <patternFill patternType="solid">
        <fgColor rgb="FFD9EAD3"/>
        <bgColor rgb="FFD9EAD3"/>
      </patternFill>
    </fill>
    <fill>
      <patternFill patternType="solid">
        <fgColor rgb="FFD0E0E3"/>
        <bgColor rgb="FFD0E0E3"/>
      </patternFill>
    </fill>
    <fill>
      <patternFill patternType="solid">
        <fgColor theme="5" tint="0.39997558519241921"/>
        <bgColor rgb="FFFFFFFF"/>
      </patternFill>
    </fill>
    <fill>
      <patternFill patternType="solid">
        <fgColor theme="5" tint="0.39997558519241921"/>
        <bgColor theme="0"/>
      </patternFill>
    </fill>
    <fill>
      <patternFill patternType="solid">
        <fgColor theme="4" tint="0.79998168889431442"/>
        <bgColor theme="0"/>
      </patternFill>
    </fill>
    <fill>
      <patternFill patternType="solid">
        <fgColor indexed="9"/>
        <bgColor indexed="64"/>
      </patternFill>
    </fill>
    <fill>
      <patternFill patternType="solid">
        <fgColor theme="5" tint="0.39997558519241921"/>
        <bgColor indexed="64"/>
      </patternFill>
    </fill>
    <fill>
      <patternFill patternType="solid">
        <fgColor theme="7" tint="0.59999389629810485"/>
        <bgColor indexed="64"/>
      </patternFill>
    </fill>
    <fill>
      <patternFill patternType="solid">
        <fgColor rgb="FFFFFF00"/>
        <bgColor indexed="64"/>
      </patternFill>
    </fill>
    <fill>
      <patternFill patternType="solid">
        <fgColor theme="7" tint="0.59999389629810485"/>
        <bgColor rgb="FFFFFFFF"/>
      </patternFill>
    </fill>
    <fill>
      <patternFill patternType="solid">
        <fgColor theme="4" tint="0.59999389629810485"/>
        <bgColor indexed="64"/>
      </patternFill>
    </fill>
    <fill>
      <patternFill patternType="solid">
        <fgColor theme="7" tint="0.79998168889431442"/>
        <bgColor indexed="64"/>
      </patternFill>
    </fill>
    <fill>
      <patternFill patternType="solid">
        <fgColor theme="8" tint="0.59999389629810485"/>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5" tint="-0.249977111117893"/>
        <bgColor indexed="64"/>
      </patternFill>
    </fill>
    <fill>
      <patternFill patternType="solid">
        <fgColor theme="4" tint="-0.249977111117893"/>
        <bgColor indexed="64"/>
      </patternFill>
    </fill>
    <fill>
      <patternFill patternType="solid">
        <fgColor theme="5" tint="0.59999389629810485"/>
        <bgColor indexed="64"/>
      </patternFill>
    </fill>
    <fill>
      <patternFill patternType="solid">
        <fgColor theme="8" tint="0.39997558519241921"/>
        <bgColor indexed="64"/>
      </patternFill>
    </fill>
    <fill>
      <patternFill patternType="solid">
        <fgColor theme="2" tint="-0.249977111117893"/>
        <bgColor indexed="64"/>
      </patternFill>
    </fill>
    <fill>
      <patternFill patternType="solid">
        <fgColor rgb="FFC00000"/>
        <bgColor indexed="64"/>
      </patternFill>
    </fill>
    <fill>
      <patternFill patternType="solid">
        <fgColor theme="9" tint="0.79998168889431442"/>
        <bgColor indexed="64"/>
      </patternFill>
    </fill>
    <fill>
      <patternFill patternType="solid">
        <fgColor rgb="FF00B050"/>
        <bgColor indexed="64"/>
      </patternFill>
    </fill>
    <fill>
      <patternFill patternType="solid">
        <fgColor theme="7" tint="0.39997558519241921"/>
        <bgColor indexed="64"/>
      </patternFill>
    </fill>
    <fill>
      <patternFill patternType="solid">
        <fgColor theme="4" tint="0.39997558519241921"/>
        <bgColor indexed="64"/>
      </patternFill>
    </fill>
    <fill>
      <patternFill patternType="solid">
        <fgColor theme="8" tint="-0.249977111117893"/>
        <bgColor indexed="64"/>
      </patternFill>
    </fill>
    <fill>
      <patternFill patternType="solid">
        <fgColor theme="9" tint="-0.249977111117893"/>
        <bgColor indexed="64"/>
      </patternFill>
    </fill>
    <fill>
      <patternFill patternType="solid">
        <fgColor rgb="FF7030A0"/>
        <bgColor indexed="64"/>
      </patternFill>
    </fill>
    <fill>
      <patternFill patternType="solid">
        <fgColor theme="6" tint="0.39997558519241921"/>
        <bgColor indexed="64"/>
      </patternFill>
    </fill>
    <fill>
      <patternFill patternType="solid">
        <fgColor theme="4" tint="0.79998168889431442"/>
        <bgColor rgb="FFDEEAF6"/>
      </patternFill>
    </fill>
    <fill>
      <patternFill patternType="solid">
        <fgColor theme="4" tint="0.79998168889431442"/>
        <bgColor rgb="FFFFFFFF"/>
      </patternFill>
    </fill>
    <fill>
      <patternFill patternType="solid">
        <fgColor theme="4" tint="0.79998168889431442"/>
        <bgColor indexed="64"/>
      </patternFill>
    </fill>
    <fill>
      <patternFill patternType="solid">
        <fgColor rgb="FF00B0F0"/>
        <bgColor indexed="64"/>
      </patternFill>
    </fill>
    <fill>
      <patternFill patternType="solid">
        <fgColor theme="4" tint="0.79998168889431442"/>
        <bgColor rgb="FFC9DAF8"/>
      </patternFill>
    </fill>
    <fill>
      <patternFill patternType="solid">
        <fgColor theme="4" tint="0.79998168889431442"/>
        <bgColor rgb="FFD0E0E3"/>
      </patternFill>
    </fill>
    <fill>
      <patternFill patternType="solid">
        <fgColor theme="6" tint="0.59999389629810485"/>
        <bgColor indexed="64"/>
      </patternFill>
    </fill>
    <fill>
      <patternFill patternType="solid">
        <fgColor rgb="FFA5A5A5"/>
        <bgColor rgb="FFA5A5A5"/>
      </patternFill>
    </fill>
  </fills>
  <borders count="8">
    <border>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5">
    <xf numFmtId="0" fontId="0" fillId="0" borderId="0"/>
    <xf numFmtId="43" fontId="2" fillId="0" borderId="0" applyFont="0" applyFill="0" applyBorder="0" applyAlignment="0" applyProtection="0"/>
    <xf numFmtId="0" fontId="1" fillId="0" borderId="1"/>
    <xf numFmtId="43" fontId="1" fillId="0" borderId="1" applyFont="0" applyFill="0" applyBorder="0" applyAlignment="0" applyProtection="0"/>
    <xf numFmtId="9" fontId="5" fillId="0" borderId="0" applyFont="0" applyFill="0" applyBorder="0" applyAlignment="0" applyProtection="0"/>
  </cellStyleXfs>
  <cellXfs count="203">
    <xf numFmtId="0" fontId="0" fillId="0" borderId="0" xfId="0"/>
    <xf numFmtId="0" fontId="4" fillId="11" borderId="1" xfId="0" applyFont="1" applyFill="1" applyBorder="1" applyAlignment="1">
      <alignment horizontal="left" vertical="center"/>
    </xf>
    <xf numFmtId="43" fontId="4" fillId="11" borderId="1" xfId="1" applyFont="1" applyFill="1" applyBorder="1" applyAlignment="1">
      <alignment horizontal="left" vertical="center"/>
    </xf>
    <xf numFmtId="43" fontId="6" fillId="14" borderId="2" xfId="1" applyFont="1" applyFill="1" applyBorder="1" applyAlignment="1">
      <alignment horizontal="center" vertical="center" wrapText="1"/>
    </xf>
    <xf numFmtId="43" fontId="6" fillId="16" borderId="2" xfId="1" applyFont="1" applyFill="1" applyBorder="1" applyAlignment="1">
      <alignment horizontal="center" vertical="center" wrapText="1"/>
    </xf>
    <xf numFmtId="43" fontId="6" fillId="13" borderId="2" xfId="1" applyFont="1" applyFill="1" applyBorder="1" applyAlignment="1">
      <alignment horizontal="center" vertical="center"/>
    </xf>
    <xf numFmtId="43" fontId="6" fillId="20" borderId="2" xfId="1" applyFont="1" applyFill="1" applyBorder="1" applyAlignment="1">
      <alignment horizontal="center" vertical="center" wrapText="1"/>
    </xf>
    <xf numFmtId="43" fontId="6" fillId="22" borderId="2" xfId="1" applyFont="1" applyFill="1" applyBorder="1" applyAlignment="1">
      <alignment horizontal="center" vertical="center"/>
    </xf>
    <xf numFmtId="43" fontId="6" fillId="25" borderId="2" xfId="1" applyFont="1" applyFill="1" applyBorder="1" applyAlignment="1">
      <alignment horizontal="center" vertical="center" wrapText="1"/>
    </xf>
    <xf numFmtId="43" fontId="6" fillId="23" borderId="2" xfId="1" applyFont="1" applyFill="1" applyBorder="1" applyAlignment="1">
      <alignment horizontal="center" vertical="center" wrapText="1"/>
    </xf>
    <xf numFmtId="43" fontId="6" fillId="20" borderId="2" xfId="1" applyFont="1" applyFill="1" applyBorder="1" applyAlignment="1">
      <alignment horizontal="center" vertical="center"/>
    </xf>
    <xf numFmtId="43" fontId="6" fillId="26" borderId="2" xfId="1" applyFont="1" applyFill="1" applyBorder="1" applyAlignment="1">
      <alignment horizontal="center" vertical="center"/>
    </xf>
    <xf numFmtId="43" fontId="6" fillId="13" borderId="2" xfId="1" applyFont="1" applyFill="1" applyBorder="1" applyAlignment="1">
      <alignment horizontal="center" vertical="center" wrapText="1"/>
    </xf>
    <xf numFmtId="43" fontId="6" fillId="19" borderId="2" xfId="1" applyFont="1" applyFill="1" applyBorder="1" applyAlignment="1">
      <alignment horizontal="center" vertical="center"/>
    </xf>
    <xf numFmtId="43" fontId="6" fillId="18" borderId="2" xfId="1" applyFont="1" applyFill="1" applyBorder="1" applyAlignment="1">
      <alignment horizontal="center" vertical="center" wrapText="1"/>
    </xf>
    <xf numFmtId="43" fontId="6" fillId="23" borderId="2" xfId="1" applyFont="1" applyFill="1" applyBorder="1" applyAlignment="1">
      <alignment horizontal="center" vertical="center"/>
    </xf>
    <xf numFmtId="43" fontId="6" fillId="27" borderId="2" xfId="1" applyFont="1" applyFill="1" applyBorder="1" applyAlignment="1">
      <alignment horizontal="center" vertical="center"/>
    </xf>
    <xf numFmtId="43" fontId="6" fillId="0" borderId="2" xfId="1" applyFont="1" applyBorder="1" applyAlignment="1">
      <alignment horizontal="center" vertical="center" wrapText="1"/>
    </xf>
    <xf numFmtId="43" fontId="6" fillId="28" borderId="2" xfId="1" applyFont="1" applyFill="1" applyBorder="1" applyAlignment="1">
      <alignment horizontal="center" vertical="center" wrapText="1"/>
    </xf>
    <xf numFmtId="43" fontId="6" fillId="21" borderId="2" xfId="1" applyFont="1" applyFill="1" applyBorder="1" applyAlignment="1">
      <alignment horizontal="center" vertical="center"/>
    </xf>
    <xf numFmtId="43" fontId="6" fillId="18" borderId="2" xfId="1" applyFont="1" applyFill="1" applyBorder="1" applyAlignment="1">
      <alignment horizontal="center" vertical="center"/>
    </xf>
    <xf numFmtId="43" fontId="6" fillId="24" borderId="2" xfId="1" applyFont="1" applyFill="1" applyBorder="1" applyAlignment="1">
      <alignment horizontal="center" vertical="center"/>
    </xf>
    <xf numFmtId="43" fontId="6" fillId="25" borderId="2" xfId="1" applyFont="1" applyFill="1" applyBorder="1" applyAlignment="1">
      <alignment vertical="center"/>
    </xf>
    <xf numFmtId="43" fontId="6" fillId="23" borderId="2" xfId="1" applyFont="1" applyFill="1" applyBorder="1" applyAlignment="1">
      <alignment vertical="center" wrapText="1"/>
    </xf>
    <xf numFmtId="43" fontId="6" fillId="18" borderId="2" xfId="1" applyFont="1" applyFill="1" applyBorder="1" applyAlignment="1">
      <alignment vertical="center" wrapText="1"/>
    </xf>
    <xf numFmtId="43" fontId="6" fillId="31" borderId="2" xfId="1" applyFont="1" applyFill="1" applyBorder="1" applyAlignment="1">
      <alignment vertical="center"/>
    </xf>
    <xf numFmtId="43" fontId="6" fillId="12" borderId="2" xfId="1" applyFont="1" applyFill="1" applyBorder="1" applyAlignment="1">
      <alignment vertical="center"/>
    </xf>
    <xf numFmtId="43" fontId="6" fillId="30" borderId="2" xfId="1" applyFont="1" applyFill="1" applyBorder="1" applyAlignment="1">
      <alignment horizontal="center" vertical="center"/>
    </xf>
    <xf numFmtId="43" fontId="6" fillId="33" borderId="2" xfId="1" applyFont="1" applyFill="1" applyBorder="1" applyAlignment="1">
      <alignment vertical="center"/>
    </xf>
    <xf numFmtId="43" fontId="6" fillId="20" borderId="2" xfId="1" applyFont="1" applyFill="1" applyBorder="1" applyAlignment="1">
      <alignment vertical="center"/>
    </xf>
    <xf numFmtId="43" fontId="6" fillId="24" borderId="2" xfId="1" applyFont="1" applyFill="1" applyBorder="1" applyAlignment="1">
      <alignment vertical="center" wrapText="1"/>
    </xf>
    <xf numFmtId="0" fontId="6" fillId="14" borderId="2" xfId="0" applyFont="1" applyFill="1" applyBorder="1" applyAlignment="1">
      <alignment vertical="center"/>
    </xf>
    <xf numFmtId="0" fontId="6" fillId="20" borderId="2" xfId="0" applyFont="1" applyFill="1" applyBorder="1" applyAlignment="1">
      <alignment vertical="center"/>
    </xf>
    <xf numFmtId="0" fontId="6" fillId="29" borderId="2" xfId="0" applyFont="1" applyFill="1" applyBorder="1" applyAlignment="1">
      <alignment horizontal="center" vertical="center"/>
    </xf>
    <xf numFmtId="0" fontId="6" fillId="38" borderId="2" xfId="0" applyFont="1" applyFill="1" applyBorder="1" applyAlignment="1">
      <alignment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11" borderId="3" xfId="0" applyFont="1" applyFill="1" applyBorder="1" applyAlignment="1">
      <alignment vertical="center"/>
    </xf>
    <xf numFmtId="0" fontId="3" fillId="11" borderId="1" xfId="0" applyFont="1" applyFill="1" applyBorder="1" applyAlignment="1">
      <alignment horizontal="left" vertical="center"/>
    </xf>
    <xf numFmtId="43" fontId="3" fillId="11" borderId="1" xfId="1" applyFont="1" applyFill="1" applyBorder="1" applyAlignment="1">
      <alignment horizontal="left" vertical="center"/>
    </xf>
    <xf numFmtId="0" fontId="3" fillId="0" borderId="2" xfId="1" applyNumberFormat="1" applyFont="1" applyBorder="1" applyAlignment="1">
      <alignment horizontal="center" vertical="center"/>
    </xf>
    <xf numFmtId="0" fontId="3" fillId="0" borderId="0" xfId="0" applyFont="1" applyAlignment="1">
      <alignment vertical="center"/>
    </xf>
    <xf numFmtId="43" fontId="3" fillId="0" borderId="0" xfId="1" applyFont="1" applyAlignment="1">
      <alignment vertical="center"/>
    </xf>
    <xf numFmtId="0" fontId="3" fillId="0" borderId="0" xfId="0" applyFont="1" applyAlignment="1">
      <alignment vertical="center" wrapText="1"/>
    </xf>
    <xf numFmtId="0" fontId="6" fillId="0" borderId="0" xfId="0" applyFont="1" applyAlignment="1">
      <alignment vertical="center"/>
    </xf>
    <xf numFmtId="43" fontId="6" fillId="0" borderId="0" xfId="1" applyFont="1" applyAlignment="1">
      <alignment vertical="center"/>
    </xf>
    <xf numFmtId="0" fontId="6" fillId="0" borderId="0" xfId="0" applyFont="1" applyAlignment="1">
      <alignment vertical="center" wrapText="1"/>
    </xf>
    <xf numFmtId="0" fontId="6" fillId="8" borderId="2" xfId="0" applyFont="1" applyFill="1" applyBorder="1" applyAlignment="1">
      <alignment horizontal="center" vertical="center" wrapText="1"/>
    </xf>
    <xf numFmtId="0" fontId="3" fillId="9" borderId="2" xfId="0" applyFont="1" applyFill="1" applyBorder="1" applyAlignment="1">
      <alignment horizontal="center" vertical="center" wrapText="1"/>
    </xf>
    <xf numFmtId="43" fontId="6" fillId="8" borderId="2" xfId="1" applyFont="1" applyFill="1" applyBorder="1" applyAlignment="1">
      <alignment horizontal="center" vertical="center" wrapText="1"/>
    </xf>
    <xf numFmtId="43" fontId="3" fillId="8" borderId="2" xfId="1" applyFont="1" applyFill="1" applyBorder="1" applyAlignment="1">
      <alignment horizontal="center" vertical="center"/>
    </xf>
    <xf numFmtId="43" fontId="3" fillId="12" borderId="2" xfId="1" applyFont="1" applyFill="1" applyBorder="1" applyAlignment="1">
      <alignment horizontal="center" vertical="center"/>
    </xf>
    <xf numFmtId="43" fontId="3" fillId="12" borderId="2" xfId="1" applyFont="1" applyFill="1" applyBorder="1" applyAlignment="1">
      <alignment vertical="center"/>
    </xf>
    <xf numFmtId="43" fontId="3" fillId="12" borderId="2" xfId="1" applyFont="1" applyFill="1" applyBorder="1" applyAlignment="1"/>
    <xf numFmtId="0" fontId="3" fillId="12" borderId="2" xfId="0" applyFont="1" applyFill="1" applyBorder="1"/>
    <xf numFmtId="0" fontId="3" fillId="12" borderId="2" xfId="0" applyFont="1" applyFill="1" applyBorder="1" applyAlignment="1">
      <alignment horizontal="center"/>
    </xf>
    <xf numFmtId="0" fontId="3" fillId="12" borderId="2" xfId="1" applyNumberFormat="1" applyFont="1" applyFill="1" applyBorder="1" applyAlignment="1">
      <alignment horizontal="center" vertical="center"/>
    </xf>
    <xf numFmtId="43" fontId="3" fillId="12" borderId="2" xfId="0" applyNumberFormat="1" applyFont="1" applyFill="1" applyBorder="1" applyAlignment="1">
      <alignment horizontal="center" vertical="center"/>
    </xf>
    <xf numFmtId="10" fontId="3" fillId="12" borderId="2" xfId="4" applyNumberFormat="1" applyFont="1" applyFill="1" applyBorder="1" applyAlignment="1">
      <alignment horizontal="center" vertical="center"/>
    </xf>
    <xf numFmtId="0" fontId="3" fillId="12" borderId="2" xfId="0" applyFont="1" applyFill="1" applyBorder="1" applyAlignment="1">
      <alignment horizontal="center" vertical="center" wrapText="1"/>
    </xf>
    <xf numFmtId="0" fontId="3" fillId="0" borderId="0" xfId="0" applyFont="1"/>
    <xf numFmtId="0" fontId="6" fillId="5" borderId="2" xfId="0" applyFont="1" applyFill="1" applyBorder="1" applyAlignment="1">
      <alignment horizontal="center" vertical="center" wrapText="1"/>
    </xf>
    <xf numFmtId="0" fontId="6" fillId="5" borderId="2" xfId="0" applyFont="1" applyFill="1" applyBorder="1" applyAlignment="1">
      <alignment horizontal="left" vertical="center" wrapText="1"/>
    </xf>
    <xf numFmtId="0" fontId="3" fillId="10" borderId="2" xfId="0" applyFont="1" applyFill="1" applyBorder="1" applyAlignment="1">
      <alignment horizontal="center" vertical="center" wrapText="1"/>
    </xf>
    <xf numFmtId="43" fontId="6" fillId="5" borderId="2" xfId="1" applyFont="1" applyFill="1" applyBorder="1" applyAlignment="1">
      <alignment horizontal="center" vertical="center" wrapText="1"/>
    </xf>
    <xf numFmtId="43" fontId="3" fillId="36" borderId="2" xfId="1" applyFont="1" applyFill="1" applyBorder="1" applyAlignment="1">
      <alignment horizontal="center" vertical="center"/>
    </xf>
    <xf numFmtId="43" fontId="3" fillId="37" borderId="2" xfId="1" applyFont="1" applyFill="1" applyBorder="1" applyAlignment="1">
      <alignment horizontal="center" vertical="center"/>
    </xf>
    <xf numFmtId="43" fontId="3" fillId="37" borderId="2" xfId="1" applyFont="1" applyFill="1" applyBorder="1" applyAlignment="1">
      <alignment vertical="center"/>
    </xf>
    <xf numFmtId="43" fontId="3" fillId="37" borderId="2" xfId="1" applyFont="1" applyFill="1" applyBorder="1" applyAlignment="1"/>
    <xf numFmtId="0" fontId="3" fillId="37" borderId="2" xfId="0" applyFont="1" applyFill="1" applyBorder="1"/>
    <xf numFmtId="0" fontId="3" fillId="37" borderId="2" xfId="0" applyFont="1" applyFill="1" applyBorder="1" applyAlignment="1">
      <alignment horizontal="center"/>
    </xf>
    <xf numFmtId="0" fontId="3" fillId="37" borderId="2" xfId="1" applyNumberFormat="1" applyFont="1" applyFill="1" applyBorder="1" applyAlignment="1">
      <alignment horizontal="center" vertical="center"/>
    </xf>
    <xf numFmtId="43" fontId="3" fillId="37" borderId="2" xfId="0" applyNumberFormat="1" applyFont="1" applyFill="1" applyBorder="1" applyAlignment="1">
      <alignment horizontal="center" vertical="center"/>
    </xf>
    <xf numFmtId="10" fontId="3" fillId="37" borderId="2" xfId="4" applyNumberFormat="1" applyFont="1" applyFill="1" applyBorder="1" applyAlignment="1">
      <alignment horizontal="center" vertical="center"/>
    </xf>
    <xf numFmtId="0" fontId="3" fillId="37" borderId="2" xfId="0" applyFont="1" applyFill="1" applyBorder="1" applyAlignment="1">
      <alignment horizontal="center" vertical="center" wrapText="1"/>
    </xf>
    <xf numFmtId="0" fontId="3" fillId="0" borderId="2" xfId="0" applyFont="1" applyBorder="1" applyAlignment="1">
      <alignment horizontal="center" vertical="center"/>
    </xf>
    <xf numFmtId="0" fontId="3" fillId="3" borderId="2" xfId="0" applyFont="1" applyFill="1" applyBorder="1" applyAlignment="1">
      <alignment horizontal="center" vertical="center" wrapText="1"/>
    </xf>
    <xf numFmtId="43" fontId="3" fillId="3" borderId="2" xfId="1" applyFont="1" applyFill="1" applyBorder="1" applyAlignment="1">
      <alignment horizontal="center" vertical="center" wrapText="1"/>
    </xf>
    <xf numFmtId="43" fontId="3" fillId="4" borderId="2" xfId="1" applyFont="1" applyFill="1" applyBorder="1" applyAlignment="1">
      <alignment horizontal="center" vertical="center"/>
    </xf>
    <xf numFmtId="43" fontId="3" fillId="0" borderId="2" xfId="1" applyFont="1" applyBorder="1" applyAlignment="1">
      <alignment horizontal="center" vertical="center"/>
    </xf>
    <xf numFmtId="43" fontId="3" fillId="0" borderId="2" xfId="1" applyFont="1" applyBorder="1" applyAlignment="1">
      <alignment vertical="center"/>
    </xf>
    <xf numFmtId="43" fontId="3" fillId="0" borderId="2" xfId="1" applyFont="1" applyBorder="1" applyAlignment="1"/>
    <xf numFmtId="0" fontId="3" fillId="0" borderId="2" xfId="0" applyFont="1" applyBorder="1"/>
    <xf numFmtId="0" fontId="3" fillId="0" borderId="2" xfId="0" applyFont="1" applyBorder="1" applyAlignment="1">
      <alignment horizontal="center"/>
    </xf>
    <xf numFmtId="43" fontId="3" fillId="0" borderId="2" xfId="0" applyNumberFormat="1" applyFont="1" applyBorder="1" applyAlignment="1">
      <alignment horizontal="center" vertical="center"/>
    </xf>
    <xf numFmtId="10" fontId="3" fillId="0" borderId="2" xfId="4" applyNumberFormat="1" applyFont="1" applyBorder="1" applyAlignment="1">
      <alignment horizontal="center" vertical="center"/>
    </xf>
    <xf numFmtId="0" fontId="3" fillId="0" borderId="2" xfId="0" applyFont="1" applyBorder="1" applyAlignment="1">
      <alignment horizontal="center" vertical="center" wrapText="1"/>
    </xf>
    <xf numFmtId="0" fontId="6" fillId="5" borderId="3" xfId="0" applyFont="1" applyFill="1" applyBorder="1" applyAlignment="1">
      <alignment horizontal="left" vertical="center" wrapText="1"/>
    </xf>
    <xf numFmtId="0" fontId="3" fillId="0" borderId="5" xfId="0" applyFont="1" applyBorder="1" applyAlignment="1">
      <alignment horizontal="center" vertical="center"/>
    </xf>
    <xf numFmtId="0" fontId="3" fillId="0" borderId="2" xfId="0" applyFont="1" applyBorder="1" applyAlignment="1">
      <alignment wrapText="1"/>
    </xf>
    <xf numFmtId="0" fontId="3" fillId="4" borderId="6" xfId="0" applyFont="1" applyFill="1" applyBorder="1" applyAlignment="1">
      <alignment horizontal="center" vertical="center" wrapText="1"/>
    </xf>
    <xf numFmtId="0" fontId="3" fillId="4" borderId="2" xfId="0" applyFont="1" applyFill="1" applyBorder="1" applyAlignment="1">
      <alignment horizontal="center" vertical="center" wrapText="1"/>
    </xf>
    <xf numFmtId="43" fontId="3" fillId="4" borderId="2" xfId="1" applyFont="1" applyFill="1" applyBorder="1" applyAlignment="1">
      <alignment horizontal="center" vertical="center" wrapText="1"/>
    </xf>
    <xf numFmtId="0" fontId="3" fillId="0" borderId="7" xfId="0" applyFont="1" applyBorder="1" applyAlignment="1">
      <alignment horizontal="left" vertical="center" wrapText="1"/>
    </xf>
    <xf numFmtId="0" fontId="3" fillId="19" borderId="2" xfId="0" applyFont="1" applyFill="1" applyBorder="1" applyAlignment="1">
      <alignment horizontal="center" vertical="center" wrapText="1"/>
    </xf>
    <xf numFmtId="43" fontId="3" fillId="0" borderId="2" xfId="1" applyFont="1" applyFill="1" applyBorder="1" applyAlignment="1">
      <alignment horizontal="center" vertical="center"/>
    </xf>
    <xf numFmtId="14" fontId="3" fillId="3" borderId="2" xfId="0" applyNumberFormat="1" applyFont="1" applyFill="1" applyBorder="1" applyAlignment="1">
      <alignment horizontal="center" vertical="center" wrapText="1"/>
    </xf>
    <xf numFmtId="0" fontId="3" fillId="12" borderId="2" xfId="0" applyFont="1" applyFill="1" applyBorder="1" applyAlignment="1">
      <alignment vertical="center"/>
    </xf>
    <xf numFmtId="0" fontId="3" fillId="12" borderId="2" xfId="0" applyFont="1" applyFill="1" applyBorder="1" applyAlignment="1">
      <alignment horizontal="center" vertical="center"/>
    </xf>
    <xf numFmtId="0" fontId="3" fillId="4" borderId="2" xfId="0" applyFont="1" applyFill="1" applyBorder="1" applyAlignment="1">
      <alignment horizontal="left" vertical="center" wrapText="1"/>
    </xf>
    <xf numFmtId="0" fontId="6" fillId="4" borderId="2" xfId="0" applyFont="1" applyFill="1" applyBorder="1" applyAlignment="1">
      <alignment horizontal="left" vertical="center" wrapText="1"/>
    </xf>
    <xf numFmtId="14" fontId="3" fillId="4" borderId="2" xfId="0" applyNumberFormat="1" applyFont="1" applyFill="1" applyBorder="1" applyAlignment="1">
      <alignment horizontal="center" vertical="center" wrapText="1"/>
    </xf>
    <xf numFmtId="0" fontId="6" fillId="39" borderId="2" xfId="0" applyFont="1" applyFill="1" applyBorder="1" applyAlignment="1">
      <alignment horizontal="center" vertical="center" wrapText="1"/>
    </xf>
    <xf numFmtId="0" fontId="6" fillId="39" borderId="2" xfId="0" applyFont="1" applyFill="1" applyBorder="1" applyAlignment="1">
      <alignment horizontal="left" vertical="center" wrapText="1"/>
    </xf>
    <xf numFmtId="0" fontId="6" fillId="35" borderId="2" xfId="0" applyFont="1" applyFill="1" applyBorder="1" applyAlignment="1">
      <alignment horizontal="center" vertical="center" wrapText="1"/>
    </xf>
    <xf numFmtId="43" fontId="6" fillId="35" borderId="2" xfId="1" applyFont="1" applyFill="1" applyBorder="1" applyAlignment="1">
      <alignment horizontal="center" vertical="center" wrapText="1"/>
    </xf>
    <xf numFmtId="43" fontId="3" fillId="0" borderId="2" xfId="1" applyFont="1" applyBorder="1" applyAlignment="1">
      <alignment horizontal="center" vertical="center" wrapText="1"/>
    </xf>
    <xf numFmtId="0" fontId="6" fillId="7" borderId="2" xfId="0" applyFont="1" applyFill="1" applyBorder="1" applyAlignment="1">
      <alignment horizontal="center" vertical="center" wrapText="1"/>
    </xf>
    <xf numFmtId="0" fontId="6" fillId="7" borderId="2" xfId="0" applyFont="1" applyFill="1" applyBorder="1" applyAlignment="1">
      <alignment horizontal="left" vertical="center" wrapText="1"/>
    </xf>
    <xf numFmtId="0" fontId="3" fillId="7" borderId="2" xfId="0" applyFont="1" applyFill="1" applyBorder="1" applyAlignment="1">
      <alignment horizontal="center" vertical="center" wrapText="1"/>
    </xf>
    <xf numFmtId="0" fontId="3" fillId="40" borderId="2" xfId="0" applyFont="1" applyFill="1" applyBorder="1" applyAlignment="1">
      <alignment horizontal="center" vertical="center" wrapText="1"/>
    </xf>
    <xf numFmtId="43" fontId="3" fillId="40" borderId="2" xfId="1" applyFont="1" applyFill="1" applyBorder="1" applyAlignment="1">
      <alignment horizontal="center" vertical="center" wrapText="1"/>
    </xf>
    <xf numFmtId="43" fontId="3" fillId="0" borderId="2" xfId="1" applyFont="1" applyBorder="1" applyAlignment="1">
      <alignment horizontal="center"/>
    </xf>
    <xf numFmtId="0" fontId="6" fillId="5" borderId="2" xfId="0" applyFont="1" applyFill="1" applyBorder="1" applyAlignment="1">
      <alignment horizontal="center" vertical="center"/>
    </xf>
    <xf numFmtId="0" fontId="6" fillId="5" borderId="2" xfId="0" applyFont="1" applyFill="1" applyBorder="1" applyAlignment="1">
      <alignment horizontal="left" vertical="center"/>
    </xf>
    <xf numFmtId="43" fontId="6" fillId="5" borderId="2" xfId="1" applyFont="1" applyFill="1" applyBorder="1" applyAlignment="1">
      <alignment horizontal="center" vertical="center"/>
    </xf>
    <xf numFmtId="0" fontId="3" fillId="4" borderId="2" xfId="0" applyFont="1" applyFill="1" applyBorder="1" applyAlignment="1">
      <alignment horizontal="center" vertical="center"/>
    </xf>
    <xf numFmtId="0" fontId="3" fillId="0" borderId="2" xfId="0" applyFont="1" applyBorder="1" applyAlignment="1">
      <alignment horizontal="left" vertical="center"/>
    </xf>
    <xf numFmtId="0" fontId="3" fillId="4" borderId="2" xfId="0" applyFont="1" applyFill="1" applyBorder="1" applyAlignment="1">
      <alignment vertical="center"/>
    </xf>
    <xf numFmtId="43" fontId="3" fillId="4" borderId="2" xfId="1" applyFont="1" applyFill="1" applyBorder="1" applyAlignment="1">
      <alignment vertical="center"/>
    </xf>
    <xf numFmtId="0" fontId="6" fillId="8" borderId="2" xfId="0" applyFont="1" applyFill="1" applyBorder="1" applyAlignment="1">
      <alignment horizontal="center" vertical="center"/>
    </xf>
    <xf numFmtId="43" fontId="6" fillId="8" borderId="2" xfId="1" applyFont="1" applyFill="1" applyBorder="1" applyAlignment="1">
      <alignment horizontal="center" vertical="center"/>
    </xf>
    <xf numFmtId="14" fontId="3" fillId="4" borderId="2" xfId="0" applyNumberFormat="1" applyFont="1" applyFill="1" applyBorder="1" applyAlignment="1">
      <alignment horizontal="center" vertical="center"/>
    </xf>
    <xf numFmtId="0" fontId="3" fillId="4" borderId="2" xfId="0" applyFont="1" applyFill="1" applyBorder="1" applyAlignment="1">
      <alignment horizontal="left" vertical="center"/>
    </xf>
    <xf numFmtId="0" fontId="6" fillId="13" borderId="2" xfId="0" applyFont="1" applyFill="1" applyBorder="1" applyAlignment="1">
      <alignment horizontal="center" vertical="center"/>
    </xf>
    <xf numFmtId="43" fontId="6" fillId="15" borderId="2" xfId="1" applyFont="1" applyFill="1" applyBorder="1" applyAlignment="1">
      <alignment horizontal="center" vertical="center"/>
    </xf>
    <xf numFmtId="0" fontId="7" fillId="0" borderId="1" xfId="0" applyFont="1" applyBorder="1" applyAlignment="1">
      <alignment horizontal="center" vertical="center"/>
    </xf>
    <xf numFmtId="43" fontId="7" fillId="0" borderId="1" xfId="1" applyFont="1" applyBorder="1" applyAlignment="1">
      <alignment horizontal="center" vertical="center"/>
    </xf>
    <xf numFmtId="43" fontId="8" fillId="0" borderId="1" xfId="1" applyFont="1" applyBorder="1" applyAlignment="1">
      <alignment horizontal="center" vertical="center"/>
    </xf>
    <xf numFmtId="43" fontId="8" fillId="0" borderId="1" xfId="1" applyFont="1" applyBorder="1" applyAlignment="1">
      <alignment vertical="center"/>
    </xf>
    <xf numFmtId="43" fontId="8" fillId="0" borderId="0" xfId="1" applyFont="1"/>
    <xf numFmtId="0" fontId="8" fillId="0" borderId="0" xfId="0" applyFont="1"/>
    <xf numFmtId="0" fontId="8" fillId="0" borderId="0" xfId="0" applyFont="1" applyAlignment="1">
      <alignment horizontal="center"/>
    </xf>
    <xf numFmtId="0" fontId="8" fillId="0" borderId="0" xfId="1" applyNumberFormat="1" applyFont="1" applyAlignment="1">
      <alignment horizontal="center" vertical="center"/>
    </xf>
    <xf numFmtId="0" fontId="8" fillId="0" borderId="0" xfId="0" applyFont="1" applyAlignment="1">
      <alignment wrapText="1"/>
    </xf>
    <xf numFmtId="43" fontId="8" fillId="0" borderId="0" xfId="1" applyFont="1" applyAlignment="1">
      <alignment horizontal="center" vertical="center"/>
    </xf>
    <xf numFmtId="43" fontId="8" fillId="0" borderId="0" xfId="1" applyFont="1" applyAlignment="1">
      <alignment vertical="center"/>
    </xf>
    <xf numFmtId="0" fontId="9" fillId="0" borderId="1" xfId="0" applyFont="1" applyBorder="1" applyAlignment="1">
      <alignment horizontal="left" vertical="center"/>
    </xf>
    <xf numFmtId="43" fontId="9" fillId="0" borderId="1" xfId="1" applyFont="1" applyBorder="1" applyAlignment="1">
      <alignment horizontal="left" vertical="center"/>
    </xf>
    <xf numFmtId="0" fontId="9" fillId="11" borderId="1" xfId="0" applyFont="1" applyFill="1" applyBorder="1" applyAlignment="1">
      <alignment horizontal="left" vertical="center"/>
    </xf>
    <xf numFmtId="43" fontId="9" fillId="11" borderId="1" xfId="1" applyFont="1" applyFill="1" applyBorder="1" applyAlignment="1">
      <alignment horizontal="left" vertical="center"/>
    </xf>
    <xf numFmtId="0" fontId="10" fillId="11" borderId="1" xfId="0" applyFont="1" applyFill="1" applyBorder="1" applyAlignment="1">
      <alignment horizontal="center" vertical="center" wrapText="1"/>
    </xf>
    <xf numFmtId="43" fontId="10" fillId="11" borderId="1" xfId="1" applyFont="1" applyFill="1" applyBorder="1" applyAlignment="1">
      <alignment horizontal="center" vertical="center" wrapText="1"/>
    </xf>
    <xf numFmtId="0" fontId="7" fillId="0" borderId="1" xfId="0" applyFont="1" applyBorder="1" applyAlignment="1">
      <alignment horizontal="left" vertical="top" wrapText="1"/>
    </xf>
    <xf numFmtId="0" fontId="7" fillId="0" borderId="1" xfId="0" applyFont="1" applyBorder="1" applyAlignment="1">
      <alignment horizontal="left" vertical="center" wrapText="1"/>
    </xf>
    <xf numFmtId="43" fontId="7" fillId="0" borderId="1" xfId="1" applyFont="1" applyBorder="1" applyAlignment="1">
      <alignment horizontal="left" vertical="center" wrapText="1"/>
    </xf>
    <xf numFmtId="0" fontId="7" fillId="0" borderId="1" xfId="0" applyFont="1" applyBorder="1" applyAlignment="1">
      <alignment horizontal="center" vertical="center" wrapText="1"/>
    </xf>
    <xf numFmtId="43" fontId="7" fillId="0" borderId="1" xfId="1" applyFont="1" applyBorder="1" applyAlignment="1">
      <alignment horizontal="center" vertical="center" wrapText="1"/>
    </xf>
    <xf numFmtId="0" fontId="3" fillId="0" borderId="0" xfId="0" applyFont="1" applyAlignment="1">
      <alignment horizontal="left" vertical="center"/>
    </xf>
    <xf numFmtId="43" fontId="3" fillId="4" borderId="0" xfId="1" applyFont="1" applyFill="1" applyAlignment="1">
      <alignment horizontal="center" vertical="center"/>
    </xf>
    <xf numFmtId="43" fontId="3" fillId="0" borderId="0" xfId="1" applyFont="1" applyAlignment="1">
      <alignment horizontal="center" vertical="center"/>
    </xf>
    <xf numFmtId="43" fontId="3" fillId="0" borderId="0" xfId="1" applyFont="1" applyAlignment="1"/>
    <xf numFmtId="0" fontId="3" fillId="0" borderId="0" xfId="0" applyFont="1" applyAlignment="1">
      <alignment horizontal="center"/>
    </xf>
    <xf numFmtId="0" fontId="3" fillId="0" borderId="0" xfId="1" applyNumberFormat="1" applyFont="1" applyAlignment="1">
      <alignment horizontal="center" vertical="center"/>
    </xf>
    <xf numFmtId="0" fontId="3" fillId="0" borderId="0" xfId="0" applyFont="1" applyAlignment="1">
      <alignment wrapText="1"/>
    </xf>
    <xf numFmtId="0" fontId="10" fillId="11" borderId="2" xfId="0" applyFont="1" applyFill="1" applyBorder="1" applyAlignment="1">
      <alignment horizontal="center" vertical="center" wrapText="1"/>
    </xf>
    <xf numFmtId="0" fontId="7" fillId="0" borderId="2" xfId="0" applyFont="1" applyBorder="1" applyAlignment="1">
      <alignment horizontal="left" vertical="top" wrapText="1"/>
    </xf>
    <xf numFmtId="0" fontId="7" fillId="0" borderId="2" xfId="0" applyFont="1" applyBorder="1" applyAlignment="1">
      <alignment horizontal="center" vertical="center" wrapText="1"/>
    </xf>
    <xf numFmtId="0" fontId="6" fillId="12" borderId="2" xfId="0" applyFont="1" applyFill="1" applyBorder="1" applyAlignment="1">
      <alignment horizontal="center" vertical="center" wrapText="1"/>
    </xf>
    <xf numFmtId="0" fontId="6" fillId="13" borderId="2" xfId="0" applyFont="1" applyFill="1" applyBorder="1" applyAlignment="1">
      <alignment horizontal="center" vertical="center"/>
    </xf>
    <xf numFmtId="0" fontId="7" fillId="0" borderId="4" xfId="0" applyFont="1" applyBorder="1" applyAlignment="1">
      <alignment horizontal="center" vertical="center"/>
    </xf>
    <xf numFmtId="0" fontId="4" fillId="11" borderId="2" xfId="0" applyFont="1" applyFill="1" applyBorder="1" applyAlignment="1">
      <alignment horizontal="left" vertical="center"/>
    </xf>
    <xf numFmtId="0" fontId="9" fillId="0" borderId="2" xfId="0" applyFont="1" applyBorder="1" applyAlignment="1">
      <alignment horizontal="left" vertical="center"/>
    </xf>
    <xf numFmtId="0" fontId="9" fillId="11" borderId="2" xfId="0" applyFont="1" applyFill="1" applyBorder="1" applyAlignment="1">
      <alignment horizontal="left" vertical="center"/>
    </xf>
    <xf numFmtId="0" fontId="6" fillId="2" borderId="2" xfId="0" applyFont="1" applyFill="1" applyBorder="1" applyAlignment="1">
      <alignment horizontal="center" vertical="center" wrapText="1"/>
    </xf>
    <xf numFmtId="0" fontId="6" fillId="2" borderId="2" xfId="0" applyFont="1" applyFill="1" applyBorder="1" applyAlignment="1">
      <alignment horizontal="center" wrapText="1"/>
    </xf>
    <xf numFmtId="0" fontId="6" fillId="6" borderId="2" xfId="0" applyFont="1" applyFill="1" applyBorder="1" applyAlignment="1">
      <alignment horizontal="center" wrapText="1"/>
    </xf>
    <xf numFmtId="0" fontId="6" fillId="6" borderId="2" xfId="0" applyFont="1" applyFill="1" applyBorder="1" applyAlignment="1">
      <alignment horizontal="center"/>
    </xf>
    <xf numFmtId="0" fontId="6" fillId="6" borderId="2" xfId="0" applyFont="1" applyFill="1" applyBorder="1" applyAlignment="1">
      <alignment horizontal="center" vertical="center"/>
    </xf>
    <xf numFmtId="0" fontId="6" fillId="6" borderId="2" xfId="0" applyFont="1" applyFill="1" applyBorder="1" applyAlignment="1">
      <alignment horizontal="center" vertical="center" wrapText="1"/>
    </xf>
    <xf numFmtId="0" fontId="6" fillId="12" borderId="3" xfId="0" applyFont="1" applyFill="1" applyBorder="1" applyAlignment="1">
      <alignment horizontal="center" vertical="center" wrapText="1"/>
    </xf>
    <xf numFmtId="0" fontId="6" fillId="12" borderId="4" xfId="0" applyFont="1" applyFill="1" applyBorder="1" applyAlignment="1">
      <alignment horizontal="center" vertical="center" wrapText="1"/>
    </xf>
    <xf numFmtId="43" fontId="6" fillId="12" borderId="3" xfId="1" applyFont="1" applyFill="1" applyBorder="1" applyAlignment="1">
      <alignment horizontal="center" vertical="center" wrapText="1"/>
    </xf>
    <xf numFmtId="43" fontId="6" fillId="12" borderId="4" xfId="1" applyFont="1" applyFill="1" applyBorder="1" applyAlignment="1">
      <alignment horizontal="center" vertical="center" wrapText="1"/>
    </xf>
    <xf numFmtId="43" fontId="6" fillId="13" borderId="3" xfId="1" applyFont="1" applyFill="1" applyBorder="1" applyAlignment="1">
      <alignment horizontal="center" vertical="center"/>
    </xf>
    <xf numFmtId="43" fontId="6" fillId="13" borderId="4" xfId="1" applyFont="1" applyFill="1" applyBorder="1" applyAlignment="1">
      <alignment horizontal="center" vertical="center"/>
    </xf>
    <xf numFmtId="43" fontId="6" fillId="25" borderId="3" xfId="1" applyFont="1" applyFill="1" applyBorder="1" applyAlignment="1">
      <alignment horizontal="center" vertical="center" wrapText="1"/>
    </xf>
    <xf numFmtId="43" fontId="6" fillId="25" borderId="4" xfId="1" applyFont="1" applyFill="1" applyBorder="1" applyAlignment="1">
      <alignment horizontal="center" vertical="center" wrapText="1"/>
    </xf>
    <xf numFmtId="43" fontId="6" fillId="24" borderId="3" xfId="1" applyFont="1" applyFill="1" applyBorder="1" applyAlignment="1">
      <alignment horizontal="center" vertical="center" wrapText="1"/>
    </xf>
    <xf numFmtId="43" fontId="6" fillId="24" borderId="4" xfId="1" applyFont="1" applyFill="1" applyBorder="1" applyAlignment="1">
      <alignment horizontal="center" vertical="center" wrapText="1"/>
    </xf>
    <xf numFmtId="43" fontId="6" fillId="13" borderId="3" xfId="1" applyFont="1" applyFill="1" applyBorder="1" applyAlignment="1">
      <alignment horizontal="center" vertical="center" wrapText="1"/>
    </xf>
    <xf numFmtId="43" fontId="6" fillId="13" borderId="4" xfId="1" applyFont="1" applyFill="1" applyBorder="1" applyAlignment="1">
      <alignment horizontal="center" vertical="center" wrapText="1"/>
    </xf>
    <xf numFmtId="43" fontId="6" fillId="17" borderId="3" xfId="1" applyFont="1" applyFill="1" applyBorder="1" applyAlignment="1">
      <alignment horizontal="center" vertical="center"/>
    </xf>
    <xf numFmtId="43" fontId="6" fillId="17" borderId="4" xfId="1" applyFont="1" applyFill="1" applyBorder="1" applyAlignment="1">
      <alignment horizontal="center" vertical="center"/>
    </xf>
    <xf numFmtId="43" fontId="6" fillId="27" borderId="3" xfId="1" applyFont="1" applyFill="1" applyBorder="1" applyAlignment="1">
      <alignment horizontal="center" vertical="center"/>
    </xf>
    <xf numFmtId="43" fontId="6" fillId="27" borderId="4" xfId="1" applyFont="1" applyFill="1" applyBorder="1" applyAlignment="1">
      <alignment horizontal="center" vertical="center"/>
    </xf>
    <xf numFmtId="43" fontId="6" fillId="20" borderId="3" xfId="1" applyFont="1" applyFill="1" applyBorder="1" applyAlignment="1">
      <alignment horizontal="center" vertical="center" wrapText="1"/>
    </xf>
    <xf numFmtId="43" fontId="6" fillId="20" borderId="4" xfId="1" applyFont="1" applyFill="1" applyBorder="1" applyAlignment="1">
      <alignment horizontal="center" vertical="center" wrapText="1"/>
    </xf>
    <xf numFmtId="43" fontId="6" fillId="28" borderId="3" xfId="1" applyFont="1" applyFill="1" applyBorder="1" applyAlignment="1">
      <alignment horizontal="center" vertical="center"/>
    </xf>
    <xf numFmtId="43" fontId="6" fillId="28" borderId="4" xfId="1" applyFont="1" applyFill="1" applyBorder="1" applyAlignment="1">
      <alignment horizontal="center" vertical="center"/>
    </xf>
    <xf numFmtId="43" fontId="6" fillId="29" borderId="3" xfId="1" applyFont="1" applyFill="1" applyBorder="1" applyAlignment="1">
      <alignment horizontal="center" vertical="center"/>
    </xf>
    <xf numFmtId="43" fontId="6" fillId="29" borderId="4" xfId="1" applyFont="1" applyFill="1" applyBorder="1" applyAlignment="1">
      <alignment horizontal="center" vertical="center"/>
    </xf>
    <xf numFmtId="43" fontId="6" fillId="32" borderId="3" xfId="1" applyFont="1" applyFill="1" applyBorder="1" applyAlignment="1">
      <alignment horizontal="center" vertical="center" wrapText="1"/>
    </xf>
    <xf numFmtId="43" fontId="6" fillId="32" borderId="4" xfId="1" applyFont="1" applyFill="1" applyBorder="1" applyAlignment="1">
      <alignment horizontal="center" vertical="center" wrapText="1"/>
    </xf>
    <xf numFmtId="43" fontId="6" fillId="34" borderId="3" xfId="1" applyFont="1" applyFill="1" applyBorder="1" applyAlignment="1">
      <alignment horizontal="center" vertical="center" wrapText="1"/>
    </xf>
    <xf numFmtId="43" fontId="6" fillId="34" borderId="4" xfId="1" applyFont="1" applyFill="1" applyBorder="1" applyAlignment="1">
      <alignment horizontal="center" vertical="center" wrapText="1"/>
    </xf>
    <xf numFmtId="0" fontId="6" fillId="29" borderId="3" xfId="0" applyFont="1" applyFill="1" applyBorder="1" applyAlignment="1">
      <alignment horizontal="center" vertical="center" wrapText="1"/>
    </xf>
    <xf numFmtId="0" fontId="6" fillId="29" borderId="4" xfId="0" applyFont="1" applyFill="1" applyBorder="1" applyAlignment="1">
      <alignment horizontal="center" vertical="center" wrapText="1"/>
    </xf>
    <xf numFmtId="0" fontId="6" fillId="20" borderId="3" xfId="0" applyFont="1" applyFill="1" applyBorder="1" applyAlignment="1">
      <alignment horizontal="center" vertical="center" wrapText="1"/>
    </xf>
    <xf numFmtId="0" fontId="6" fillId="20" borderId="4" xfId="0" applyFont="1" applyFill="1" applyBorder="1" applyAlignment="1">
      <alignment horizontal="center" vertical="center" wrapText="1"/>
    </xf>
    <xf numFmtId="0" fontId="6" fillId="41" borderId="3" xfId="1" applyNumberFormat="1" applyFont="1" applyFill="1" applyBorder="1" applyAlignment="1">
      <alignment horizontal="center" vertical="center" wrapText="1"/>
    </xf>
    <xf numFmtId="0" fontId="6" fillId="41" borderId="4" xfId="1" applyNumberFormat="1" applyFont="1" applyFill="1" applyBorder="1" applyAlignment="1">
      <alignment horizontal="center" vertical="center" wrapText="1"/>
    </xf>
    <xf numFmtId="0" fontId="11" fillId="42" borderId="2" xfId="0" applyFont="1" applyFill="1" applyBorder="1" applyAlignment="1">
      <alignment horizontal="center" vertical="center" wrapText="1"/>
    </xf>
  </cellXfs>
  <cellStyles count="5">
    <cellStyle name="Millares" xfId="1" builtinId="3"/>
    <cellStyle name="Millares 2" xfId="3" xr:uid="{00000000-0005-0000-0000-000001000000}"/>
    <cellStyle name="Normal" xfId="0" builtinId="0"/>
    <cellStyle name="Normal 2" xfId="2" xr:uid="{00000000-0005-0000-0000-000003000000}"/>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U217"/>
  <sheetViews>
    <sheetView tabSelected="1" topLeftCell="BC1" zoomScale="115" zoomScaleNormal="115" workbookViewId="0">
      <selection activeCell="BC5" sqref="BC5"/>
    </sheetView>
  </sheetViews>
  <sheetFormatPr baseColWidth="10" defaultColWidth="14.42578125" defaultRowHeight="15" customHeight="1" x14ac:dyDescent="0.25"/>
  <cols>
    <col min="1" max="1" width="20.7109375" style="41" customWidth="1"/>
    <col min="2" max="2" width="33" style="148" customWidth="1"/>
    <col min="3" max="3" width="46.7109375" style="148" customWidth="1"/>
    <col min="4" max="5" width="24.28515625" style="41" customWidth="1"/>
    <col min="6" max="7" width="20.28515625" style="41" customWidth="1"/>
    <col min="8" max="11" width="13.28515625" style="42" customWidth="1"/>
    <col min="12" max="12" width="17" style="150" hidden="1" customWidth="1"/>
    <col min="13" max="13" width="15.7109375" style="150" hidden="1" customWidth="1"/>
    <col min="14" max="14" width="15.42578125" style="150" customWidth="1"/>
    <col min="15" max="15" width="13.7109375" style="150" hidden="1" customWidth="1"/>
    <col min="16" max="16" width="15.5703125" style="150" hidden="1" customWidth="1"/>
    <col min="17" max="17" width="16" style="150" customWidth="1"/>
    <col min="18" max="18" width="17.5703125" style="150" hidden="1" customWidth="1"/>
    <col min="19" max="19" width="14.42578125" style="150" hidden="1" customWidth="1"/>
    <col min="20" max="20" width="17.5703125" style="150" customWidth="1"/>
    <col min="21" max="21" width="14.42578125" style="150" hidden="1" customWidth="1"/>
    <col min="22" max="24" width="14.42578125" style="150" customWidth="1"/>
    <col min="25" max="27" width="14.42578125" style="150" hidden="1" customWidth="1"/>
    <col min="28" max="28" width="16.7109375" style="150" hidden="1" customWidth="1"/>
    <col min="29" max="29" width="16.7109375" style="150" customWidth="1"/>
    <col min="30" max="30" width="16.7109375" style="150" hidden="1" customWidth="1"/>
    <col min="31" max="31" width="16.7109375" style="150" customWidth="1"/>
    <col min="32" max="32" width="16.7109375" style="150" hidden="1" customWidth="1"/>
    <col min="33" max="33" width="16.7109375" style="150" customWidth="1"/>
    <col min="34" max="34" width="16.7109375" style="150" hidden="1" customWidth="1"/>
    <col min="35" max="39" width="14.42578125" style="150" hidden="1" customWidth="1"/>
    <col min="40" max="43" width="14.42578125" style="42" hidden="1" customWidth="1"/>
    <col min="44" max="45" width="14.42578125" style="42" customWidth="1"/>
    <col min="46" max="46" width="14.42578125" style="42" hidden="1" customWidth="1"/>
    <col min="47" max="47" width="14.42578125" style="42" customWidth="1"/>
    <col min="48" max="53" width="14.42578125" style="42" hidden="1" customWidth="1"/>
    <col min="54" max="54" width="14.42578125" style="151" hidden="1" customWidth="1"/>
    <col min="55" max="55" width="14.42578125" style="151" customWidth="1"/>
    <col min="56" max="57" width="14.42578125" style="60" hidden="1" customWidth="1"/>
    <col min="58" max="58" width="14.42578125" style="152" hidden="1" customWidth="1"/>
    <col min="59" max="59" width="18.42578125" style="152" customWidth="1"/>
    <col min="60" max="60" width="14.42578125" style="152" customWidth="1"/>
    <col min="61" max="61" width="14.42578125" style="153" customWidth="1"/>
    <col min="62" max="62" width="14.42578125" style="60" hidden="1" customWidth="1"/>
    <col min="63" max="71" width="14.42578125" style="60" customWidth="1"/>
    <col min="72" max="72" width="14.42578125" style="151" customWidth="1"/>
    <col min="73" max="73" width="14.42578125" style="154" customWidth="1"/>
    <col min="74" max="16384" width="14.42578125" style="60"/>
  </cols>
  <sheetData>
    <row r="1" spans="1:73" s="41" customFormat="1" ht="15" customHeight="1" x14ac:dyDescent="0.25">
      <c r="A1" s="37"/>
      <c r="B1" s="37"/>
      <c r="C1" s="37"/>
      <c r="D1" s="37"/>
      <c r="E1" s="38"/>
      <c r="F1" s="38"/>
      <c r="G1" s="38"/>
      <c r="H1" s="39"/>
      <c r="I1" s="39"/>
      <c r="J1" s="39"/>
      <c r="K1" s="39"/>
      <c r="L1" s="40">
        <v>1</v>
      </c>
      <c r="M1" s="40">
        <v>2</v>
      </c>
      <c r="N1" s="40">
        <v>1</v>
      </c>
      <c r="O1" s="40">
        <v>4</v>
      </c>
      <c r="P1" s="40">
        <v>5</v>
      </c>
      <c r="Q1" s="40">
        <v>2</v>
      </c>
      <c r="R1" s="40">
        <v>7</v>
      </c>
      <c r="S1" s="40">
        <v>8</v>
      </c>
      <c r="T1" s="40">
        <v>3</v>
      </c>
      <c r="U1" s="40">
        <v>10</v>
      </c>
      <c r="V1" s="40">
        <v>4</v>
      </c>
      <c r="W1" s="40">
        <v>5</v>
      </c>
      <c r="X1" s="40">
        <v>6</v>
      </c>
      <c r="Y1" s="40">
        <v>14</v>
      </c>
      <c r="Z1" s="40">
        <v>15</v>
      </c>
      <c r="AA1" s="40">
        <v>16</v>
      </c>
      <c r="AB1" s="40">
        <v>17</v>
      </c>
      <c r="AC1" s="40">
        <v>7</v>
      </c>
      <c r="AD1" s="40">
        <v>19</v>
      </c>
      <c r="AE1" s="40">
        <v>8</v>
      </c>
      <c r="AF1" s="40">
        <v>21</v>
      </c>
      <c r="AG1" s="40">
        <v>9</v>
      </c>
      <c r="AH1" s="40">
        <v>23</v>
      </c>
      <c r="AI1" s="40">
        <v>24</v>
      </c>
      <c r="AJ1" s="40">
        <v>25</v>
      </c>
      <c r="AK1" s="40">
        <v>26</v>
      </c>
      <c r="AL1" s="40">
        <v>27</v>
      </c>
      <c r="AM1" s="40">
        <v>28</v>
      </c>
      <c r="AN1" s="40">
        <v>29</v>
      </c>
      <c r="AO1" s="40">
        <v>30</v>
      </c>
      <c r="AP1" s="40">
        <v>31</v>
      </c>
      <c r="AQ1" s="40">
        <v>32</v>
      </c>
      <c r="AR1" s="40">
        <v>10</v>
      </c>
      <c r="AS1" s="40">
        <v>11</v>
      </c>
      <c r="AT1" s="40">
        <v>35</v>
      </c>
      <c r="AU1" s="40">
        <v>12</v>
      </c>
      <c r="AV1" s="40">
        <v>37</v>
      </c>
      <c r="AW1" s="40">
        <v>38</v>
      </c>
      <c r="AX1" s="40">
        <v>39</v>
      </c>
      <c r="AY1" s="40">
        <v>40</v>
      </c>
      <c r="AZ1" s="40">
        <v>41</v>
      </c>
      <c r="BA1" s="40">
        <v>42</v>
      </c>
      <c r="BB1" s="40">
        <v>43</v>
      </c>
      <c r="BC1" s="40">
        <v>13</v>
      </c>
      <c r="BD1" s="40">
        <v>45</v>
      </c>
      <c r="BE1" s="40">
        <v>46</v>
      </c>
      <c r="BF1" s="40">
        <v>47</v>
      </c>
      <c r="BG1" s="40">
        <v>14</v>
      </c>
      <c r="BH1" s="40">
        <v>15</v>
      </c>
      <c r="BI1" s="40">
        <v>16</v>
      </c>
      <c r="BJ1" s="40">
        <v>49</v>
      </c>
      <c r="BT1" s="42"/>
      <c r="BU1" s="43"/>
    </row>
    <row r="2" spans="1:73" s="44" customFormat="1" ht="57.75" customHeight="1" x14ac:dyDescent="0.25">
      <c r="A2" s="158" t="s">
        <v>187</v>
      </c>
      <c r="B2" s="158"/>
      <c r="C2" s="158"/>
      <c r="D2" s="158"/>
      <c r="E2" s="170" t="s">
        <v>237</v>
      </c>
      <c r="F2" s="170" t="s">
        <v>229</v>
      </c>
      <c r="G2" s="170" t="s">
        <v>231</v>
      </c>
      <c r="H2" s="172" t="s">
        <v>235</v>
      </c>
      <c r="I2" s="172" t="s">
        <v>291</v>
      </c>
      <c r="J2" s="172" t="s">
        <v>236</v>
      </c>
      <c r="K2" s="172" t="s">
        <v>230</v>
      </c>
      <c r="L2" s="3" t="s">
        <v>188</v>
      </c>
      <c r="M2" s="4" t="s">
        <v>189</v>
      </c>
      <c r="N2" s="174" t="s">
        <v>190</v>
      </c>
      <c r="O2" s="6" t="s">
        <v>191</v>
      </c>
      <c r="P2" s="7" t="s">
        <v>192</v>
      </c>
      <c r="Q2" s="176" t="s">
        <v>193</v>
      </c>
      <c r="R2" s="9" t="s">
        <v>194</v>
      </c>
      <c r="S2" s="10" t="s">
        <v>195</v>
      </c>
      <c r="T2" s="178" t="s">
        <v>196</v>
      </c>
      <c r="U2" s="11" t="s">
        <v>197</v>
      </c>
      <c r="V2" s="180" t="s">
        <v>198</v>
      </c>
      <c r="W2" s="176" t="s">
        <v>199</v>
      </c>
      <c r="X2" s="182" t="s">
        <v>200</v>
      </c>
      <c r="Y2" s="13" t="s">
        <v>201</v>
      </c>
      <c r="Z2" s="14" t="s">
        <v>202</v>
      </c>
      <c r="AA2" s="15" t="s">
        <v>203</v>
      </c>
      <c r="AB2" s="8" t="s">
        <v>204</v>
      </c>
      <c r="AC2" s="184" t="s">
        <v>205</v>
      </c>
      <c r="AD2" s="17" t="s">
        <v>206</v>
      </c>
      <c r="AE2" s="172" t="s">
        <v>207</v>
      </c>
      <c r="AF2" s="17" t="s">
        <v>208</v>
      </c>
      <c r="AG2" s="186" t="s">
        <v>209</v>
      </c>
      <c r="AH2" s="18" t="s">
        <v>210</v>
      </c>
      <c r="AI2" s="19" t="s">
        <v>211</v>
      </c>
      <c r="AJ2" s="20" t="s">
        <v>212</v>
      </c>
      <c r="AK2" s="3" t="s">
        <v>213</v>
      </c>
      <c r="AL2" s="16" t="s">
        <v>214</v>
      </c>
      <c r="AM2" s="21" t="s">
        <v>215</v>
      </c>
      <c r="AN2" s="12" t="s">
        <v>216</v>
      </c>
      <c r="AO2" s="22" t="s">
        <v>217</v>
      </c>
      <c r="AP2" s="23" t="s">
        <v>218</v>
      </c>
      <c r="AQ2" s="24" t="s">
        <v>219</v>
      </c>
      <c r="AR2" s="188" t="s">
        <v>220</v>
      </c>
      <c r="AS2" s="190" t="s">
        <v>221</v>
      </c>
      <c r="AT2" s="25" t="s">
        <v>222</v>
      </c>
      <c r="AU2" s="192" t="s">
        <v>223</v>
      </c>
      <c r="AV2" s="26" t="s">
        <v>224</v>
      </c>
      <c r="AW2" s="22" t="s">
        <v>225</v>
      </c>
      <c r="AX2" s="27" t="s">
        <v>226</v>
      </c>
      <c r="AY2" s="28" t="s">
        <v>227</v>
      </c>
      <c r="AZ2" s="26" t="s">
        <v>240</v>
      </c>
      <c r="BA2" s="29" t="s">
        <v>241</v>
      </c>
      <c r="BB2" s="30" t="s">
        <v>242</v>
      </c>
      <c r="BC2" s="194" t="s">
        <v>243</v>
      </c>
      <c r="BD2" s="31" t="s">
        <v>244</v>
      </c>
      <c r="BE2" s="32" t="s">
        <v>245</v>
      </c>
      <c r="BF2" s="33" t="s">
        <v>246</v>
      </c>
      <c r="BG2" s="196" t="s">
        <v>248</v>
      </c>
      <c r="BH2" s="198" t="s">
        <v>250</v>
      </c>
      <c r="BI2" s="200" t="s">
        <v>249</v>
      </c>
      <c r="BJ2" s="34" t="s">
        <v>247</v>
      </c>
      <c r="BT2" s="45"/>
      <c r="BU2" s="46"/>
    </row>
    <row r="3" spans="1:73" ht="38.25" customHeight="1" x14ac:dyDescent="0.25">
      <c r="A3" s="164" t="s">
        <v>276</v>
      </c>
      <c r="B3" s="164"/>
      <c r="C3" s="164"/>
      <c r="D3" s="47" t="s">
        <v>8</v>
      </c>
      <c r="E3" s="171"/>
      <c r="F3" s="171"/>
      <c r="G3" s="171"/>
      <c r="H3" s="173"/>
      <c r="I3" s="173"/>
      <c r="J3" s="173"/>
      <c r="K3" s="173"/>
      <c r="L3" s="50"/>
      <c r="M3" s="50"/>
      <c r="N3" s="175"/>
      <c r="O3" s="50"/>
      <c r="P3" s="50"/>
      <c r="Q3" s="177"/>
      <c r="R3" s="50"/>
      <c r="S3" s="50"/>
      <c r="T3" s="179"/>
      <c r="U3" s="50"/>
      <c r="V3" s="181"/>
      <c r="W3" s="177"/>
      <c r="X3" s="183"/>
      <c r="Y3" s="51"/>
      <c r="Z3" s="51"/>
      <c r="AA3" s="51"/>
      <c r="AB3" s="51"/>
      <c r="AC3" s="185"/>
      <c r="AD3" s="51"/>
      <c r="AE3" s="173"/>
      <c r="AF3" s="51"/>
      <c r="AG3" s="187"/>
      <c r="AH3" s="51"/>
      <c r="AI3" s="51"/>
      <c r="AJ3" s="51"/>
      <c r="AK3" s="51"/>
      <c r="AL3" s="51"/>
      <c r="AM3" s="51"/>
      <c r="AN3" s="52"/>
      <c r="AO3" s="52"/>
      <c r="AP3" s="52"/>
      <c r="AQ3" s="52"/>
      <c r="AR3" s="189"/>
      <c r="AS3" s="191"/>
      <c r="AT3" s="52"/>
      <c r="AU3" s="193"/>
      <c r="AV3" s="52"/>
      <c r="AW3" s="52"/>
      <c r="AX3" s="52"/>
      <c r="AY3" s="52"/>
      <c r="AZ3" s="52"/>
      <c r="BA3" s="52"/>
      <c r="BB3" s="53"/>
      <c r="BC3" s="195"/>
      <c r="BD3" s="54"/>
      <c r="BE3" s="54"/>
      <c r="BF3" s="55"/>
      <c r="BG3" s="197"/>
      <c r="BH3" s="199"/>
      <c r="BI3" s="201"/>
      <c r="BJ3" s="54"/>
      <c r="BK3" s="202" t="s">
        <v>313</v>
      </c>
      <c r="BL3" s="202" t="s">
        <v>314</v>
      </c>
      <c r="BM3" s="202" t="s">
        <v>315</v>
      </c>
      <c r="BN3" s="202" t="s">
        <v>316</v>
      </c>
      <c r="BO3" s="202" t="s">
        <v>317</v>
      </c>
      <c r="BP3" s="202" t="s">
        <v>318</v>
      </c>
      <c r="BQ3" s="202" t="s">
        <v>319</v>
      </c>
      <c r="BR3" s="202" t="s">
        <v>320</v>
      </c>
      <c r="BS3" s="202" t="s">
        <v>321</v>
      </c>
      <c r="BT3" s="202" t="s">
        <v>322</v>
      </c>
      <c r="BU3" s="202" t="s">
        <v>323</v>
      </c>
    </row>
    <row r="4" spans="1:73" ht="14.25" customHeight="1" x14ac:dyDescent="0.25">
      <c r="A4" s="61" t="s">
        <v>0</v>
      </c>
      <c r="B4" s="62" t="s">
        <v>1</v>
      </c>
      <c r="C4" s="62" t="s">
        <v>4</v>
      </c>
      <c r="D4" s="61" t="s">
        <v>2</v>
      </c>
      <c r="E4" s="63"/>
      <c r="F4" s="61"/>
      <c r="G4" s="61"/>
      <c r="H4" s="64"/>
      <c r="I4" s="64"/>
      <c r="J4" s="64"/>
      <c r="K4" s="64"/>
      <c r="L4" s="65"/>
      <c r="M4" s="65"/>
      <c r="N4" s="65"/>
      <c r="O4" s="65"/>
      <c r="P4" s="65"/>
      <c r="Q4" s="65"/>
      <c r="R4" s="65"/>
      <c r="S4" s="65"/>
      <c r="T4" s="65"/>
      <c r="U4" s="65"/>
      <c r="V4" s="65"/>
      <c r="W4" s="65"/>
      <c r="X4" s="66"/>
      <c r="Y4" s="66"/>
      <c r="Z4" s="66"/>
      <c r="AA4" s="66"/>
      <c r="AB4" s="66"/>
      <c r="AC4" s="66"/>
      <c r="AD4" s="66"/>
      <c r="AE4" s="66"/>
      <c r="AF4" s="66"/>
      <c r="AG4" s="66"/>
      <c r="AH4" s="66"/>
      <c r="AI4" s="66"/>
      <c r="AJ4" s="66"/>
      <c r="AK4" s="66"/>
      <c r="AL4" s="66"/>
      <c r="AM4" s="66"/>
      <c r="AN4" s="67"/>
      <c r="AO4" s="67"/>
      <c r="AP4" s="67"/>
      <c r="AQ4" s="67"/>
      <c r="AR4" s="67"/>
      <c r="AS4" s="67"/>
      <c r="AT4" s="67"/>
      <c r="AU4" s="67"/>
      <c r="AV4" s="67"/>
      <c r="AW4" s="67"/>
      <c r="AX4" s="67"/>
      <c r="AY4" s="67"/>
      <c r="AZ4" s="67"/>
      <c r="BA4" s="67"/>
      <c r="BB4" s="68"/>
      <c r="BC4" s="68"/>
      <c r="BD4" s="69"/>
      <c r="BE4" s="69"/>
      <c r="BF4" s="70"/>
      <c r="BG4" s="70"/>
      <c r="BH4" s="70"/>
      <c r="BI4" s="71"/>
      <c r="BJ4" s="69"/>
      <c r="BK4" s="72"/>
      <c r="BL4" s="72"/>
      <c r="BM4" s="72"/>
      <c r="BN4" s="72"/>
      <c r="BO4" s="66"/>
      <c r="BP4" s="72"/>
      <c r="BQ4" s="72"/>
      <c r="BR4" s="66"/>
      <c r="BS4" s="73"/>
      <c r="BT4" s="66"/>
      <c r="BU4" s="74"/>
    </row>
    <row r="5" spans="1:73" ht="84" customHeight="1" x14ac:dyDescent="0.25">
      <c r="A5" s="75">
        <v>1</v>
      </c>
      <c r="B5" s="35" t="s">
        <v>9</v>
      </c>
      <c r="C5" s="35" t="s">
        <v>10</v>
      </c>
      <c r="D5" s="76" t="s">
        <v>3</v>
      </c>
      <c r="E5" s="76">
        <v>1</v>
      </c>
      <c r="F5" s="76"/>
      <c r="G5" s="76"/>
      <c r="H5" s="77"/>
      <c r="I5" s="77"/>
      <c r="J5" s="77"/>
      <c r="K5" s="77"/>
      <c r="L5" s="78"/>
      <c r="M5" s="78"/>
      <c r="N5" s="78"/>
      <c r="O5" s="78"/>
      <c r="P5" s="78"/>
      <c r="Q5" s="78"/>
      <c r="R5" s="78"/>
      <c r="S5" s="78"/>
      <c r="T5" s="78">
        <v>14600000</v>
      </c>
      <c r="U5" s="78"/>
      <c r="V5" s="78"/>
      <c r="W5" s="78"/>
      <c r="X5" s="79">
        <v>13900000</v>
      </c>
      <c r="Y5" s="79"/>
      <c r="Z5" s="79"/>
      <c r="AA5" s="79"/>
      <c r="AB5" s="79"/>
      <c r="AC5" s="79"/>
      <c r="AD5" s="79"/>
      <c r="AE5" s="79"/>
      <c r="AF5" s="79"/>
      <c r="AG5" s="79"/>
      <c r="AH5" s="79"/>
      <c r="AI5" s="79"/>
      <c r="AJ5" s="79"/>
      <c r="AK5" s="79"/>
      <c r="AL5" s="79"/>
      <c r="AM5" s="79"/>
      <c r="AN5" s="80"/>
      <c r="AO5" s="80"/>
      <c r="AP5" s="80"/>
      <c r="AQ5" s="80"/>
      <c r="AR5" s="80"/>
      <c r="AS5" s="80"/>
      <c r="AT5" s="80"/>
      <c r="AU5" s="80"/>
      <c r="AV5" s="80"/>
      <c r="AW5" s="80"/>
      <c r="AX5" s="80"/>
      <c r="AY5" s="80"/>
      <c r="AZ5" s="80"/>
      <c r="BA5" s="80"/>
      <c r="BB5" s="81"/>
      <c r="BC5" s="81"/>
      <c r="BD5" s="82"/>
      <c r="BE5" s="82"/>
      <c r="BF5" s="83"/>
      <c r="BG5" s="83"/>
      <c r="BH5" s="83"/>
      <c r="BI5" s="40"/>
      <c r="BJ5" s="82"/>
      <c r="BK5" s="84">
        <f t="shared" ref="BK5:BK8" si="0">MIN(K5:BJ5)</f>
        <v>13900000</v>
      </c>
      <c r="BL5" s="84">
        <f>MAX(K5:BJ5)</f>
        <v>14600000</v>
      </c>
      <c r="BM5" s="84">
        <f t="shared" ref="BM5:BM8" si="1">MEDIAN(K5:BJ5)</f>
        <v>14250000</v>
      </c>
      <c r="BN5" s="84">
        <f t="shared" ref="BN5:BN8" si="2">AVERAGE(K5:BJ5)</f>
        <v>14250000</v>
      </c>
      <c r="BO5" s="79">
        <f t="shared" ref="BO5:BO8" si="3">HARMEAN(K5:BJ5)</f>
        <v>14241403.508771928</v>
      </c>
      <c r="BP5" s="84">
        <f t="shared" ref="BP5:BP8" si="4">AVERAGE(BK5,BM5)</f>
        <v>14075000</v>
      </c>
      <c r="BQ5" s="84">
        <f t="shared" ref="BQ5:BQ8" si="5">AVERAGE(BL5,BM5)</f>
        <v>14425000</v>
      </c>
      <c r="BR5" s="79">
        <f t="shared" ref="BR5:BR8" si="6">STDEVA(K5:BJ5)</f>
        <v>494974.74683058326</v>
      </c>
      <c r="BS5" s="85">
        <f t="shared" ref="BS5:BS8" si="7">BR5/BM5</f>
        <v>3.473506995302339E-2</v>
      </c>
      <c r="BT5" s="79">
        <f>+BK5</f>
        <v>13900000</v>
      </c>
      <c r="BU5" s="86" t="str">
        <f>IF(BT5=BK5,"MENOR",IF(BT5=BP5,"PROM[MEN-MED]",IF(BT5=BM5,"MEDIANA",IF(BT5=BN5,"PROMEDIO",IF(BT5=BO5,"MED ARMONICA")))))</f>
        <v>MENOR</v>
      </c>
    </row>
    <row r="6" spans="1:73" ht="84" customHeight="1" x14ac:dyDescent="0.25">
      <c r="A6" s="75">
        <v>2</v>
      </c>
      <c r="B6" s="35" t="s">
        <v>11</v>
      </c>
      <c r="C6" s="35" t="s">
        <v>12</v>
      </c>
      <c r="D6" s="76" t="s">
        <v>3</v>
      </c>
      <c r="E6" s="76">
        <v>1</v>
      </c>
      <c r="F6" s="76"/>
      <c r="G6" s="76"/>
      <c r="H6" s="77"/>
      <c r="I6" s="77"/>
      <c r="J6" s="77"/>
      <c r="K6" s="77"/>
      <c r="L6" s="78"/>
      <c r="M6" s="78"/>
      <c r="N6" s="78"/>
      <c r="O6" s="78"/>
      <c r="P6" s="78"/>
      <c r="Q6" s="78"/>
      <c r="R6" s="78"/>
      <c r="S6" s="78"/>
      <c r="T6" s="78">
        <v>3300000</v>
      </c>
      <c r="U6" s="78"/>
      <c r="V6" s="78"/>
      <c r="W6" s="78"/>
      <c r="X6" s="79">
        <v>3800000</v>
      </c>
      <c r="Y6" s="79"/>
      <c r="Z6" s="79"/>
      <c r="AA6" s="79"/>
      <c r="AB6" s="79"/>
      <c r="AC6" s="79"/>
      <c r="AD6" s="79"/>
      <c r="AE6" s="79"/>
      <c r="AF6" s="79"/>
      <c r="AG6" s="79"/>
      <c r="AH6" s="79"/>
      <c r="AI6" s="79"/>
      <c r="AJ6" s="79"/>
      <c r="AK6" s="79"/>
      <c r="AL6" s="79"/>
      <c r="AM6" s="79"/>
      <c r="AN6" s="80"/>
      <c r="AO6" s="80"/>
      <c r="AP6" s="80"/>
      <c r="AQ6" s="80"/>
      <c r="AR6" s="80"/>
      <c r="AS6" s="80"/>
      <c r="AT6" s="80"/>
      <c r="AU6" s="80"/>
      <c r="AV6" s="80"/>
      <c r="AW6" s="80"/>
      <c r="AX6" s="80"/>
      <c r="AY6" s="80"/>
      <c r="AZ6" s="80"/>
      <c r="BA6" s="80"/>
      <c r="BB6" s="81"/>
      <c r="BC6" s="81"/>
      <c r="BD6" s="82"/>
      <c r="BE6" s="82"/>
      <c r="BF6" s="83"/>
      <c r="BG6" s="83"/>
      <c r="BH6" s="83"/>
      <c r="BI6" s="40"/>
      <c r="BJ6" s="82"/>
      <c r="BK6" s="84">
        <f t="shared" si="0"/>
        <v>3300000</v>
      </c>
      <c r="BL6" s="84">
        <f>MAX(K6:BJ6)</f>
        <v>3800000</v>
      </c>
      <c r="BM6" s="84">
        <f t="shared" si="1"/>
        <v>3550000</v>
      </c>
      <c r="BN6" s="84">
        <f t="shared" si="2"/>
        <v>3550000</v>
      </c>
      <c r="BO6" s="79">
        <f t="shared" si="3"/>
        <v>3532394.3661971833</v>
      </c>
      <c r="BP6" s="84">
        <f t="shared" si="4"/>
        <v>3425000</v>
      </c>
      <c r="BQ6" s="84">
        <f t="shared" si="5"/>
        <v>3675000</v>
      </c>
      <c r="BR6" s="79">
        <f t="shared" si="6"/>
        <v>353553.39059327374</v>
      </c>
      <c r="BS6" s="85">
        <f t="shared" si="7"/>
        <v>9.959250439247147E-2</v>
      </c>
      <c r="BT6" s="79">
        <f>+BK6</f>
        <v>3300000</v>
      </c>
      <c r="BU6" s="86" t="str">
        <f>IF(BT6=BK6,"MENOR",IF(BT6=BP6,"PROM[MEN-MED]",IF(BT6=BM6,"MEDIANA",IF(BT6=BN6,"PROMEDIO",IF(BT6=BO6,"MED ARMONICA")))))</f>
        <v>MENOR</v>
      </c>
    </row>
    <row r="7" spans="1:73" ht="84" customHeight="1" x14ac:dyDescent="0.25">
      <c r="A7" s="75">
        <v>3</v>
      </c>
      <c r="B7" s="35" t="s">
        <v>13</v>
      </c>
      <c r="C7" s="35" t="s">
        <v>14</v>
      </c>
      <c r="D7" s="76" t="s">
        <v>3</v>
      </c>
      <c r="E7" s="76">
        <v>1</v>
      </c>
      <c r="F7" s="76"/>
      <c r="G7" s="76"/>
      <c r="H7" s="77"/>
      <c r="I7" s="77"/>
      <c r="J7" s="77"/>
      <c r="K7" s="77"/>
      <c r="L7" s="78"/>
      <c r="M7" s="78"/>
      <c r="N7" s="78"/>
      <c r="O7" s="78"/>
      <c r="P7" s="78"/>
      <c r="Q7" s="78"/>
      <c r="R7" s="78"/>
      <c r="S7" s="78"/>
      <c r="T7" s="78"/>
      <c r="U7" s="78"/>
      <c r="V7" s="78"/>
      <c r="W7" s="78"/>
      <c r="X7" s="79">
        <v>3284400</v>
      </c>
      <c r="Y7" s="79"/>
      <c r="Z7" s="79"/>
      <c r="AA7" s="79"/>
      <c r="AB7" s="79"/>
      <c r="AC7" s="79"/>
      <c r="AD7" s="79"/>
      <c r="AE7" s="79"/>
      <c r="AF7" s="79"/>
      <c r="AG7" s="79"/>
      <c r="AH7" s="79"/>
      <c r="AI7" s="79"/>
      <c r="AJ7" s="79"/>
      <c r="AK7" s="79"/>
      <c r="AL7" s="79"/>
      <c r="AM7" s="79"/>
      <c r="AN7" s="80"/>
      <c r="AO7" s="80"/>
      <c r="AP7" s="80"/>
      <c r="AQ7" s="80"/>
      <c r="AR7" s="80"/>
      <c r="AS7" s="80"/>
      <c r="AT7" s="80"/>
      <c r="AU7" s="80"/>
      <c r="AV7" s="80"/>
      <c r="AW7" s="80"/>
      <c r="AX7" s="80"/>
      <c r="AY7" s="80"/>
      <c r="AZ7" s="80"/>
      <c r="BA7" s="80"/>
      <c r="BB7" s="81"/>
      <c r="BC7" s="81"/>
      <c r="BD7" s="82"/>
      <c r="BE7" s="82"/>
      <c r="BF7" s="83"/>
      <c r="BG7" s="83"/>
      <c r="BH7" s="83"/>
      <c r="BI7" s="40"/>
      <c r="BJ7" s="82"/>
      <c r="BK7" s="84">
        <f t="shared" si="0"/>
        <v>3284400</v>
      </c>
      <c r="BL7" s="84">
        <f>MAX(K7:BJ7)</f>
        <v>3284400</v>
      </c>
      <c r="BM7" s="84">
        <f t="shared" si="1"/>
        <v>3284400</v>
      </c>
      <c r="BN7" s="84">
        <f t="shared" si="2"/>
        <v>3284400</v>
      </c>
      <c r="BO7" s="79">
        <f t="shared" si="3"/>
        <v>3284400</v>
      </c>
      <c r="BP7" s="84">
        <f t="shared" si="4"/>
        <v>3284400</v>
      </c>
      <c r="BQ7" s="84">
        <f t="shared" si="5"/>
        <v>3284400</v>
      </c>
      <c r="BR7" s="79">
        <v>0</v>
      </c>
      <c r="BS7" s="85">
        <v>0</v>
      </c>
      <c r="BT7" s="79">
        <f>+BK7</f>
        <v>3284400</v>
      </c>
      <c r="BU7" s="86" t="s">
        <v>239</v>
      </c>
    </row>
    <row r="8" spans="1:73" ht="104.25" customHeight="1" x14ac:dyDescent="0.25">
      <c r="A8" s="75">
        <v>4</v>
      </c>
      <c r="B8" s="35" t="s">
        <v>15</v>
      </c>
      <c r="C8" s="35" t="s">
        <v>16</v>
      </c>
      <c r="D8" s="76" t="s">
        <v>3</v>
      </c>
      <c r="E8" s="76">
        <v>1</v>
      </c>
      <c r="F8" s="76"/>
      <c r="G8" s="76"/>
      <c r="H8" s="77"/>
      <c r="I8" s="77"/>
      <c r="J8" s="77"/>
      <c r="K8" s="77"/>
      <c r="L8" s="78"/>
      <c r="M8" s="78"/>
      <c r="N8" s="78"/>
      <c r="O8" s="78"/>
      <c r="P8" s="78"/>
      <c r="Q8" s="78"/>
      <c r="R8" s="78"/>
      <c r="S8" s="78"/>
      <c r="T8" s="78">
        <v>3150000</v>
      </c>
      <c r="U8" s="78"/>
      <c r="V8" s="78"/>
      <c r="W8" s="78"/>
      <c r="X8" s="79">
        <v>3927000</v>
      </c>
      <c r="Y8" s="79"/>
      <c r="Z8" s="79"/>
      <c r="AA8" s="79"/>
      <c r="AB8" s="79"/>
      <c r="AC8" s="79"/>
      <c r="AD8" s="79"/>
      <c r="AE8" s="79"/>
      <c r="AF8" s="79"/>
      <c r="AG8" s="79"/>
      <c r="AH8" s="79"/>
      <c r="AI8" s="79"/>
      <c r="AJ8" s="79"/>
      <c r="AK8" s="79"/>
      <c r="AL8" s="79"/>
      <c r="AM8" s="79"/>
      <c r="AN8" s="80"/>
      <c r="AO8" s="80"/>
      <c r="AP8" s="80"/>
      <c r="AQ8" s="80"/>
      <c r="AR8" s="80"/>
      <c r="AS8" s="80"/>
      <c r="AT8" s="80"/>
      <c r="AU8" s="80"/>
      <c r="AV8" s="80"/>
      <c r="AW8" s="80"/>
      <c r="AX8" s="80"/>
      <c r="AY8" s="80"/>
      <c r="AZ8" s="80"/>
      <c r="BA8" s="80"/>
      <c r="BB8" s="81"/>
      <c r="BC8" s="81"/>
      <c r="BD8" s="82"/>
      <c r="BE8" s="82"/>
      <c r="BF8" s="83"/>
      <c r="BG8" s="83"/>
      <c r="BH8" s="83"/>
      <c r="BI8" s="40"/>
      <c r="BJ8" s="82"/>
      <c r="BK8" s="84">
        <f t="shared" si="0"/>
        <v>3150000</v>
      </c>
      <c r="BL8" s="84">
        <f>MAX(K8:BJ8)</f>
        <v>3927000</v>
      </c>
      <c r="BM8" s="84">
        <f t="shared" si="1"/>
        <v>3538500</v>
      </c>
      <c r="BN8" s="84">
        <f t="shared" si="2"/>
        <v>3538500</v>
      </c>
      <c r="BO8" s="79">
        <f t="shared" si="3"/>
        <v>3495845.6973293764</v>
      </c>
      <c r="BP8" s="84">
        <f t="shared" si="4"/>
        <v>3344250</v>
      </c>
      <c r="BQ8" s="84">
        <f t="shared" si="5"/>
        <v>3732750</v>
      </c>
      <c r="BR8" s="79">
        <f t="shared" si="6"/>
        <v>549421.9689819474</v>
      </c>
      <c r="BS8" s="85">
        <f t="shared" si="7"/>
        <v>0.15526973830209054</v>
      </c>
      <c r="BT8" s="79">
        <f>+BK8</f>
        <v>3150000</v>
      </c>
      <c r="BU8" s="86" t="str">
        <f>IF(BT8=BK8,"MENOR",IF(BT8=BP8,"PROM[MEN-MED]",IF(BT8=BM8,"MEDIANA",IF(BT8=BN8,"PROMEDIO",IF(BT8=BO8,"MED ARMONICA")))))</f>
        <v>MENOR</v>
      </c>
    </row>
    <row r="9" spans="1:73" ht="15.75" customHeight="1" x14ac:dyDescent="0.25">
      <c r="A9" s="165" t="s">
        <v>277</v>
      </c>
      <c r="B9" s="165"/>
      <c r="C9" s="165"/>
      <c r="D9" s="47" t="s">
        <v>17</v>
      </c>
      <c r="E9" s="48"/>
      <c r="F9" s="47"/>
      <c r="G9" s="47"/>
      <c r="H9" s="49"/>
      <c r="I9" s="49"/>
      <c r="J9" s="49"/>
      <c r="K9" s="49"/>
      <c r="L9" s="50"/>
      <c r="M9" s="50"/>
      <c r="N9" s="50"/>
      <c r="O9" s="50"/>
      <c r="P9" s="50"/>
      <c r="Q9" s="50"/>
      <c r="R9" s="50"/>
      <c r="S9" s="50"/>
      <c r="T9" s="50"/>
      <c r="U9" s="50"/>
      <c r="V9" s="50"/>
      <c r="W9" s="50"/>
      <c r="X9" s="51"/>
      <c r="Y9" s="51"/>
      <c r="Z9" s="51"/>
      <c r="AA9" s="51"/>
      <c r="AB9" s="51"/>
      <c r="AC9" s="51"/>
      <c r="AD9" s="51"/>
      <c r="AE9" s="51"/>
      <c r="AF9" s="51"/>
      <c r="AG9" s="51"/>
      <c r="AH9" s="51"/>
      <c r="AI9" s="51"/>
      <c r="AJ9" s="51"/>
      <c r="AK9" s="51"/>
      <c r="AL9" s="51"/>
      <c r="AM9" s="51"/>
      <c r="AN9" s="52"/>
      <c r="AO9" s="52"/>
      <c r="AP9" s="52"/>
      <c r="AQ9" s="52"/>
      <c r="AR9" s="52"/>
      <c r="AS9" s="52"/>
      <c r="AT9" s="52"/>
      <c r="AU9" s="52"/>
      <c r="AV9" s="52"/>
      <c r="AW9" s="52"/>
      <c r="AX9" s="52"/>
      <c r="AY9" s="52"/>
      <c r="AZ9" s="52"/>
      <c r="BA9" s="52"/>
      <c r="BB9" s="53"/>
      <c r="BC9" s="53"/>
      <c r="BD9" s="54"/>
      <c r="BE9" s="54"/>
      <c r="BF9" s="55"/>
      <c r="BG9" s="55"/>
      <c r="BH9" s="55"/>
      <c r="BI9" s="56"/>
      <c r="BJ9" s="54"/>
      <c r="BK9" s="57"/>
      <c r="BL9" s="57"/>
      <c r="BM9" s="57"/>
      <c r="BN9" s="57"/>
      <c r="BO9" s="51"/>
      <c r="BP9" s="57"/>
      <c r="BQ9" s="57"/>
      <c r="BR9" s="51"/>
      <c r="BS9" s="58"/>
      <c r="BT9" s="51"/>
      <c r="BU9" s="59"/>
    </row>
    <row r="10" spans="1:73" ht="14.25" customHeight="1" x14ac:dyDescent="0.25">
      <c r="A10" s="61" t="s">
        <v>0</v>
      </c>
      <c r="B10" s="87" t="s">
        <v>1</v>
      </c>
      <c r="C10" s="87" t="s">
        <v>4</v>
      </c>
      <c r="D10" s="61" t="s">
        <v>2</v>
      </c>
      <c r="E10" s="63"/>
      <c r="F10" s="61"/>
      <c r="G10" s="61"/>
      <c r="H10" s="64"/>
      <c r="I10" s="64"/>
      <c r="J10" s="64"/>
      <c r="K10" s="64"/>
      <c r="L10" s="65"/>
      <c r="M10" s="65"/>
      <c r="N10" s="65"/>
      <c r="O10" s="65"/>
      <c r="P10" s="65"/>
      <c r="Q10" s="65"/>
      <c r="R10" s="65"/>
      <c r="S10" s="65"/>
      <c r="T10" s="65"/>
      <c r="U10" s="65"/>
      <c r="V10" s="65"/>
      <c r="W10" s="65"/>
      <c r="X10" s="66"/>
      <c r="Y10" s="66"/>
      <c r="Z10" s="66"/>
      <c r="AA10" s="66"/>
      <c r="AB10" s="66"/>
      <c r="AC10" s="66"/>
      <c r="AD10" s="66"/>
      <c r="AE10" s="66"/>
      <c r="AF10" s="66"/>
      <c r="AG10" s="66"/>
      <c r="AH10" s="66"/>
      <c r="AI10" s="66"/>
      <c r="AJ10" s="66"/>
      <c r="AK10" s="66"/>
      <c r="AL10" s="66"/>
      <c r="AM10" s="66"/>
      <c r="AN10" s="67"/>
      <c r="AO10" s="67"/>
      <c r="AP10" s="67"/>
      <c r="AQ10" s="67"/>
      <c r="AR10" s="67"/>
      <c r="AS10" s="67"/>
      <c r="AT10" s="67"/>
      <c r="AU10" s="67"/>
      <c r="AV10" s="67"/>
      <c r="AW10" s="67"/>
      <c r="AX10" s="67"/>
      <c r="AY10" s="67"/>
      <c r="AZ10" s="67"/>
      <c r="BA10" s="67"/>
      <c r="BB10" s="68"/>
      <c r="BC10" s="68"/>
      <c r="BD10" s="69"/>
      <c r="BE10" s="69"/>
      <c r="BF10" s="70"/>
      <c r="BG10" s="70"/>
      <c r="BH10" s="70"/>
      <c r="BI10" s="71"/>
      <c r="BJ10" s="69"/>
      <c r="BK10" s="72"/>
      <c r="BL10" s="72"/>
      <c r="BM10" s="72"/>
      <c r="BN10" s="72"/>
      <c r="BO10" s="66"/>
      <c r="BP10" s="72"/>
      <c r="BQ10" s="72"/>
      <c r="BR10" s="66"/>
      <c r="BS10" s="73"/>
      <c r="BT10" s="66"/>
      <c r="BU10" s="74"/>
    </row>
    <row r="11" spans="1:73" ht="49.5" customHeight="1" x14ac:dyDescent="0.25">
      <c r="A11" s="88">
        <v>1</v>
      </c>
      <c r="B11" s="89" t="s">
        <v>251</v>
      </c>
      <c r="C11" s="89" t="s">
        <v>251</v>
      </c>
      <c r="D11" s="90" t="s">
        <v>3</v>
      </c>
      <c r="E11" s="76">
        <v>1</v>
      </c>
      <c r="F11" s="91"/>
      <c r="G11" s="91"/>
      <c r="H11" s="92"/>
      <c r="I11" s="92"/>
      <c r="J11" s="92"/>
      <c r="K11" s="92"/>
      <c r="L11" s="78"/>
      <c r="M11" s="78"/>
      <c r="N11" s="78">
        <v>800000</v>
      </c>
      <c r="O11" s="78"/>
      <c r="P11" s="78"/>
      <c r="Q11" s="78"/>
      <c r="R11" s="78"/>
      <c r="S11" s="78"/>
      <c r="T11" s="78"/>
      <c r="U11" s="78"/>
      <c r="V11" s="78"/>
      <c r="W11" s="78"/>
      <c r="X11" s="79"/>
      <c r="Y11" s="79"/>
      <c r="Z11" s="79"/>
      <c r="AA11" s="79"/>
      <c r="AB11" s="79"/>
      <c r="AC11" s="79">
        <v>1477500</v>
      </c>
      <c r="AD11" s="79"/>
      <c r="AE11" s="79"/>
      <c r="AF11" s="79"/>
      <c r="AG11" s="79"/>
      <c r="AH11" s="79"/>
      <c r="AI11" s="79"/>
      <c r="AJ11" s="79"/>
      <c r="AK11" s="79"/>
      <c r="AL11" s="79"/>
      <c r="AM11" s="79"/>
      <c r="AN11" s="80"/>
      <c r="AO11" s="80"/>
      <c r="AP11" s="80"/>
      <c r="AQ11" s="80"/>
      <c r="AR11" s="80">
        <v>2778726</v>
      </c>
      <c r="AS11" s="80"/>
      <c r="AT11" s="80"/>
      <c r="AU11" s="80"/>
      <c r="AV11" s="80"/>
      <c r="AW11" s="80"/>
      <c r="AX11" s="80"/>
      <c r="AY11" s="80"/>
      <c r="AZ11" s="80"/>
      <c r="BA11" s="80"/>
      <c r="BB11" s="81"/>
      <c r="BC11" s="81">
        <v>1250000</v>
      </c>
      <c r="BD11" s="82"/>
      <c r="BE11" s="82"/>
      <c r="BF11" s="83"/>
      <c r="BG11" s="83"/>
      <c r="BH11" s="83"/>
      <c r="BI11" s="40"/>
      <c r="BJ11" s="82"/>
      <c r="BK11" s="84">
        <f t="shared" ref="BK11:BK18" si="8">MIN(K11:BJ11)</f>
        <v>800000</v>
      </c>
      <c r="BL11" s="84">
        <f t="shared" ref="BL11:BL18" si="9">MAX(K11:BJ11)</f>
        <v>2778726</v>
      </c>
      <c r="BM11" s="84">
        <f t="shared" ref="BM11:BM18" si="10">MEDIAN(K11:BJ11)</f>
        <v>1363750</v>
      </c>
      <c r="BN11" s="84">
        <f t="shared" ref="BN11:BN18" si="11">AVERAGE(K11:BJ11)</f>
        <v>1576556.5</v>
      </c>
      <c r="BO11" s="79">
        <f t="shared" ref="BO11:BO18" si="12">HARMEAN(K11:BJ11)</f>
        <v>1295883.9698432789</v>
      </c>
      <c r="BP11" s="84">
        <f t="shared" ref="BP11:BP18" si="13">AVERAGE(BK11,BM11)</f>
        <v>1081875</v>
      </c>
      <c r="BQ11" s="84">
        <f t="shared" ref="BQ11:BQ18" si="14">AVERAGE(BL11,BM11)</f>
        <v>2071238</v>
      </c>
      <c r="BR11" s="79">
        <f t="shared" ref="BR11:BR18" si="15">STDEVA(K11:BJ11)</f>
        <v>849451.360645407</v>
      </c>
      <c r="BS11" s="85">
        <f t="shared" ref="BS11:BS18" si="16">BR11/BM11</f>
        <v>0.62287909121569718</v>
      </c>
      <c r="BT11" s="79">
        <f>+BN11</f>
        <v>1576556.5</v>
      </c>
      <c r="BU11" s="86" t="str">
        <f t="shared" ref="BU11:BU18" si="17">IF(BT11=BK11,"MENOR",IF(BT11=BP11,"PROM[MEN-MED]",IF(BT11=BM11,"MEDIANA",IF(BT11=BN11,"PROMEDIO",IF(BT11=BO11,"MED ARMONICA")))))</f>
        <v>PROMEDIO</v>
      </c>
    </row>
    <row r="12" spans="1:73" ht="39" customHeight="1" x14ac:dyDescent="0.25">
      <c r="A12" s="88">
        <v>2</v>
      </c>
      <c r="B12" s="89" t="s">
        <v>252</v>
      </c>
      <c r="C12" s="89" t="s">
        <v>253</v>
      </c>
      <c r="D12" s="90" t="s">
        <v>3</v>
      </c>
      <c r="E12" s="76">
        <v>1</v>
      </c>
      <c r="F12" s="91"/>
      <c r="G12" s="91"/>
      <c r="H12" s="92"/>
      <c r="I12" s="92"/>
      <c r="J12" s="92"/>
      <c r="K12" s="92"/>
      <c r="L12" s="78"/>
      <c r="M12" s="78"/>
      <c r="N12" s="78"/>
      <c r="O12" s="78"/>
      <c r="P12" s="78"/>
      <c r="Q12" s="78"/>
      <c r="R12" s="78"/>
      <c r="S12" s="78"/>
      <c r="T12" s="78"/>
      <c r="U12" s="78"/>
      <c r="V12" s="78"/>
      <c r="W12" s="78"/>
      <c r="X12" s="79"/>
      <c r="Y12" s="79"/>
      <c r="Z12" s="79"/>
      <c r="AA12" s="79"/>
      <c r="AB12" s="79"/>
      <c r="AC12" s="79">
        <v>397800</v>
      </c>
      <c r="AD12" s="79"/>
      <c r="AE12" s="79"/>
      <c r="AF12" s="79"/>
      <c r="AG12" s="79"/>
      <c r="AH12" s="79"/>
      <c r="AI12" s="79"/>
      <c r="AJ12" s="79"/>
      <c r="AK12" s="79"/>
      <c r="AL12" s="79"/>
      <c r="AM12" s="79"/>
      <c r="AN12" s="80"/>
      <c r="AO12" s="80"/>
      <c r="AP12" s="80"/>
      <c r="AQ12" s="80"/>
      <c r="AR12" s="80">
        <v>487608</v>
      </c>
      <c r="AS12" s="80"/>
      <c r="AT12" s="80"/>
      <c r="AU12" s="80"/>
      <c r="AV12" s="80"/>
      <c r="AW12" s="80"/>
      <c r="AX12" s="80"/>
      <c r="AY12" s="80"/>
      <c r="AZ12" s="80"/>
      <c r="BA12" s="80"/>
      <c r="BB12" s="81"/>
      <c r="BC12" s="81">
        <v>283000</v>
      </c>
      <c r="BD12" s="82"/>
      <c r="BE12" s="82"/>
      <c r="BF12" s="83"/>
      <c r="BG12" s="83"/>
      <c r="BH12" s="83"/>
      <c r="BI12" s="40"/>
      <c r="BJ12" s="82"/>
      <c r="BK12" s="84">
        <f t="shared" si="8"/>
        <v>283000</v>
      </c>
      <c r="BL12" s="84">
        <f t="shared" si="9"/>
        <v>487608</v>
      </c>
      <c r="BM12" s="84">
        <f t="shared" si="10"/>
        <v>397800</v>
      </c>
      <c r="BN12" s="84">
        <f t="shared" si="11"/>
        <v>389469.33333333331</v>
      </c>
      <c r="BO12" s="79">
        <f t="shared" si="12"/>
        <v>370451.65652401448</v>
      </c>
      <c r="BP12" s="84">
        <f t="shared" si="13"/>
        <v>340400</v>
      </c>
      <c r="BQ12" s="84">
        <f t="shared" si="14"/>
        <v>442704</v>
      </c>
      <c r="BR12" s="79">
        <f t="shared" si="15"/>
        <v>102558.07340884161</v>
      </c>
      <c r="BS12" s="85">
        <f t="shared" si="16"/>
        <v>0.25781315587944093</v>
      </c>
      <c r="BT12" s="79">
        <f>+BO12</f>
        <v>370451.65652401448</v>
      </c>
      <c r="BU12" s="86" t="str">
        <f t="shared" si="17"/>
        <v>MED ARMONICA</v>
      </c>
    </row>
    <row r="13" spans="1:73" ht="46.5" customHeight="1" x14ac:dyDescent="0.25">
      <c r="A13" s="88">
        <v>3</v>
      </c>
      <c r="B13" s="89" t="s">
        <v>254</v>
      </c>
      <c r="C13" s="89" t="s">
        <v>255</v>
      </c>
      <c r="D13" s="90" t="s">
        <v>3</v>
      </c>
      <c r="E13" s="76">
        <v>1</v>
      </c>
      <c r="F13" s="91"/>
      <c r="G13" s="91"/>
      <c r="H13" s="92"/>
      <c r="I13" s="92"/>
      <c r="J13" s="92"/>
      <c r="K13" s="92"/>
      <c r="L13" s="78"/>
      <c r="M13" s="78"/>
      <c r="N13" s="78"/>
      <c r="O13" s="78"/>
      <c r="P13" s="78"/>
      <c r="Q13" s="78"/>
      <c r="R13" s="78"/>
      <c r="S13" s="78"/>
      <c r="T13" s="78"/>
      <c r="U13" s="78"/>
      <c r="V13" s="78"/>
      <c r="W13" s="78"/>
      <c r="X13" s="79"/>
      <c r="Y13" s="79"/>
      <c r="Z13" s="79"/>
      <c r="AA13" s="79"/>
      <c r="AB13" s="79"/>
      <c r="AC13" s="79">
        <v>1073400</v>
      </c>
      <c r="AD13" s="79"/>
      <c r="AE13" s="79"/>
      <c r="AF13" s="79"/>
      <c r="AG13" s="79"/>
      <c r="AH13" s="79"/>
      <c r="AI13" s="79"/>
      <c r="AJ13" s="79"/>
      <c r="AK13" s="79"/>
      <c r="AL13" s="79"/>
      <c r="AM13" s="79"/>
      <c r="AN13" s="80"/>
      <c r="AO13" s="80"/>
      <c r="AP13" s="80"/>
      <c r="AQ13" s="80"/>
      <c r="AR13" s="80">
        <v>1676110</v>
      </c>
      <c r="AS13" s="80"/>
      <c r="AT13" s="80"/>
      <c r="AU13" s="80"/>
      <c r="AV13" s="80"/>
      <c r="AW13" s="80"/>
      <c r="AX13" s="80"/>
      <c r="AY13" s="80"/>
      <c r="AZ13" s="80"/>
      <c r="BA13" s="80"/>
      <c r="BB13" s="81"/>
      <c r="BC13" s="81">
        <v>650000</v>
      </c>
      <c r="BD13" s="82"/>
      <c r="BE13" s="82"/>
      <c r="BF13" s="83"/>
      <c r="BG13" s="83"/>
      <c r="BH13" s="83"/>
      <c r="BI13" s="40"/>
      <c r="BJ13" s="82"/>
      <c r="BK13" s="84">
        <f t="shared" si="8"/>
        <v>650000</v>
      </c>
      <c r="BL13" s="84">
        <f t="shared" si="9"/>
        <v>1676110</v>
      </c>
      <c r="BM13" s="84">
        <f t="shared" si="10"/>
        <v>1073400</v>
      </c>
      <c r="BN13" s="84">
        <f t="shared" si="11"/>
        <v>1133170</v>
      </c>
      <c r="BO13" s="79">
        <f t="shared" si="12"/>
        <v>978250.15788742225</v>
      </c>
      <c r="BP13" s="84">
        <f t="shared" si="13"/>
        <v>861700</v>
      </c>
      <c r="BQ13" s="84">
        <f t="shared" si="14"/>
        <v>1374755</v>
      </c>
      <c r="BR13" s="79">
        <f t="shared" si="15"/>
        <v>515659.55115754425</v>
      </c>
      <c r="BS13" s="85">
        <f t="shared" si="16"/>
        <v>0.4803983148477215</v>
      </c>
      <c r="BT13" s="79">
        <f>+BM13</f>
        <v>1073400</v>
      </c>
      <c r="BU13" s="86" t="str">
        <f t="shared" si="17"/>
        <v>MEDIANA</v>
      </c>
    </row>
    <row r="14" spans="1:73" ht="37.5" customHeight="1" x14ac:dyDescent="0.25">
      <c r="A14" s="88">
        <v>4</v>
      </c>
      <c r="B14" s="89" t="s">
        <v>256</v>
      </c>
      <c r="C14" s="89" t="s">
        <v>257</v>
      </c>
      <c r="D14" s="90" t="s">
        <v>3</v>
      </c>
      <c r="E14" s="76">
        <v>1</v>
      </c>
      <c r="F14" s="91"/>
      <c r="G14" s="91"/>
      <c r="H14" s="92"/>
      <c r="I14" s="92"/>
      <c r="J14" s="92"/>
      <c r="K14" s="92"/>
      <c r="L14" s="78"/>
      <c r="M14" s="78"/>
      <c r="N14" s="78">
        <v>297000</v>
      </c>
      <c r="O14" s="78"/>
      <c r="P14" s="78"/>
      <c r="Q14" s="78"/>
      <c r="R14" s="78"/>
      <c r="S14" s="78"/>
      <c r="T14" s="78"/>
      <c r="U14" s="78"/>
      <c r="V14" s="78"/>
      <c r="W14" s="78"/>
      <c r="X14" s="79"/>
      <c r="Y14" s="79"/>
      <c r="Z14" s="79"/>
      <c r="AA14" s="79"/>
      <c r="AB14" s="79"/>
      <c r="AC14" s="79">
        <v>383250</v>
      </c>
      <c r="AD14" s="79"/>
      <c r="AE14" s="79"/>
      <c r="AF14" s="79"/>
      <c r="AG14" s="79"/>
      <c r="AH14" s="79"/>
      <c r="AI14" s="79"/>
      <c r="AJ14" s="79"/>
      <c r="AK14" s="79"/>
      <c r="AL14" s="79"/>
      <c r="AM14" s="79"/>
      <c r="AN14" s="80"/>
      <c r="AO14" s="80"/>
      <c r="AP14" s="80"/>
      <c r="AQ14" s="80"/>
      <c r="AR14" s="80">
        <v>604899</v>
      </c>
      <c r="AS14" s="80"/>
      <c r="AT14" s="80"/>
      <c r="AU14" s="80"/>
      <c r="AV14" s="80"/>
      <c r="AW14" s="80"/>
      <c r="AX14" s="80"/>
      <c r="AY14" s="80"/>
      <c r="AZ14" s="80"/>
      <c r="BA14" s="80"/>
      <c r="BB14" s="81"/>
      <c r="BC14" s="81">
        <v>350000</v>
      </c>
      <c r="BD14" s="82"/>
      <c r="BE14" s="82"/>
      <c r="BF14" s="83"/>
      <c r="BG14" s="83"/>
      <c r="BH14" s="83"/>
      <c r="BI14" s="40"/>
      <c r="BJ14" s="82"/>
      <c r="BK14" s="84">
        <f t="shared" si="8"/>
        <v>297000</v>
      </c>
      <c r="BL14" s="84">
        <f t="shared" si="9"/>
        <v>604899</v>
      </c>
      <c r="BM14" s="84">
        <f t="shared" si="10"/>
        <v>366625</v>
      </c>
      <c r="BN14" s="84">
        <f t="shared" si="11"/>
        <v>408787.25</v>
      </c>
      <c r="BO14" s="79">
        <f t="shared" si="12"/>
        <v>381439.98284355225</v>
      </c>
      <c r="BP14" s="84">
        <f t="shared" si="13"/>
        <v>331812.5</v>
      </c>
      <c r="BQ14" s="84">
        <f t="shared" si="14"/>
        <v>485762</v>
      </c>
      <c r="BR14" s="79">
        <f t="shared" si="15"/>
        <v>135479.76435708028</v>
      </c>
      <c r="BS14" s="85">
        <f t="shared" si="16"/>
        <v>0.3695322587305292</v>
      </c>
      <c r="BT14" s="79">
        <f>+BO14</f>
        <v>381439.98284355225</v>
      </c>
      <c r="BU14" s="86" t="str">
        <f t="shared" si="17"/>
        <v>MED ARMONICA</v>
      </c>
    </row>
    <row r="15" spans="1:73" ht="42" customHeight="1" x14ac:dyDescent="0.25">
      <c r="A15" s="88">
        <v>5</v>
      </c>
      <c r="B15" s="89" t="s">
        <v>258</v>
      </c>
      <c r="C15" s="89" t="s">
        <v>259</v>
      </c>
      <c r="D15" s="90" t="s">
        <v>3</v>
      </c>
      <c r="E15" s="76">
        <v>1</v>
      </c>
      <c r="F15" s="91"/>
      <c r="G15" s="91"/>
      <c r="H15" s="92"/>
      <c r="I15" s="92"/>
      <c r="J15" s="92"/>
      <c r="K15" s="92"/>
      <c r="L15" s="78"/>
      <c r="M15" s="78"/>
      <c r="N15" s="78">
        <v>260000</v>
      </c>
      <c r="O15" s="78"/>
      <c r="P15" s="78"/>
      <c r="Q15" s="78"/>
      <c r="R15" s="78"/>
      <c r="S15" s="78"/>
      <c r="T15" s="78"/>
      <c r="U15" s="78"/>
      <c r="V15" s="78"/>
      <c r="W15" s="78"/>
      <c r="X15" s="79"/>
      <c r="Y15" s="79"/>
      <c r="Z15" s="79"/>
      <c r="AA15" s="79"/>
      <c r="AB15" s="79"/>
      <c r="AC15" s="79">
        <v>484500</v>
      </c>
      <c r="AD15" s="79"/>
      <c r="AE15" s="79"/>
      <c r="AF15" s="79"/>
      <c r="AG15" s="79"/>
      <c r="AH15" s="79"/>
      <c r="AI15" s="79"/>
      <c r="AJ15" s="79"/>
      <c r="AK15" s="79"/>
      <c r="AL15" s="79"/>
      <c r="AM15" s="79"/>
      <c r="AN15" s="80"/>
      <c r="AO15" s="80"/>
      <c r="AP15" s="80"/>
      <c r="AQ15" s="80"/>
      <c r="AR15" s="80">
        <v>921327</v>
      </c>
      <c r="AS15" s="80"/>
      <c r="AT15" s="80"/>
      <c r="AU15" s="80"/>
      <c r="AV15" s="80"/>
      <c r="AW15" s="80"/>
      <c r="AX15" s="80"/>
      <c r="AY15" s="80"/>
      <c r="AZ15" s="80"/>
      <c r="BA15" s="80"/>
      <c r="BB15" s="81"/>
      <c r="BC15" s="81">
        <v>450000</v>
      </c>
      <c r="BD15" s="82"/>
      <c r="BE15" s="82"/>
      <c r="BF15" s="83"/>
      <c r="BG15" s="83"/>
      <c r="BH15" s="83"/>
      <c r="BI15" s="40"/>
      <c r="BJ15" s="82"/>
      <c r="BK15" s="84">
        <f t="shared" si="8"/>
        <v>260000</v>
      </c>
      <c r="BL15" s="84">
        <f t="shared" si="9"/>
        <v>921327</v>
      </c>
      <c r="BM15" s="84">
        <f t="shared" si="10"/>
        <v>467250</v>
      </c>
      <c r="BN15" s="84">
        <f t="shared" si="11"/>
        <v>528956.75</v>
      </c>
      <c r="BO15" s="79">
        <f t="shared" si="12"/>
        <v>433945.35265683365</v>
      </c>
      <c r="BP15" s="84">
        <f t="shared" si="13"/>
        <v>363625</v>
      </c>
      <c r="BQ15" s="84">
        <f t="shared" si="14"/>
        <v>694288.5</v>
      </c>
      <c r="BR15" s="79">
        <f t="shared" si="15"/>
        <v>279584.64278684906</v>
      </c>
      <c r="BS15" s="85">
        <f t="shared" si="16"/>
        <v>0.59836199633354537</v>
      </c>
      <c r="BT15" s="79">
        <f>+BM15</f>
        <v>467250</v>
      </c>
      <c r="BU15" s="86" t="str">
        <f t="shared" si="17"/>
        <v>MEDIANA</v>
      </c>
    </row>
    <row r="16" spans="1:73" ht="33" customHeight="1" x14ac:dyDescent="0.25">
      <c r="A16" s="88">
        <v>6</v>
      </c>
      <c r="B16" s="89" t="s">
        <v>260</v>
      </c>
      <c r="C16" s="89" t="s">
        <v>261</v>
      </c>
      <c r="D16" s="90" t="s">
        <v>3</v>
      </c>
      <c r="E16" s="76">
        <v>1</v>
      </c>
      <c r="F16" s="91"/>
      <c r="G16" s="91"/>
      <c r="H16" s="92"/>
      <c r="I16" s="92"/>
      <c r="J16" s="92"/>
      <c r="K16" s="92"/>
      <c r="L16" s="78"/>
      <c r="M16" s="78"/>
      <c r="N16" s="78">
        <v>442000</v>
      </c>
      <c r="O16" s="78"/>
      <c r="P16" s="78"/>
      <c r="Q16" s="78"/>
      <c r="R16" s="78"/>
      <c r="S16" s="78"/>
      <c r="T16" s="78"/>
      <c r="U16" s="78"/>
      <c r="V16" s="78"/>
      <c r="W16" s="78"/>
      <c r="X16" s="79"/>
      <c r="Y16" s="79"/>
      <c r="Z16" s="79"/>
      <c r="AA16" s="79"/>
      <c r="AB16" s="79"/>
      <c r="AC16" s="79">
        <v>527050</v>
      </c>
      <c r="AD16" s="79"/>
      <c r="AE16" s="79"/>
      <c r="AF16" s="79"/>
      <c r="AG16" s="79"/>
      <c r="AH16" s="79"/>
      <c r="AI16" s="79"/>
      <c r="AJ16" s="79"/>
      <c r="AK16" s="79"/>
      <c r="AL16" s="79"/>
      <c r="AM16" s="79"/>
      <c r="AN16" s="80"/>
      <c r="AO16" s="80"/>
      <c r="AP16" s="80"/>
      <c r="AQ16" s="80"/>
      <c r="AR16" s="80">
        <v>1439980</v>
      </c>
      <c r="AS16" s="80"/>
      <c r="AT16" s="80"/>
      <c r="AU16" s="80"/>
      <c r="AV16" s="80"/>
      <c r="AW16" s="80"/>
      <c r="AX16" s="80"/>
      <c r="AY16" s="80"/>
      <c r="AZ16" s="80"/>
      <c r="BA16" s="80"/>
      <c r="BB16" s="81"/>
      <c r="BC16" s="81">
        <v>550000</v>
      </c>
      <c r="BD16" s="82"/>
      <c r="BE16" s="82"/>
      <c r="BF16" s="83"/>
      <c r="BG16" s="83"/>
      <c r="BH16" s="83"/>
      <c r="BI16" s="40"/>
      <c r="BJ16" s="82"/>
      <c r="BK16" s="84">
        <f t="shared" si="8"/>
        <v>442000</v>
      </c>
      <c r="BL16" s="84">
        <f t="shared" si="9"/>
        <v>1439980</v>
      </c>
      <c r="BM16" s="84">
        <f t="shared" si="10"/>
        <v>538525</v>
      </c>
      <c r="BN16" s="84">
        <f t="shared" si="11"/>
        <v>739757.5</v>
      </c>
      <c r="BO16" s="79">
        <f t="shared" si="12"/>
        <v>599481.51991055778</v>
      </c>
      <c r="BP16" s="84">
        <f t="shared" si="13"/>
        <v>490262.5</v>
      </c>
      <c r="BQ16" s="84">
        <f t="shared" si="14"/>
        <v>989252.5</v>
      </c>
      <c r="BR16" s="79">
        <f t="shared" si="15"/>
        <v>469120.97504268558</v>
      </c>
      <c r="BS16" s="85">
        <f t="shared" si="16"/>
        <v>0.87112199998641771</v>
      </c>
      <c r="BT16" s="79">
        <f>+BQ16</f>
        <v>989252.5</v>
      </c>
      <c r="BU16" s="86" t="str">
        <f>IF(BT16=BK16,"MENOR",IF(BT16=BP16,"PROM[MEN-MED]",IF(BT16=BM16,"MEDIANA",IF(BT16=BN16,"PROMEDIO",IF(BT16=BO16,"MED ARMONICA",IF(BT16=BQ16,"PROM[MAY-MED]"))))))</f>
        <v>PROM[MAY-MED]</v>
      </c>
    </row>
    <row r="17" spans="1:73" ht="55.5" customHeight="1" x14ac:dyDescent="0.25">
      <c r="A17" s="88">
        <v>7</v>
      </c>
      <c r="B17" s="89" t="s">
        <v>262</v>
      </c>
      <c r="C17" s="89" t="s">
        <v>263</v>
      </c>
      <c r="D17" s="90" t="s">
        <v>3</v>
      </c>
      <c r="E17" s="76">
        <v>1</v>
      </c>
      <c r="F17" s="91"/>
      <c r="G17" s="91"/>
      <c r="H17" s="92"/>
      <c r="I17" s="92"/>
      <c r="J17" s="92"/>
      <c r="K17" s="92"/>
      <c r="L17" s="78"/>
      <c r="M17" s="78"/>
      <c r="N17" s="78">
        <v>302000</v>
      </c>
      <c r="O17" s="78"/>
      <c r="P17" s="78"/>
      <c r="Q17" s="78"/>
      <c r="R17" s="78"/>
      <c r="S17" s="78"/>
      <c r="T17" s="78"/>
      <c r="U17" s="78"/>
      <c r="V17" s="78"/>
      <c r="W17" s="78"/>
      <c r="X17" s="79"/>
      <c r="Y17" s="79"/>
      <c r="Z17" s="79"/>
      <c r="AA17" s="79"/>
      <c r="AB17" s="79"/>
      <c r="AC17" s="79">
        <v>440250</v>
      </c>
      <c r="AD17" s="79"/>
      <c r="AE17" s="79"/>
      <c r="AF17" s="79"/>
      <c r="AG17" s="79"/>
      <c r="AH17" s="79"/>
      <c r="AI17" s="79"/>
      <c r="AJ17" s="79"/>
      <c r="AK17" s="79"/>
      <c r="AL17" s="79"/>
      <c r="AM17" s="79"/>
      <c r="AN17" s="80"/>
      <c r="AO17" s="80"/>
      <c r="AP17" s="80"/>
      <c r="AQ17" s="80"/>
      <c r="AR17" s="80">
        <v>525200</v>
      </c>
      <c r="AS17" s="80"/>
      <c r="AT17" s="80"/>
      <c r="AU17" s="80"/>
      <c r="AV17" s="80"/>
      <c r="AW17" s="80"/>
      <c r="AX17" s="80"/>
      <c r="AY17" s="80"/>
      <c r="AZ17" s="80"/>
      <c r="BA17" s="80"/>
      <c r="BB17" s="81"/>
      <c r="BC17" s="81">
        <v>340000</v>
      </c>
      <c r="BD17" s="82"/>
      <c r="BE17" s="82"/>
      <c r="BF17" s="83"/>
      <c r="BG17" s="83"/>
      <c r="BH17" s="83"/>
      <c r="BI17" s="40"/>
      <c r="BJ17" s="82"/>
      <c r="BK17" s="84">
        <f t="shared" si="8"/>
        <v>302000</v>
      </c>
      <c r="BL17" s="84">
        <f t="shared" si="9"/>
        <v>525200</v>
      </c>
      <c r="BM17" s="84">
        <f t="shared" si="10"/>
        <v>390125</v>
      </c>
      <c r="BN17" s="84">
        <f t="shared" si="11"/>
        <v>401862.5</v>
      </c>
      <c r="BO17" s="79">
        <f t="shared" si="12"/>
        <v>383586.0465837958</v>
      </c>
      <c r="BP17" s="84">
        <f t="shared" si="13"/>
        <v>346062.5</v>
      </c>
      <c r="BQ17" s="84">
        <f t="shared" si="14"/>
        <v>457662.5</v>
      </c>
      <c r="BR17" s="79">
        <f t="shared" si="15"/>
        <v>100805.46756831529</v>
      </c>
      <c r="BS17" s="85">
        <f t="shared" si="16"/>
        <v>0.2583927396816797</v>
      </c>
      <c r="BT17" s="79">
        <f>+BO17</f>
        <v>383586.0465837958</v>
      </c>
      <c r="BU17" s="86" t="str">
        <f t="shared" si="17"/>
        <v>MED ARMONICA</v>
      </c>
    </row>
    <row r="18" spans="1:73" ht="40.5" customHeight="1" x14ac:dyDescent="0.25">
      <c r="A18" s="88">
        <v>8</v>
      </c>
      <c r="B18" s="89" t="s">
        <v>264</v>
      </c>
      <c r="C18" s="89" t="s">
        <v>265</v>
      </c>
      <c r="D18" s="90" t="s">
        <v>3</v>
      </c>
      <c r="E18" s="76">
        <v>1</v>
      </c>
      <c r="F18" s="91"/>
      <c r="G18" s="91"/>
      <c r="H18" s="92"/>
      <c r="I18" s="92"/>
      <c r="J18" s="92"/>
      <c r="K18" s="92"/>
      <c r="L18" s="78"/>
      <c r="M18" s="78"/>
      <c r="N18" s="78">
        <v>228000</v>
      </c>
      <c r="O18" s="78"/>
      <c r="P18" s="78"/>
      <c r="Q18" s="78"/>
      <c r="R18" s="78"/>
      <c r="S18" s="78"/>
      <c r="T18" s="78"/>
      <c r="U18" s="78"/>
      <c r="V18" s="78"/>
      <c r="W18" s="78"/>
      <c r="X18" s="79"/>
      <c r="Y18" s="79"/>
      <c r="Z18" s="79"/>
      <c r="AA18" s="79"/>
      <c r="AB18" s="79"/>
      <c r="AC18" s="79">
        <v>325600</v>
      </c>
      <c r="AD18" s="79"/>
      <c r="AE18" s="79"/>
      <c r="AF18" s="79"/>
      <c r="AG18" s="79"/>
      <c r="AH18" s="79"/>
      <c r="AI18" s="79"/>
      <c r="AJ18" s="79"/>
      <c r="AK18" s="79"/>
      <c r="AL18" s="79"/>
      <c r="AM18" s="79"/>
      <c r="AN18" s="80"/>
      <c r="AO18" s="80"/>
      <c r="AP18" s="80"/>
      <c r="AQ18" s="80"/>
      <c r="AR18" s="80">
        <v>360101</v>
      </c>
      <c r="AS18" s="80"/>
      <c r="AT18" s="80"/>
      <c r="AU18" s="80"/>
      <c r="AV18" s="80"/>
      <c r="AW18" s="80"/>
      <c r="AX18" s="80"/>
      <c r="AY18" s="80"/>
      <c r="AZ18" s="80"/>
      <c r="BA18" s="80"/>
      <c r="BB18" s="81"/>
      <c r="BC18" s="81">
        <v>210000</v>
      </c>
      <c r="BD18" s="82"/>
      <c r="BE18" s="82"/>
      <c r="BF18" s="83"/>
      <c r="BG18" s="83"/>
      <c r="BH18" s="83"/>
      <c r="BI18" s="40"/>
      <c r="BJ18" s="82"/>
      <c r="BK18" s="84">
        <f t="shared" si="8"/>
        <v>210000</v>
      </c>
      <c r="BL18" s="84">
        <f t="shared" si="9"/>
        <v>360101</v>
      </c>
      <c r="BM18" s="84">
        <f t="shared" si="10"/>
        <v>276800</v>
      </c>
      <c r="BN18" s="84">
        <f t="shared" si="11"/>
        <v>280925.25</v>
      </c>
      <c r="BO18" s="79">
        <f t="shared" si="12"/>
        <v>266735.63701939542</v>
      </c>
      <c r="BP18" s="84">
        <f t="shared" si="13"/>
        <v>243400</v>
      </c>
      <c r="BQ18" s="84">
        <f t="shared" si="14"/>
        <v>318450.5</v>
      </c>
      <c r="BR18" s="79">
        <f t="shared" si="15"/>
        <v>73248.676554028381</v>
      </c>
      <c r="BS18" s="85">
        <f t="shared" si="16"/>
        <v>0.26462672165472684</v>
      </c>
      <c r="BT18" s="79">
        <f>+BO18</f>
        <v>266735.63701939542</v>
      </c>
      <c r="BU18" s="86" t="str">
        <f t="shared" si="17"/>
        <v>MED ARMONICA</v>
      </c>
    </row>
    <row r="19" spans="1:73" ht="78" customHeight="1" x14ac:dyDescent="0.25">
      <c r="A19" s="88">
        <v>9</v>
      </c>
      <c r="B19" s="89" t="s">
        <v>266</v>
      </c>
      <c r="C19" s="89" t="s">
        <v>267</v>
      </c>
      <c r="D19" s="90" t="s">
        <v>3</v>
      </c>
      <c r="E19" s="76">
        <v>1</v>
      </c>
      <c r="F19" s="91"/>
      <c r="G19" s="91"/>
      <c r="H19" s="92"/>
      <c r="I19" s="92"/>
      <c r="J19" s="92"/>
      <c r="K19" s="92"/>
      <c r="L19" s="78"/>
      <c r="M19" s="78"/>
      <c r="N19" s="78"/>
      <c r="O19" s="78"/>
      <c r="P19" s="78"/>
      <c r="Q19" s="78"/>
      <c r="R19" s="78"/>
      <c r="S19" s="78"/>
      <c r="T19" s="78"/>
      <c r="U19" s="78"/>
      <c r="V19" s="78"/>
      <c r="W19" s="78"/>
      <c r="X19" s="79"/>
      <c r="Y19" s="79"/>
      <c r="Z19" s="79"/>
      <c r="AA19" s="79"/>
      <c r="AB19" s="79"/>
      <c r="AC19" s="79">
        <v>269470</v>
      </c>
      <c r="AD19" s="79"/>
      <c r="AE19" s="79"/>
      <c r="AF19" s="79"/>
      <c r="AG19" s="79"/>
      <c r="AH19" s="79"/>
      <c r="AI19" s="79"/>
      <c r="AJ19" s="79"/>
      <c r="AK19" s="79"/>
      <c r="AL19" s="79"/>
      <c r="AM19" s="79"/>
      <c r="AN19" s="80"/>
      <c r="AO19" s="80"/>
      <c r="AP19" s="80"/>
      <c r="AQ19" s="80"/>
      <c r="AR19" s="80">
        <v>314673</v>
      </c>
      <c r="AS19" s="80"/>
      <c r="AT19" s="80"/>
      <c r="AU19" s="80"/>
      <c r="AV19" s="80"/>
      <c r="AW19" s="80"/>
      <c r="AX19" s="80"/>
      <c r="AY19" s="80"/>
      <c r="AZ19" s="80"/>
      <c r="BA19" s="80"/>
      <c r="BB19" s="81"/>
      <c r="BC19" s="81">
        <v>339500</v>
      </c>
      <c r="BD19" s="82"/>
      <c r="BE19" s="82"/>
      <c r="BF19" s="83"/>
      <c r="BG19" s="83"/>
      <c r="BH19" s="83"/>
      <c r="BI19" s="40"/>
      <c r="BJ19" s="82"/>
      <c r="BK19" s="84">
        <f t="shared" ref="BK19:BK46" si="18">MIN(K19:BJ19)</f>
        <v>269470</v>
      </c>
      <c r="BL19" s="84">
        <f t="shared" ref="BL19:BL46" si="19">MAX(K19:BJ19)</f>
        <v>339500</v>
      </c>
      <c r="BM19" s="84">
        <f t="shared" ref="BM19:BM46" si="20">MEDIAN(K19:BJ19)</f>
        <v>314673</v>
      </c>
      <c r="BN19" s="84">
        <f t="shared" ref="BN19:BN46" si="21">AVERAGE(K19:BJ19)</f>
        <v>307881</v>
      </c>
      <c r="BO19" s="79">
        <f t="shared" ref="BO19:BO46" si="22">HARMEAN(K19:BJ19)</f>
        <v>305051.70268648741</v>
      </c>
      <c r="BP19" s="84">
        <f t="shared" ref="BP19:BP46" si="23">AVERAGE(BK19,BM19)</f>
        <v>292071.5</v>
      </c>
      <c r="BQ19" s="84">
        <f t="shared" ref="BQ19:BQ46" si="24">AVERAGE(BL19,BM19)</f>
        <v>327086.5</v>
      </c>
      <c r="BR19" s="79">
        <f t="shared" ref="BR19:BR46" si="25">STDEVA(K19:BJ19)</f>
        <v>35505.614668668954</v>
      </c>
      <c r="BS19" s="85">
        <f t="shared" ref="BS19:BS46" si="26">BR19/BM19</f>
        <v>0.11283336882627029</v>
      </c>
      <c r="BT19" s="79">
        <f>+BK19</f>
        <v>269470</v>
      </c>
      <c r="BU19" s="86" t="str">
        <f>IF(BT19=BK19,"MENOR",IF(BT19=BP19,"PROM[MEN-MED]",IF(BT19=BM19,"MEDIANA",IF(BT19=BN19,"PROMEDIO",IF(BT19=BO19,"MED ARMONICA")))))</f>
        <v>MENOR</v>
      </c>
    </row>
    <row r="20" spans="1:73" ht="66.75" customHeight="1" x14ac:dyDescent="0.25">
      <c r="A20" s="88">
        <v>10</v>
      </c>
      <c r="B20" s="89" t="s">
        <v>268</v>
      </c>
      <c r="C20" s="89" t="s">
        <v>268</v>
      </c>
      <c r="D20" s="90" t="s">
        <v>3</v>
      </c>
      <c r="E20" s="76">
        <v>1</v>
      </c>
      <c r="F20" s="91"/>
      <c r="G20" s="91"/>
      <c r="H20" s="92"/>
      <c r="I20" s="92"/>
      <c r="J20" s="92"/>
      <c r="K20" s="92"/>
      <c r="L20" s="78"/>
      <c r="M20" s="78"/>
      <c r="N20" s="78">
        <v>281000</v>
      </c>
      <c r="O20" s="78"/>
      <c r="P20" s="78"/>
      <c r="Q20" s="78"/>
      <c r="R20" s="78"/>
      <c r="S20" s="78"/>
      <c r="T20" s="78"/>
      <c r="U20" s="78"/>
      <c r="V20" s="78"/>
      <c r="W20" s="78"/>
      <c r="X20" s="79"/>
      <c r="Y20" s="79"/>
      <c r="Z20" s="79"/>
      <c r="AA20" s="79"/>
      <c r="AB20" s="79"/>
      <c r="AC20" s="79">
        <v>285265</v>
      </c>
      <c r="AD20" s="79"/>
      <c r="AE20" s="79"/>
      <c r="AF20" s="79"/>
      <c r="AG20" s="79"/>
      <c r="AH20" s="79"/>
      <c r="AI20" s="79"/>
      <c r="AJ20" s="79"/>
      <c r="AK20" s="79"/>
      <c r="AL20" s="79"/>
      <c r="AM20" s="79"/>
      <c r="AN20" s="80"/>
      <c r="AO20" s="80"/>
      <c r="AP20" s="80"/>
      <c r="AQ20" s="80"/>
      <c r="AR20" s="80">
        <v>701255</v>
      </c>
      <c r="AS20" s="80"/>
      <c r="AT20" s="80"/>
      <c r="AU20" s="80"/>
      <c r="AV20" s="80"/>
      <c r="AW20" s="80"/>
      <c r="AX20" s="80"/>
      <c r="AY20" s="80"/>
      <c r="AZ20" s="80"/>
      <c r="BA20" s="80"/>
      <c r="BB20" s="81"/>
      <c r="BC20" s="81">
        <v>339500</v>
      </c>
      <c r="BD20" s="82"/>
      <c r="BE20" s="82"/>
      <c r="BF20" s="83"/>
      <c r="BG20" s="83"/>
      <c r="BH20" s="83"/>
      <c r="BI20" s="40"/>
      <c r="BJ20" s="82"/>
      <c r="BK20" s="84">
        <f t="shared" si="18"/>
        <v>281000</v>
      </c>
      <c r="BL20" s="84">
        <f t="shared" si="19"/>
        <v>701255</v>
      </c>
      <c r="BM20" s="84">
        <f t="shared" si="20"/>
        <v>312382.5</v>
      </c>
      <c r="BN20" s="84">
        <f t="shared" si="21"/>
        <v>401755</v>
      </c>
      <c r="BO20" s="79">
        <f t="shared" si="22"/>
        <v>349780.16678601917</v>
      </c>
      <c r="BP20" s="84">
        <f t="shared" si="23"/>
        <v>296691.25</v>
      </c>
      <c r="BQ20" s="84">
        <f t="shared" si="24"/>
        <v>506818.75</v>
      </c>
      <c r="BR20" s="79">
        <f t="shared" si="25"/>
        <v>201434.54284208556</v>
      </c>
      <c r="BS20" s="85">
        <f t="shared" si="26"/>
        <v>0.64483299430053076</v>
      </c>
      <c r="BT20" s="79">
        <f>+BN20</f>
        <v>401755</v>
      </c>
      <c r="BU20" s="86" t="str">
        <f>IF(BT20=BK20,"MENOR",IF(BT20=BP20,"PROM[MEN-MED]",IF(BT20=BM20,"MEDIANA",IF(BT20=BN20,"PROMEDIO",IF(BT20=BO20,"MED ARMONICA",IF(BT20=BQ20,"PROM[MAY-MED]"))))))</f>
        <v>PROMEDIO</v>
      </c>
    </row>
    <row r="21" spans="1:73" ht="69" customHeight="1" x14ac:dyDescent="0.25">
      <c r="A21" s="75">
        <v>11</v>
      </c>
      <c r="B21" s="93" t="s">
        <v>18</v>
      </c>
      <c r="C21" s="93" t="s">
        <v>292</v>
      </c>
      <c r="D21" s="91" t="s">
        <v>3</v>
      </c>
      <c r="E21" s="76">
        <v>1</v>
      </c>
      <c r="F21" s="91"/>
      <c r="G21" s="91"/>
      <c r="H21" s="92"/>
      <c r="I21" s="92"/>
      <c r="J21" s="92"/>
      <c r="K21" s="92"/>
      <c r="L21" s="78"/>
      <c r="M21" s="78"/>
      <c r="N21" s="78"/>
      <c r="O21" s="78"/>
      <c r="P21" s="78"/>
      <c r="Q21" s="78"/>
      <c r="R21" s="78"/>
      <c r="S21" s="78"/>
      <c r="T21" s="78"/>
      <c r="U21" s="78"/>
      <c r="V21" s="78"/>
      <c r="W21" s="78"/>
      <c r="X21" s="79"/>
      <c r="Y21" s="79"/>
      <c r="Z21" s="79"/>
      <c r="AA21" s="79"/>
      <c r="AB21" s="79"/>
      <c r="AC21" s="79"/>
      <c r="AD21" s="79"/>
      <c r="AE21" s="79"/>
      <c r="AF21" s="79"/>
      <c r="AG21" s="79"/>
      <c r="AH21" s="79"/>
      <c r="AI21" s="79"/>
      <c r="AJ21" s="79"/>
      <c r="AK21" s="79"/>
      <c r="AL21" s="79"/>
      <c r="AM21" s="79"/>
      <c r="AN21" s="80"/>
      <c r="AO21" s="80"/>
      <c r="AP21" s="80"/>
      <c r="AQ21" s="80"/>
      <c r="AR21" s="80">
        <v>216221</v>
      </c>
      <c r="AS21" s="80"/>
      <c r="AT21" s="80"/>
      <c r="AU21" s="80"/>
      <c r="AV21" s="80"/>
      <c r="AW21" s="80"/>
      <c r="AX21" s="80"/>
      <c r="AY21" s="80"/>
      <c r="AZ21" s="80"/>
      <c r="BA21" s="80"/>
      <c r="BB21" s="81"/>
      <c r="BC21" s="81">
        <v>310000</v>
      </c>
      <c r="BD21" s="82"/>
      <c r="BE21" s="82"/>
      <c r="BF21" s="83"/>
      <c r="BG21" s="83"/>
      <c r="BH21" s="83"/>
      <c r="BI21" s="40"/>
      <c r="BJ21" s="82"/>
      <c r="BK21" s="84">
        <f t="shared" si="18"/>
        <v>216221</v>
      </c>
      <c r="BL21" s="84">
        <f t="shared" si="19"/>
        <v>310000</v>
      </c>
      <c r="BM21" s="84">
        <f t="shared" si="20"/>
        <v>263110.5</v>
      </c>
      <c r="BN21" s="84">
        <f t="shared" si="21"/>
        <v>263110.5</v>
      </c>
      <c r="BO21" s="79">
        <f t="shared" si="22"/>
        <v>254754.21923488419</v>
      </c>
      <c r="BP21" s="84">
        <f t="shared" si="23"/>
        <v>239665.75</v>
      </c>
      <c r="BQ21" s="84">
        <f t="shared" si="24"/>
        <v>286555.25</v>
      </c>
      <c r="BR21" s="79">
        <v>0</v>
      </c>
      <c r="BS21" s="85">
        <v>0</v>
      </c>
      <c r="BT21" s="79">
        <f>+BK21</f>
        <v>216221</v>
      </c>
      <c r="BU21" s="94" t="s">
        <v>239</v>
      </c>
    </row>
    <row r="22" spans="1:73" ht="135" customHeight="1" x14ac:dyDescent="0.25">
      <c r="A22" s="88">
        <v>12</v>
      </c>
      <c r="B22" s="89" t="s">
        <v>269</v>
      </c>
      <c r="C22" s="89" t="s">
        <v>269</v>
      </c>
      <c r="D22" s="90" t="s">
        <v>3</v>
      </c>
      <c r="E22" s="76">
        <v>1</v>
      </c>
      <c r="F22" s="91"/>
      <c r="G22" s="91"/>
      <c r="H22" s="92"/>
      <c r="I22" s="92"/>
      <c r="J22" s="92"/>
      <c r="K22" s="92"/>
      <c r="L22" s="78"/>
      <c r="M22" s="78"/>
      <c r="N22" s="78">
        <v>244000</v>
      </c>
      <c r="O22" s="78"/>
      <c r="P22" s="78"/>
      <c r="Q22" s="78"/>
      <c r="R22" s="78"/>
      <c r="S22" s="78"/>
      <c r="T22" s="78"/>
      <c r="U22" s="78"/>
      <c r="V22" s="78"/>
      <c r="W22" s="78"/>
      <c r="X22" s="79"/>
      <c r="Y22" s="79"/>
      <c r="Z22" s="79"/>
      <c r="AA22" s="79"/>
      <c r="AB22" s="79"/>
      <c r="AC22" s="79"/>
      <c r="AD22" s="79"/>
      <c r="AE22" s="79"/>
      <c r="AF22" s="79"/>
      <c r="AG22" s="79"/>
      <c r="AH22" s="79"/>
      <c r="AI22" s="79"/>
      <c r="AJ22" s="79"/>
      <c r="AK22" s="79"/>
      <c r="AL22" s="79"/>
      <c r="AM22" s="79"/>
      <c r="AN22" s="80"/>
      <c r="AO22" s="80"/>
      <c r="AP22" s="80"/>
      <c r="AQ22" s="80"/>
      <c r="AR22" s="80">
        <v>576946</v>
      </c>
      <c r="AS22" s="80"/>
      <c r="AT22" s="80"/>
      <c r="AU22" s="80"/>
      <c r="AV22" s="80"/>
      <c r="AW22" s="80"/>
      <c r="AX22" s="80"/>
      <c r="AY22" s="80"/>
      <c r="AZ22" s="80"/>
      <c r="BA22" s="80"/>
      <c r="BB22" s="81"/>
      <c r="BC22" s="81">
        <v>310000</v>
      </c>
      <c r="BD22" s="82"/>
      <c r="BE22" s="82"/>
      <c r="BF22" s="83"/>
      <c r="BG22" s="83"/>
      <c r="BH22" s="83"/>
      <c r="BI22" s="40"/>
      <c r="BJ22" s="82"/>
      <c r="BK22" s="84">
        <f t="shared" si="18"/>
        <v>244000</v>
      </c>
      <c r="BL22" s="84">
        <f t="shared" si="19"/>
        <v>576946</v>
      </c>
      <c r="BM22" s="84">
        <f t="shared" si="20"/>
        <v>310000</v>
      </c>
      <c r="BN22" s="84">
        <f t="shared" si="21"/>
        <v>376982</v>
      </c>
      <c r="BO22" s="79">
        <f t="shared" si="22"/>
        <v>331219.72559767816</v>
      </c>
      <c r="BP22" s="84">
        <f t="shared" si="23"/>
        <v>277000</v>
      </c>
      <c r="BQ22" s="84">
        <f t="shared" si="24"/>
        <v>443473</v>
      </c>
      <c r="BR22" s="79">
        <f t="shared" si="25"/>
        <v>176290.10457765349</v>
      </c>
      <c r="BS22" s="85">
        <f t="shared" si="26"/>
        <v>0.56867775670210807</v>
      </c>
      <c r="BT22" s="79">
        <f>+BM22</f>
        <v>310000</v>
      </c>
      <c r="BU22" s="86" t="str">
        <f>IF(BT22=BK22,"MENOR",IF(BT22=BP22,"PROM[MEN-MED]",IF(BT22=BM22,"MEDIANA",IF(BT22=BN22,"PROMEDIO",IF(BT22=BO22,"MED ARMONICA")))))</f>
        <v>MEDIANA</v>
      </c>
    </row>
    <row r="23" spans="1:73" ht="79.5" customHeight="1" x14ac:dyDescent="0.25">
      <c r="A23" s="75">
        <v>13</v>
      </c>
      <c r="B23" s="36" t="s">
        <v>293</v>
      </c>
      <c r="C23" s="36" t="s">
        <v>294</v>
      </c>
      <c r="D23" s="91" t="s">
        <v>3</v>
      </c>
      <c r="E23" s="76">
        <v>1</v>
      </c>
      <c r="F23" s="91"/>
      <c r="G23" s="91"/>
      <c r="H23" s="92"/>
      <c r="I23" s="92"/>
      <c r="J23" s="92"/>
      <c r="K23" s="92"/>
      <c r="L23" s="78"/>
      <c r="M23" s="78"/>
      <c r="N23" s="78">
        <v>57120</v>
      </c>
      <c r="O23" s="78"/>
      <c r="P23" s="78"/>
      <c r="Q23" s="78"/>
      <c r="R23" s="78"/>
      <c r="S23" s="78"/>
      <c r="T23" s="78"/>
      <c r="U23" s="78"/>
      <c r="V23" s="78"/>
      <c r="W23" s="78"/>
      <c r="X23" s="79"/>
      <c r="Y23" s="79"/>
      <c r="Z23" s="79"/>
      <c r="AA23" s="79"/>
      <c r="AB23" s="79"/>
      <c r="AC23" s="79">
        <v>113288</v>
      </c>
      <c r="AD23" s="79"/>
      <c r="AE23" s="79"/>
      <c r="AF23" s="79"/>
      <c r="AG23" s="79"/>
      <c r="AH23" s="79"/>
      <c r="AI23" s="79"/>
      <c r="AJ23" s="79"/>
      <c r="AK23" s="79"/>
      <c r="AL23" s="79"/>
      <c r="AM23" s="79"/>
      <c r="AN23" s="80"/>
      <c r="AO23" s="80"/>
      <c r="AP23" s="80"/>
      <c r="AQ23" s="80"/>
      <c r="AR23" s="80">
        <v>104553.4</v>
      </c>
      <c r="AS23" s="80"/>
      <c r="AT23" s="80"/>
      <c r="AU23" s="80"/>
      <c r="AV23" s="80"/>
      <c r="AW23" s="80"/>
      <c r="AX23" s="80"/>
      <c r="AY23" s="80"/>
      <c r="AZ23" s="80"/>
      <c r="BA23" s="80"/>
      <c r="BB23" s="81"/>
      <c r="BC23" s="81">
        <v>66640</v>
      </c>
      <c r="BD23" s="82"/>
      <c r="BE23" s="82"/>
      <c r="BF23" s="83"/>
      <c r="BG23" s="83"/>
      <c r="BH23" s="83"/>
      <c r="BI23" s="40"/>
      <c r="BJ23" s="82"/>
      <c r="BK23" s="84">
        <f t="shared" si="18"/>
        <v>57120</v>
      </c>
      <c r="BL23" s="84">
        <f t="shared" si="19"/>
        <v>113288</v>
      </c>
      <c r="BM23" s="84">
        <f t="shared" si="20"/>
        <v>85596.7</v>
      </c>
      <c r="BN23" s="84">
        <f t="shared" si="21"/>
        <v>85400.35</v>
      </c>
      <c r="BO23" s="79">
        <f t="shared" si="22"/>
        <v>78578.428336753219</v>
      </c>
      <c r="BP23" s="84">
        <f t="shared" si="23"/>
        <v>71358.350000000006</v>
      </c>
      <c r="BQ23" s="84">
        <f t="shared" si="24"/>
        <v>99442.35</v>
      </c>
      <c r="BR23" s="79">
        <f t="shared" si="25"/>
        <v>27666.401254168639</v>
      </c>
      <c r="BS23" s="85">
        <f t="shared" si="26"/>
        <v>0.32321808263833346</v>
      </c>
      <c r="BT23" s="79">
        <f>+BO23</f>
        <v>78578.428336753219</v>
      </c>
      <c r="BU23" s="86" t="str">
        <f>IF(BT23=BK23,"MENOR",IF(BT23=BP23,"PROM[MEN-MED]",IF(BT23=BM23,"MEDIANA",IF(BT23=BN23,"PROMEDIO",IF(BT23=BO23,"MED ARMONICA")))))</f>
        <v>MED ARMONICA</v>
      </c>
    </row>
    <row r="24" spans="1:73" ht="54.75" customHeight="1" x14ac:dyDescent="0.25">
      <c r="A24" s="75">
        <v>14</v>
      </c>
      <c r="B24" s="35" t="s">
        <v>295</v>
      </c>
      <c r="C24" s="35" t="s">
        <v>296</v>
      </c>
      <c r="D24" s="91" t="s">
        <v>3</v>
      </c>
      <c r="E24" s="76">
        <v>1</v>
      </c>
      <c r="F24" s="91"/>
      <c r="G24" s="91"/>
      <c r="H24" s="92"/>
      <c r="I24" s="92"/>
      <c r="J24" s="92"/>
      <c r="K24" s="92"/>
      <c r="L24" s="78"/>
      <c r="M24" s="78"/>
      <c r="N24" s="78">
        <v>249900</v>
      </c>
      <c r="O24" s="78"/>
      <c r="P24" s="78"/>
      <c r="Q24" s="78"/>
      <c r="R24" s="78"/>
      <c r="S24" s="78"/>
      <c r="T24" s="78"/>
      <c r="U24" s="78"/>
      <c r="V24" s="78"/>
      <c r="W24" s="78"/>
      <c r="X24" s="79"/>
      <c r="Y24" s="79"/>
      <c r="Z24" s="79"/>
      <c r="AA24" s="79"/>
      <c r="AB24" s="79"/>
      <c r="AC24" s="79">
        <v>633496.5</v>
      </c>
      <c r="AD24" s="79"/>
      <c r="AE24" s="79"/>
      <c r="AF24" s="79"/>
      <c r="AG24" s="79"/>
      <c r="AH24" s="79"/>
      <c r="AI24" s="79"/>
      <c r="AJ24" s="79"/>
      <c r="AK24" s="79"/>
      <c r="AL24" s="79"/>
      <c r="AM24" s="79"/>
      <c r="AN24" s="80"/>
      <c r="AO24" s="80"/>
      <c r="AP24" s="80"/>
      <c r="AQ24" s="80"/>
      <c r="AR24" s="80">
        <v>1623890.66</v>
      </c>
      <c r="AS24" s="80"/>
      <c r="AT24" s="80"/>
      <c r="AU24" s="80"/>
      <c r="AV24" s="80"/>
      <c r="AW24" s="80"/>
      <c r="AX24" s="80"/>
      <c r="AY24" s="80"/>
      <c r="AZ24" s="80"/>
      <c r="BA24" s="80"/>
      <c r="BB24" s="81"/>
      <c r="BC24" s="81">
        <v>773500</v>
      </c>
      <c r="BD24" s="82"/>
      <c r="BE24" s="82"/>
      <c r="BF24" s="83"/>
      <c r="BG24" s="83"/>
      <c r="BH24" s="83"/>
      <c r="BI24" s="40"/>
      <c r="BJ24" s="82"/>
      <c r="BK24" s="84">
        <f t="shared" si="18"/>
        <v>249900</v>
      </c>
      <c r="BL24" s="84">
        <f t="shared" si="19"/>
        <v>1623890.66</v>
      </c>
      <c r="BM24" s="84">
        <f t="shared" si="20"/>
        <v>703498.25</v>
      </c>
      <c r="BN24" s="84">
        <f t="shared" si="21"/>
        <v>820196.79</v>
      </c>
      <c r="BO24" s="79">
        <f t="shared" si="22"/>
        <v>534133.02615829592</v>
      </c>
      <c r="BP24" s="84">
        <f t="shared" si="23"/>
        <v>476699.125</v>
      </c>
      <c r="BQ24" s="84">
        <f t="shared" si="24"/>
        <v>1163694.4550000001</v>
      </c>
      <c r="BR24" s="79">
        <f t="shared" si="25"/>
        <v>579712.5304385121</v>
      </c>
      <c r="BS24" s="85">
        <f t="shared" si="26"/>
        <v>0.82404260485155734</v>
      </c>
      <c r="BT24" s="79">
        <f>+BQ24</f>
        <v>1163694.4550000001</v>
      </c>
      <c r="BU24" s="86" t="str">
        <f>IF(BT24=BK24,"MENOR",IF(BT24=BP24,"PROM[MEN-MED]",IF(BT24=BM24,"MEDIANA",IF(BT24=BN24,"PROMEDIO",IF(BT24=BO24,"MED ARMONICA",IF(BT24=BQ24,"PROM[MAY-MED]"))))))</f>
        <v>PROM[MAY-MED]</v>
      </c>
    </row>
    <row r="25" spans="1:73" ht="87.75" customHeight="1" x14ac:dyDescent="0.25">
      <c r="A25" s="75">
        <v>15</v>
      </c>
      <c r="B25" s="35" t="s">
        <v>297</v>
      </c>
      <c r="C25" s="35" t="s">
        <v>298</v>
      </c>
      <c r="D25" s="91" t="s">
        <v>3</v>
      </c>
      <c r="E25" s="76">
        <v>1</v>
      </c>
      <c r="F25" s="91"/>
      <c r="G25" s="91"/>
      <c r="H25" s="92"/>
      <c r="I25" s="92"/>
      <c r="J25" s="92"/>
      <c r="K25" s="92"/>
      <c r="L25" s="78"/>
      <c r="M25" s="78"/>
      <c r="N25" s="78">
        <v>196350</v>
      </c>
      <c r="O25" s="78"/>
      <c r="P25" s="78"/>
      <c r="Q25" s="78"/>
      <c r="R25" s="78"/>
      <c r="S25" s="78"/>
      <c r="T25" s="78"/>
      <c r="U25" s="78"/>
      <c r="V25" s="78"/>
      <c r="W25" s="78"/>
      <c r="X25" s="79"/>
      <c r="Y25" s="79"/>
      <c r="Z25" s="79"/>
      <c r="AA25" s="79"/>
      <c r="AB25" s="79"/>
      <c r="AC25" s="79">
        <v>532346.5</v>
      </c>
      <c r="AD25" s="79"/>
      <c r="AE25" s="79"/>
      <c r="AF25" s="79"/>
      <c r="AG25" s="79"/>
      <c r="AH25" s="79"/>
      <c r="AI25" s="79"/>
      <c r="AJ25" s="79"/>
      <c r="AK25" s="79"/>
      <c r="AL25" s="79"/>
      <c r="AM25" s="79"/>
      <c r="AN25" s="80"/>
      <c r="AO25" s="80"/>
      <c r="AP25" s="80"/>
      <c r="AQ25" s="80"/>
      <c r="AR25" s="80">
        <v>671058.85</v>
      </c>
      <c r="AS25" s="80"/>
      <c r="AT25" s="80"/>
      <c r="AU25" s="80"/>
      <c r="AV25" s="80"/>
      <c r="AW25" s="80"/>
      <c r="AX25" s="80"/>
      <c r="AY25" s="80"/>
      <c r="AZ25" s="80"/>
      <c r="BA25" s="80"/>
      <c r="BB25" s="81"/>
      <c r="BC25" s="81">
        <v>452200</v>
      </c>
      <c r="BD25" s="82"/>
      <c r="BE25" s="82"/>
      <c r="BF25" s="83"/>
      <c r="BG25" s="83"/>
      <c r="BH25" s="83"/>
      <c r="BI25" s="40"/>
      <c r="BJ25" s="82"/>
      <c r="BK25" s="84">
        <f t="shared" si="18"/>
        <v>196350</v>
      </c>
      <c r="BL25" s="84">
        <f t="shared" si="19"/>
        <v>671058.85</v>
      </c>
      <c r="BM25" s="84">
        <f t="shared" si="20"/>
        <v>492273.25</v>
      </c>
      <c r="BN25" s="84">
        <f t="shared" si="21"/>
        <v>462988.83750000002</v>
      </c>
      <c r="BO25" s="79">
        <f t="shared" si="22"/>
        <v>374776.94261943619</v>
      </c>
      <c r="BP25" s="84">
        <f t="shared" si="23"/>
        <v>344311.625</v>
      </c>
      <c r="BQ25" s="84">
        <f t="shared" si="24"/>
        <v>581666.05000000005</v>
      </c>
      <c r="BR25" s="79">
        <f t="shared" si="25"/>
        <v>199429.42287700574</v>
      </c>
      <c r="BS25" s="85">
        <f t="shared" si="26"/>
        <v>0.40511935774898544</v>
      </c>
      <c r="BT25" s="79">
        <f>+BO25</f>
        <v>374776.94261943619</v>
      </c>
      <c r="BU25" s="86" t="str">
        <f>IF(BT25=BK25,"MENOR",IF(BT25=BP25,"PROM[MEN-MED]",IF(BT25=BM25,"MEDIANA",IF(BT25=BN25,"PROMEDIO",IF(BT25=BO25,"MED ARMONICA")))))</f>
        <v>MED ARMONICA</v>
      </c>
    </row>
    <row r="26" spans="1:73" ht="73.5" customHeight="1" x14ac:dyDescent="0.25">
      <c r="A26" s="75">
        <v>16</v>
      </c>
      <c r="B26" s="35" t="s">
        <v>299</v>
      </c>
      <c r="C26" s="35" t="s">
        <v>300</v>
      </c>
      <c r="D26" s="91" t="s">
        <v>3</v>
      </c>
      <c r="E26" s="76">
        <v>1</v>
      </c>
      <c r="F26" s="91"/>
      <c r="G26" s="91"/>
      <c r="H26" s="92"/>
      <c r="I26" s="92"/>
      <c r="J26" s="92"/>
      <c r="K26" s="92"/>
      <c r="L26" s="78"/>
      <c r="M26" s="78"/>
      <c r="N26" s="78">
        <v>242760</v>
      </c>
      <c r="O26" s="78"/>
      <c r="P26" s="78"/>
      <c r="Q26" s="78"/>
      <c r="R26" s="78"/>
      <c r="S26" s="78"/>
      <c r="T26" s="78"/>
      <c r="U26" s="78"/>
      <c r="V26" s="78"/>
      <c r="W26" s="78"/>
      <c r="X26" s="79"/>
      <c r="Y26" s="79"/>
      <c r="Z26" s="79"/>
      <c r="AA26" s="79"/>
      <c r="AB26" s="79"/>
      <c r="AC26" s="79"/>
      <c r="AD26" s="79"/>
      <c r="AE26" s="79"/>
      <c r="AF26" s="79"/>
      <c r="AG26" s="79"/>
      <c r="AH26" s="79"/>
      <c r="AI26" s="79"/>
      <c r="AJ26" s="79"/>
      <c r="AK26" s="79"/>
      <c r="AL26" s="79"/>
      <c r="AM26" s="79"/>
      <c r="AN26" s="80"/>
      <c r="AO26" s="80"/>
      <c r="AP26" s="80"/>
      <c r="AQ26" s="80"/>
      <c r="AR26" s="80">
        <v>783701.87</v>
      </c>
      <c r="AS26" s="80"/>
      <c r="AT26" s="80"/>
      <c r="AU26" s="80"/>
      <c r="AV26" s="80"/>
      <c r="AW26" s="80"/>
      <c r="AX26" s="80"/>
      <c r="AY26" s="80"/>
      <c r="AZ26" s="80"/>
      <c r="BA26" s="80"/>
      <c r="BB26" s="81"/>
      <c r="BC26" s="81">
        <v>559300</v>
      </c>
      <c r="BD26" s="82"/>
      <c r="BE26" s="82"/>
      <c r="BF26" s="83"/>
      <c r="BG26" s="83"/>
      <c r="BH26" s="83"/>
      <c r="BI26" s="40"/>
      <c r="BJ26" s="82"/>
      <c r="BK26" s="84">
        <f t="shared" si="18"/>
        <v>242760</v>
      </c>
      <c r="BL26" s="84">
        <f t="shared" si="19"/>
        <v>783701.87</v>
      </c>
      <c r="BM26" s="84">
        <f t="shared" si="20"/>
        <v>559300</v>
      </c>
      <c r="BN26" s="84">
        <f t="shared" si="21"/>
        <v>528587.29</v>
      </c>
      <c r="BO26" s="79">
        <f t="shared" si="22"/>
        <v>417638.87061191897</v>
      </c>
      <c r="BP26" s="84">
        <f t="shared" si="23"/>
        <v>401030</v>
      </c>
      <c r="BQ26" s="84">
        <f t="shared" si="24"/>
        <v>671500.93500000006</v>
      </c>
      <c r="BR26" s="79">
        <f t="shared" si="25"/>
        <v>271775.60522687138</v>
      </c>
      <c r="BS26" s="85">
        <f t="shared" si="26"/>
        <v>0.48592098198975753</v>
      </c>
      <c r="BT26" s="95">
        <f>+BM26</f>
        <v>559300</v>
      </c>
      <c r="BU26" s="86" t="str">
        <f>IF(BT26=BK26,"MENOR",IF(BT26=BP26,"PROM[MEN-MED]",IF(BT26=BM26,"MEDIANA",IF(BT26=BN26,"PROMEDIO",IF(BT26=BO26,"MED ARMONICA")))))</f>
        <v>MEDIANA</v>
      </c>
    </row>
    <row r="27" spans="1:73" ht="76.5" customHeight="1" x14ac:dyDescent="0.25">
      <c r="A27" s="75">
        <v>17</v>
      </c>
      <c r="B27" s="35" t="s">
        <v>19</v>
      </c>
      <c r="C27" s="35" t="s">
        <v>19</v>
      </c>
      <c r="D27" s="91" t="s">
        <v>3</v>
      </c>
      <c r="E27" s="76">
        <v>1</v>
      </c>
      <c r="F27" s="91"/>
      <c r="G27" s="91"/>
      <c r="H27" s="92"/>
      <c r="I27" s="92"/>
      <c r="J27" s="92"/>
      <c r="K27" s="92"/>
      <c r="L27" s="78"/>
      <c r="M27" s="78"/>
      <c r="N27" s="78"/>
      <c r="O27" s="78"/>
      <c r="P27" s="78"/>
      <c r="Q27" s="78"/>
      <c r="R27" s="78"/>
      <c r="S27" s="78"/>
      <c r="T27" s="78"/>
      <c r="U27" s="78"/>
      <c r="V27" s="78"/>
      <c r="W27" s="78"/>
      <c r="X27" s="79"/>
      <c r="Y27" s="79"/>
      <c r="Z27" s="79"/>
      <c r="AA27" s="79"/>
      <c r="AB27" s="79"/>
      <c r="AC27" s="79">
        <v>10650</v>
      </c>
      <c r="AD27" s="79"/>
      <c r="AE27" s="79"/>
      <c r="AF27" s="79"/>
      <c r="AG27" s="79"/>
      <c r="AH27" s="79"/>
      <c r="AI27" s="79"/>
      <c r="AJ27" s="79"/>
      <c r="AK27" s="79"/>
      <c r="AL27" s="79"/>
      <c r="AM27" s="79"/>
      <c r="AN27" s="80"/>
      <c r="AO27" s="80"/>
      <c r="AP27" s="80"/>
      <c r="AQ27" s="80"/>
      <c r="AR27" s="80">
        <v>91003</v>
      </c>
      <c r="AS27" s="80"/>
      <c r="AT27" s="80"/>
      <c r="AU27" s="80"/>
      <c r="AV27" s="80"/>
      <c r="AW27" s="80"/>
      <c r="AX27" s="80"/>
      <c r="AY27" s="80"/>
      <c r="AZ27" s="80"/>
      <c r="BA27" s="80"/>
      <c r="BB27" s="81"/>
      <c r="BC27" s="81">
        <v>45000</v>
      </c>
      <c r="BD27" s="82"/>
      <c r="BE27" s="82"/>
      <c r="BF27" s="83"/>
      <c r="BG27" s="83"/>
      <c r="BH27" s="83"/>
      <c r="BI27" s="40"/>
      <c r="BJ27" s="82"/>
      <c r="BK27" s="84">
        <f t="shared" si="18"/>
        <v>10650</v>
      </c>
      <c r="BL27" s="84">
        <f t="shared" si="19"/>
        <v>91003</v>
      </c>
      <c r="BM27" s="84">
        <f t="shared" si="20"/>
        <v>45000</v>
      </c>
      <c r="BN27" s="84">
        <f t="shared" si="21"/>
        <v>48884.333333333336</v>
      </c>
      <c r="BO27" s="79">
        <f t="shared" si="22"/>
        <v>23602.053412559577</v>
      </c>
      <c r="BP27" s="84">
        <f t="shared" si="23"/>
        <v>27825</v>
      </c>
      <c r="BQ27" s="84">
        <f t="shared" si="24"/>
        <v>68001.5</v>
      </c>
      <c r="BR27" s="79">
        <f t="shared" si="25"/>
        <v>40317.083058343065</v>
      </c>
      <c r="BS27" s="85">
        <f t="shared" si="26"/>
        <v>0.89593517907429032</v>
      </c>
      <c r="BT27" s="79">
        <f>+BQ27</f>
        <v>68001.5</v>
      </c>
      <c r="BU27" s="86" t="str">
        <f>IF(BT27=BK27,"MENOR",IF(BT27=BP27,"PROM[MEN-MED]",IF(BT27=BM27,"MEDIANA",IF(BT27=BN27,"PROMEDIO",IF(BT27=BO27,"MED ARMONICA",IF(BT27=BQ27,"PROM[MAY-MED]"))))))</f>
        <v>PROM[MAY-MED]</v>
      </c>
    </row>
    <row r="28" spans="1:73" ht="36" customHeight="1" x14ac:dyDescent="0.25">
      <c r="A28" s="75">
        <v>18</v>
      </c>
      <c r="B28" s="35" t="s">
        <v>20</v>
      </c>
      <c r="C28" s="35" t="s">
        <v>20</v>
      </c>
      <c r="D28" s="91" t="s">
        <v>3</v>
      </c>
      <c r="E28" s="76">
        <v>1</v>
      </c>
      <c r="F28" s="91"/>
      <c r="G28" s="91"/>
      <c r="H28" s="92"/>
      <c r="I28" s="92"/>
      <c r="J28" s="92"/>
      <c r="K28" s="92"/>
      <c r="L28" s="78"/>
      <c r="M28" s="78"/>
      <c r="N28" s="78"/>
      <c r="O28" s="78"/>
      <c r="P28" s="78"/>
      <c r="Q28" s="78"/>
      <c r="R28" s="78"/>
      <c r="S28" s="78"/>
      <c r="T28" s="78"/>
      <c r="U28" s="78"/>
      <c r="V28" s="78"/>
      <c r="W28" s="78"/>
      <c r="X28" s="79"/>
      <c r="Y28" s="79"/>
      <c r="Z28" s="79"/>
      <c r="AA28" s="79"/>
      <c r="AB28" s="79"/>
      <c r="AC28" s="79"/>
      <c r="AD28" s="79"/>
      <c r="AE28" s="79"/>
      <c r="AF28" s="79"/>
      <c r="AG28" s="79"/>
      <c r="AH28" s="79"/>
      <c r="AI28" s="79"/>
      <c r="AJ28" s="79"/>
      <c r="AK28" s="79"/>
      <c r="AL28" s="79"/>
      <c r="AM28" s="79"/>
      <c r="AN28" s="80"/>
      <c r="AO28" s="80"/>
      <c r="AP28" s="80"/>
      <c r="AQ28" s="80"/>
      <c r="AR28" s="80">
        <v>1340533</v>
      </c>
      <c r="AS28" s="80"/>
      <c r="AT28" s="80"/>
      <c r="AU28" s="80"/>
      <c r="AV28" s="80"/>
      <c r="AW28" s="80"/>
      <c r="AX28" s="80"/>
      <c r="AY28" s="80"/>
      <c r="AZ28" s="80"/>
      <c r="BA28" s="80"/>
      <c r="BB28" s="81"/>
      <c r="BC28" s="81">
        <v>500147</v>
      </c>
      <c r="BD28" s="82"/>
      <c r="BE28" s="82"/>
      <c r="BF28" s="83"/>
      <c r="BG28" s="83"/>
      <c r="BH28" s="83"/>
      <c r="BI28" s="40"/>
      <c r="BJ28" s="82"/>
      <c r="BK28" s="84">
        <f t="shared" si="18"/>
        <v>500147</v>
      </c>
      <c r="BL28" s="84">
        <f t="shared" si="19"/>
        <v>1340533</v>
      </c>
      <c r="BM28" s="84">
        <f t="shared" si="20"/>
        <v>920340</v>
      </c>
      <c r="BN28" s="84">
        <f t="shared" si="21"/>
        <v>920340</v>
      </c>
      <c r="BO28" s="79">
        <f t="shared" si="22"/>
        <v>728495.51073624974</v>
      </c>
      <c r="BP28" s="84">
        <f t="shared" si="23"/>
        <v>710243.5</v>
      </c>
      <c r="BQ28" s="84">
        <f t="shared" si="24"/>
        <v>1130436.5</v>
      </c>
      <c r="BR28" s="79">
        <v>0</v>
      </c>
      <c r="BS28" s="85">
        <v>0</v>
      </c>
      <c r="BT28" s="79">
        <f t="shared" ref="BT28:BT33" si="27">+BK28</f>
        <v>500147</v>
      </c>
      <c r="BU28" s="94" t="s">
        <v>239</v>
      </c>
    </row>
    <row r="29" spans="1:73" ht="38.25" customHeight="1" x14ac:dyDescent="0.25">
      <c r="A29" s="75">
        <v>19</v>
      </c>
      <c r="B29" s="35" t="s">
        <v>21</v>
      </c>
      <c r="C29" s="35" t="s">
        <v>21</v>
      </c>
      <c r="D29" s="91" t="s">
        <v>3</v>
      </c>
      <c r="E29" s="76">
        <v>1</v>
      </c>
      <c r="F29" s="91"/>
      <c r="G29" s="91"/>
      <c r="H29" s="92"/>
      <c r="I29" s="92"/>
      <c r="J29" s="92"/>
      <c r="K29" s="92"/>
      <c r="L29" s="78"/>
      <c r="M29" s="78"/>
      <c r="N29" s="78"/>
      <c r="O29" s="78"/>
      <c r="P29" s="78"/>
      <c r="Q29" s="78"/>
      <c r="R29" s="78"/>
      <c r="S29" s="78"/>
      <c r="T29" s="78"/>
      <c r="U29" s="78"/>
      <c r="V29" s="78"/>
      <c r="W29" s="78"/>
      <c r="X29" s="79"/>
      <c r="Y29" s="79"/>
      <c r="Z29" s="79"/>
      <c r="AA29" s="79"/>
      <c r="AB29" s="79"/>
      <c r="AC29" s="79"/>
      <c r="AD29" s="79"/>
      <c r="AE29" s="79"/>
      <c r="AF29" s="79"/>
      <c r="AG29" s="79"/>
      <c r="AH29" s="79"/>
      <c r="AI29" s="79"/>
      <c r="AJ29" s="79"/>
      <c r="AK29" s="79"/>
      <c r="AL29" s="79"/>
      <c r="AM29" s="79"/>
      <c r="AN29" s="80"/>
      <c r="AO29" s="80"/>
      <c r="AP29" s="80"/>
      <c r="AQ29" s="80"/>
      <c r="AR29" s="80">
        <v>1703150</v>
      </c>
      <c r="AS29" s="80"/>
      <c r="AT29" s="80"/>
      <c r="AU29" s="80"/>
      <c r="AV29" s="80"/>
      <c r="AW29" s="80"/>
      <c r="AX29" s="80"/>
      <c r="AY29" s="80"/>
      <c r="AZ29" s="80"/>
      <c r="BA29" s="80"/>
      <c r="BB29" s="81"/>
      <c r="BC29" s="81">
        <v>603199</v>
      </c>
      <c r="BD29" s="82"/>
      <c r="BE29" s="82"/>
      <c r="BF29" s="83"/>
      <c r="BG29" s="83"/>
      <c r="BH29" s="83"/>
      <c r="BI29" s="40"/>
      <c r="BJ29" s="82"/>
      <c r="BK29" s="84">
        <f t="shared" si="18"/>
        <v>603199</v>
      </c>
      <c r="BL29" s="84">
        <f t="shared" si="19"/>
        <v>1703150</v>
      </c>
      <c r="BM29" s="84">
        <f t="shared" si="20"/>
        <v>1153174.5</v>
      </c>
      <c r="BN29" s="84">
        <f t="shared" si="21"/>
        <v>1153174.5</v>
      </c>
      <c r="BO29" s="79">
        <f t="shared" si="22"/>
        <v>890878.50698224758</v>
      </c>
      <c r="BP29" s="84">
        <f t="shared" si="23"/>
        <v>878186.75</v>
      </c>
      <c r="BQ29" s="84">
        <f t="shared" si="24"/>
        <v>1428162.25</v>
      </c>
      <c r="BR29" s="79">
        <v>0</v>
      </c>
      <c r="BS29" s="85">
        <v>0</v>
      </c>
      <c r="BT29" s="79">
        <f t="shared" si="27"/>
        <v>603199</v>
      </c>
      <c r="BU29" s="94" t="s">
        <v>239</v>
      </c>
    </row>
    <row r="30" spans="1:73" ht="44.25" customHeight="1" x14ac:dyDescent="0.25">
      <c r="A30" s="75">
        <v>20</v>
      </c>
      <c r="B30" s="35" t="s">
        <v>22</v>
      </c>
      <c r="C30" s="35" t="s">
        <v>22</v>
      </c>
      <c r="D30" s="91" t="s">
        <v>3</v>
      </c>
      <c r="E30" s="76">
        <v>1</v>
      </c>
      <c r="F30" s="91"/>
      <c r="G30" s="91"/>
      <c r="H30" s="92"/>
      <c r="I30" s="92"/>
      <c r="J30" s="92"/>
      <c r="K30" s="92"/>
      <c r="L30" s="78"/>
      <c r="M30" s="78"/>
      <c r="N30" s="78"/>
      <c r="O30" s="78"/>
      <c r="P30" s="78"/>
      <c r="Q30" s="78"/>
      <c r="R30" s="78"/>
      <c r="S30" s="78"/>
      <c r="T30" s="78"/>
      <c r="U30" s="78"/>
      <c r="V30" s="78"/>
      <c r="W30" s="78"/>
      <c r="X30" s="79"/>
      <c r="Y30" s="79"/>
      <c r="Z30" s="79"/>
      <c r="AA30" s="79"/>
      <c r="AB30" s="79"/>
      <c r="AC30" s="79"/>
      <c r="AD30" s="79"/>
      <c r="AE30" s="79"/>
      <c r="AF30" s="79"/>
      <c r="AG30" s="79"/>
      <c r="AH30" s="79"/>
      <c r="AI30" s="79"/>
      <c r="AJ30" s="79"/>
      <c r="AK30" s="79"/>
      <c r="AL30" s="79"/>
      <c r="AM30" s="79"/>
      <c r="AN30" s="80"/>
      <c r="AO30" s="80"/>
      <c r="AP30" s="80"/>
      <c r="AQ30" s="80"/>
      <c r="AR30" s="80">
        <v>990935</v>
      </c>
      <c r="AS30" s="80"/>
      <c r="AT30" s="80"/>
      <c r="AU30" s="80"/>
      <c r="AV30" s="80"/>
      <c r="AW30" s="80"/>
      <c r="AX30" s="80"/>
      <c r="AY30" s="80"/>
      <c r="AZ30" s="80"/>
      <c r="BA30" s="80"/>
      <c r="BB30" s="81"/>
      <c r="BC30" s="81">
        <v>724144</v>
      </c>
      <c r="BD30" s="82"/>
      <c r="BE30" s="82"/>
      <c r="BF30" s="83"/>
      <c r="BG30" s="83"/>
      <c r="BH30" s="83"/>
      <c r="BI30" s="40"/>
      <c r="BJ30" s="82"/>
      <c r="BK30" s="84">
        <f t="shared" si="18"/>
        <v>724144</v>
      </c>
      <c r="BL30" s="84">
        <f t="shared" si="19"/>
        <v>990935</v>
      </c>
      <c r="BM30" s="84">
        <f t="shared" si="20"/>
        <v>857539.5</v>
      </c>
      <c r="BN30" s="84">
        <f t="shared" si="21"/>
        <v>857539.5</v>
      </c>
      <c r="BO30" s="79">
        <f t="shared" si="22"/>
        <v>836789.01629604236</v>
      </c>
      <c r="BP30" s="84">
        <f t="shared" si="23"/>
        <v>790841.75</v>
      </c>
      <c r="BQ30" s="84">
        <f t="shared" si="24"/>
        <v>924237.25</v>
      </c>
      <c r="BR30" s="79">
        <v>0</v>
      </c>
      <c r="BS30" s="85">
        <v>0</v>
      </c>
      <c r="BT30" s="79">
        <f t="shared" si="27"/>
        <v>724144</v>
      </c>
      <c r="BU30" s="94" t="s">
        <v>239</v>
      </c>
    </row>
    <row r="31" spans="1:73" ht="78.75" customHeight="1" x14ac:dyDescent="0.25">
      <c r="A31" s="75">
        <v>21</v>
      </c>
      <c r="B31" s="35" t="s">
        <v>23</v>
      </c>
      <c r="C31" s="35" t="s">
        <v>23</v>
      </c>
      <c r="D31" s="91" t="s">
        <v>3</v>
      </c>
      <c r="E31" s="76">
        <v>1</v>
      </c>
      <c r="F31" s="91"/>
      <c r="G31" s="91"/>
      <c r="H31" s="92"/>
      <c r="I31" s="92"/>
      <c r="J31" s="92"/>
      <c r="K31" s="92"/>
      <c r="L31" s="78"/>
      <c r="M31" s="78"/>
      <c r="N31" s="78"/>
      <c r="O31" s="78"/>
      <c r="P31" s="78"/>
      <c r="Q31" s="78"/>
      <c r="R31" s="78"/>
      <c r="S31" s="78"/>
      <c r="T31" s="78"/>
      <c r="U31" s="78"/>
      <c r="V31" s="78"/>
      <c r="W31" s="78"/>
      <c r="X31" s="79"/>
      <c r="Y31" s="79"/>
      <c r="Z31" s="79"/>
      <c r="AA31" s="79"/>
      <c r="AB31" s="79"/>
      <c r="AC31" s="79"/>
      <c r="AD31" s="79"/>
      <c r="AE31" s="79"/>
      <c r="AF31" s="79"/>
      <c r="AG31" s="79"/>
      <c r="AH31" s="79"/>
      <c r="AI31" s="79"/>
      <c r="AJ31" s="79"/>
      <c r="AK31" s="79"/>
      <c r="AL31" s="79"/>
      <c r="AM31" s="79"/>
      <c r="AN31" s="80"/>
      <c r="AO31" s="80"/>
      <c r="AP31" s="80"/>
      <c r="AQ31" s="80"/>
      <c r="AR31" s="80">
        <v>1012153.31</v>
      </c>
      <c r="AS31" s="80"/>
      <c r="AT31" s="80"/>
      <c r="AU31" s="80"/>
      <c r="AV31" s="80"/>
      <c r="AW31" s="80"/>
      <c r="AX31" s="80"/>
      <c r="AY31" s="80"/>
      <c r="AZ31" s="80"/>
      <c r="BA31" s="80"/>
      <c r="BB31" s="81"/>
      <c r="BC31" s="81">
        <v>0</v>
      </c>
      <c r="BD31" s="82"/>
      <c r="BE31" s="82"/>
      <c r="BF31" s="83"/>
      <c r="BG31" s="83"/>
      <c r="BH31" s="83"/>
      <c r="BI31" s="40"/>
      <c r="BJ31" s="82"/>
      <c r="BK31" s="84">
        <f>MAX(J31:BI31)</f>
        <v>1012153.31</v>
      </c>
      <c r="BL31" s="84">
        <f t="shared" si="19"/>
        <v>1012153.31</v>
      </c>
      <c r="BM31" s="84">
        <f t="shared" si="20"/>
        <v>506076.65500000003</v>
      </c>
      <c r="BN31" s="84">
        <f t="shared" si="21"/>
        <v>506076.65500000003</v>
      </c>
      <c r="BO31" s="79" t="e">
        <f t="shared" si="22"/>
        <v>#NUM!</v>
      </c>
      <c r="BP31" s="84">
        <f t="shared" si="23"/>
        <v>759114.98250000004</v>
      </c>
      <c r="BQ31" s="84">
        <f t="shared" si="24"/>
        <v>759114.98250000004</v>
      </c>
      <c r="BR31" s="79">
        <v>0</v>
      </c>
      <c r="BS31" s="85">
        <v>0</v>
      </c>
      <c r="BT31" s="79">
        <f t="shared" si="27"/>
        <v>1012153.31</v>
      </c>
      <c r="BU31" s="94" t="s">
        <v>239</v>
      </c>
    </row>
    <row r="32" spans="1:73" ht="48" customHeight="1" x14ac:dyDescent="0.25">
      <c r="A32" s="75">
        <v>22</v>
      </c>
      <c r="B32" s="35" t="s">
        <v>24</v>
      </c>
      <c r="C32" s="35" t="s">
        <v>301</v>
      </c>
      <c r="D32" s="91" t="s">
        <v>3</v>
      </c>
      <c r="E32" s="76">
        <v>1</v>
      </c>
      <c r="F32" s="91"/>
      <c r="G32" s="91"/>
      <c r="H32" s="92"/>
      <c r="I32" s="92"/>
      <c r="J32" s="92"/>
      <c r="K32" s="92"/>
      <c r="L32" s="78"/>
      <c r="M32" s="78"/>
      <c r="N32" s="78"/>
      <c r="O32" s="78"/>
      <c r="P32" s="78"/>
      <c r="Q32" s="78"/>
      <c r="R32" s="78"/>
      <c r="S32" s="78"/>
      <c r="T32" s="78"/>
      <c r="U32" s="78"/>
      <c r="V32" s="78"/>
      <c r="W32" s="78"/>
      <c r="X32" s="79"/>
      <c r="Y32" s="79"/>
      <c r="Z32" s="79"/>
      <c r="AA32" s="79"/>
      <c r="AB32" s="79"/>
      <c r="AC32" s="79"/>
      <c r="AD32" s="79"/>
      <c r="AE32" s="79"/>
      <c r="AF32" s="79"/>
      <c r="AG32" s="79"/>
      <c r="AH32" s="79"/>
      <c r="AI32" s="79"/>
      <c r="AJ32" s="79"/>
      <c r="AK32" s="79"/>
      <c r="AL32" s="79"/>
      <c r="AM32" s="79"/>
      <c r="AN32" s="80"/>
      <c r="AO32" s="80"/>
      <c r="AP32" s="80"/>
      <c r="AQ32" s="80"/>
      <c r="AR32" s="80">
        <v>2877334.32</v>
      </c>
      <c r="AS32" s="80"/>
      <c r="AT32" s="80"/>
      <c r="AU32" s="80"/>
      <c r="AV32" s="80"/>
      <c r="AW32" s="80"/>
      <c r="AX32" s="80"/>
      <c r="AY32" s="80"/>
      <c r="AZ32" s="80"/>
      <c r="BA32" s="80"/>
      <c r="BB32" s="81"/>
      <c r="BC32" s="81">
        <v>3150000.19</v>
      </c>
      <c r="BD32" s="82"/>
      <c r="BE32" s="82"/>
      <c r="BF32" s="83"/>
      <c r="BG32" s="83"/>
      <c r="BH32" s="83"/>
      <c r="BI32" s="40"/>
      <c r="BJ32" s="82"/>
      <c r="BK32" s="84">
        <f t="shared" si="18"/>
        <v>2877334.32</v>
      </c>
      <c r="BL32" s="84">
        <f t="shared" si="19"/>
        <v>3150000.19</v>
      </c>
      <c r="BM32" s="84">
        <f t="shared" si="20"/>
        <v>3013667.2549999999</v>
      </c>
      <c r="BN32" s="84">
        <f t="shared" si="21"/>
        <v>3013667.2549999999</v>
      </c>
      <c r="BO32" s="79">
        <f t="shared" si="22"/>
        <v>3007499.7960229423</v>
      </c>
      <c r="BP32" s="84">
        <f t="shared" si="23"/>
        <v>2945500.7874999996</v>
      </c>
      <c r="BQ32" s="84">
        <f t="shared" si="24"/>
        <v>3081833.7225000001</v>
      </c>
      <c r="BR32" s="79">
        <v>0</v>
      </c>
      <c r="BS32" s="85">
        <v>0</v>
      </c>
      <c r="BT32" s="79">
        <f t="shared" si="27"/>
        <v>2877334.32</v>
      </c>
      <c r="BU32" s="94" t="s">
        <v>239</v>
      </c>
    </row>
    <row r="33" spans="1:73" ht="35.25" customHeight="1" x14ac:dyDescent="0.25">
      <c r="A33" s="75">
        <v>23</v>
      </c>
      <c r="B33" s="35" t="s">
        <v>25</v>
      </c>
      <c r="C33" s="35" t="s">
        <v>25</v>
      </c>
      <c r="D33" s="91" t="s">
        <v>3</v>
      </c>
      <c r="E33" s="76">
        <v>1</v>
      </c>
      <c r="F33" s="91"/>
      <c r="G33" s="91"/>
      <c r="H33" s="92"/>
      <c r="I33" s="92"/>
      <c r="J33" s="92"/>
      <c r="K33" s="92"/>
      <c r="L33" s="78"/>
      <c r="M33" s="78"/>
      <c r="N33" s="78"/>
      <c r="O33" s="78"/>
      <c r="P33" s="78"/>
      <c r="Q33" s="78"/>
      <c r="R33" s="78"/>
      <c r="S33" s="78"/>
      <c r="T33" s="78"/>
      <c r="U33" s="78"/>
      <c r="V33" s="78"/>
      <c r="W33" s="78"/>
      <c r="X33" s="79"/>
      <c r="Y33" s="79"/>
      <c r="Z33" s="79"/>
      <c r="AA33" s="79"/>
      <c r="AB33" s="79"/>
      <c r="AC33" s="79"/>
      <c r="AD33" s="79"/>
      <c r="AE33" s="79"/>
      <c r="AF33" s="79"/>
      <c r="AG33" s="79"/>
      <c r="AH33" s="79"/>
      <c r="AI33" s="79"/>
      <c r="AJ33" s="79"/>
      <c r="AK33" s="79"/>
      <c r="AL33" s="79"/>
      <c r="AM33" s="79"/>
      <c r="AN33" s="80"/>
      <c r="AO33" s="80"/>
      <c r="AP33" s="80"/>
      <c r="AQ33" s="80"/>
      <c r="AR33" s="80">
        <v>642174</v>
      </c>
      <c r="AS33" s="80"/>
      <c r="AT33" s="80"/>
      <c r="AU33" s="80"/>
      <c r="AV33" s="80"/>
      <c r="AW33" s="80"/>
      <c r="AX33" s="80"/>
      <c r="AY33" s="80"/>
      <c r="AZ33" s="80"/>
      <c r="BA33" s="80"/>
      <c r="BB33" s="81"/>
      <c r="BC33" s="81">
        <v>3150000.19</v>
      </c>
      <c r="BD33" s="82"/>
      <c r="BE33" s="82"/>
      <c r="BF33" s="83"/>
      <c r="BG33" s="83"/>
      <c r="BH33" s="83"/>
      <c r="BI33" s="40"/>
      <c r="BJ33" s="82"/>
      <c r="BK33" s="84">
        <f t="shared" si="18"/>
        <v>642174</v>
      </c>
      <c r="BL33" s="84">
        <f t="shared" si="19"/>
        <v>3150000.19</v>
      </c>
      <c r="BM33" s="84">
        <f t="shared" si="20"/>
        <v>1896087.095</v>
      </c>
      <c r="BN33" s="84">
        <f t="shared" si="21"/>
        <v>1896087.095</v>
      </c>
      <c r="BO33" s="79">
        <f t="shared" si="22"/>
        <v>1066854.0634801695</v>
      </c>
      <c r="BP33" s="84">
        <f t="shared" si="23"/>
        <v>1269130.5474999999</v>
      </c>
      <c r="BQ33" s="84">
        <f t="shared" si="24"/>
        <v>2523043.6425000001</v>
      </c>
      <c r="BR33" s="79">
        <v>0</v>
      </c>
      <c r="BS33" s="85">
        <v>0</v>
      </c>
      <c r="BT33" s="79">
        <f t="shared" si="27"/>
        <v>642174</v>
      </c>
      <c r="BU33" s="94" t="s">
        <v>239</v>
      </c>
    </row>
    <row r="34" spans="1:73" ht="67.5" customHeight="1" x14ac:dyDescent="0.25">
      <c r="A34" s="75">
        <v>24</v>
      </c>
      <c r="B34" s="35" t="s">
        <v>26</v>
      </c>
      <c r="C34" s="35" t="s">
        <v>26</v>
      </c>
      <c r="D34" s="91" t="s">
        <v>3</v>
      </c>
      <c r="E34" s="76">
        <v>1</v>
      </c>
      <c r="F34" s="91"/>
      <c r="G34" s="91"/>
      <c r="H34" s="92"/>
      <c r="I34" s="92"/>
      <c r="J34" s="92"/>
      <c r="K34" s="92"/>
      <c r="L34" s="78"/>
      <c r="M34" s="78"/>
      <c r="N34" s="78"/>
      <c r="O34" s="78"/>
      <c r="P34" s="78"/>
      <c r="Q34" s="78"/>
      <c r="R34" s="78"/>
      <c r="S34" s="78"/>
      <c r="T34" s="78"/>
      <c r="U34" s="78"/>
      <c r="V34" s="78"/>
      <c r="W34" s="78"/>
      <c r="X34" s="79"/>
      <c r="Y34" s="79"/>
      <c r="Z34" s="79"/>
      <c r="AA34" s="79"/>
      <c r="AB34" s="79"/>
      <c r="AC34" s="79">
        <v>1667487.5</v>
      </c>
      <c r="AD34" s="79"/>
      <c r="AE34" s="79"/>
      <c r="AF34" s="79"/>
      <c r="AG34" s="79"/>
      <c r="AH34" s="79"/>
      <c r="AI34" s="79"/>
      <c r="AJ34" s="79"/>
      <c r="AK34" s="79"/>
      <c r="AL34" s="79"/>
      <c r="AM34" s="79"/>
      <c r="AN34" s="80"/>
      <c r="AO34" s="80"/>
      <c r="AP34" s="80"/>
      <c r="AQ34" s="80"/>
      <c r="AR34" s="80">
        <v>1038741</v>
      </c>
      <c r="AS34" s="80"/>
      <c r="AT34" s="80"/>
      <c r="AU34" s="80"/>
      <c r="AV34" s="80"/>
      <c r="AW34" s="80"/>
      <c r="AX34" s="80"/>
      <c r="AY34" s="80"/>
      <c r="AZ34" s="80"/>
      <c r="BA34" s="80"/>
      <c r="BB34" s="81"/>
      <c r="BC34" s="81">
        <v>3150000.19</v>
      </c>
      <c r="BD34" s="82"/>
      <c r="BE34" s="82"/>
      <c r="BF34" s="83"/>
      <c r="BG34" s="83"/>
      <c r="BH34" s="83"/>
      <c r="BI34" s="40"/>
      <c r="BJ34" s="82"/>
      <c r="BK34" s="84">
        <f t="shared" si="18"/>
        <v>1038741</v>
      </c>
      <c r="BL34" s="84">
        <f t="shared" si="19"/>
        <v>3150000.19</v>
      </c>
      <c r="BM34" s="84">
        <f t="shared" si="20"/>
        <v>1667487.5</v>
      </c>
      <c r="BN34" s="84">
        <f t="shared" si="21"/>
        <v>1952076.2299999997</v>
      </c>
      <c r="BO34" s="79">
        <f t="shared" si="22"/>
        <v>1595856.0237055961</v>
      </c>
      <c r="BP34" s="84">
        <f t="shared" si="23"/>
        <v>1353114.25</v>
      </c>
      <c r="BQ34" s="84">
        <f t="shared" si="24"/>
        <v>2408743.8449999997</v>
      </c>
      <c r="BR34" s="79">
        <f t="shared" si="25"/>
        <v>1084018.865505635</v>
      </c>
      <c r="BS34" s="85">
        <f t="shared" si="26"/>
        <v>0.65009114941229551</v>
      </c>
      <c r="BT34" s="79">
        <f>+BN34</f>
        <v>1952076.2299999997</v>
      </c>
      <c r="BU34" s="86" t="str">
        <f>IF(BT34=BK34,"MENOR",IF(BT34=BP34,"PROM[MEN-MED]",IF(BT34=BM34,"MEDIANA",IF(BT34=BN34,"PROMEDIO",IF(BT34=BO34,"MED ARMONICA")))))</f>
        <v>PROMEDIO</v>
      </c>
    </row>
    <row r="35" spans="1:73" ht="42.75" customHeight="1" x14ac:dyDescent="0.25">
      <c r="A35" s="75">
        <v>25</v>
      </c>
      <c r="B35" s="35" t="s">
        <v>302</v>
      </c>
      <c r="C35" s="35" t="s">
        <v>303</v>
      </c>
      <c r="D35" s="91" t="s">
        <v>3</v>
      </c>
      <c r="E35" s="76">
        <v>1</v>
      </c>
      <c r="F35" s="91"/>
      <c r="G35" s="91"/>
      <c r="H35" s="92"/>
      <c r="I35" s="92"/>
      <c r="J35" s="92"/>
      <c r="K35" s="92"/>
      <c r="L35" s="78"/>
      <c r="M35" s="78"/>
      <c r="N35" s="78"/>
      <c r="O35" s="78"/>
      <c r="P35" s="78"/>
      <c r="Q35" s="78"/>
      <c r="R35" s="78"/>
      <c r="S35" s="78"/>
      <c r="T35" s="78"/>
      <c r="U35" s="78"/>
      <c r="V35" s="78"/>
      <c r="W35" s="78"/>
      <c r="X35" s="79"/>
      <c r="Y35" s="79"/>
      <c r="Z35" s="79"/>
      <c r="AA35" s="79"/>
      <c r="AB35" s="79"/>
      <c r="AC35" s="79"/>
      <c r="AD35" s="79"/>
      <c r="AE35" s="79"/>
      <c r="AF35" s="79"/>
      <c r="AG35" s="79"/>
      <c r="AH35" s="79"/>
      <c r="AI35" s="79"/>
      <c r="AJ35" s="79"/>
      <c r="AK35" s="79"/>
      <c r="AL35" s="79"/>
      <c r="AM35" s="79"/>
      <c r="AN35" s="80"/>
      <c r="AO35" s="80"/>
      <c r="AP35" s="80"/>
      <c r="AQ35" s="80"/>
      <c r="AR35" s="80">
        <v>3162717.74</v>
      </c>
      <c r="AS35" s="80"/>
      <c r="AT35" s="80"/>
      <c r="AU35" s="80"/>
      <c r="AV35" s="80"/>
      <c r="AW35" s="80"/>
      <c r="AX35" s="80"/>
      <c r="AY35" s="80"/>
      <c r="AZ35" s="80"/>
      <c r="BA35" s="80"/>
      <c r="BB35" s="81"/>
      <c r="BC35" s="81">
        <v>3150000.19</v>
      </c>
      <c r="BD35" s="82"/>
      <c r="BE35" s="82"/>
      <c r="BF35" s="83"/>
      <c r="BG35" s="83"/>
      <c r="BH35" s="83"/>
      <c r="BI35" s="40"/>
      <c r="BJ35" s="82"/>
      <c r="BK35" s="84">
        <f t="shared" si="18"/>
        <v>3150000.19</v>
      </c>
      <c r="BL35" s="84">
        <f t="shared" si="19"/>
        <v>3162717.74</v>
      </c>
      <c r="BM35" s="84">
        <f t="shared" si="20"/>
        <v>3156358.9649999999</v>
      </c>
      <c r="BN35" s="84">
        <f t="shared" si="21"/>
        <v>3156358.9649999999</v>
      </c>
      <c r="BO35" s="79">
        <f t="shared" si="22"/>
        <v>3156346.1546638026</v>
      </c>
      <c r="BP35" s="84">
        <f t="shared" si="23"/>
        <v>3153179.5774999997</v>
      </c>
      <c r="BQ35" s="84">
        <f t="shared" si="24"/>
        <v>3159538.3525</v>
      </c>
      <c r="BR35" s="79">
        <v>0</v>
      </c>
      <c r="BS35" s="85">
        <v>0</v>
      </c>
      <c r="BT35" s="79">
        <f>+BK35</f>
        <v>3150000.19</v>
      </c>
      <c r="BU35" s="94" t="s">
        <v>239</v>
      </c>
    </row>
    <row r="36" spans="1:73" ht="40.5" customHeight="1" x14ac:dyDescent="0.25">
      <c r="A36" s="75">
        <v>26</v>
      </c>
      <c r="B36" s="35" t="s">
        <v>27</v>
      </c>
      <c r="C36" s="35" t="s">
        <v>28</v>
      </c>
      <c r="D36" s="91" t="s">
        <v>3</v>
      </c>
      <c r="E36" s="76">
        <v>1</v>
      </c>
      <c r="F36" s="91"/>
      <c r="G36" s="91"/>
      <c r="H36" s="92"/>
      <c r="I36" s="92"/>
      <c r="J36" s="92"/>
      <c r="K36" s="92"/>
      <c r="L36" s="78"/>
      <c r="M36" s="78"/>
      <c r="N36" s="78"/>
      <c r="O36" s="78"/>
      <c r="P36" s="78"/>
      <c r="Q36" s="78"/>
      <c r="R36" s="78"/>
      <c r="S36" s="78"/>
      <c r="T36" s="78"/>
      <c r="U36" s="78"/>
      <c r="V36" s="78"/>
      <c r="W36" s="78"/>
      <c r="X36" s="79"/>
      <c r="Y36" s="79"/>
      <c r="Z36" s="79"/>
      <c r="AA36" s="79"/>
      <c r="AB36" s="79"/>
      <c r="AC36" s="79"/>
      <c r="AD36" s="79"/>
      <c r="AE36" s="79"/>
      <c r="AF36" s="79"/>
      <c r="AG36" s="79"/>
      <c r="AH36" s="79"/>
      <c r="AI36" s="79"/>
      <c r="AJ36" s="79"/>
      <c r="AK36" s="79"/>
      <c r="AL36" s="79"/>
      <c r="AM36" s="79"/>
      <c r="AN36" s="80"/>
      <c r="AO36" s="80"/>
      <c r="AP36" s="80"/>
      <c r="AQ36" s="80"/>
      <c r="AR36" s="80">
        <v>516267.22</v>
      </c>
      <c r="AS36" s="80"/>
      <c r="AT36" s="80"/>
      <c r="AU36" s="80"/>
      <c r="AV36" s="80"/>
      <c r="AW36" s="80"/>
      <c r="AX36" s="80"/>
      <c r="AY36" s="80"/>
      <c r="AZ36" s="80"/>
      <c r="BA36" s="80"/>
      <c r="BB36" s="81"/>
      <c r="BC36" s="81">
        <v>0</v>
      </c>
      <c r="BD36" s="82"/>
      <c r="BE36" s="82"/>
      <c r="BF36" s="83"/>
      <c r="BG36" s="83"/>
      <c r="BH36" s="83"/>
      <c r="BI36" s="40"/>
      <c r="BJ36" s="82"/>
      <c r="BK36" s="84">
        <f>MAX(J36:BI36)</f>
        <v>516267.22</v>
      </c>
      <c r="BL36" s="84">
        <f t="shared" si="19"/>
        <v>516267.22</v>
      </c>
      <c r="BM36" s="84">
        <f t="shared" si="20"/>
        <v>258133.61</v>
      </c>
      <c r="BN36" s="84">
        <f t="shared" si="21"/>
        <v>258133.61</v>
      </c>
      <c r="BO36" s="79" t="e">
        <f t="shared" si="22"/>
        <v>#NUM!</v>
      </c>
      <c r="BP36" s="84">
        <f t="shared" si="23"/>
        <v>387200.41499999998</v>
      </c>
      <c r="BQ36" s="84">
        <f t="shared" si="24"/>
        <v>387200.41499999998</v>
      </c>
      <c r="BR36" s="79">
        <v>0</v>
      </c>
      <c r="BS36" s="85">
        <v>0</v>
      </c>
      <c r="BT36" s="79">
        <f>+BK36</f>
        <v>516267.22</v>
      </c>
      <c r="BU36" s="94" t="s">
        <v>239</v>
      </c>
    </row>
    <row r="37" spans="1:73" ht="52.5" customHeight="1" x14ac:dyDescent="0.25">
      <c r="A37" s="75">
        <v>27</v>
      </c>
      <c r="B37" s="35" t="s">
        <v>29</v>
      </c>
      <c r="C37" s="35" t="s">
        <v>30</v>
      </c>
      <c r="D37" s="91" t="s">
        <v>3</v>
      </c>
      <c r="E37" s="76">
        <v>1</v>
      </c>
      <c r="F37" s="91"/>
      <c r="G37" s="91"/>
      <c r="H37" s="92"/>
      <c r="I37" s="92"/>
      <c r="J37" s="92"/>
      <c r="K37" s="92"/>
      <c r="L37" s="78"/>
      <c r="M37" s="78"/>
      <c r="N37" s="78"/>
      <c r="O37" s="78"/>
      <c r="P37" s="78"/>
      <c r="Q37" s="78"/>
      <c r="R37" s="78"/>
      <c r="S37" s="78"/>
      <c r="T37" s="78"/>
      <c r="U37" s="78"/>
      <c r="V37" s="78"/>
      <c r="W37" s="78"/>
      <c r="X37" s="79"/>
      <c r="Y37" s="79"/>
      <c r="Z37" s="79"/>
      <c r="AA37" s="79"/>
      <c r="AB37" s="79"/>
      <c r="AC37" s="79"/>
      <c r="AD37" s="79"/>
      <c r="AE37" s="79"/>
      <c r="AF37" s="79"/>
      <c r="AG37" s="79"/>
      <c r="AH37" s="79"/>
      <c r="AI37" s="79"/>
      <c r="AJ37" s="79"/>
      <c r="AK37" s="79"/>
      <c r="AL37" s="79"/>
      <c r="AM37" s="79"/>
      <c r="AN37" s="80"/>
      <c r="AO37" s="80"/>
      <c r="AP37" s="80"/>
      <c r="AQ37" s="80"/>
      <c r="AR37" s="80">
        <v>532400.05000000005</v>
      </c>
      <c r="AS37" s="80"/>
      <c r="AT37" s="80"/>
      <c r="AU37" s="80"/>
      <c r="AV37" s="80"/>
      <c r="AW37" s="80"/>
      <c r="AX37" s="80"/>
      <c r="AY37" s="80"/>
      <c r="AZ37" s="80"/>
      <c r="BA37" s="80"/>
      <c r="BB37" s="81"/>
      <c r="BC37" s="81">
        <v>0</v>
      </c>
      <c r="BD37" s="82"/>
      <c r="BE37" s="82"/>
      <c r="BF37" s="83"/>
      <c r="BG37" s="83"/>
      <c r="BH37" s="83"/>
      <c r="BI37" s="40"/>
      <c r="BJ37" s="82"/>
      <c r="BK37" s="84">
        <f>MAX(J37:BI37)</f>
        <v>532400.05000000005</v>
      </c>
      <c r="BL37" s="84">
        <f t="shared" si="19"/>
        <v>532400.05000000005</v>
      </c>
      <c r="BM37" s="84">
        <f t="shared" si="20"/>
        <v>266200.02500000002</v>
      </c>
      <c r="BN37" s="84">
        <f t="shared" si="21"/>
        <v>266200.02500000002</v>
      </c>
      <c r="BO37" s="79" t="e">
        <f t="shared" si="22"/>
        <v>#NUM!</v>
      </c>
      <c r="BP37" s="84">
        <f t="shared" si="23"/>
        <v>399300.03750000003</v>
      </c>
      <c r="BQ37" s="84">
        <f t="shared" si="24"/>
        <v>399300.03750000003</v>
      </c>
      <c r="BR37" s="79">
        <v>0</v>
      </c>
      <c r="BS37" s="85">
        <v>0</v>
      </c>
      <c r="BT37" s="79">
        <f>+BK37</f>
        <v>532400.05000000005</v>
      </c>
      <c r="BU37" s="94" t="s">
        <v>239</v>
      </c>
    </row>
    <row r="38" spans="1:73" ht="61.5" customHeight="1" x14ac:dyDescent="0.25">
      <c r="A38" s="75">
        <v>28</v>
      </c>
      <c r="B38" s="35" t="s">
        <v>304</v>
      </c>
      <c r="C38" s="35" t="s">
        <v>305</v>
      </c>
      <c r="D38" s="91" t="s">
        <v>3</v>
      </c>
      <c r="E38" s="76">
        <v>1</v>
      </c>
      <c r="F38" s="91"/>
      <c r="G38" s="91"/>
      <c r="H38" s="92"/>
      <c r="I38" s="92"/>
      <c r="J38" s="92"/>
      <c r="K38" s="92"/>
      <c r="L38" s="78"/>
      <c r="M38" s="78"/>
      <c r="N38" s="78"/>
      <c r="O38" s="78"/>
      <c r="P38" s="78"/>
      <c r="Q38" s="78"/>
      <c r="R38" s="78"/>
      <c r="S38" s="78"/>
      <c r="T38" s="78"/>
      <c r="U38" s="78"/>
      <c r="V38" s="78"/>
      <c r="W38" s="78"/>
      <c r="X38" s="79"/>
      <c r="Y38" s="79"/>
      <c r="Z38" s="79"/>
      <c r="AA38" s="79"/>
      <c r="AB38" s="79"/>
      <c r="AC38" s="79"/>
      <c r="AD38" s="79"/>
      <c r="AE38" s="79"/>
      <c r="AF38" s="79"/>
      <c r="AG38" s="79"/>
      <c r="AH38" s="79"/>
      <c r="AI38" s="79"/>
      <c r="AJ38" s="79"/>
      <c r="AK38" s="79"/>
      <c r="AL38" s="79"/>
      <c r="AM38" s="79"/>
      <c r="AN38" s="80"/>
      <c r="AO38" s="80"/>
      <c r="AP38" s="80"/>
      <c r="AQ38" s="80"/>
      <c r="AR38" s="80">
        <v>170872.1</v>
      </c>
      <c r="AS38" s="80"/>
      <c r="AT38" s="80"/>
      <c r="AU38" s="80"/>
      <c r="AV38" s="80"/>
      <c r="AW38" s="80"/>
      <c r="AX38" s="80"/>
      <c r="AY38" s="80"/>
      <c r="AZ38" s="80"/>
      <c r="BA38" s="80"/>
      <c r="BB38" s="81"/>
      <c r="BC38" s="81">
        <v>126000</v>
      </c>
      <c r="BD38" s="82"/>
      <c r="BE38" s="82"/>
      <c r="BF38" s="83"/>
      <c r="BG38" s="83"/>
      <c r="BH38" s="83"/>
      <c r="BI38" s="40"/>
      <c r="BJ38" s="82"/>
      <c r="BK38" s="84">
        <f t="shared" si="18"/>
        <v>126000</v>
      </c>
      <c r="BL38" s="84">
        <f t="shared" si="19"/>
        <v>170872.1</v>
      </c>
      <c r="BM38" s="84">
        <f t="shared" si="20"/>
        <v>148436.04999999999</v>
      </c>
      <c r="BN38" s="84">
        <f t="shared" si="21"/>
        <v>148436.04999999999</v>
      </c>
      <c r="BO38" s="79">
        <f t="shared" si="22"/>
        <v>145044.84995390271</v>
      </c>
      <c r="BP38" s="84">
        <f t="shared" si="23"/>
        <v>137218.02499999999</v>
      </c>
      <c r="BQ38" s="84">
        <f t="shared" si="24"/>
        <v>159654.07500000001</v>
      </c>
      <c r="BR38" s="79">
        <v>0</v>
      </c>
      <c r="BS38" s="85">
        <v>0</v>
      </c>
      <c r="BT38" s="79">
        <f>+BK38</f>
        <v>126000</v>
      </c>
      <c r="BU38" s="94" t="s">
        <v>239</v>
      </c>
    </row>
    <row r="39" spans="1:73" ht="33.75" customHeight="1" x14ac:dyDescent="0.25">
      <c r="A39" s="75">
        <v>29</v>
      </c>
      <c r="B39" s="35" t="s">
        <v>31</v>
      </c>
      <c r="C39" s="35" t="s">
        <v>306</v>
      </c>
      <c r="D39" s="91" t="s">
        <v>3</v>
      </c>
      <c r="E39" s="76">
        <v>1</v>
      </c>
      <c r="F39" s="91"/>
      <c r="G39" s="91"/>
      <c r="H39" s="92"/>
      <c r="I39" s="92"/>
      <c r="J39" s="92"/>
      <c r="K39" s="92"/>
      <c r="L39" s="78"/>
      <c r="M39" s="78"/>
      <c r="N39" s="78">
        <v>952000</v>
      </c>
      <c r="O39" s="78"/>
      <c r="P39" s="78"/>
      <c r="Q39" s="78"/>
      <c r="R39" s="78"/>
      <c r="S39" s="78"/>
      <c r="T39" s="78"/>
      <c r="U39" s="78"/>
      <c r="V39" s="78"/>
      <c r="W39" s="78"/>
      <c r="X39" s="79"/>
      <c r="Y39" s="79"/>
      <c r="Z39" s="79"/>
      <c r="AA39" s="79"/>
      <c r="AB39" s="79"/>
      <c r="AC39" s="79"/>
      <c r="AD39" s="79"/>
      <c r="AE39" s="79"/>
      <c r="AF39" s="79"/>
      <c r="AG39" s="79"/>
      <c r="AH39" s="79"/>
      <c r="AI39" s="79"/>
      <c r="AJ39" s="79"/>
      <c r="AK39" s="79"/>
      <c r="AL39" s="79"/>
      <c r="AM39" s="79"/>
      <c r="AN39" s="80"/>
      <c r="AO39" s="80"/>
      <c r="AP39" s="80"/>
      <c r="AQ39" s="80"/>
      <c r="AR39" s="80">
        <v>3493253</v>
      </c>
      <c r="AS39" s="80"/>
      <c r="AT39" s="80"/>
      <c r="AU39" s="80"/>
      <c r="AV39" s="80"/>
      <c r="AW39" s="80"/>
      <c r="AX39" s="80"/>
      <c r="AY39" s="80"/>
      <c r="AZ39" s="80"/>
      <c r="BA39" s="80"/>
      <c r="BB39" s="81"/>
      <c r="BC39" s="81">
        <v>1250000</v>
      </c>
      <c r="BD39" s="82"/>
      <c r="BE39" s="82"/>
      <c r="BF39" s="83"/>
      <c r="BG39" s="83"/>
      <c r="BH39" s="83"/>
      <c r="BI39" s="40"/>
      <c r="BJ39" s="82"/>
      <c r="BK39" s="84">
        <f t="shared" si="18"/>
        <v>952000</v>
      </c>
      <c r="BL39" s="84">
        <f t="shared" si="19"/>
        <v>3493253</v>
      </c>
      <c r="BM39" s="84">
        <f t="shared" si="20"/>
        <v>1250000</v>
      </c>
      <c r="BN39" s="84">
        <f t="shared" si="21"/>
        <v>1898417.6666666667</v>
      </c>
      <c r="BO39" s="79">
        <f t="shared" si="22"/>
        <v>1404043.2653664115</v>
      </c>
      <c r="BP39" s="84">
        <f t="shared" si="23"/>
        <v>1101000</v>
      </c>
      <c r="BQ39" s="84">
        <f t="shared" si="24"/>
        <v>2371626.5</v>
      </c>
      <c r="BR39" s="79">
        <f t="shared" si="25"/>
        <v>1389181.7034989819</v>
      </c>
      <c r="BS39" s="85">
        <f t="shared" si="26"/>
        <v>1.1113453627991856</v>
      </c>
      <c r="BT39" s="95">
        <f>+BQ39</f>
        <v>2371626.5</v>
      </c>
      <c r="BU39" s="86" t="str">
        <f>IF(BT39=BK39,"MENOR",IF(BT39=BP39,"PROM[MEN-MED]",IF(BT39=BM39,"MEDIANA",IF(BT39=BN39,"PROMEDIO",IF(BT39=BO39,"MED ARMONICA",IF(BT39=BQ39,"PROM[MAY-MED]"))))))</f>
        <v>PROM[MAY-MED]</v>
      </c>
    </row>
    <row r="40" spans="1:73" ht="45.75" customHeight="1" x14ac:dyDescent="0.25">
      <c r="A40" s="75">
        <v>30</v>
      </c>
      <c r="B40" s="35" t="s">
        <v>32</v>
      </c>
      <c r="C40" s="35" t="s">
        <v>32</v>
      </c>
      <c r="D40" s="91" t="s">
        <v>3</v>
      </c>
      <c r="E40" s="76">
        <v>1</v>
      </c>
      <c r="F40" s="91"/>
      <c r="G40" s="91"/>
      <c r="H40" s="92"/>
      <c r="I40" s="92"/>
      <c r="J40" s="92"/>
      <c r="K40" s="92"/>
      <c r="L40" s="78"/>
      <c r="M40" s="78"/>
      <c r="N40" s="78"/>
      <c r="O40" s="78"/>
      <c r="P40" s="78"/>
      <c r="Q40" s="78"/>
      <c r="R40" s="78"/>
      <c r="S40" s="78"/>
      <c r="T40" s="78"/>
      <c r="U40" s="78"/>
      <c r="V40" s="78"/>
      <c r="W40" s="78"/>
      <c r="X40" s="79"/>
      <c r="Y40" s="79"/>
      <c r="Z40" s="79"/>
      <c r="AA40" s="79"/>
      <c r="AB40" s="79"/>
      <c r="AC40" s="79"/>
      <c r="AD40" s="79"/>
      <c r="AE40" s="79"/>
      <c r="AF40" s="79"/>
      <c r="AG40" s="79"/>
      <c r="AH40" s="79"/>
      <c r="AI40" s="79"/>
      <c r="AJ40" s="79"/>
      <c r="AK40" s="79"/>
      <c r="AL40" s="79"/>
      <c r="AM40" s="79"/>
      <c r="AN40" s="80"/>
      <c r="AO40" s="80"/>
      <c r="AP40" s="80"/>
      <c r="AQ40" s="80"/>
      <c r="AR40" s="80">
        <v>847317</v>
      </c>
      <c r="AS40" s="80"/>
      <c r="AT40" s="80"/>
      <c r="AU40" s="80"/>
      <c r="AV40" s="80"/>
      <c r="AW40" s="80"/>
      <c r="AX40" s="80"/>
      <c r="AY40" s="80"/>
      <c r="AZ40" s="80"/>
      <c r="BA40" s="80"/>
      <c r="BB40" s="81"/>
      <c r="BC40" s="81">
        <v>595174.93000000005</v>
      </c>
      <c r="BD40" s="82"/>
      <c r="BE40" s="82"/>
      <c r="BF40" s="83"/>
      <c r="BG40" s="83"/>
      <c r="BH40" s="83"/>
      <c r="BI40" s="40"/>
      <c r="BJ40" s="82"/>
      <c r="BK40" s="84">
        <f t="shared" si="18"/>
        <v>595174.93000000005</v>
      </c>
      <c r="BL40" s="84">
        <f t="shared" si="19"/>
        <v>847317</v>
      </c>
      <c r="BM40" s="84">
        <f t="shared" si="20"/>
        <v>721245.96500000008</v>
      </c>
      <c r="BN40" s="84">
        <f t="shared" si="21"/>
        <v>721245.96500000008</v>
      </c>
      <c r="BO40" s="79">
        <f t="shared" si="22"/>
        <v>699209.23046385439</v>
      </c>
      <c r="BP40" s="84">
        <f t="shared" si="23"/>
        <v>658210.44750000001</v>
      </c>
      <c r="BQ40" s="84">
        <f t="shared" si="24"/>
        <v>784281.48250000004</v>
      </c>
      <c r="BR40" s="79">
        <v>0</v>
      </c>
      <c r="BS40" s="85">
        <v>0</v>
      </c>
      <c r="BT40" s="79">
        <f>+BK40</f>
        <v>595174.93000000005</v>
      </c>
      <c r="BU40" s="94" t="s">
        <v>239</v>
      </c>
    </row>
    <row r="41" spans="1:73" ht="63" customHeight="1" x14ac:dyDescent="0.25">
      <c r="A41" s="75">
        <v>31</v>
      </c>
      <c r="B41" s="35" t="s">
        <v>33</v>
      </c>
      <c r="C41" s="35" t="s">
        <v>34</v>
      </c>
      <c r="D41" s="91" t="s">
        <v>3</v>
      </c>
      <c r="E41" s="76">
        <v>1</v>
      </c>
      <c r="F41" s="91"/>
      <c r="G41" s="91"/>
      <c r="H41" s="92"/>
      <c r="I41" s="92"/>
      <c r="J41" s="92"/>
      <c r="K41" s="92"/>
      <c r="L41" s="78"/>
      <c r="M41" s="78"/>
      <c r="N41" s="78"/>
      <c r="O41" s="78"/>
      <c r="P41" s="78"/>
      <c r="Q41" s="78"/>
      <c r="R41" s="78"/>
      <c r="S41" s="78"/>
      <c r="T41" s="78"/>
      <c r="U41" s="78"/>
      <c r="V41" s="78"/>
      <c r="W41" s="78"/>
      <c r="X41" s="79"/>
      <c r="Y41" s="79"/>
      <c r="Z41" s="79"/>
      <c r="AA41" s="79"/>
      <c r="AB41" s="79"/>
      <c r="AC41" s="79"/>
      <c r="AD41" s="79"/>
      <c r="AE41" s="79"/>
      <c r="AF41" s="79"/>
      <c r="AG41" s="79"/>
      <c r="AH41" s="79"/>
      <c r="AI41" s="79"/>
      <c r="AJ41" s="79"/>
      <c r="AK41" s="79"/>
      <c r="AL41" s="79"/>
      <c r="AM41" s="79"/>
      <c r="AN41" s="80"/>
      <c r="AO41" s="80"/>
      <c r="AP41" s="80"/>
      <c r="AQ41" s="80"/>
      <c r="AR41" s="80">
        <v>1226747</v>
      </c>
      <c r="AS41" s="80"/>
      <c r="AT41" s="80"/>
      <c r="AU41" s="80"/>
      <c r="AV41" s="80"/>
      <c r="AW41" s="80"/>
      <c r="AX41" s="80"/>
      <c r="AY41" s="80"/>
      <c r="AZ41" s="80"/>
      <c r="BA41" s="80"/>
      <c r="BB41" s="81"/>
      <c r="BC41" s="81">
        <v>717806.81</v>
      </c>
      <c r="BD41" s="82"/>
      <c r="BE41" s="82"/>
      <c r="BF41" s="83"/>
      <c r="BG41" s="83"/>
      <c r="BH41" s="83"/>
      <c r="BI41" s="40"/>
      <c r="BJ41" s="82"/>
      <c r="BK41" s="84">
        <f t="shared" si="18"/>
        <v>717806.81</v>
      </c>
      <c r="BL41" s="84">
        <f t="shared" si="19"/>
        <v>1226747</v>
      </c>
      <c r="BM41" s="84">
        <f t="shared" si="20"/>
        <v>972276.90500000003</v>
      </c>
      <c r="BN41" s="84">
        <f t="shared" si="21"/>
        <v>972276.90500000003</v>
      </c>
      <c r="BO41" s="79">
        <f t="shared" si="22"/>
        <v>905675.47806462599</v>
      </c>
      <c r="BP41" s="84">
        <f t="shared" si="23"/>
        <v>845041.85750000004</v>
      </c>
      <c r="BQ41" s="84">
        <f t="shared" si="24"/>
        <v>1099511.9525000001</v>
      </c>
      <c r="BR41" s="79">
        <v>0</v>
      </c>
      <c r="BS41" s="85">
        <v>0</v>
      </c>
      <c r="BT41" s="79">
        <f>+BK41</f>
        <v>717806.81</v>
      </c>
      <c r="BU41" s="94" t="s">
        <v>239</v>
      </c>
    </row>
    <row r="42" spans="1:73" ht="64.5" customHeight="1" x14ac:dyDescent="0.25">
      <c r="A42" s="75">
        <v>32</v>
      </c>
      <c r="B42" s="35" t="s">
        <v>35</v>
      </c>
      <c r="C42" s="35" t="s">
        <v>36</v>
      </c>
      <c r="D42" s="91" t="s">
        <v>3</v>
      </c>
      <c r="E42" s="76">
        <v>1</v>
      </c>
      <c r="F42" s="91"/>
      <c r="G42" s="91"/>
      <c r="H42" s="92"/>
      <c r="I42" s="92"/>
      <c r="J42" s="92"/>
      <c r="K42" s="92"/>
      <c r="L42" s="78"/>
      <c r="M42" s="78"/>
      <c r="N42" s="78"/>
      <c r="O42" s="78"/>
      <c r="P42" s="78"/>
      <c r="Q42" s="78"/>
      <c r="R42" s="78"/>
      <c r="S42" s="78"/>
      <c r="T42" s="78"/>
      <c r="U42" s="78"/>
      <c r="V42" s="78"/>
      <c r="W42" s="78"/>
      <c r="X42" s="79"/>
      <c r="Y42" s="79"/>
      <c r="Z42" s="79"/>
      <c r="AA42" s="79"/>
      <c r="AB42" s="79"/>
      <c r="AC42" s="79">
        <v>2121413</v>
      </c>
      <c r="AD42" s="79"/>
      <c r="AE42" s="79"/>
      <c r="AF42" s="79"/>
      <c r="AG42" s="79"/>
      <c r="AH42" s="79"/>
      <c r="AI42" s="79"/>
      <c r="AJ42" s="79"/>
      <c r="AK42" s="79"/>
      <c r="AL42" s="79"/>
      <c r="AM42" s="79"/>
      <c r="AN42" s="80"/>
      <c r="AO42" s="80"/>
      <c r="AP42" s="80"/>
      <c r="AQ42" s="80"/>
      <c r="AR42" s="80">
        <v>2371495.0699999998</v>
      </c>
      <c r="AS42" s="80"/>
      <c r="AT42" s="80"/>
      <c r="AU42" s="80"/>
      <c r="AV42" s="80"/>
      <c r="AW42" s="80"/>
      <c r="AX42" s="80"/>
      <c r="AY42" s="80"/>
      <c r="AZ42" s="80"/>
      <c r="BA42" s="80"/>
      <c r="BB42" s="81"/>
      <c r="BC42" s="81"/>
      <c r="BD42" s="82"/>
      <c r="BE42" s="82"/>
      <c r="BF42" s="83"/>
      <c r="BG42" s="83"/>
      <c r="BH42" s="83"/>
      <c r="BI42" s="40"/>
      <c r="BJ42" s="82"/>
      <c r="BK42" s="84">
        <f t="shared" si="18"/>
        <v>2121413</v>
      </c>
      <c r="BL42" s="84">
        <f t="shared" si="19"/>
        <v>2371495.0699999998</v>
      </c>
      <c r="BM42" s="84">
        <f t="shared" si="20"/>
        <v>2246454.0350000001</v>
      </c>
      <c r="BN42" s="84">
        <f t="shared" si="21"/>
        <v>2246454.0350000001</v>
      </c>
      <c r="BO42" s="79">
        <f t="shared" si="22"/>
        <v>2239494.0615528375</v>
      </c>
      <c r="BP42" s="84">
        <f t="shared" si="23"/>
        <v>2183933.5175000001</v>
      </c>
      <c r="BQ42" s="84">
        <f t="shared" si="24"/>
        <v>2308974.5525000002</v>
      </c>
      <c r="BR42" s="79">
        <f t="shared" si="25"/>
        <v>176834.72755016875</v>
      </c>
      <c r="BS42" s="85">
        <f t="shared" si="26"/>
        <v>7.8717269436660756E-2</v>
      </c>
      <c r="BT42" s="79">
        <f>+BK42</f>
        <v>2121413</v>
      </c>
      <c r="BU42" s="86" t="str">
        <f>IF(BT42=BK42,"MENOR",IF(BT42=BP42,"PROM[MEN-MED]",IF(BT42=BM42,"MEDIANA",IF(BT42=BN42,"PROMEDIO",IF(BT42=BO42,"MED ARMONICA")))))</f>
        <v>MENOR</v>
      </c>
    </row>
    <row r="43" spans="1:73" ht="75" customHeight="1" x14ac:dyDescent="0.25">
      <c r="A43" s="75">
        <v>33</v>
      </c>
      <c r="B43" s="35" t="s">
        <v>307</v>
      </c>
      <c r="C43" s="35" t="s">
        <v>308</v>
      </c>
      <c r="D43" s="91" t="s">
        <v>3</v>
      </c>
      <c r="E43" s="76">
        <v>1</v>
      </c>
      <c r="F43" s="91"/>
      <c r="G43" s="91"/>
      <c r="H43" s="92"/>
      <c r="I43" s="92"/>
      <c r="J43" s="92"/>
      <c r="K43" s="92"/>
      <c r="L43" s="78"/>
      <c r="M43" s="78"/>
      <c r="N43" s="78"/>
      <c r="O43" s="78"/>
      <c r="P43" s="78"/>
      <c r="Q43" s="78"/>
      <c r="R43" s="78"/>
      <c r="S43" s="78"/>
      <c r="T43" s="78"/>
      <c r="U43" s="78"/>
      <c r="V43" s="78"/>
      <c r="W43" s="78"/>
      <c r="X43" s="79"/>
      <c r="Y43" s="79"/>
      <c r="Z43" s="79"/>
      <c r="AA43" s="79"/>
      <c r="AB43" s="79"/>
      <c r="AC43" s="79">
        <v>1410388</v>
      </c>
      <c r="AD43" s="79"/>
      <c r="AE43" s="79"/>
      <c r="AF43" s="79"/>
      <c r="AG43" s="79"/>
      <c r="AH43" s="79"/>
      <c r="AI43" s="79"/>
      <c r="AJ43" s="79"/>
      <c r="AK43" s="79"/>
      <c r="AL43" s="79"/>
      <c r="AM43" s="79"/>
      <c r="AN43" s="80"/>
      <c r="AO43" s="80"/>
      <c r="AP43" s="80"/>
      <c r="AQ43" s="80"/>
      <c r="AR43" s="80">
        <v>557040</v>
      </c>
      <c r="AS43" s="80"/>
      <c r="AT43" s="80"/>
      <c r="AU43" s="80"/>
      <c r="AV43" s="80"/>
      <c r="AW43" s="80"/>
      <c r="AX43" s="80"/>
      <c r="AY43" s="80"/>
      <c r="AZ43" s="80"/>
      <c r="BA43" s="80"/>
      <c r="BB43" s="81"/>
      <c r="BC43" s="81">
        <v>3150000.19</v>
      </c>
      <c r="BD43" s="82"/>
      <c r="BE43" s="82"/>
      <c r="BF43" s="83"/>
      <c r="BG43" s="83"/>
      <c r="BH43" s="83"/>
      <c r="BI43" s="40"/>
      <c r="BJ43" s="82"/>
      <c r="BK43" s="84">
        <f t="shared" si="18"/>
        <v>557040</v>
      </c>
      <c r="BL43" s="84">
        <f t="shared" si="19"/>
        <v>3150000.19</v>
      </c>
      <c r="BM43" s="84">
        <f t="shared" si="20"/>
        <v>1410388</v>
      </c>
      <c r="BN43" s="84">
        <f t="shared" si="21"/>
        <v>1705809.3966666665</v>
      </c>
      <c r="BO43" s="79">
        <f t="shared" si="22"/>
        <v>1063193.2790732132</v>
      </c>
      <c r="BP43" s="84">
        <f t="shared" si="23"/>
        <v>983714</v>
      </c>
      <c r="BQ43" s="84">
        <f t="shared" si="24"/>
        <v>2280194.0949999997</v>
      </c>
      <c r="BR43" s="79">
        <f t="shared" si="25"/>
        <v>1321482.4962660582</v>
      </c>
      <c r="BS43" s="85">
        <f t="shared" si="26"/>
        <v>0.93696379738487434</v>
      </c>
      <c r="BT43" s="95">
        <f>+BQ43</f>
        <v>2280194.0949999997</v>
      </c>
      <c r="BU43" s="86" t="str">
        <f>IF(BT43=BK43,"MENOR",IF(BT43=BP43,"PROM[MEN-MED]",IF(BT43=BM43,"MEDIANA",IF(BT43=BN43,"PROMEDIO",IF(BT43=BO43,"MED ARMONICA",IF(BT43=BQ43,"PROM[MAY-MED]"))))))</f>
        <v>PROM[MAY-MED]</v>
      </c>
    </row>
    <row r="44" spans="1:73" ht="43.5" customHeight="1" x14ac:dyDescent="0.25">
      <c r="A44" s="75">
        <v>34</v>
      </c>
      <c r="B44" s="35" t="s">
        <v>309</v>
      </c>
      <c r="C44" s="35" t="s">
        <v>310</v>
      </c>
      <c r="D44" s="91" t="s">
        <v>3</v>
      </c>
      <c r="E44" s="76">
        <v>1</v>
      </c>
      <c r="F44" s="91"/>
      <c r="G44" s="91"/>
      <c r="H44" s="92"/>
      <c r="I44" s="92"/>
      <c r="J44" s="92"/>
      <c r="K44" s="92"/>
      <c r="L44" s="78"/>
      <c r="M44" s="78"/>
      <c r="N44" s="78"/>
      <c r="O44" s="78"/>
      <c r="P44" s="78"/>
      <c r="Q44" s="78"/>
      <c r="R44" s="78"/>
      <c r="S44" s="78"/>
      <c r="T44" s="78"/>
      <c r="U44" s="78"/>
      <c r="V44" s="78"/>
      <c r="W44" s="78"/>
      <c r="X44" s="79"/>
      <c r="Y44" s="79"/>
      <c r="Z44" s="79"/>
      <c r="AA44" s="79"/>
      <c r="AB44" s="79"/>
      <c r="AC44" s="79">
        <v>1427048</v>
      </c>
      <c r="AD44" s="79"/>
      <c r="AE44" s="79"/>
      <c r="AF44" s="79"/>
      <c r="AG44" s="79"/>
      <c r="AH44" s="79"/>
      <c r="AI44" s="79"/>
      <c r="AJ44" s="79"/>
      <c r="AK44" s="79"/>
      <c r="AL44" s="79"/>
      <c r="AM44" s="79"/>
      <c r="AN44" s="80"/>
      <c r="AO44" s="80"/>
      <c r="AP44" s="80"/>
      <c r="AQ44" s="80"/>
      <c r="AR44" s="80">
        <v>3448668.79</v>
      </c>
      <c r="AS44" s="80"/>
      <c r="AT44" s="80"/>
      <c r="AU44" s="80"/>
      <c r="AV44" s="80"/>
      <c r="AW44" s="80"/>
      <c r="AX44" s="80"/>
      <c r="AY44" s="80"/>
      <c r="AZ44" s="80"/>
      <c r="BA44" s="80"/>
      <c r="BB44" s="81"/>
      <c r="BC44" s="81"/>
      <c r="BD44" s="82"/>
      <c r="BE44" s="82"/>
      <c r="BF44" s="83"/>
      <c r="BG44" s="83"/>
      <c r="BH44" s="83"/>
      <c r="BI44" s="40"/>
      <c r="BJ44" s="82"/>
      <c r="BK44" s="84">
        <f t="shared" si="18"/>
        <v>1427048</v>
      </c>
      <c r="BL44" s="84">
        <f t="shared" si="19"/>
        <v>3448668.79</v>
      </c>
      <c r="BM44" s="84">
        <f t="shared" si="20"/>
        <v>2437858.395</v>
      </c>
      <c r="BN44" s="84">
        <f t="shared" si="21"/>
        <v>2437858.395</v>
      </c>
      <c r="BO44" s="79">
        <f t="shared" si="22"/>
        <v>2018745.5963503246</v>
      </c>
      <c r="BP44" s="84">
        <f t="shared" si="23"/>
        <v>1932453.1975</v>
      </c>
      <c r="BQ44" s="84">
        <f t="shared" si="24"/>
        <v>2943263.5925000003</v>
      </c>
      <c r="BR44" s="79">
        <f t="shared" si="25"/>
        <v>1429501.769596705</v>
      </c>
      <c r="BS44" s="85">
        <f t="shared" si="26"/>
        <v>0.58637604732439963</v>
      </c>
      <c r="BT44" s="79">
        <f>+BM44</f>
        <v>2437858.395</v>
      </c>
      <c r="BU44" s="86" t="str">
        <f>IF(BT44=BK44,"MENOR",IF(BT44=BP44,"PROM[MEN-MED]",IF(BT44=BM44,"MEDIANA",IF(BT44=BN44,"PROMEDIO",IF(BT44=BO44,"MED ARMONICA")))))</f>
        <v>MEDIANA</v>
      </c>
    </row>
    <row r="45" spans="1:73" ht="92.25" customHeight="1" x14ac:dyDescent="0.25">
      <c r="A45" s="75">
        <v>35</v>
      </c>
      <c r="B45" s="35" t="s">
        <v>37</v>
      </c>
      <c r="C45" s="35" t="s">
        <v>37</v>
      </c>
      <c r="D45" s="91" t="s">
        <v>3</v>
      </c>
      <c r="E45" s="76">
        <v>1</v>
      </c>
      <c r="F45" s="91"/>
      <c r="G45" s="91"/>
      <c r="H45" s="92"/>
      <c r="I45" s="92"/>
      <c r="J45" s="92"/>
      <c r="K45" s="92"/>
      <c r="L45" s="78"/>
      <c r="M45" s="78"/>
      <c r="N45" s="78"/>
      <c r="O45" s="78"/>
      <c r="P45" s="78"/>
      <c r="Q45" s="78"/>
      <c r="R45" s="78"/>
      <c r="S45" s="78"/>
      <c r="T45" s="78"/>
      <c r="U45" s="78"/>
      <c r="V45" s="78"/>
      <c r="W45" s="78"/>
      <c r="X45" s="79"/>
      <c r="Y45" s="79"/>
      <c r="Z45" s="79"/>
      <c r="AA45" s="79"/>
      <c r="AB45" s="79"/>
      <c r="AC45" s="79">
        <v>1494878</v>
      </c>
      <c r="AD45" s="79"/>
      <c r="AE45" s="79"/>
      <c r="AF45" s="79"/>
      <c r="AG45" s="79"/>
      <c r="AH45" s="79"/>
      <c r="AI45" s="79"/>
      <c r="AJ45" s="79"/>
      <c r="AK45" s="79"/>
      <c r="AL45" s="79"/>
      <c r="AM45" s="79"/>
      <c r="AN45" s="80"/>
      <c r="AO45" s="80"/>
      <c r="AP45" s="80"/>
      <c r="AQ45" s="80"/>
      <c r="AR45" s="80">
        <v>793782</v>
      </c>
      <c r="AS45" s="80"/>
      <c r="AT45" s="80"/>
      <c r="AU45" s="80"/>
      <c r="AV45" s="80"/>
      <c r="AW45" s="80"/>
      <c r="AX45" s="80"/>
      <c r="AY45" s="80"/>
      <c r="AZ45" s="80"/>
      <c r="BA45" s="80"/>
      <c r="BB45" s="81"/>
      <c r="BC45" s="81"/>
      <c r="BD45" s="82"/>
      <c r="BE45" s="82"/>
      <c r="BF45" s="83"/>
      <c r="BG45" s="83"/>
      <c r="BH45" s="83"/>
      <c r="BI45" s="40"/>
      <c r="BJ45" s="82"/>
      <c r="BK45" s="84">
        <f t="shared" si="18"/>
        <v>793782</v>
      </c>
      <c r="BL45" s="84">
        <f t="shared" si="19"/>
        <v>1494878</v>
      </c>
      <c r="BM45" s="84">
        <f t="shared" si="20"/>
        <v>1144330</v>
      </c>
      <c r="BN45" s="84">
        <f t="shared" si="21"/>
        <v>1144330</v>
      </c>
      <c r="BO45" s="79">
        <f t="shared" si="22"/>
        <v>1036944.9796789389</v>
      </c>
      <c r="BP45" s="84">
        <f t="shared" si="23"/>
        <v>969056</v>
      </c>
      <c r="BQ45" s="84">
        <f t="shared" si="24"/>
        <v>1319604</v>
      </c>
      <c r="BR45" s="79">
        <f t="shared" si="25"/>
        <v>495749.73586276371</v>
      </c>
      <c r="BS45" s="85">
        <f t="shared" si="26"/>
        <v>0.4332227031212707</v>
      </c>
      <c r="BT45" s="79">
        <f>+BM45</f>
        <v>1144330</v>
      </c>
      <c r="BU45" s="86" t="str">
        <f>IF(BT45=BK45,"MENOR",IF(BT45=BP45,"PROM[MEN-MED]",IF(BT45=BM45,"MEDIANA",IF(BT45=BN45,"PROMEDIO",IF(BT45=BO45,"MED ARMONICA")))))</f>
        <v>MEDIANA</v>
      </c>
    </row>
    <row r="46" spans="1:73" ht="60.75" customHeight="1" x14ac:dyDescent="0.25">
      <c r="A46" s="75">
        <v>36</v>
      </c>
      <c r="B46" s="35" t="s">
        <v>311</v>
      </c>
      <c r="C46" s="35" t="s">
        <v>312</v>
      </c>
      <c r="D46" s="91" t="s">
        <v>3</v>
      </c>
      <c r="E46" s="76">
        <v>1</v>
      </c>
      <c r="F46" s="91"/>
      <c r="G46" s="91"/>
      <c r="H46" s="92"/>
      <c r="I46" s="92"/>
      <c r="J46" s="92"/>
      <c r="K46" s="92"/>
      <c r="L46" s="78"/>
      <c r="M46" s="78"/>
      <c r="N46" s="78"/>
      <c r="O46" s="78"/>
      <c r="P46" s="78"/>
      <c r="Q46" s="78"/>
      <c r="R46" s="78"/>
      <c r="S46" s="78"/>
      <c r="T46" s="78"/>
      <c r="U46" s="78"/>
      <c r="V46" s="78"/>
      <c r="W46" s="78"/>
      <c r="X46" s="79"/>
      <c r="Y46" s="79"/>
      <c r="Z46" s="79"/>
      <c r="AA46" s="79"/>
      <c r="AB46" s="79"/>
      <c r="AC46" s="79">
        <v>1448468</v>
      </c>
      <c r="AD46" s="79"/>
      <c r="AE46" s="79"/>
      <c r="AF46" s="79"/>
      <c r="AG46" s="79"/>
      <c r="AH46" s="79"/>
      <c r="AI46" s="79"/>
      <c r="AJ46" s="79"/>
      <c r="AK46" s="79"/>
      <c r="AL46" s="79"/>
      <c r="AM46" s="79"/>
      <c r="AN46" s="80"/>
      <c r="AO46" s="80"/>
      <c r="AP46" s="80"/>
      <c r="AQ46" s="80"/>
      <c r="AR46" s="80">
        <v>3617244.19</v>
      </c>
      <c r="AS46" s="80"/>
      <c r="AT46" s="80"/>
      <c r="AU46" s="80"/>
      <c r="AV46" s="80"/>
      <c r="AW46" s="80"/>
      <c r="AX46" s="80"/>
      <c r="AY46" s="80"/>
      <c r="AZ46" s="80"/>
      <c r="BA46" s="80"/>
      <c r="BB46" s="81"/>
      <c r="BC46" s="81"/>
      <c r="BD46" s="82"/>
      <c r="BE46" s="82"/>
      <c r="BF46" s="83"/>
      <c r="BG46" s="83"/>
      <c r="BH46" s="83"/>
      <c r="BI46" s="40"/>
      <c r="BJ46" s="82"/>
      <c r="BK46" s="84">
        <f t="shared" si="18"/>
        <v>1448468</v>
      </c>
      <c r="BL46" s="84">
        <f t="shared" si="19"/>
        <v>3617244.19</v>
      </c>
      <c r="BM46" s="84">
        <f t="shared" si="20"/>
        <v>2532856.0949999997</v>
      </c>
      <c r="BN46" s="84">
        <f t="shared" si="21"/>
        <v>2532856.0949999997</v>
      </c>
      <c r="BO46" s="79">
        <f t="shared" si="22"/>
        <v>2068598.5547082254</v>
      </c>
      <c r="BP46" s="84">
        <f t="shared" si="23"/>
        <v>1990662.0474999999</v>
      </c>
      <c r="BQ46" s="84">
        <f t="shared" si="24"/>
        <v>3075050.1425000001</v>
      </c>
      <c r="BR46" s="79">
        <f t="shared" si="25"/>
        <v>1533556.3508249251</v>
      </c>
      <c r="BS46" s="85">
        <f t="shared" si="26"/>
        <v>0.60546525081004465</v>
      </c>
      <c r="BT46" s="79">
        <f>+BM46</f>
        <v>2532856.0949999997</v>
      </c>
      <c r="BU46" s="86" t="str">
        <f>IF(BT46=BK46,"MENOR",IF(BT46=BP46,"PROM[MEN-MED]",IF(BT46=BM46,"MEDIANA",IF(BT46=BN46,"PROMEDIO",IF(BT46=BO46,"MED ARMONICA")))))</f>
        <v>MEDIANA</v>
      </c>
    </row>
    <row r="47" spans="1:73" ht="14.25" customHeight="1" x14ac:dyDescent="0.25">
      <c r="A47" s="164" t="s">
        <v>278</v>
      </c>
      <c r="B47" s="164"/>
      <c r="C47" s="164"/>
      <c r="D47" s="47" t="s">
        <v>17</v>
      </c>
      <c r="E47" s="48"/>
      <c r="F47" s="47"/>
      <c r="G47" s="47"/>
      <c r="H47" s="49"/>
      <c r="I47" s="49"/>
      <c r="J47" s="49"/>
      <c r="K47" s="49"/>
      <c r="L47" s="50"/>
      <c r="M47" s="50"/>
      <c r="N47" s="50"/>
      <c r="O47" s="50"/>
      <c r="P47" s="50"/>
      <c r="Q47" s="50"/>
      <c r="R47" s="50"/>
      <c r="S47" s="50"/>
      <c r="T47" s="50"/>
      <c r="U47" s="50"/>
      <c r="V47" s="50"/>
      <c r="W47" s="50"/>
      <c r="X47" s="51"/>
      <c r="Y47" s="51"/>
      <c r="Z47" s="51"/>
      <c r="AA47" s="51"/>
      <c r="AB47" s="51"/>
      <c r="AC47" s="51"/>
      <c r="AD47" s="51"/>
      <c r="AE47" s="51"/>
      <c r="AF47" s="51"/>
      <c r="AG47" s="51"/>
      <c r="AH47" s="51"/>
      <c r="AI47" s="51"/>
      <c r="AJ47" s="51"/>
      <c r="AK47" s="51"/>
      <c r="AL47" s="51"/>
      <c r="AM47" s="51"/>
      <c r="AN47" s="52"/>
      <c r="AO47" s="52"/>
      <c r="AP47" s="52"/>
      <c r="AQ47" s="52"/>
      <c r="AR47" s="52"/>
      <c r="AS47" s="52"/>
      <c r="AT47" s="52"/>
      <c r="AU47" s="52"/>
      <c r="AV47" s="52"/>
      <c r="AW47" s="52"/>
      <c r="AX47" s="52"/>
      <c r="AY47" s="52"/>
      <c r="AZ47" s="52"/>
      <c r="BA47" s="52"/>
      <c r="BB47" s="53"/>
      <c r="BC47" s="53"/>
      <c r="BD47" s="54"/>
      <c r="BE47" s="54"/>
      <c r="BF47" s="55"/>
      <c r="BG47" s="55"/>
      <c r="BH47" s="55"/>
      <c r="BI47" s="56"/>
      <c r="BJ47" s="54"/>
      <c r="BK47" s="57"/>
      <c r="BL47" s="57"/>
      <c r="BM47" s="57"/>
      <c r="BN47" s="57"/>
      <c r="BO47" s="51"/>
      <c r="BP47" s="57"/>
      <c r="BQ47" s="57"/>
      <c r="BR47" s="51"/>
      <c r="BS47" s="58"/>
      <c r="BT47" s="51"/>
      <c r="BU47" s="59"/>
    </row>
    <row r="48" spans="1:73" ht="14.25" customHeight="1" x14ac:dyDescent="0.25">
      <c r="A48" s="61" t="s">
        <v>0</v>
      </c>
      <c r="B48" s="62" t="s">
        <v>1</v>
      </c>
      <c r="C48" s="62" t="s">
        <v>4</v>
      </c>
      <c r="D48" s="61" t="s">
        <v>2</v>
      </c>
      <c r="E48" s="63"/>
      <c r="F48" s="61"/>
      <c r="G48" s="61"/>
      <c r="H48" s="64"/>
      <c r="I48" s="64"/>
      <c r="J48" s="64"/>
      <c r="K48" s="64"/>
      <c r="L48" s="65"/>
      <c r="M48" s="65"/>
      <c r="N48" s="65"/>
      <c r="O48" s="65"/>
      <c r="P48" s="65"/>
      <c r="Q48" s="65"/>
      <c r="R48" s="65"/>
      <c r="S48" s="65"/>
      <c r="T48" s="65"/>
      <c r="U48" s="65"/>
      <c r="V48" s="65"/>
      <c r="W48" s="65"/>
      <c r="X48" s="66"/>
      <c r="Y48" s="66"/>
      <c r="Z48" s="66"/>
      <c r="AA48" s="66"/>
      <c r="AB48" s="66"/>
      <c r="AC48" s="66"/>
      <c r="AD48" s="66"/>
      <c r="AE48" s="66"/>
      <c r="AF48" s="66"/>
      <c r="AG48" s="66"/>
      <c r="AH48" s="66"/>
      <c r="AI48" s="66"/>
      <c r="AJ48" s="66"/>
      <c r="AK48" s="66"/>
      <c r="AL48" s="66"/>
      <c r="AM48" s="66"/>
      <c r="AN48" s="67"/>
      <c r="AO48" s="67"/>
      <c r="AP48" s="67"/>
      <c r="AQ48" s="67"/>
      <c r="AR48" s="67"/>
      <c r="AS48" s="67"/>
      <c r="AT48" s="67"/>
      <c r="AU48" s="67"/>
      <c r="AV48" s="67"/>
      <c r="AW48" s="67"/>
      <c r="AX48" s="67"/>
      <c r="AY48" s="67"/>
      <c r="AZ48" s="67"/>
      <c r="BA48" s="67"/>
      <c r="BB48" s="68"/>
      <c r="BC48" s="68"/>
      <c r="BD48" s="69"/>
      <c r="BE48" s="69"/>
      <c r="BF48" s="70"/>
      <c r="BG48" s="70"/>
      <c r="BH48" s="70"/>
      <c r="BI48" s="71"/>
      <c r="BJ48" s="69"/>
      <c r="BK48" s="72"/>
      <c r="BL48" s="72"/>
      <c r="BM48" s="72"/>
      <c r="BN48" s="72"/>
      <c r="BO48" s="66"/>
      <c r="BP48" s="72"/>
      <c r="BQ48" s="72"/>
      <c r="BR48" s="66"/>
      <c r="BS48" s="73"/>
      <c r="BT48" s="66"/>
      <c r="BU48" s="74"/>
    </row>
    <row r="49" spans="1:73" ht="111" customHeight="1" x14ac:dyDescent="0.25">
      <c r="A49" s="75">
        <v>1</v>
      </c>
      <c r="B49" s="35" t="s">
        <v>38</v>
      </c>
      <c r="C49" s="35" t="s">
        <v>39</v>
      </c>
      <c r="D49" s="76" t="s">
        <v>3</v>
      </c>
      <c r="E49" s="76">
        <v>1</v>
      </c>
      <c r="F49" s="76" t="s">
        <v>232</v>
      </c>
      <c r="G49" s="96">
        <v>45652</v>
      </c>
      <c r="H49" s="77">
        <v>236111</v>
      </c>
      <c r="I49" s="77">
        <v>158.91</v>
      </c>
      <c r="J49" s="77">
        <v>144.88</v>
      </c>
      <c r="K49" s="92">
        <f>+H49*(I49/J49)</f>
        <v>258975.69719768086</v>
      </c>
      <c r="L49" s="78"/>
      <c r="M49" s="78"/>
      <c r="N49" s="78"/>
      <c r="O49" s="78"/>
      <c r="P49" s="78"/>
      <c r="Q49" s="78"/>
      <c r="R49" s="78"/>
      <c r="S49" s="78"/>
      <c r="T49" s="78"/>
      <c r="U49" s="78"/>
      <c r="V49" s="78"/>
      <c r="W49" s="78"/>
      <c r="X49" s="79"/>
      <c r="Y49" s="79"/>
      <c r="Z49" s="79"/>
      <c r="AA49" s="79"/>
      <c r="AB49" s="79"/>
      <c r="AC49" s="79"/>
      <c r="AD49" s="79"/>
      <c r="AE49" s="79"/>
      <c r="AF49" s="79"/>
      <c r="AG49" s="79"/>
      <c r="AH49" s="79"/>
      <c r="AI49" s="79"/>
      <c r="AJ49" s="79"/>
      <c r="AK49" s="79"/>
      <c r="AL49" s="79"/>
      <c r="AM49" s="79"/>
      <c r="AN49" s="80"/>
      <c r="AO49" s="80"/>
      <c r="AP49" s="80"/>
      <c r="AQ49" s="80"/>
      <c r="AR49" s="80"/>
      <c r="AS49" s="80"/>
      <c r="AT49" s="80"/>
      <c r="AU49" s="80"/>
      <c r="AV49" s="80"/>
      <c r="AW49" s="80"/>
      <c r="AX49" s="80"/>
      <c r="AY49" s="80"/>
      <c r="AZ49" s="80"/>
      <c r="BA49" s="80"/>
      <c r="BB49" s="81"/>
      <c r="BC49" s="81"/>
      <c r="BD49" s="82"/>
      <c r="BE49" s="82"/>
      <c r="BF49" s="83"/>
      <c r="BG49" s="83"/>
      <c r="BH49" s="83"/>
      <c r="BI49" s="40"/>
      <c r="BJ49" s="82"/>
      <c r="BK49" s="84">
        <f t="shared" ref="BK49:BK52" si="28">MIN(K49:BJ49)</f>
        <v>258975.69719768086</v>
      </c>
      <c r="BL49" s="84">
        <f t="shared" ref="BL49:BL52" si="29">MAX(K49:BJ49)</f>
        <v>258975.69719768086</v>
      </c>
      <c r="BM49" s="84">
        <f t="shared" ref="BM49:BM52" si="30">MEDIAN(K49:BJ49)</f>
        <v>258975.69719768086</v>
      </c>
      <c r="BN49" s="84">
        <f t="shared" ref="BN49:BN52" si="31">AVERAGE(K49:BJ49)</f>
        <v>258975.69719768086</v>
      </c>
      <c r="BO49" s="79">
        <f t="shared" ref="BO49:BO52" si="32">HARMEAN(K49:BJ49)</f>
        <v>258975.69719768086</v>
      </c>
      <c r="BP49" s="84">
        <f t="shared" ref="BP49:BP52" si="33">AVERAGE(BK49,BM49)</f>
        <v>258975.69719768086</v>
      </c>
      <c r="BQ49" s="84">
        <f t="shared" ref="BQ49:BQ52" si="34">AVERAGE(BL49,BM49)</f>
        <v>258975.69719768086</v>
      </c>
      <c r="BR49" s="79">
        <v>0</v>
      </c>
      <c r="BS49" s="85">
        <f t="shared" ref="BS49:BS52" si="35">BR49/BM49</f>
        <v>0</v>
      </c>
      <c r="BT49" s="79">
        <f>+BK49</f>
        <v>258975.69719768086</v>
      </c>
      <c r="BU49" s="86" t="s">
        <v>238</v>
      </c>
    </row>
    <row r="50" spans="1:73" ht="111" customHeight="1" x14ac:dyDescent="0.25">
      <c r="A50" s="75">
        <v>2</v>
      </c>
      <c r="B50" s="35" t="s">
        <v>40</v>
      </c>
      <c r="C50" s="35" t="s">
        <v>41</v>
      </c>
      <c r="D50" s="76" t="s">
        <v>3</v>
      </c>
      <c r="E50" s="76">
        <v>1</v>
      </c>
      <c r="F50" s="76" t="s">
        <v>232</v>
      </c>
      <c r="G50" s="96">
        <v>45652</v>
      </c>
      <c r="H50" s="77">
        <v>188889</v>
      </c>
      <c r="I50" s="77">
        <v>158.91</v>
      </c>
      <c r="J50" s="77">
        <v>144.88</v>
      </c>
      <c r="K50" s="92">
        <f>+H50*(I50/J50)</f>
        <v>207180.77712589729</v>
      </c>
      <c r="L50" s="78"/>
      <c r="M50" s="78"/>
      <c r="N50" s="78"/>
      <c r="O50" s="78"/>
      <c r="P50" s="78"/>
      <c r="Q50" s="78"/>
      <c r="R50" s="78"/>
      <c r="S50" s="78"/>
      <c r="T50" s="78"/>
      <c r="U50" s="78"/>
      <c r="V50" s="78"/>
      <c r="W50" s="78"/>
      <c r="X50" s="79"/>
      <c r="Y50" s="79"/>
      <c r="Z50" s="79"/>
      <c r="AA50" s="79"/>
      <c r="AB50" s="79"/>
      <c r="AC50" s="79"/>
      <c r="AD50" s="79"/>
      <c r="AE50" s="79"/>
      <c r="AF50" s="79"/>
      <c r="AG50" s="79"/>
      <c r="AH50" s="79"/>
      <c r="AI50" s="79"/>
      <c r="AJ50" s="79"/>
      <c r="AK50" s="79"/>
      <c r="AL50" s="79"/>
      <c r="AM50" s="79"/>
      <c r="AN50" s="80"/>
      <c r="AO50" s="80"/>
      <c r="AP50" s="80"/>
      <c r="AQ50" s="80"/>
      <c r="AR50" s="80"/>
      <c r="AS50" s="80"/>
      <c r="AT50" s="80"/>
      <c r="AU50" s="80"/>
      <c r="AV50" s="80"/>
      <c r="AW50" s="80"/>
      <c r="AX50" s="80"/>
      <c r="AY50" s="80"/>
      <c r="AZ50" s="80"/>
      <c r="BA50" s="80"/>
      <c r="BB50" s="81"/>
      <c r="BC50" s="81"/>
      <c r="BD50" s="82"/>
      <c r="BE50" s="82"/>
      <c r="BF50" s="83"/>
      <c r="BG50" s="83"/>
      <c r="BH50" s="83"/>
      <c r="BI50" s="40"/>
      <c r="BJ50" s="82"/>
      <c r="BK50" s="84">
        <f t="shared" si="28"/>
        <v>207180.77712589729</v>
      </c>
      <c r="BL50" s="84">
        <f t="shared" si="29"/>
        <v>207180.77712589729</v>
      </c>
      <c r="BM50" s="84">
        <f t="shared" si="30"/>
        <v>207180.77712589729</v>
      </c>
      <c r="BN50" s="84">
        <f t="shared" si="31"/>
        <v>207180.77712589729</v>
      </c>
      <c r="BO50" s="79">
        <f t="shared" si="32"/>
        <v>207180.77712589729</v>
      </c>
      <c r="BP50" s="84">
        <f t="shared" si="33"/>
        <v>207180.77712589729</v>
      </c>
      <c r="BQ50" s="84">
        <f t="shared" si="34"/>
        <v>207180.77712589729</v>
      </c>
      <c r="BR50" s="79">
        <v>0</v>
      </c>
      <c r="BS50" s="85">
        <f t="shared" si="35"/>
        <v>0</v>
      </c>
      <c r="BT50" s="79">
        <f>+BK50</f>
        <v>207180.77712589729</v>
      </c>
      <c r="BU50" s="86" t="s">
        <v>238</v>
      </c>
    </row>
    <row r="51" spans="1:73" ht="111" customHeight="1" x14ac:dyDescent="0.25">
      <c r="A51" s="75">
        <v>3</v>
      </c>
      <c r="B51" s="35" t="s">
        <v>42</v>
      </c>
      <c r="C51" s="35" t="s">
        <v>43</v>
      </c>
      <c r="D51" s="76" t="s">
        <v>3</v>
      </c>
      <c r="E51" s="76">
        <v>1</v>
      </c>
      <c r="F51" s="76" t="s">
        <v>232</v>
      </c>
      <c r="G51" s="96">
        <v>45652</v>
      </c>
      <c r="H51" s="77">
        <v>354167</v>
      </c>
      <c r="I51" s="77">
        <v>158.91</v>
      </c>
      <c r="J51" s="77">
        <v>144.88</v>
      </c>
      <c r="K51" s="92">
        <f>+H51*(I51/J51)</f>
        <v>388464.09421590285</v>
      </c>
      <c r="L51" s="78"/>
      <c r="M51" s="78"/>
      <c r="N51" s="78"/>
      <c r="O51" s="78"/>
      <c r="P51" s="78"/>
      <c r="Q51" s="78"/>
      <c r="R51" s="78"/>
      <c r="S51" s="78"/>
      <c r="T51" s="78"/>
      <c r="U51" s="78"/>
      <c r="V51" s="78"/>
      <c r="W51" s="78"/>
      <c r="X51" s="79"/>
      <c r="Y51" s="79"/>
      <c r="Z51" s="79"/>
      <c r="AA51" s="79"/>
      <c r="AB51" s="79"/>
      <c r="AC51" s="79"/>
      <c r="AD51" s="79"/>
      <c r="AE51" s="79"/>
      <c r="AF51" s="79"/>
      <c r="AG51" s="79"/>
      <c r="AH51" s="79"/>
      <c r="AI51" s="79"/>
      <c r="AJ51" s="79"/>
      <c r="AK51" s="79"/>
      <c r="AL51" s="79"/>
      <c r="AM51" s="79"/>
      <c r="AN51" s="80"/>
      <c r="AO51" s="80"/>
      <c r="AP51" s="80"/>
      <c r="AQ51" s="80"/>
      <c r="AR51" s="80"/>
      <c r="AS51" s="80"/>
      <c r="AT51" s="80"/>
      <c r="AU51" s="80"/>
      <c r="AV51" s="80"/>
      <c r="AW51" s="80"/>
      <c r="AX51" s="80"/>
      <c r="AY51" s="80"/>
      <c r="AZ51" s="80"/>
      <c r="BA51" s="80"/>
      <c r="BB51" s="81"/>
      <c r="BC51" s="81"/>
      <c r="BD51" s="82"/>
      <c r="BE51" s="82"/>
      <c r="BF51" s="83"/>
      <c r="BG51" s="83"/>
      <c r="BH51" s="83"/>
      <c r="BI51" s="40"/>
      <c r="BJ51" s="82"/>
      <c r="BK51" s="84">
        <f t="shared" si="28"/>
        <v>388464.09421590285</v>
      </c>
      <c r="BL51" s="84">
        <f t="shared" si="29"/>
        <v>388464.09421590285</v>
      </c>
      <c r="BM51" s="84">
        <f t="shared" si="30"/>
        <v>388464.09421590285</v>
      </c>
      <c r="BN51" s="84">
        <f t="shared" si="31"/>
        <v>388464.09421590285</v>
      </c>
      <c r="BO51" s="79">
        <f t="shared" si="32"/>
        <v>388464.09421590285</v>
      </c>
      <c r="BP51" s="84">
        <f t="shared" si="33"/>
        <v>388464.09421590285</v>
      </c>
      <c r="BQ51" s="84">
        <f t="shared" si="34"/>
        <v>388464.09421590285</v>
      </c>
      <c r="BR51" s="79">
        <v>0</v>
      </c>
      <c r="BS51" s="85">
        <f t="shared" si="35"/>
        <v>0</v>
      </c>
      <c r="BT51" s="79">
        <f>+BK51</f>
        <v>388464.09421590285</v>
      </c>
      <c r="BU51" s="86" t="s">
        <v>238</v>
      </c>
    </row>
    <row r="52" spans="1:73" ht="111" customHeight="1" x14ac:dyDescent="0.25">
      <c r="A52" s="75">
        <v>4</v>
      </c>
      <c r="B52" s="35" t="s">
        <v>44</v>
      </c>
      <c r="C52" s="35" t="s">
        <v>45</v>
      </c>
      <c r="D52" s="76" t="s">
        <v>3</v>
      </c>
      <c r="E52" s="76">
        <v>1</v>
      </c>
      <c r="F52" s="76" t="s">
        <v>232</v>
      </c>
      <c r="G52" s="96">
        <v>45652</v>
      </c>
      <c r="H52" s="77">
        <v>377778</v>
      </c>
      <c r="I52" s="77">
        <v>158.91</v>
      </c>
      <c r="J52" s="77">
        <v>144.88</v>
      </c>
      <c r="K52" s="92">
        <f>+H52*(I52/J52)</f>
        <v>414361.55425179459</v>
      </c>
      <c r="L52" s="78"/>
      <c r="M52" s="78"/>
      <c r="N52" s="78"/>
      <c r="O52" s="78"/>
      <c r="P52" s="78"/>
      <c r="Q52" s="78"/>
      <c r="R52" s="78"/>
      <c r="S52" s="78"/>
      <c r="T52" s="78"/>
      <c r="U52" s="78"/>
      <c r="V52" s="78"/>
      <c r="W52" s="78"/>
      <c r="X52" s="79"/>
      <c r="Y52" s="79"/>
      <c r="Z52" s="79"/>
      <c r="AA52" s="79"/>
      <c r="AB52" s="79"/>
      <c r="AC52" s="79"/>
      <c r="AD52" s="79"/>
      <c r="AE52" s="79"/>
      <c r="AF52" s="79"/>
      <c r="AG52" s="79"/>
      <c r="AH52" s="79"/>
      <c r="AI52" s="79"/>
      <c r="AJ52" s="79"/>
      <c r="AK52" s="79"/>
      <c r="AL52" s="79"/>
      <c r="AM52" s="79"/>
      <c r="AN52" s="80"/>
      <c r="AO52" s="80"/>
      <c r="AP52" s="80"/>
      <c r="AQ52" s="80"/>
      <c r="AR52" s="80"/>
      <c r="AS52" s="80"/>
      <c r="AT52" s="80"/>
      <c r="AU52" s="80"/>
      <c r="AV52" s="80"/>
      <c r="AW52" s="80"/>
      <c r="AX52" s="80"/>
      <c r="AY52" s="80"/>
      <c r="AZ52" s="80"/>
      <c r="BA52" s="80"/>
      <c r="BB52" s="81"/>
      <c r="BC52" s="81"/>
      <c r="BD52" s="82"/>
      <c r="BE52" s="82"/>
      <c r="BF52" s="83"/>
      <c r="BG52" s="83"/>
      <c r="BH52" s="83"/>
      <c r="BI52" s="40"/>
      <c r="BJ52" s="82"/>
      <c r="BK52" s="84">
        <f t="shared" si="28"/>
        <v>414361.55425179459</v>
      </c>
      <c r="BL52" s="84">
        <f t="shared" si="29"/>
        <v>414361.55425179459</v>
      </c>
      <c r="BM52" s="84">
        <f t="shared" si="30"/>
        <v>414361.55425179459</v>
      </c>
      <c r="BN52" s="84">
        <f t="shared" si="31"/>
        <v>414361.55425179459</v>
      </c>
      <c r="BO52" s="79">
        <f t="shared" si="32"/>
        <v>414361.55425179459</v>
      </c>
      <c r="BP52" s="84">
        <f t="shared" si="33"/>
        <v>414361.55425179459</v>
      </c>
      <c r="BQ52" s="84">
        <f t="shared" si="34"/>
        <v>414361.55425179459</v>
      </c>
      <c r="BR52" s="79">
        <v>0</v>
      </c>
      <c r="BS52" s="85">
        <f t="shared" si="35"/>
        <v>0</v>
      </c>
      <c r="BT52" s="79">
        <f>+BK52</f>
        <v>414361.55425179459</v>
      </c>
      <c r="BU52" s="86" t="s">
        <v>238</v>
      </c>
    </row>
    <row r="53" spans="1:73" s="41" customFormat="1" ht="42" customHeight="1" x14ac:dyDescent="0.25">
      <c r="A53" s="164" t="s">
        <v>279</v>
      </c>
      <c r="B53" s="164"/>
      <c r="C53" s="164"/>
      <c r="D53" s="47" t="s">
        <v>47</v>
      </c>
      <c r="E53" s="48"/>
      <c r="F53" s="47"/>
      <c r="G53" s="47"/>
      <c r="H53" s="49"/>
      <c r="I53" s="49"/>
      <c r="J53" s="49"/>
      <c r="K53" s="49"/>
      <c r="L53" s="50"/>
      <c r="M53" s="50"/>
      <c r="N53" s="50"/>
      <c r="O53" s="50"/>
      <c r="P53" s="50"/>
      <c r="Q53" s="50"/>
      <c r="R53" s="50"/>
      <c r="S53" s="50"/>
      <c r="T53" s="50"/>
      <c r="U53" s="50"/>
      <c r="V53" s="50"/>
      <c r="W53" s="50"/>
      <c r="X53" s="51"/>
      <c r="Y53" s="51"/>
      <c r="Z53" s="51"/>
      <c r="AA53" s="51"/>
      <c r="AB53" s="51"/>
      <c r="AC53" s="51"/>
      <c r="AD53" s="51"/>
      <c r="AE53" s="51"/>
      <c r="AF53" s="51"/>
      <c r="AG53" s="51"/>
      <c r="AH53" s="51"/>
      <c r="AI53" s="51"/>
      <c r="AJ53" s="51"/>
      <c r="AK53" s="51"/>
      <c r="AL53" s="51"/>
      <c r="AM53" s="51"/>
      <c r="AN53" s="52"/>
      <c r="AO53" s="52"/>
      <c r="AP53" s="52"/>
      <c r="AQ53" s="52"/>
      <c r="AR53" s="52"/>
      <c r="AS53" s="52"/>
      <c r="AT53" s="52"/>
      <c r="AU53" s="52"/>
      <c r="AV53" s="52"/>
      <c r="AW53" s="52"/>
      <c r="AX53" s="52"/>
      <c r="AY53" s="52"/>
      <c r="AZ53" s="52"/>
      <c r="BA53" s="52"/>
      <c r="BB53" s="52"/>
      <c r="BC53" s="52"/>
      <c r="BD53" s="97"/>
      <c r="BE53" s="97"/>
      <c r="BF53" s="98"/>
      <c r="BG53" s="98"/>
      <c r="BH53" s="98"/>
      <c r="BI53" s="56"/>
      <c r="BJ53" s="97"/>
      <c r="BK53" s="57"/>
      <c r="BL53" s="57"/>
      <c r="BM53" s="57"/>
      <c r="BN53" s="57"/>
      <c r="BO53" s="51"/>
      <c r="BP53" s="57"/>
      <c r="BQ53" s="57"/>
      <c r="BR53" s="51"/>
      <c r="BS53" s="58"/>
      <c r="BT53" s="51"/>
      <c r="BU53" s="59"/>
    </row>
    <row r="54" spans="1:73" ht="14.25" customHeight="1" x14ac:dyDescent="0.25">
      <c r="A54" s="61" t="s">
        <v>0</v>
      </c>
      <c r="B54" s="62" t="s">
        <v>1</v>
      </c>
      <c r="C54" s="62" t="s">
        <v>4</v>
      </c>
      <c r="D54" s="61" t="s">
        <v>2</v>
      </c>
      <c r="E54" s="63"/>
      <c r="F54" s="61"/>
      <c r="G54" s="61"/>
      <c r="H54" s="64"/>
      <c r="I54" s="64"/>
      <c r="J54" s="64"/>
      <c r="K54" s="64"/>
      <c r="L54" s="65"/>
      <c r="M54" s="65"/>
      <c r="N54" s="65"/>
      <c r="O54" s="65"/>
      <c r="P54" s="65"/>
      <c r="Q54" s="65"/>
      <c r="R54" s="65"/>
      <c r="S54" s="65"/>
      <c r="T54" s="65"/>
      <c r="U54" s="65"/>
      <c r="V54" s="65"/>
      <c r="W54" s="65"/>
      <c r="X54" s="66"/>
      <c r="Y54" s="66"/>
      <c r="Z54" s="66"/>
      <c r="AA54" s="66"/>
      <c r="AB54" s="66"/>
      <c r="AC54" s="66"/>
      <c r="AD54" s="66"/>
      <c r="AE54" s="66"/>
      <c r="AF54" s="66"/>
      <c r="AG54" s="66"/>
      <c r="AH54" s="66"/>
      <c r="AI54" s="66"/>
      <c r="AJ54" s="66"/>
      <c r="AK54" s="66"/>
      <c r="AL54" s="66"/>
      <c r="AM54" s="66"/>
      <c r="AN54" s="67"/>
      <c r="AO54" s="67"/>
      <c r="AP54" s="67"/>
      <c r="AQ54" s="67"/>
      <c r="AR54" s="67"/>
      <c r="AS54" s="67"/>
      <c r="AT54" s="67"/>
      <c r="AU54" s="67"/>
      <c r="AV54" s="67"/>
      <c r="AW54" s="67"/>
      <c r="AX54" s="67"/>
      <c r="AY54" s="67"/>
      <c r="AZ54" s="67"/>
      <c r="BA54" s="67"/>
      <c r="BB54" s="68"/>
      <c r="BC54" s="68"/>
      <c r="BD54" s="69"/>
      <c r="BE54" s="69"/>
      <c r="BF54" s="70"/>
      <c r="BG54" s="70"/>
      <c r="BH54" s="70"/>
      <c r="BI54" s="71"/>
      <c r="BJ54" s="69"/>
      <c r="BK54" s="72"/>
      <c r="BL54" s="72"/>
      <c r="BM54" s="72"/>
      <c r="BN54" s="72"/>
      <c r="BO54" s="66"/>
      <c r="BP54" s="72"/>
      <c r="BQ54" s="72"/>
      <c r="BR54" s="66"/>
      <c r="BS54" s="73"/>
      <c r="BT54" s="66"/>
      <c r="BU54" s="74"/>
    </row>
    <row r="55" spans="1:73" ht="45.75" customHeight="1" x14ac:dyDescent="0.25">
      <c r="A55" s="86">
        <v>1</v>
      </c>
      <c r="B55" s="35" t="s">
        <v>270</v>
      </c>
      <c r="C55" s="35" t="s">
        <v>270</v>
      </c>
      <c r="D55" s="91" t="s">
        <v>3</v>
      </c>
      <c r="E55" s="76">
        <v>1</v>
      </c>
      <c r="F55" s="91"/>
      <c r="G55" s="91"/>
      <c r="H55" s="92"/>
      <c r="I55" s="92"/>
      <c r="J55" s="92"/>
      <c r="K55" s="92"/>
      <c r="L55" s="78"/>
      <c r="M55" s="78"/>
      <c r="N55" s="78"/>
      <c r="O55" s="78"/>
      <c r="P55" s="78"/>
      <c r="Q55" s="78"/>
      <c r="R55" s="78"/>
      <c r="S55" s="78"/>
      <c r="T55" s="78"/>
      <c r="U55" s="78"/>
      <c r="V55" s="78"/>
      <c r="W55" s="78"/>
      <c r="X55" s="79"/>
      <c r="Y55" s="79"/>
      <c r="Z55" s="79"/>
      <c r="AA55" s="79"/>
      <c r="AB55" s="79"/>
      <c r="AC55" s="79"/>
      <c r="AD55" s="79"/>
      <c r="AE55" s="79"/>
      <c r="AF55" s="79"/>
      <c r="AG55" s="79"/>
      <c r="AH55" s="79"/>
      <c r="AI55" s="79"/>
      <c r="AJ55" s="79"/>
      <c r="AK55" s="79"/>
      <c r="AL55" s="79"/>
      <c r="AM55" s="79"/>
      <c r="AN55" s="80"/>
      <c r="AO55" s="80"/>
      <c r="AP55" s="80"/>
      <c r="AQ55" s="80"/>
      <c r="AR55" s="80"/>
      <c r="AS55" s="80"/>
      <c r="AT55" s="80"/>
      <c r="AU55" s="80"/>
      <c r="AV55" s="80"/>
      <c r="AW55" s="80"/>
      <c r="AX55" s="80"/>
      <c r="AY55" s="80"/>
      <c r="AZ55" s="80"/>
      <c r="BA55" s="80"/>
      <c r="BB55" s="81"/>
      <c r="BC55" s="81"/>
      <c r="BD55" s="82"/>
      <c r="BE55" s="82"/>
      <c r="BF55" s="83"/>
      <c r="BG55" s="83"/>
      <c r="BH55" s="83"/>
      <c r="BI55" s="40">
        <v>1650000</v>
      </c>
      <c r="BJ55" s="82"/>
      <c r="BK55" s="84">
        <f t="shared" ref="BK55:BK59" si="36">MIN(K55:BJ55)</f>
        <v>1650000</v>
      </c>
      <c r="BL55" s="84">
        <f t="shared" ref="BL55:BL59" si="37">MAX(K55:BJ55)</f>
        <v>1650000</v>
      </c>
      <c r="BM55" s="84">
        <f t="shared" ref="BM55:BM59" si="38">MEDIAN(K55:BJ55)</f>
        <v>1650000</v>
      </c>
      <c r="BN55" s="84">
        <f t="shared" ref="BN55:BN59" si="39">AVERAGE(K55:BJ55)</f>
        <v>1650000</v>
      </c>
      <c r="BO55" s="79">
        <f t="shared" ref="BO55:BO59" si="40">HARMEAN(K55:BJ55)</f>
        <v>1650000</v>
      </c>
      <c r="BP55" s="84">
        <f t="shared" ref="BP55:BP59" si="41">AVERAGE(BK55,BM55)</f>
        <v>1650000</v>
      </c>
      <c r="BQ55" s="84">
        <f t="shared" ref="BQ55:BQ59" si="42">AVERAGE(BL55,BM55)</f>
        <v>1650000</v>
      </c>
      <c r="BR55" s="79">
        <v>0</v>
      </c>
      <c r="BS55" s="85">
        <f t="shared" ref="BS55:BS59" si="43">BR55/BM55</f>
        <v>0</v>
      </c>
      <c r="BT55" s="79">
        <f>+BK55</f>
        <v>1650000</v>
      </c>
      <c r="BU55" s="94" t="s">
        <v>239</v>
      </c>
    </row>
    <row r="56" spans="1:73" ht="45.75" customHeight="1" x14ac:dyDescent="0.25">
      <c r="A56" s="86">
        <v>2</v>
      </c>
      <c r="B56" s="35" t="s">
        <v>271</v>
      </c>
      <c r="C56" s="35" t="s">
        <v>271</v>
      </c>
      <c r="D56" s="91" t="s">
        <v>3</v>
      </c>
      <c r="E56" s="76">
        <v>1</v>
      </c>
      <c r="F56" s="91"/>
      <c r="G56" s="91"/>
      <c r="H56" s="92"/>
      <c r="I56" s="92"/>
      <c r="J56" s="92"/>
      <c r="K56" s="92"/>
      <c r="L56" s="78"/>
      <c r="M56" s="78"/>
      <c r="N56" s="78"/>
      <c r="O56" s="78"/>
      <c r="P56" s="78"/>
      <c r="Q56" s="78"/>
      <c r="R56" s="78"/>
      <c r="S56" s="78"/>
      <c r="T56" s="78"/>
      <c r="U56" s="78"/>
      <c r="V56" s="78"/>
      <c r="W56" s="78"/>
      <c r="X56" s="79"/>
      <c r="Y56" s="79"/>
      <c r="Z56" s="79"/>
      <c r="AA56" s="79"/>
      <c r="AB56" s="79"/>
      <c r="AC56" s="79"/>
      <c r="AD56" s="79"/>
      <c r="AE56" s="79"/>
      <c r="AF56" s="79"/>
      <c r="AG56" s="79"/>
      <c r="AH56" s="79"/>
      <c r="AI56" s="79"/>
      <c r="AJ56" s="79"/>
      <c r="AK56" s="79"/>
      <c r="AL56" s="79"/>
      <c r="AM56" s="79"/>
      <c r="AN56" s="80"/>
      <c r="AO56" s="80"/>
      <c r="AP56" s="80"/>
      <c r="AQ56" s="80"/>
      <c r="AR56" s="80"/>
      <c r="AS56" s="80"/>
      <c r="AT56" s="80"/>
      <c r="AU56" s="80"/>
      <c r="AV56" s="80"/>
      <c r="AW56" s="80"/>
      <c r="AX56" s="80"/>
      <c r="AY56" s="80"/>
      <c r="AZ56" s="80"/>
      <c r="BA56" s="80"/>
      <c r="BB56" s="81"/>
      <c r="BC56" s="81"/>
      <c r="BD56" s="82"/>
      <c r="BE56" s="82"/>
      <c r="BF56" s="83"/>
      <c r="BG56" s="83"/>
      <c r="BH56" s="83"/>
      <c r="BI56" s="40">
        <v>1700000</v>
      </c>
      <c r="BJ56" s="82"/>
      <c r="BK56" s="84">
        <f t="shared" si="36"/>
        <v>1700000</v>
      </c>
      <c r="BL56" s="84">
        <f t="shared" si="37"/>
        <v>1700000</v>
      </c>
      <c r="BM56" s="84">
        <f t="shared" si="38"/>
        <v>1700000</v>
      </c>
      <c r="BN56" s="84">
        <f t="shared" si="39"/>
        <v>1700000</v>
      </c>
      <c r="BO56" s="79">
        <f t="shared" si="40"/>
        <v>1700000.0000000002</v>
      </c>
      <c r="BP56" s="84">
        <f t="shared" si="41"/>
        <v>1700000</v>
      </c>
      <c r="BQ56" s="84">
        <f t="shared" si="42"/>
        <v>1700000</v>
      </c>
      <c r="BR56" s="79">
        <v>0</v>
      </c>
      <c r="BS56" s="85">
        <f t="shared" si="43"/>
        <v>0</v>
      </c>
      <c r="BT56" s="79">
        <f t="shared" ref="BT56:BT84" si="44">+BK56</f>
        <v>1700000</v>
      </c>
      <c r="BU56" s="94" t="s">
        <v>239</v>
      </c>
    </row>
    <row r="57" spans="1:73" ht="14.25" customHeight="1" x14ac:dyDescent="0.25">
      <c r="A57" s="86">
        <v>3</v>
      </c>
      <c r="B57" s="99" t="s">
        <v>48</v>
      </c>
      <c r="C57" s="99" t="s">
        <v>48</v>
      </c>
      <c r="D57" s="91" t="s">
        <v>3</v>
      </c>
      <c r="E57" s="76">
        <v>1</v>
      </c>
      <c r="F57" s="91"/>
      <c r="G57" s="91"/>
      <c r="H57" s="92"/>
      <c r="I57" s="92"/>
      <c r="J57" s="92"/>
      <c r="K57" s="92"/>
      <c r="L57" s="78"/>
      <c r="M57" s="78"/>
      <c r="N57" s="78"/>
      <c r="O57" s="78"/>
      <c r="P57" s="78"/>
      <c r="Q57" s="78"/>
      <c r="R57" s="78"/>
      <c r="S57" s="78"/>
      <c r="T57" s="78"/>
      <c r="U57" s="78"/>
      <c r="V57" s="78"/>
      <c r="W57" s="78"/>
      <c r="X57" s="79"/>
      <c r="Y57" s="79"/>
      <c r="Z57" s="79"/>
      <c r="AA57" s="79"/>
      <c r="AB57" s="79"/>
      <c r="AC57" s="79"/>
      <c r="AD57" s="79"/>
      <c r="AE57" s="79"/>
      <c r="AF57" s="79"/>
      <c r="AG57" s="79"/>
      <c r="AH57" s="79"/>
      <c r="AI57" s="79"/>
      <c r="AJ57" s="79"/>
      <c r="AK57" s="79"/>
      <c r="AL57" s="79"/>
      <c r="AM57" s="79"/>
      <c r="AN57" s="80"/>
      <c r="AO57" s="80"/>
      <c r="AP57" s="80"/>
      <c r="AQ57" s="80"/>
      <c r="AR57" s="80"/>
      <c r="AS57" s="80"/>
      <c r="AT57" s="80"/>
      <c r="AU57" s="80"/>
      <c r="AV57" s="80"/>
      <c r="AW57" s="80"/>
      <c r="AX57" s="80"/>
      <c r="AY57" s="80"/>
      <c r="AZ57" s="80"/>
      <c r="BA57" s="80"/>
      <c r="BB57" s="81"/>
      <c r="BC57" s="81"/>
      <c r="BD57" s="82"/>
      <c r="BE57" s="82"/>
      <c r="BF57" s="83"/>
      <c r="BG57" s="83"/>
      <c r="BH57" s="83"/>
      <c r="BI57" s="40">
        <v>1650000</v>
      </c>
      <c r="BJ57" s="82"/>
      <c r="BK57" s="84">
        <f t="shared" si="36"/>
        <v>1650000</v>
      </c>
      <c r="BL57" s="84">
        <f t="shared" si="37"/>
        <v>1650000</v>
      </c>
      <c r="BM57" s="84">
        <f t="shared" si="38"/>
        <v>1650000</v>
      </c>
      <c r="BN57" s="84">
        <f t="shared" si="39"/>
        <v>1650000</v>
      </c>
      <c r="BO57" s="79">
        <f t="shared" si="40"/>
        <v>1650000</v>
      </c>
      <c r="BP57" s="84">
        <f t="shared" si="41"/>
        <v>1650000</v>
      </c>
      <c r="BQ57" s="84">
        <f t="shared" si="42"/>
        <v>1650000</v>
      </c>
      <c r="BR57" s="79">
        <v>0</v>
      </c>
      <c r="BS57" s="85">
        <f t="shared" si="43"/>
        <v>0</v>
      </c>
      <c r="BT57" s="79">
        <f t="shared" si="44"/>
        <v>1650000</v>
      </c>
      <c r="BU57" s="94" t="s">
        <v>239</v>
      </c>
    </row>
    <row r="58" spans="1:73" ht="14.25" customHeight="1" x14ac:dyDescent="0.25">
      <c r="A58" s="86">
        <v>4</v>
      </c>
      <c r="B58" s="99" t="s">
        <v>49</v>
      </c>
      <c r="C58" s="99" t="s">
        <v>49</v>
      </c>
      <c r="D58" s="91" t="s">
        <v>3</v>
      </c>
      <c r="E58" s="76">
        <v>1</v>
      </c>
      <c r="F58" s="91"/>
      <c r="G58" s="91"/>
      <c r="H58" s="92"/>
      <c r="I58" s="92"/>
      <c r="J58" s="92"/>
      <c r="K58" s="92"/>
      <c r="L58" s="78"/>
      <c r="M58" s="78"/>
      <c r="N58" s="78"/>
      <c r="O58" s="78"/>
      <c r="P58" s="78"/>
      <c r="Q58" s="78"/>
      <c r="R58" s="78"/>
      <c r="S58" s="78"/>
      <c r="T58" s="78"/>
      <c r="U58" s="78"/>
      <c r="V58" s="78"/>
      <c r="W58" s="78"/>
      <c r="X58" s="79"/>
      <c r="Y58" s="79"/>
      <c r="Z58" s="79"/>
      <c r="AA58" s="79"/>
      <c r="AB58" s="79"/>
      <c r="AC58" s="79"/>
      <c r="AD58" s="79"/>
      <c r="AE58" s="79"/>
      <c r="AF58" s="79"/>
      <c r="AG58" s="79"/>
      <c r="AH58" s="79"/>
      <c r="AI58" s="79"/>
      <c r="AJ58" s="79"/>
      <c r="AK58" s="79"/>
      <c r="AL58" s="79"/>
      <c r="AM58" s="79"/>
      <c r="AN58" s="80"/>
      <c r="AO58" s="80"/>
      <c r="AP58" s="80"/>
      <c r="AQ58" s="80"/>
      <c r="AR58" s="80"/>
      <c r="AS58" s="80"/>
      <c r="AT58" s="80"/>
      <c r="AU58" s="80"/>
      <c r="AV58" s="80"/>
      <c r="AW58" s="80"/>
      <c r="AX58" s="80"/>
      <c r="AY58" s="80"/>
      <c r="AZ58" s="80"/>
      <c r="BA58" s="80"/>
      <c r="BB58" s="81"/>
      <c r="BC58" s="81"/>
      <c r="BD58" s="82"/>
      <c r="BE58" s="82"/>
      <c r="BF58" s="83"/>
      <c r="BG58" s="83"/>
      <c r="BH58" s="83"/>
      <c r="BI58" s="40">
        <v>780000</v>
      </c>
      <c r="BJ58" s="82"/>
      <c r="BK58" s="84">
        <f t="shared" si="36"/>
        <v>780000</v>
      </c>
      <c r="BL58" s="84">
        <f t="shared" si="37"/>
        <v>780000</v>
      </c>
      <c r="BM58" s="84">
        <f t="shared" si="38"/>
        <v>780000</v>
      </c>
      <c r="BN58" s="84">
        <f t="shared" si="39"/>
        <v>780000</v>
      </c>
      <c r="BO58" s="79">
        <f t="shared" si="40"/>
        <v>780000</v>
      </c>
      <c r="BP58" s="84">
        <f t="shared" si="41"/>
        <v>780000</v>
      </c>
      <c r="BQ58" s="84">
        <f t="shared" si="42"/>
        <v>780000</v>
      </c>
      <c r="BR58" s="79">
        <v>0</v>
      </c>
      <c r="BS58" s="85">
        <f t="shared" si="43"/>
        <v>0</v>
      </c>
      <c r="BT58" s="79">
        <f t="shared" si="44"/>
        <v>780000</v>
      </c>
      <c r="BU58" s="94" t="s">
        <v>239</v>
      </c>
    </row>
    <row r="59" spans="1:73" ht="32.25" customHeight="1" x14ac:dyDescent="0.25">
      <c r="A59" s="86">
        <v>5</v>
      </c>
      <c r="B59" s="99" t="s">
        <v>50</v>
      </c>
      <c r="C59" s="99" t="s">
        <v>50</v>
      </c>
      <c r="D59" s="91" t="s">
        <v>3</v>
      </c>
      <c r="E59" s="76">
        <v>1</v>
      </c>
      <c r="F59" s="91"/>
      <c r="G59" s="91"/>
      <c r="H59" s="92"/>
      <c r="I59" s="92"/>
      <c r="J59" s="92"/>
      <c r="K59" s="92"/>
      <c r="L59" s="78"/>
      <c r="M59" s="78"/>
      <c r="N59" s="78"/>
      <c r="O59" s="78"/>
      <c r="P59" s="78"/>
      <c r="Q59" s="78"/>
      <c r="R59" s="78"/>
      <c r="S59" s="78"/>
      <c r="T59" s="78"/>
      <c r="U59" s="78"/>
      <c r="V59" s="78"/>
      <c r="W59" s="78"/>
      <c r="X59" s="79"/>
      <c r="Y59" s="79"/>
      <c r="Z59" s="79"/>
      <c r="AA59" s="79"/>
      <c r="AB59" s="79"/>
      <c r="AC59" s="79"/>
      <c r="AD59" s="79"/>
      <c r="AE59" s="79"/>
      <c r="AF59" s="79"/>
      <c r="AG59" s="79"/>
      <c r="AH59" s="79"/>
      <c r="AI59" s="79"/>
      <c r="AJ59" s="79"/>
      <c r="AK59" s="79"/>
      <c r="AL59" s="79"/>
      <c r="AM59" s="79"/>
      <c r="AN59" s="80"/>
      <c r="AO59" s="80"/>
      <c r="AP59" s="80"/>
      <c r="AQ59" s="80"/>
      <c r="AR59" s="80"/>
      <c r="AS59" s="80"/>
      <c r="AT59" s="80"/>
      <c r="AU59" s="80"/>
      <c r="AV59" s="80"/>
      <c r="AW59" s="80"/>
      <c r="AX59" s="80"/>
      <c r="AY59" s="80"/>
      <c r="AZ59" s="80"/>
      <c r="BA59" s="80"/>
      <c r="BB59" s="81"/>
      <c r="BC59" s="81"/>
      <c r="BD59" s="82"/>
      <c r="BE59" s="82"/>
      <c r="BF59" s="83"/>
      <c r="BG59" s="83"/>
      <c r="BH59" s="83"/>
      <c r="BI59" s="40">
        <v>950000</v>
      </c>
      <c r="BJ59" s="82"/>
      <c r="BK59" s="84">
        <f t="shared" si="36"/>
        <v>950000</v>
      </c>
      <c r="BL59" s="84">
        <f t="shared" si="37"/>
        <v>950000</v>
      </c>
      <c r="BM59" s="84">
        <f t="shared" si="38"/>
        <v>950000</v>
      </c>
      <c r="BN59" s="84">
        <f t="shared" si="39"/>
        <v>950000</v>
      </c>
      <c r="BO59" s="79">
        <f t="shared" si="40"/>
        <v>950000.00000000012</v>
      </c>
      <c r="BP59" s="84">
        <f t="shared" si="41"/>
        <v>950000</v>
      </c>
      <c r="BQ59" s="84">
        <f t="shared" si="42"/>
        <v>950000</v>
      </c>
      <c r="BR59" s="79">
        <v>0</v>
      </c>
      <c r="BS59" s="85">
        <f t="shared" si="43"/>
        <v>0</v>
      </c>
      <c r="BT59" s="79">
        <f t="shared" si="44"/>
        <v>950000</v>
      </c>
      <c r="BU59" s="94" t="s">
        <v>239</v>
      </c>
    </row>
    <row r="60" spans="1:73" ht="32.25" customHeight="1" x14ac:dyDescent="0.25">
      <c r="A60" s="86">
        <v>6</v>
      </c>
      <c r="B60" s="99" t="s">
        <v>51</v>
      </c>
      <c r="C60" s="99" t="s">
        <v>51</v>
      </c>
      <c r="D60" s="91" t="s">
        <v>3</v>
      </c>
      <c r="E60" s="76">
        <v>1</v>
      </c>
      <c r="F60" s="91"/>
      <c r="G60" s="91"/>
      <c r="H60" s="92"/>
      <c r="I60" s="92"/>
      <c r="J60" s="92"/>
      <c r="K60" s="92"/>
      <c r="L60" s="78"/>
      <c r="M60" s="78"/>
      <c r="N60" s="78"/>
      <c r="O60" s="78"/>
      <c r="P60" s="78"/>
      <c r="Q60" s="78"/>
      <c r="R60" s="78"/>
      <c r="S60" s="78"/>
      <c r="T60" s="78"/>
      <c r="U60" s="78"/>
      <c r="V60" s="78"/>
      <c r="W60" s="78"/>
      <c r="X60" s="79"/>
      <c r="Y60" s="79"/>
      <c r="Z60" s="79"/>
      <c r="AA60" s="79"/>
      <c r="AB60" s="79"/>
      <c r="AC60" s="79"/>
      <c r="AD60" s="79"/>
      <c r="AE60" s="79"/>
      <c r="AF60" s="79"/>
      <c r="AG60" s="79"/>
      <c r="AH60" s="79"/>
      <c r="AI60" s="79"/>
      <c r="AJ60" s="79"/>
      <c r="AK60" s="79"/>
      <c r="AL60" s="79"/>
      <c r="AM60" s="79"/>
      <c r="AN60" s="80"/>
      <c r="AO60" s="80"/>
      <c r="AP60" s="80"/>
      <c r="AQ60" s="80"/>
      <c r="AR60" s="80"/>
      <c r="AS60" s="80"/>
      <c r="AT60" s="80"/>
      <c r="AU60" s="80"/>
      <c r="AV60" s="80"/>
      <c r="AW60" s="80"/>
      <c r="AX60" s="80"/>
      <c r="AY60" s="80"/>
      <c r="AZ60" s="80"/>
      <c r="BA60" s="80"/>
      <c r="BB60" s="81"/>
      <c r="BC60" s="81"/>
      <c r="BD60" s="82"/>
      <c r="BE60" s="82"/>
      <c r="BF60" s="83"/>
      <c r="BG60" s="83"/>
      <c r="BH60" s="83"/>
      <c r="BI60" s="40">
        <v>980000</v>
      </c>
      <c r="BJ60" s="82"/>
      <c r="BK60" s="84">
        <f t="shared" ref="BK60:BK109" si="45">MIN(K60:BJ60)</f>
        <v>980000</v>
      </c>
      <c r="BL60" s="84">
        <f t="shared" ref="BL60:BL109" si="46">MAX(K60:BJ60)</f>
        <v>980000</v>
      </c>
      <c r="BM60" s="84">
        <f t="shared" ref="BM60:BM109" si="47">MEDIAN(K60:BJ60)</f>
        <v>980000</v>
      </c>
      <c r="BN60" s="84">
        <f t="shared" ref="BN60:BN109" si="48">AVERAGE(K60:BJ60)</f>
        <v>980000</v>
      </c>
      <c r="BO60" s="79">
        <f t="shared" ref="BO60:BO109" si="49">HARMEAN(K60:BJ60)</f>
        <v>980000.00000000012</v>
      </c>
      <c r="BP60" s="84">
        <f t="shared" ref="BP60:BP109" si="50">AVERAGE(BK60,BM60)</f>
        <v>980000</v>
      </c>
      <c r="BQ60" s="84">
        <f t="shared" ref="BQ60:BQ109" si="51">AVERAGE(BL60,BM60)</f>
        <v>980000</v>
      </c>
      <c r="BR60" s="79">
        <v>0</v>
      </c>
      <c r="BS60" s="85">
        <f t="shared" ref="BS60:BS109" si="52">BR60/BM60</f>
        <v>0</v>
      </c>
      <c r="BT60" s="79">
        <f t="shared" si="44"/>
        <v>980000</v>
      </c>
      <c r="BU60" s="94" t="s">
        <v>239</v>
      </c>
    </row>
    <row r="61" spans="1:73" ht="32.25" customHeight="1" x14ac:dyDescent="0.25">
      <c r="A61" s="86">
        <v>7</v>
      </c>
      <c r="B61" s="99" t="s">
        <v>52</v>
      </c>
      <c r="C61" s="99" t="s">
        <v>52</v>
      </c>
      <c r="D61" s="91" t="s">
        <v>3</v>
      </c>
      <c r="E61" s="76">
        <v>1</v>
      </c>
      <c r="F61" s="91"/>
      <c r="G61" s="91"/>
      <c r="H61" s="92"/>
      <c r="I61" s="92"/>
      <c r="J61" s="92"/>
      <c r="K61" s="92"/>
      <c r="L61" s="78"/>
      <c r="M61" s="78"/>
      <c r="N61" s="78"/>
      <c r="O61" s="78"/>
      <c r="P61" s="78"/>
      <c r="Q61" s="78"/>
      <c r="R61" s="78"/>
      <c r="S61" s="78"/>
      <c r="T61" s="78"/>
      <c r="U61" s="78"/>
      <c r="V61" s="78"/>
      <c r="W61" s="78"/>
      <c r="X61" s="79"/>
      <c r="Y61" s="79"/>
      <c r="Z61" s="79"/>
      <c r="AA61" s="79"/>
      <c r="AB61" s="79"/>
      <c r="AC61" s="79"/>
      <c r="AD61" s="79"/>
      <c r="AE61" s="79"/>
      <c r="AF61" s="79"/>
      <c r="AG61" s="79"/>
      <c r="AH61" s="79"/>
      <c r="AI61" s="79"/>
      <c r="AJ61" s="79"/>
      <c r="AK61" s="79"/>
      <c r="AL61" s="79"/>
      <c r="AM61" s="79"/>
      <c r="AN61" s="80"/>
      <c r="AO61" s="80"/>
      <c r="AP61" s="80"/>
      <c r="AQ61" s="80"/>
      <c r="AR61" s="80"/>
      <c r="AS61" s="80"/>
      <c r="AT61" s="80"/>
      <c r="AU61" s="80"/>
      <c r="AV61" s="80"/>
      <c r="AW61" s="80"/>
      <c r="AX61" s="80"/>
      <c r="AY61" s="80"/>
      <c r="AZ61" s="80"/>
      <c r="BA61" s="80"/>
      <c r="BB61" s="81"/>
      <c r="BC61" s="81"/>
      <c r="BD61" s="82"/>
      <c r="BE61" s="82"/>
      <c r="BF61" s="83"/>
      <c r="BG61" s="83"/>
      <c r="BH61" s="83"/>
      <c r="BI61" s="40">
        <v>1050000</v>
      </c>
      <c r="BJ61" s="82"/>
      <c r="BK61" s="84">
        <f t="shared" si="45"/>
        <v>1050000</v>
      </c>
      <c r="BL61" s="84">
        <f t="shared" si="46"/>
        <v>1050000</v>
      </c>
      <c r="BM61" s="84">
        <f t="shared" si="47"/>
        <v>1050000</v>
      </c>
      <c r="BN61" s="84">
        <f t="shared" si="48"/>
        <v>1050000</v>
      </c>
      <c r="BO61" s="79">
        <f t="shared" si="49"/>
        <v>1050000</v>
      </c>
      <c r="BP61" s="84">
        <f t="shared" si="50"/>
        <v>1050000</v>
      </c>
      <c r="BQ61" s="84">
        <f t="shared" si="51"/>
        <v>1050000</v>
      </c>
      <c r="BR61" s="79">
        <v>0</v>
      </c>
      <c r="BS61" s="85">
        <f t="shared" si="52"/>
        <v>0</v>
      </c>
      <c r="BT61" s="79">
        <f t="shared" si="44"/>
        <v>1050000</v>
      </c>
      <c r="BU61" s="94" t="s">
        <v>239</v>
      </c>
    </row>
    <row r="62" spans="1:73" ht="32.25" customHeight="1" x14ac:dyDescent="0.25">
      <c r="A62" s="86">
        <v>8</v>
      </c>
      <c r="B62" s="99" t="s">
        <v>53</v>
      </c>
      <c r="C62" s="99" t="s">
        <v>53</v>
      </c>
      <c r="D62" s="91" t="s">
        <v>3</v>
      </c>
      <c r="E62" s="76">
        <v>1</v>
      </c>
      <c r="F62" s="91"/>
      <c r="G62" s="91"/>
      <c r="H62" s="92"/>
      <c r="I62" s="92"/>
      <c r="J62" s="92"/>
      <c r="K62" s="92"/>
      <c r="L62" s="78"/>
      <c r="M62" s="78"/>
      <c r="N62" s="78"/>
      <c r="O62" s="78"/>
      <c r="P62" s="78"/>
      <c r="Q62" s="78"/>
      <c r="R62" s="78"/>
      <c r="S62" s="78"/>
      <c r="T62" s="78"/>
      <c r="U62" s="78"/>
      <c r="V62" s="78"/>
      <c r="W62" s="78"/>
      <c r="X62" s="79"/>
      <c r="Y62" s="79"/>
      <c r="Z62" s="79"/>
      <c r="AA62" s="79"/>
      <c r="AB62" s="79"/>
      <c r="AC62" s="79"/>
      <c r="AD62" s="79"/>
      <c r="AE62" s="79"/>
      <c r="AF62" s="79"/>
      <c r="AG62" s="79"/>
      <c r="AH62" s="79"/>
      <c r="AI62" s="79"/>
      <c r="AJ62" s="79"/>
      <c r="AK62" s="79"/>
      <c r="AL62" s="79"/>
      <c r="AM62" s="79"/>
      <c r="AN62" s="80"/>
      <c r="AO62" s="80"/>
      <c r="AP62" s="80"/>
      <c r="AQ62" s="80"/>
      <c r="AR62" s="80"/>
      <c r="AS62" s="80"/>
      <c r="AT62" s="80"/>
      <c r="AU62" s="80"/>
      <c r="AV62" s="80"/>
      <c r="AW62" s="80"/>
      <c r="AX62" s="80"/>
      <c r="AY62" s="80"/>
      <c r="AZ62" s="80"/>
      <c r="BA62" s="80"/>
      <c r="BB62" s="81"/>
      <c r="BC62" s="81"/>
      <c r="BD62" s="82"/>
      <c r="BE62" s="82"/>
      <c r="BF62" s="83"/>
      <c r="BG62" s="83"/>
      <c r="BH62" s="83"/>
      <c r="BI62" s="40">
        <v>290000</v>
      </c>
      <c r="BJ62" s="82"/>
      <c r="BK62" s="84">
        <f t="shared" si="45"/>
        <v>290000</v>
      </c>
      <c r="BL62" s="84">
        <f t="shared" si="46"/>
        <v>290000</v>
      </c>
      <c r="BM62" s="84">
        <f t="shared" si="47"/>
        <v>290000</v>
      </c>
      <c r="BN62" s="84">
        <f t="shared" si="48"/>
        <v>290000</v>
      </c>
      <c r="BO62" s="79">
        <f t="shared" si="49"/>
        <v>290000</v>
      </c>
      <c r="BP62" s="84">
        <f t="shared" si="50"/>
        <v>290000</v>
      </c>
      <c r="BQ62" s="84">
        <f t="shared" si="51"/>
        <v>290000</v>
      </c>
      <c r="BR62" s="79">
        <v>0</v>
      </c>
      <c r="BS62" s="85">
        <f t="shared" si="52"/>
        <v>0</v>
      </c>
      <c r="BT62" s="79">
        <f t="shared" si="44"/>
        <v>290000</v>
      </c>
      <c r="BU62" s="94" t="s">
        <v>239</v>
      </c>
    </row>
    <row r="63" spans="1:73" ht="32.25" customHeight="1" x14ac:dyDescent="0.25">
      <c r="A63" s="86">
        <v>9</v>
      </c>
      <c r="B63" s="99" t="s">
        <v>54</v>
      </c>
      <c r="C63" s="99" t="s">
        <v>54</v>
      </c>
      <c r="D63" s="91" t="s">
        <v>3</v>
      </c>
      <c r="E63" s="76">
        <v>1</v>
      </c>
      <c r="F63" s="91"/>
      <c r="G63" s="91"/>
      <c r="H63" s="92"/>
      <c r="I63" s="92"/>
      <c r="J63" s="92"/>
      <c r="K63" s="92"/>
      <c r="L63" s="78"/>
      <c r="M63" s="78"/>
      <c r="N63" s="78"/>
      <c r="O63" s="78"/>
      <c r="P63" s="78"/>
      <c r="Q63" s="78"/>
      <c r="R63" s="78"/>
      <c r="S63" s="78"/>
      <c r="T63" s="78"/>
      <c r="U63" s="78"/>
      <c r="V63" s="78"/>
      <c r="W63" s="78"/>
      <c r="X63" s="79"/>
      <c r="Y63" s="79"/>
      <c r="Z63" s="79"/>
      <c r="AA63" s="79"/>
      <c r="AB63" s="79"/>
      <c r="AC63" s="79"/>
      <c r="AD63" s="79"/>
      <c r="AE63" s="79"/>
      <c r="AF63" s="79"/>
      <c r="AG63" s="79"/>
      <c r="AH63" s="79"/>
      <c r="AI63" s="79"/>
      <c r="AJ63" s="79"/>
      <c r="AK63" s="79"/>
      <c r="AL63" s="79"/>
      <c r="AM63" s="79"/>
      <c r="AN63" s="80"/>
      <c r="AO63" s="80"/>
      <c r="AP63" s="80"/>
      <c r="AQ63" s="80"/>
      <c r="AR63" s="80"/>
      <c r="AS63" s="80"/>
      <c r="AT63" s="80"/>
      <c r="AU63" s="80"/>
      <c r="AV63" s="80"/>
      <c r="AW63" s="80"/>
      <c r="AX63" s="80"/>
      <c r="AY63" s="80"/>
      <c r="AZ63" s="80"/>
      <c r="BA63" s="80"/>
      <c r="BB63" s="81"/>
      <c r="BC63" s="81"/>
      <c r="BD63" s="82"/>
      <c r="BE63" s="82"/>
      <c r="BF63" s="83"/>
      <c r="BG63" s="83"/>
      <c r="BH63" s="83"/>
      <c r="BI63" s="40">
        <v>295000</v>
      </c>
      <c r="BJ63" s="82"/>
      <c r="BK63" s="84">
        <f t="shared" si="45"/>
        <v>295000</v>
      </c>
      <c r="BL63" s="84">
        <f t="shared" si="46"/>
        <v>295000</v>
      </c>
      <c r="BM63" s="84">
        <f t="shared" si="47"/>
        <v>295000</v>
      </c>
      <c r="BN63" s="84">
        <f t="shared" si="48"/>
        <v>295000</v>
      </c>
      <c r="BO63" s="79">
        <f t="shared" si="49"/>
        <v>295000</v>
      </c>
      <c r="BP63" s="84">
        <f t="shared" si="50"/>
        <v>295000</v>
      </c>
      <c r="BQ63" s="84">
        <f t="shared" si="51"/>
        <v>295000</v>
      </c>
      <c r="BR63" s="79">
        <v>0</v>
      </c>
      <c r="BS63" s="85">
        <f t="shared" si="52"/>
        <v>0</v>
      </c>
      <c r="BT63" s="79">
        <f t="shared" si="44"/>
        <v>295000</v>
      </c>
      <c r="BU63" s="94" t="s">
        <v>239</v>
      </c>
    </row>
    <row r="64" spans="1:73" ht="32.25" customHeight="1" x14ac:dyDescent="0.25">
      <c r="A64" s="86">
        <v>10</v>
      </c>
      <c r="B64" s="99" t="s">
        <v>55</v>
      </c>
      <c r="C64" s="99" t="s">
        <v>55</v>
      </c>
      <c r="D64" s="91" t="s">
        <v>3</v>
      </c>
      <c r="E64" s="76">
        <v>1</v>
      </c>
      <c r="F64" s="91"/>
      <c r="G64" s="91"/>
      <c r="H64" s="92"/>
      <c r="I64" s="92"/>
      <c r="J64" s="92"/>
      <c r="K64" s="92"/>
      <c r="L64" s="78"/>
      <c r="M64" s="78"/>
      <c r="N64" s="78"/>
      <c r="O64" s="78"/>
      <c r="P64" s="78"/>
      <c r="Q64" s="78"/>
      <c r="R64" s="78"/>
      <c r="S64" s="78"/>
      <c r="T64" s="78"/>
      <c r="U64" s="78"/>
      <c r="V64" s="78"/>
      <c r="W64" s="78"/>
      <c r="X64" s="79"/>
      <c r="Y64" s="79"/>
      <c r="Z64" s="79"/>
      <c r="AA64" s="79"/>
      <c r="AB64" s="79"/>
      <c r="AC64" s="79"/>
      <c r="AD64" s="79"/>
      <c r="AE64" s="79"/>
      <c r="AF64" s="79"/>
      <c r="AG64" s="79"/>
      <c r="AH64" s="79"/>
      <c r="AI64" s="79"/>
      <c r="AJ64" s="79"/>
      <c r="AK64" s="79"/>
      <c r="AL64" s="79"/>
      <c r="AM64" s="79"/>
      <c r="AN64" s="80"/>
      <c r="AO64" s="80"/>
      <c r="AP64" s="80"/>
      <c r="AQ64" s="80"/>
      <c r="AR64" s="80"/>
      <c r="AS64" s="80"/>
      <c r="AT64" s="80"/>
      <c r="AU64" s="80"/>
      <c r="AV64" s="80"/>
      <c r="AW64" s="80"/>
      <c r="AX64" s="80"/>
      <c r="AY64" s="80"/>
      <c r="AZ64" s="80"/>
      <c r="BA64" s="80"/>
      <c r="BB64" s="81"/>
      <c r="BC64" s="81"/>
      <c r="BD64" s="82"/>
      <c r="BE64" s="82"/>
      <c r="BF64" s="83"/>
      <c r="BG64" s="83"/>
      <c r="BH64" s="83"/>
      <c r="BI64" s="40">
        <v>2600000</v>
      </c>
      <c r="BJ64" s="82"/>
      <c r="BK64" s="84">
        <f t="shared" si="45"/>
        <v>2600000</v>
      </c>
      <c r="BL64" s="84">
        <f t="shared" si="46"/>
        <v>2600000</v>
      </c>
      <c r="BM64" s="84">
        <f t="shared" si="47"/>
        <v>2600000</v>
      </c>
      <c r="BN64" s="84">
        <f t="shared" si="48"/>
        <v>2600000</v>
      </c>
      <c r="BO64" s="79">
        <f t="shared" si="49"/>
        <v>2600000</v>
      </c>
      <c r="BP64" s="84">
        <f t="shared" si="50"/>
        <v>2600000</v>
      </c>
      <c r="BQ64" s="84">
        <f t="shared" si="51"/>
        <v>2600000</v>
      </c>
      <c r="BR64" s="79">
        <v>0</v>
      </c>
      <c r="BS64" s="85">
        <f t="shared" si="52"/>
        <v>0</v>
      </c>
      <c r="BT64" s="79">
        <f t="shared" si="44"/>
        <v>2600000</v>
      </c>
      <c r="BU64" s="94" t="s">
        <v>239</v>
      </c>
    </row>
    <row r="65" spans="1:73" ht="32.25" customHeight="1" x14ac:dyDescent="0.25">
      <c r="A65" s="86">
        <v>11</v>
      </c>
      <c r="B65" s="99" t="s">
        <v>56</v>
      </c>
      <c r="C65" s="100" t="s">
        <v>55</v>
      </c>
      <c r="D65" s="91" t="s">
        <v>3</v>
      </c>
      <c r="E65" s="76">
        <v>1</v>
      </c>
      <c r="F65" s="91"/>
      <c r="G65" s="91"/>
      <c r="H65" s="92"/>
      <c r="I65" s="92"/>
      <c r="J65" s="92"/>
      <c r="K65" s="92"/>
      <c r="L65" s="78"/>
      <c r="M65" s="78"/>
      <c r="N65" s="78"/>
      <c r="O65" s="78"/>
      <c r="P65" s="78"/>
      <c r="Q65" s="78"/>
      <c r="R65" s="78"/>
      <c r="S65" s="78"/>
      <c r="T65" s="78"/>
      <c r="U65" s="78"/>
      <c r="V65" s="78"/>
      <c r="W65" s="78"/>
      <c r="X65" s="79"/>
      <c r="Y65" s="79"/>
      <c r="Z65" s="79"/>
      <c r="AA65" s="79"/>
      <c r="AB65" s="79"/>
      <c r="AC65" s="79"/>
      <c r="AD65" s="79"/>
      <c r="AE65" s="79"/>
      <c r="AF65" s="79"/>
      <c r="AG65" s="79"/>
      <c r="AH65" s="79"/>
      <c r="AI65" s="79"/>
      <c r="AJ65" s="79"/>
      <c r="AK65" s="79"/>
      <c r="AL65" s="79"/>
      <c r="AM65" s="79"/>
      <c r="AN65" s="80"/>
      <c r="AO65" s="80"/>
      <c r="AP65" s="80"/>
      <c r="AQ65" s="80"/>
      <c r="AR65" s="80"/>
      <c r="AS65" s="80"/>
      <c r="AT65" s="80"/>
      <c r="AU65" s="80"/>
      <c r="AV65" s="80"/>
      <c r="AW65" s="80"/>
      <c r="AX65" s="80"/>
      <c r="AY65" s="80"/>
      <c r="AZ65" s="80"/>
      <c r="BA65" s="80"/>
      <c r="BB65" s="81"/>
      <c r="BC65" s="81"/>
      <c r="BD65" s="82"/>
      <c r="BE65" s="82"/>
      <c r="BF65" s="83"/>
      <c r="BG65" s="83"/>
      <c r="BH65" s="83"/>
      <c r="BI65" s="40">
        <v>2750000</v>
      </c>
      <c r="BJ65" s="82"/>
      <c r="BK65" s="84">
        <f t="shared" si="45"/>
        <v>2750000</v>
      </c>
      <c r="BL65" s="84">
        <f t="shared" si="46"/>
        <v>2750000</v>
      </c>
      <c r="BM65" s="84">
        <f t="shared" si="47"/>
        <v>2750000</v>
      </c>
      <c r="BN65" s="84">
        <f t="shared" si="48"/>
        <v>2750000</v>
      </c>
      <c r="BO65" s="79">
        <f t="shared" si="49"/>
        <v>2750000</v>
      </c>
      <c r="BP65" s="84">
        <f t="shared" si="50"/>
        <v>2750000</v>
      </c>
      <c r="BQ65" s="84">
        <f t="shared" si="51"/>
        <v>2750000</v>
      </c>
      <c r="BR65" s="79">
        <v>0</v>
      </c>
      <c r="BS65" s="85">
        <f t="shared" si="52"/>
        <v>0</v>
      </c>
      <c r="BT65" s="79">
        <f t="shared" si="44"/>
        <v>2750000</v>
      </c>
      <c r="BU65" s="94" t="s">
        <v>239</v>
      </c>
    </row>
    <row r="66" spans="1:73" ht="32.25" customHeight="1" x14ac:dyDescent="0.25">
      <c r="A66" s="86">
        <v>12</v>
      </c>
      <c r="B66" s="99" t="s">
        <v>57</v>
      </c>
      <c r="C66" s="99" t="s">
        <v>57</v>
      </c>
      <c r="D66" s="91" t="s">
        <v>3</v>
      </c>
      <c r="E66" s="76">
        <v>1</v>
      </c>
      <c r="F66" s="91"/>
      <c r="G66" s="91"/>
      <c r="H66" s="92"/>
      <c r="I66" s="92"/>
      <c r="J66" s="92"/>
      <c r="K66" s="92"/>
      <c r="L66" s="78"/>
      <c r="M66" s="78"/>
      <c r="N66" s="78"/>
      <c r="O66" s="78"/>
      <c r="P66" s="78"/>
      <c r="Q66" s="78"/>
      <c r="R66" s="78"/>
      <c r="S66" s="78"/>
      <c r="T66" s="78"/>
      <c r="U66" s="78"/>
      <c r="V66" s="78"/>
      <c r="W66" s="78"/>
      <c r="X66" s="79"/>
      <c r="Y66" s="79"/>
      <c r="Z66" s="79"/>
      <c r="AA66" s="79"/>
      <c r="AB66" s="79"/>
      <c r="AC66" s="79"/>
      <c r="AD66" s="79"/>
      <c r="AE66" s="79"/>
      <c r="AF66" s="79"/>
      <c r="AG66" s="79"/>
      <c r="AH66" s="79"/>
      <c r="AI66" s="79"/>
      <c r="AJ66" s="79"/>
      <c r="AK66" s="79"/>
      <c r="AL66" s="79"/>
      <c r="AM66" s="79"/>
      <c r="AN66" s="80"/>
      <c r="AO66" s="80"/>
      <c r="AP66" s="80"/>
      <c r="AQ66" s="80"/>
      <c r="AR66" s="80"/>
      <c r="AS66" s="80"/>
      <c r="AT66" s="80"/>
      <c r="AU66" s="80"/>
      <c r="AV66" s="80"/>
      <c r="AW66" s="80"/>
      <c r="AX66" s="80"/>
      <c r="AY66" s="80"/>
      <c r="AZ66" s="80"/>
      <c r="BA66" s="80"/>
      <c r="BB66" s="81"/>
      <c r="BC66" s="81"/>
      <c r="BD66" s="82"/>
      <c r="BE66" s="82"/>
      <c r="BF66" s="83"/>
      <c r="BG66" s="83"/>
      <c r="BH66" s="83"/>
      <c r="BI66" s="40">
        <v>2850000</v>
      </c>
      <c r="BJ66" s="82"/>
      <c r="BK66" s="84">
        <f t="shared" si="45"/>
        <v>2850000</v>
      </c>
      <c r="BL66" s="84">
        <f t="shared" si="46"/>
        <v>2850000</v>
      </c>
      <c r="BM66" s="84">
        <f t="shared" si="47"/>
        <v>2850000</v>
      </c>
      <c r="BN66" s="84">
        <f t="shared" si="48"/>
        <v>2850000</v>
      </c>
      <c r="BO66" s="79">
        <f t="shared" si="49"/>
        <v>2850000</v>
      </c>
      <c r="BP66" s="84">
        <f t="shared" si="50"/>
        <v>2850000</v>
      </c>
      <c r="BQ66" s="84">
        <f t="shared" si="51"/>
        <v>2850000</v>
      </c>
      <c r="BR66" s="79">
        <v>0</v>
      </c>
      <c r="BS66" s="85">
        <f t="shared" si="52"/>
        <v>0</v>
      </c>
      <c r="BT66" s="79">
        <f t="shared" si="44"/>
        <v>2850000</v>
      </c>
      <c r="BU66" s="94" t="s">
        <v>239</v>
      </c>
    </row>
    <row r="67" spans="1:73" ht="32.25" customHeight="1" x14ac:dyDescent="0.25">
      <c r="A67" s="86">
        <v>13</v>
      </c>
      <c r="B67" s="99" t="s">
        <v>58</v>
      </c>
      <c r="C67" s="99" t="s">
        <v>58</v>
      </c>
      <c r="D67" s="91" t="s">
        <v>3</v>
      </c>
      <c r="E67" s="76">
        <v>1</v>
      </c>
      <c r="F67" s="91"/>
      <c r="G67" s="91"/>
      <c r="H67" s="92"/>
      <c r="I67" s="92"/>
      <c r="J67" s="92"/>
      <c r="K67" s="92"/>
      <c r="L67" s="78"/>
      <c r="M67" s="78"/>
      <c r="N67" s="78"/>
      <c r="O67" s="78"/>
      <c r="P67" s="78"/>
      <c r="Q67" s="78"/>
      <c r="R67" s="78"/>
      <c r="S67" s="78"/>
      <c r="T67" s="78"/>
      <c r="U67" s="78"/>
      <c r="V67" s="78"/>
      <c r="W67" s="78"/>
      <c r="X67" s="79"/>
      <c r="Y67" s="79"/>
      <c r="Z67" s="79"/>
      <c r="AA67" s="79"/>
      <c r="AB67" s="79"/>
      <c r="AC67" s="79"/>
      <c r="AD67" s="79"/>
      <c r="AE67" s="79"/>
      <c r="AF67" s="79"/>
      <c r="AG67" s="79"/>
      <c r="AH67" s="79"/>
      <c r="AI67" s="79"/>
      <c r="AJ67" s="79"/>
      <c r="AK67" s="79"/>
      <c r="AL67" s="79"/>
      <c r="AM67" s="79"/>
      <c r="AN67" s="80"/>
      <c r="AO67" s="80"/>
      <c r="AP67" s="80"/>
      <c r="AQ67" s="80"/>
      <c r="AR67" s="80"/>
      <c r="AS67" s="80"/>
      <c r="AT67" s="80"/>
      <c r="AU67" s="80"/>
      <c r="AV67" s="80"/>
      <c r="AW67" s="80"/>
      <c r="AX67" s="80"/>
      <c r="AY67" s="80"/>
      <c r="AZ67" s="80"/>
      <c r="BA67" s="80"/>
      <c r="BB67" s="81"/>
      <c r="BC67" s="81"/>
      <c r="BD67" s="82"/>
      <c r="BE67" s="82"/>
      <c r="BF67" s="83"/>
      <c r="BG67" s="83"/>
      <c r="BH67" s="83"/>
      <c r="BI67" s="40">
        <v>2700000</v>
      </c>
      <c r="BJ67" s="82"/>
      <c r="BK67" s="84">
        <f t="shared" si="45"/>
        <v>2700000</v>
      </c>
      <c r="BL67" s="84">
        <f t="shared" si="46"/>
        <v>2700000</v>
      </c>
      <c r="BM67" s="84">
        <f t="shared" si="47"/>
        <v>2700000</v>
      </c>
      <c r="BN67" s="84">
        <f t="shared" si="48"/>
        <v>2700000</v>
      </c>
      <c r="BO67" s="79">
        <f t="shared" si="49"/>
        <v>2700000</v>
      </c>
      <c r="BP67" s="84">
        <f t="shared" si="50"/>
        <v>2700000</v>
      </c>
      <c r="BQ67" s="84">
        <f t="shared" si="51"/>
        <v>2700000</v>
      </c>
      <c r="BR67" s="79">
        <v>0</v>
      </c>
      <c r="BS67" s="85">
        <f t="shared" si="52"/>
        <v>0</v>
      </c>
      <c r="BT67" s="79">
        <f t="shared" si="44"/>
        <v>2700000</v>
      </c>
      <c r="BU67" s="94" t="s">
        <v>239</v>
      </c>
    </row>
    <row r="68" spans="1:73" ht="32.25" customHeight="1" x14ac:dyDescent="0.25">
      <c r="A68" s="86">
        <v>14</v>
      </c>
      <c r="B68" s="99" t="s">
        <v>59</v>
      </c>
      <c r="C68" s="99" t="s">
        <v>59</v>
      </c>
      <c r="D68" s="91" t="s">
        <v>3</v>
      </c>
      <c r="E68" s="76">
        <v>1</v>
      </c>
      <c r="F68" s="91"/>
      <c r="G68" s="91"/>
      <c r="H68" s="92"/>
      <c r="I68" s="92"/>
      <c r="J68" s="92"/>
      <c r="K68" s="92"/>
      <c r="L68" s="78"/>
      <c r="M68" s="78"/>
      <c r="N68" s="78"/>
      <c r="O68" s="78"/>
      <c r="P68" s="78"/>
      <c r="Q68" s="78"/>
      <c r="R68" s="78"/>
      <c r="S68" s="78"/>
      <c r="T68" s="78"/>
      <c r="U68" s="78"/>
      <c r="V68" s="78"/>
      <c r="W68" s="78"/>
      <c r="X68" s="79"/>
      <c r="Y68" s="79"/>
      <c r="Z68" s="79"/>
      <c r="AA68" s="79"/>
      <c r="AB68" s="79"/>
      <c r="AC68" s="79"/>
      <c r="AD68" s="79"/>
      <c r="AE68" s="79"/>
      <c r="AF68" s="79"/>
      <c r="AG68" s="79"/>
      <c r="AH68" s="79"/>
      <c r="AI68" s="79"/>
      <c r="AJ68" s="79"/>
      <c r="AK68" s="79"/>
      <c r="AL68" s="79"/>
      <c r="AM68" s="79"/>
      <c r="AN68" s="80"/>
      <c r="AO68" s="80"/>
      <c r="AP68" s="80"/>
      <c r="AQ68" s="80"/>
      <c r="AR68" s="80"/>
      <c r="AS68" s="80"/>
      <c r="AT68" s="80"/>
      <c r="AU68" s="80"/>
      <c r="AV68" s="80"/>
      <c r="AW68" s="80"/>
      <c r="AX68" s="80"/>
      <c r="AY68" s="80"/>
      <c r="AZ68" s="80"/>
      <c r="BA68" s="80"/>
      <c r="BB68" s="81"/>
      <c r="BC68" s="81"/>
      <c r="BD68" s="82"/>
      <c r="BE68" s="82"/>
      <c r="BF68" s="83"/>
      <c r="BG68" s="83"/>
      <c r="BH68" s="83"/>
      <c r="BI68" s="40">
        <v>1950000</v>
      </c>
      <c r="BJ68" s="82"/>
      <c r="BK68" s="84">
        <f t="shared" si="45"/>
        <v>1950000</v>
      </c>
      <c r="BL68" s="84">
        <f t="shared" si="46"/>
        <v>1950000</v>
      </c>
      <c r="BM68" s="84">
        <f t="shared" si="47"/>
        <v>1950000</v>
      </c>
      <c r="BN68" s="84">
        <f t="shared" si="48"/>
        <v>1950000</v>
      </c>
      <c r="BO68" s="79">
        <f t="shared" si="49"/>
        <v>1950000</v>
      </c>
      <c r="BP68" s="84">
        <f t="shared" si="50"/>
        <v>1950000</v>
      </c>
      <c r="BQ68" s="84">
        <f t="shared" si="51"/>
        <v>1950000</v>
      </c>
      <c r="BR68" s="79">
        <v>0</v>
      </c>
      <c r="BS68" s="85">
        <f t="shared" si="52"/>
        <v>0</v>
      </c>
      <c r="BT68" s="79">
        <f t="shared" si="44"/>
        <v>1950000</v>
      </c>
      <c r="BU68" s="94" t="s">
        <v>239</v>
      </c>
    </row>
    <row r="69" spans="1:73" ht="32.25" customHeight="1" x14ac:dyDescent="0.25">
      <c r="A69" s="86">
        <v>15</v>
      </c>
      <c r="B69" s="99" t="s">
        <v>60</v>
      </c>
      <c r="C69" s="99" t="s">
        <v>60</v>
      </c>
      <c r="D69" s="91" t="s">
        <v>3</v>
      </c>
      <c r="E69" s="76">
        <v>1</v>
      </c>
      <c r="F69" s="91"/>
      <c r="G69" s="91"/>
      <c r="H69" s="92"/>
      <c r="I69" s="92"/>
      <c r="J69" s="92"/>
      <c r="K69" s="92"/>
      <c r="L69" s="78"/>
      <c r="M69" s="78"/>
      <c r="N69" s="78"/>
      <c r="O69" s="78"/>
      <c r="P69" s="78"/>
      <c r="Q69" s="78"/>
      <c r="R69" s="78"/>
      <c r="S69" s="78"/>
      <c r="T69" s="78"/>
      <c r="U69" s="78"/>
      <c r="V69" s="78"/>
      <c r="W69" s="78"/>
      <c r="X69" s="79"/>
      <c r="Y69" s="79"/>
      <c r="Z69" s="79"/>
      <c r="AA69" s="79"/>
      <c r="AB69" s="79"/>
      <c r="AC69" s="79"/>
      <c r="AD69" s="79"/>
      <c r="AE69" s="79"/>
      <c r="AF69" s="79"/>
      <c r="AG69" s="79"/>
      <c r="AH69" s="79"/>
      <c r="AI69" s="79"/>
      <c r="AJ69" s="79"/>
      <c r="AK69" s="79"/>
      <c r="AL69" s="79"/>
      <c r="AM69" s="79"/>
      <c r="AN69" s="80"/>
      <c r="AO69" s="80"/>
      <c r="AP69" s="80"/>
      <c r="AQ69" s="80"/>
      <c r="AR69" s="80"/>
      <c r="AS69" s="80"/>
      <c r="AT69" s="80"/>
      <c r="AU69" s="80"/>
      <c r="AV69" s="80"/>
      <c r="AW69" s="80"/>
      <c r="AX69" s="80"/>
      <c r="AY69" s="80"/>
      <c r="AZ69" s="80"/>
      <c r="BA69" s="80"/>
      <c r="BB69" s="81"/>
      <c r="BC69" s="81"/>
      <c r="BD69" s="82"/>
      <c r="BE69" s="82"/>
      <c r="BF69" s="83"/>
      <c r="BG69" s="83"/>
      <c r="BH69" s="83"/>
      <c r="BI69" s="40">
        <v>3200000</v>
      </c>
      <c r="BJ69" s="82"/>
      <c r="BK69" s="84">
        <f t="shared" si="45"/>
        <v>3200000</v>
      </c>
      <c r="BL69" s="84">
        <f t="shared" si="46"/>
        <v>3200000</v>
      </c>
      <c r="BM69" s="84">
        <f t="shared" si="47"/>
        <v>3200000</v>
      </c>
      <c r="BN69" s="84">
        <f t="shared" si="48"/>
        <v>3200000</v>
      </c>
      <c r="BO69" s="79">
        <f t="shared" si="49"/>
        <v>3199999.9999999995</v>
      </c>
      <c r="BP69" s="84">
        <f t="shared" si="50"/>
        <v>3200000</v>
      </c>
      <c r="BQ69" s="84">
        <f t="shared" si="51"/>
        <v>3200000</v>
      </c>
      <c r="BR69" s="79">
        <v>0</v>
      </c>
      <c r="BS69" s="85">
        <f t="shared" si="52"/>
        <v>0</v>
      </c>
      <c r="BT69" s="79">
        <f t="shared" si="44"/>
        <v>3200000</v>
      </c>
      <c r="BU69" s="94" t="s">
        <v>239</v>
      </c>
    </row>
    <row r="70" spans="1:73" ht="32.25" customHeight="1" x14ac:dyDescent="0.25">
      <c r="A70" s="86">
        <v>16</v>
      </c>
      <c r="B70" s="99" t="s">
        <v>61</v>
      </c>
      <c r="C70" s="99" t="s">
        <v>61</v>
      </c>
      <c r="D70" s="91" t="s">
        <v>3</v>
      </c>
      <c r="E70" s="76">
        <v>1</v>
      </c>
      <c r="F70" s="91"/>
      <c r="G70" s="91"/>
      <c r="H70" s="92"/>
      <c r="I70" s="92"/>
      <c r="J70" s="92"/>
      <c r="K70" s="92"/>
      <c r="L70" s="78"/>
      <c r="M70" s="78"/>
      <c r="N70" s="78"/>
      <c r="O70" s="78"/>
      <c r="P70" s="78"/>
      <c r="Q70" s="78"/>
      <c r="R70" s="78"/>
      <c r="S70" s="78"/>
      <c r="T70" s="78"/>
      <c r="U70" s="78"/>
      <c r="V70" s="78"/>
      <c r="W70" s="78"/>
      <c r="X70" s="79"/>
      <c r="Y70" s="79"/>
      <c r="Z70" s="79"/>
      <c r="AA70" s="79"/>
      <c r="AB70" s="79"/>
      <c r="AC70" s="79"/>
      <c r="AD70" s="79"/>
      <c r="AE70" s="79"/>
      <c r="AF70" s="79"/>
      <c r="AG70" s="79"/>
      <c r="AH70" s="79"/>
      <c r="AI70" s="79"/>
      <c r="AJ70" s="79"/>
      <c r="AK70" s="79"/>
      <c r="AL70" s="79"/>
      <c r="AM70" s="79"/>
      <c r="AN70" s="80"/>
      <c r="AO70" s="80"/>
      <c r="AP70" s="80"/>
      <c r="AQ70" s="80"/>
      <c r="AR70" s="80"/>
      <c r="AS70" s="80"/>
      <c r="AT70" s="80"/>
      <c r="AU70" s="80"/>
      <c r="AV70" s="80"/>
      <c r="AW70" s="80"/>
      <c r="AX70" s="80"/>
      <c r="AY70" s="80"/>
      <c r="AZ70" s="80"/>
      <c r="BA70" s="80"/>
      <c r="BB70" s="81"/>
      <c r="BC70" s="81"/>
      <c r="BD70" s="82"/>
      <c r="BE70" s="82"/>
      <c r="BF70" s="83"/>
      <c r="BG70" s="83"/>
      <c r="BH70" s="83"/>
      <c r="BI70" s="40">
        <v>1950000</v>
      </c>
      <c r="BJ70" s="82"/>
      <c r="BK70" s="84">
        <f t="shared" si="45"/>
        <v>1950000</v>
      </c>
      <c r="BL70" s="84">
        <f t="shared" si="46"/>
        <v>1950000</v>
      </c>
      <c r="BM70" s="84">
        <f t="shared" si="47"/>
        <v>1950000</v>
      </c>
      <c r="BN70" s="84">
        <f t="shared" si="48"/>
        <v>1950000</v>
      </c>
      <c r="BO70" s="79">
        <f t="shared" si="49"/>
        <v>1950000</v>
      </c>
      <c r="BP70" s="84">
        <f t="shared" si="50"/>
        <v>1950000</v>
      </c>
      <c r="BQ70" s="84">
        <f t="shared" si="51"/>
        <v>1950000</v>
      </c>
      <c r="BR70" s="79">
        <v>0</v>
      </c>
      <c r="BS70" s="85">
        <f t="shared" si="52"/>
        <v>0</v>
      </c>
      <c r="BT70" s="79">
        <f t="shared" si="44"/>
        <v>1950000</v>
      </c>
      <c r="BU70" s="94" t="s">
        <v>239</v>
      </c>
    </row>
    <row r="71" spans="1:73" ht="32.25" customHeight="1" x14ac:dyDescent="0.25">
      <c r="A71" s="86">
        <v>17</v>
      </c>
      <c r="B71" s="99" t="s">
        <v>62</v>
      </c>
      <c r="C71" s="99" t="s">
        <v>62</v>
      </c>
      <c r="D71" s="91" t="s">
        <v>3</v>
      </c>
      <c r="E71" s="76">
        <v>1</v>
      </c>
      <c r="F71" s="91"/>
      <c r="G71" s="91"/>
      <c r="H71" s="92"/>
      <c r="I71" s="92"/>
      <c r="J71" s="92"/>
      <c r="K71" s="92"/>
      <c r="L71" s="78"/>
      <c r="M71" s="78"/>
      <c r="N71" s="78"/>
      <c r="O71" s="78"/>
      <c r="P71" s="78"/>
      <c r="Q71" s="78"/>
      <c r="R71" s="78"/>
      <c r="S71" s="78"/>
      <c r="T71" s="78"/>
      <c r="U71" s="78"/>
      <c r="V71" s="78"/>
      <c r="W71" s="78"/>
      <c r="X71" s="79"/>
      <c r="Y71" s="79"/>
      <c r="Z71" s="79"/>
      <c r="AA71" s="79"/>
      <c r="AB71" s="79"/>
      <c r="AC71" s="79"/>
      <c r="AD71" s="79"/>
      <c r="AE71" s="79"/>
      <c r="AF71" s="79"/>
      <c r="AG71" s="79"/>
      <c r="AH71" s="79"/>
      <c r="AI71" s="79"/>
      <c r="AJ71" s="79"/>
      <c r="AK71" s="79"/>
      <c r="AL71" s="79"/>
      <c r="AM71" s="79"/>
      <c r="AN71" s="80"/>
      <c r="AO71" s="80"/>
      <c r="AP71" s="80"/>
      <c r="AQ71" s="80"/>
      <c r="AR71" s="80"/>
      <c r="AS71" s="80"/>
      <c r="AT71" s="80"/>
      <c r="AU71" s="80"/>
      <c r="AV71" s="80"/>
      <c r="AW71" s="80"/>
      <c r="AX71" s="80"/>
      <c r="AY71" s="80"/>
      <c r="AZ71" s="80"/>
      <c r="BA71" s="80"/>
      <c r="BB71" s="81"/>
      <c r="BC71" s="81"/>
      <c r="BD71" s="82"/>
      <c r="BE71" s="82"/>
      <c r="BF71" s="83"/>
      <c r="BG71" s="83"/>
      <c r="BH71" s="83"/>
      <c r="BI71" s="40">
        <v>550000</v>
      </c>
      <c r="BJ71" s="82"/>
      <c r="BK71" s="84">
        <f t="shared" si="45"/>
        <v>550000</v>
      </c>
      <c r="BL71" s="84">
        <f t="shared" si="46"/>
        <v>550000</v>
      </c>
      <c r="BM71" s="84">
        <f t="shared" si="47"/>
        <v>550000</v>
      </c>
      <c r="BN71" s="84">
        <f t="shared" si="48"/>
        <v>550000</v>
      </c>
      <c r="BO71" s="79">
        <f t="shared" si="49"/>
        <v>550000</v>
      </c>
      <c r="BP71" s="84">
        <f t="shared" si="50"/>
        <v>550000</v>
      </c>
      <c r="BQ71" s="84">
        <f t="shared" si="51"/>
        <v>550000</v>
      </c>
      <c r="BR71" s="79">
        <v>0</v>
      </c>
      <c r="BS71" s="85">
        <f t="shared" si="52"/>
        <v>0</v>
      </c>
      <c r="BT71" s="79">
        <f t="shared" si="44"/>
        <v>550000</v>
      </c>
      <c r="BU71" s="94" t="s">
        <v>239</v>
      </c>
    </row>
    <row r="72" spans="1:73" ht="32.25" customHeight="1" x14ac:dyDescent="0.25">
      <c r="A72" s="86">
        <v>18</v>
      </c>
      <c r="B72" s="99" t="s">
        <v>63</v>
      </c>
      <c r="C72" s="99" t="s">
        <v>63</v>
      </c>
      <c r="D72" s="91" t="s">
        <v>3</v>
      </c>
      <c r="E72" s="76">
        <v>1</v>
      </c>
      <c r="F72" s="91"/>
      <c r="G72" s="91"/>
      <c r="H72" s="92"/>
      <c r="I72" s="92"/>
      <c r="J72" s="92"/>
      <c r="K72" s="92"/>
      <c r="L72" s="78"/>
      <c r="M72" s="78"/>
      <c r="N72" s="78"/>
      <c r="O72" s="78"/>
      <c r="P72" s="78"/>
      <c r="Q72" s="78"/>
      <c r="R72" s="78"/>
      <c r="S72" s="78"/>
      <c r="T72" s="78"/>
      <c r="U72" s="78"/>
      <c r="V72" s="78"/>
      <c r="W72" s="78"/>
      <c r="X72" s="79"/>
      <c r="Y72" s="79"/>
      <c r="Z72" s="79"/>
      <c r="AA72" s="79"/>
      <c r="AB72" s="79"/>
      <c r="AC72" s="79"/>
      <c r="AD72" s="79"/>
      <c r="AE72" s="79"/>
      <c r="AF72" s="79"/>
      <c r="AG72" s="79"/>
      <c r="AH72" s="79"/>
      <c r="AI72" s="79"/>
      <c r="AJ72" s="79"/>
      <c r="AK72" s="79"/>
      <c r="AL72" s="79"/>
      <c r="AM72" s="79"/>
      <c r="AN72" s="80"/>
      <c r="AO72" s="80"/>
      <c r="AP72" s="80"/>
      <c r="AQ72" s="80"/>
      <c r="AR72" s="80"/>
      <c r="AS72" s="80"/>
      <c r="AT72" s="80"/>
      <c r="AU72" s="80"/>
      <c r="AV72" s="80"/>
      <c r="AW72" s="80"/>
      <c r="AX72" s="80"/>
      <c r="AY72" s="80"/>
      <c r="AZ72" s="80"/>
      <c r="BA72" s="80"/>
      <c r="BB72" s="81"/>
      <c r="BC72" s="81"/>
      <c r="BD72" s="82"/>
      <c r="BE72" s="82"/>
      <c r="BF72" s="83"/>
      <c r="BG72" s="83"/>
      <c r="BH72" s="83"/>
      <c r="BI72" s="40">
        <v>3200000</v>
      </c>
      <c r="BJ72" s="82"/>
      <c r="BK72" s="84">
        <f t="shared" si="45"/>
        <v>3200000</v>
      </c>
      <c r="BL72" s="84">
        <f t="shared" si="46"/>
        <v>3200000</v>
      </c>
      <c r="BM72" s="84">
        <f t="shared" si="47"/>
        <v>3200000</v>
      </c>
      <c r="BN72" s="84">
        <f t="shared" si="48"/>
        <v>3200000</v>
      </c>
      <c r="BO72" s="79">
        <f t="shared" si="49"/>
        <v>3199999.9999999995</v>
      </c>
      <c r="BP72" s="84">
        <f t="shared" si="50"/>
        <v>3200000</v>
      </c>
      <c r="BQ72" s="84">
        <f t="shared" si="51"/>
        <v>3200000</v>
      </c>
      <c r="BR72" s="79">
        <v>0</v>
      </c>
      <c r="BS72" s="85">
        <f t="shared" si="52"/>
        <v>0</v>
      </c>
      <c r="BT72" s="79">
        <f t="shared" si="44"/>
        <v>3200000</v>
      </c>
      <c r="BU72" s="94" t="s">
        <v>239</v>
      </c>
    </row>
    <row r="73" spans="1:73" ht="32.25" customHeight="1" x14ac:dyDescent="0.25">
      <c r="A73" s="86">
        <v>19</v>
      </c>
      <c r="B73" s="99" t="s">
        <v>64</v>
      </c>
      <c r="C73" s="99" t="s">
        <v>65</v>
      </c>
      <c r="D73" s="91" t="s">
        <v>3</v>
      </c>
      <c r="E73" s="76">
        <v>1</v>
      </c>
      <c r="F73" s="91"/>
      <c r="G73" s="91"/>
      <c r="H73" s="92"/>
      <c r="I73" s="92"/>
      <c r="J73" s="92"/>
      <c r="K73" s="92"/>
      <c r="L73" s="78"/>
      <c r="M73" s="78"/>
      <c r="N73" s="78"/>
      <c r="O73" s="78"/>
      <c r="P73" s="78"/>
      <c r="Q73" s="78"/>
      <c r="R73" s="78"/>
      <c r="S73" s="78"/>
      <c r="T73" s="78"/>
      <c r="U73" s="78"/>
      <c r="V73" s="78">
        <v>24655</v>
      </c>
      <c r="W73" s="78"/>
      <c r="X73" s="79"/>
      <c r="Y73" s="79"/>
      <c r="Z73" s="79"/>
      <c r="AA73" s="79"/>
      <c r="AB73" s="79"/>
      <c r="AC73" s="79"/>
      <c r="AD73" s="79"/>
      <c r="AE73" s="79"/>
      <c r="AF73" s="79"/>
      <c r="AG73" s="79"/>
      <c r="AH73" s="79"/>
      <c r="AI73" s="79"/>
      <c r="AJ73" s="79"/>
      <c r="AK73" s="79"/>
      <c r="AL73" s="79"/>
      <c r="AM73" s="79"/>
      <c r="AN73" s="80"/>
      <c r="AO73" s="80"/>
      <c r="AP73" s="80"/>
      <c r="AQ73" s="80"/>
      <c r="AR73" s="80"/>
      <c r="AS73" s="80"/>
      <c r="AT73" s="80"/>
      <c r="AU73" s="80"/>
      <c r="AV73" s="80"/>
      <c r="AW73" s="80"/>
      <c r="AX73" s="80"/>
      <c r="AY73" s="80"/>
      <c r="AZ73" s="80"/>
      <c r="BA73" s="80"/>
      <c r="BB73" s="81"/>
      <c r="BC73" s="81"/>
      <c r="BD73" s="82"/>
      <c r="BE73" s="82"/>
      <c r="BF73" s="83"/>
      <c r="BG73" s="83"/>
      <c r="BH73" s="83"/>
      <c r="BI73" s="40">
        <v>28000</v>
      </c>
      <c r="BJ73" s="82"/>
      <c r="BK73" s="84">
        <f t="shared" si="45"/>
        <v>24655</v>
      </c>
      <c r="BL73" s="84">
        <f t="shared" si="46"/>
        <v>28000</v>
      </c>
      <c r="BM73" s="84">
        <f t="shared" si="47"/>
        <v>26327.5</v>
      </c>
      <c r="BN73" s="84">
        <f t="shared" si="48"/>
        <v>26327.5</v>
      </c>
      <c r="BO73" s="79">
        <f t="shared" si="49"/>
        <v>26221.251543063336</v>
      </c>
      <c r="BP73" s="84">
        <f t="shared" si="50"/>
        <v>25491.25</v>
      </c>
      <c r="BQ73" s="84">
        <f t="shared" si="51"/>
        <v>27163.75</v>
      </c>
      <c r="BR73" s="79">
        <f t="shared" ref="BR73" si="53">STDEVA(K73:BJ73)</f>
        <v>2365.2721830690016</v>
      </c>
      <c r="BS73" s="85">
        <f t="shared" si="52"/>
        <v>8.9840363994644443E-2</v>
      </c>
      <c r="BT73" s="79">
        <f>+BK73</f>
        <v>24655</v>
      </c>
      <c r="BU73" s="86" t="s">
        <v>275</v>
      </c>
    </row>
    <row r="74" spans="1:73" ht="32.25" customHeight="1" x14ac:dyDescent="0.25">
      <c r="A74" s="86">
        <v>20</v>
      </c>
      <c r="B74" s="99" t="s">
        <v>66</v>
      </c>
      <c r="C74" s="99" t="s">
        <v>66</v>
      </c>
      <c r="D74" s="91" t="s">
        <v>3</v>
      </c>
      <c r="E74" s="76">
        <v>1</v>
      </c>
      <c r="F74" s="91"/>
      <c r="G74" s="91"/>
      <c r="H74" s="92"/>
      <c r="I74" s="92"/>
      <c r="J74" s="92"/>
      <c r="K74" s="92"/>
      <c r="L74" s="78"/>
      <c r="M74" s="78"/>
      <c r="N74" s="78"/>
      <c r="O74" s="78"/>
      <c r="P74" s="78"/>
      <c r="Q74" s="78"/>
      <c r="R74" s="78"/>
      <c r="S74" s="78"/>
      <c r="T74" s="78"/>
      <c r="U74" s="78"/>
      <c r="V74" s="78"/>
      <c r="W74" s="78"/>
      <c r="X74" s="79"/>
      <c r="Y74" s="79"/>
      <c r="Z74" s="79"/>
      <c r="AA74" s="79"/>
      <c r="AB74" s="79"/>
      <c r="AC74" s="79"/>
      <c r="AD74" s="79"/>
      <c r="AE74" s="79"/>
      <c r="AF74" s="79"/>
      <c r="AG74" s="79"/>
      <c r="AH74" s="79"/>
      <c r="AI74" s="79"/>
      <c r="AJ74" s="79"/>
      <c r="AK74" s="79"/>
      <c r="AL74" s="79"/>
      <c r="AM74" s="79"/>
      <c r="AN74" s="80"/>
      <c r="AO74" s="80"/>
      <c r="AP74" s="80"/>
      <c r="AQ74" s="80"/>
      <c r="AR74" s="80"/>
      <c r="AS74" s="80"/>
      <c r="AT74" s="80"/>
      <c r="AU74" s="80"/>
      <c r="AV74" s="80"/>
      <c r="AW74" s="80"/>
      <c r="AX74" s="80"/>
      <c r="AY74" s="80"/>
      <c r="AZ74" s="80"/>
      <c r="BA74" s="80"/>
      <c r="BB74" s="81"/>
      <c r="BC74" s="81"/>
      <c r="BD74" s="82"/>
      <c r="BE74" s="82"/>
      <c r="BF74" s="83"/>
      <c r="BG74" s="83"/>
      <c r="BH74" s="83"/>
      <c r="BI74" s="40">
        <v>2100000</v>
      </c>
      <c r="BJ74" s="82"/>
      <c r="BK74" s="84">
        <f t="shared" si="45"/>
        <v>2100000</v>
      </c>
      <c r="BL74" s="84">
        <f t="shared" si="46"/>
        <v>2100000</v>
      </c>
      <c r="BM74" s="84">
        <f t="shared" si="47"/>
        <v>2100000</v>
      </c>
      <c r="BN74" s="84">
        <f t="shared" si="48"/>
        <v>2100000</v>
      </c>
      <c r="BO74" s="79">
        <f t="shared" si="49"/>
        <v>2100000</v>
      </c>
      <c r="BP74" s="84">
        <f t="shared" si="50"/>
        <v>2100000</v>
      </c>
      <c r="BQ74" s="84">
        <f t="shared" si="51"/>
        <v>2100000</v>
      </c>
      <c r="BR74" s="79">
        <v>0</v>
      </c>
      <c r="BS74" s="85">
        <f t="shared" si="52"/>
        <v>0</v>
      </c>
      <c r="BT74" s="79">
        <f t="shared" si="44"/>
        <v>2100000</v>
      </c>
      <c r="BU74" s="94" t="s">
        <v>239</v>
      </c>
    </row>
    <row r="75" spans="1:73" ht="32.25" customHeight="1" x14ac:dyDescent="0.25">
      <c r="A75" s="86">
        <v>21</v>
      </c>
      <c r="B75" s="99" t="s">
        <v>67</v>
      </c>
      <c r="C75" s="99" t="s">
        <v>67</v>
      </c>
      <c r="D75" s="91" t="s">
        <v>3</v>
      </c>
      <c r="E75" s="76">
        <v>1</v>
      </c>
      <c r="F75" s="91"/>
      <c r="G75" s="91"/>
      <c r="H75" s="92"/>
      <c r="I75" s="92"/>
      <c r="J75" s="92"/>
      <c r="K75" s="92"/>
      <c r="L75" s="78"/>
      <c r="M75" s="78"/>
      <c r="N75" s="78"/>
      <c r="O75" s="78"/>
      <c r="P75" s="78"/>
      <c r="Q75" s="78"/>
      <c r="R75" s="78"/>
      <c r="S75" s="78"/>
      <c r="T75" s="78"/>
      <c r="U75" s="78"/>
      <c r="V75" s="78"/>
      <c r="W75" s="78"/>
      <c r="X75" s="79"/>
      <c r="Y75" s="79"/>
      <c r="Z75" s="79"/>
      <c r="AA75" s="79"/>
      <c r="AB75" s="79"/>
      <c r="AC75" s="79"/>
      <c r="AD75" s="79"/>
      <c r="AE75" s="79"/>
      <c r="AF75" s="79"/>
      <c r="AG75" s="79"/>
      <c r="AH75" s="79"/>
      <c r="AI75" s="79"/>
      <c r="AJ75" s="79"/>
      <c r="AK75" s="79"/>
      <c r="AL75" s="79"/>
      <c r="AM75" s="79"/>
      <c r="AN75" s="80"/>
      <c r="AO75" s="80"/>
      <c r="AP75" s="80"/>
      <c r="AQ75" s="80"/>
      <c r="AR75" s="80"/>
      <c r="AS75" s="80"/>
      <c r="AT75" s="80"/>
      <c r="AU75" s="80"/>
      <c r="AV75" s="80"/>
      <c r="AW75" s="80"/>
      <c r="AX75" s="80"/>
      <c r="AY75" s="80"/>
      <c r="AZ75" s="80"/>
      <c r="BA75" s="80"/>
      <c r="BB75" s="81"/>
      <c r="BC75" s="81"/>
      <c r="BD75" s="82"/>
      <c r="BE75" s="82"/>
      <c r="BF75" s="83"/>
      <c r="BG75" s="83"/>
      <c r="BH75" s="83"/>
      <c r="BI75" s="40">
        <v>2500000</v>
      </c>
      <c r="BJ75" s="82"/>
      <c r="BK75" s="84">
        <f t="shared" si="45"/>
        <v>2500000</v>
      </c>
      <c r="BL75" s="84">
        <f t="shared" si="46"/>
        <v>2500000</v>
      </c>
      <c r="BM75" s="84">
        <f t="shared" si="47"/>
        <v>2500000</v>
      </c>
      <c r="BN75" s="84">
        <f t="shared" si="48"/>
        <v>2500000</v>
      </c>
      <c r="BO75" s="79">
        <f t="shared" si="49"/>
        <v>2500000</v>
      </c>
      <c r="BP75" s="84">
        <f t="shared" si="50"/>
        <v>2500000</v>
      </c>
      <c r="BQ75" s="84">
        <f t="shared" si="51"/>
        <v>2500000</v>
      </c>
      <c r="BR75" s="79">
        <v>0</v>
      </c>
      <c r="BS75" s="85">
        <f t="shared" si="52"/>
        <v>0</v>
      </c>
      <c r="BT75" s="79">
        <f t="shared" si="44"/>
        <v>2500000</v>
      </c>
      <c r="BU75" s="94" t="s">
        <v>239</v>
      </c>
    </row>
    <row r="76" spans="1:73" ht="32.25" customHeight="1" x14ac:dyDescent="0.25">
      <c r="A76" s="86">
        <v>22</v>
      </c>
      <c r="B76" s="99" t="s">
        <v>68</v>
      </c>
      <c r="C76" s="99" t="s">
        <v>68</v>
      </c>
      <c r="D76" s="91" t="s">
        <v>3</v>
      </c>
      <c r="E76" s="76">
        <v>1</v>
      </c>
      <c r="F76" s="91"/>
      <c r="G76" s="91"/>
      <c r="H76" s="92"/>
      <c r="I76" s="92"/>
      <c r="J76" s="92"/>
      <c r="K76" s="92"/>
      <c r="L76" s="78"/>
      <c r="M76" s="78"/>
      <c r="N76" s="78"/>
      <c r="O76" s="78"/>
      <c r="P76" s="78"/>
      <c r="Q76" s="78"/>
      <c r="R76" s="78"/>
      <c r="S76" s="78"/>
      <c r="T76" s="78"/>
      <c r="U76" s="78"/>
      <c r="V76" s="78"/>
      <c r="W76" s="78"/>
      <c r="X76" s="79"/>
      <c r="Y76" s="79"/>
      <c r="Z76" s="79"/>
      <c r="AA76" s="79"/>
      <c r="AB76" s="79"/>
      <c r="AC76" s="79"/>
      <c r="AD76" s="79"/>
      <c r="AE76" s="79"/>
      <c r="AF76" s="79"/>
      <c r="AG76" s="79"/>
      <c r="AH76" s="79"/>
      <c r="AI76" s="79"/>
      <c r="AJ76" s="79"/>
      <c r="AK76" s="79"/>
      <c r="AL76" s="79"/>
      <c r="AM76" s="79"/>
      <c r="AN76" s="80"/>
      <c r="AO76" s="80"/>
      <c r="AP76" s="80"/>
      <c r="AQ76" s="80"/>
      <c r="AR76" s="80"/>
      <c r="AS76" s="80"/>
      <c r="AT76" s="80"/>
      <c r="AU76" s="80"/>
      <c r="AV76" s="80"/>
      <c r="AW76" s="80"/>
      <c r="AX76" s="80"/>
      <c r="AY76" s="80"/>
      <c r="AZ76" s="80"/>
      <c r="BA76" s="80"/>
      <c r="BB76" s="81"/>
      <c r="BC76" s="81"/>
      <c r="BD76" s="82"/>
      <c r="BE76" s="82"/>
      <c r="BF76" s="83"/>
      <c r="BG76" s="83"/>
      <c r="BH76" s="83"/>
      <c r="BI76" s="40">
        <v>2400000</v>
      </c>
      <c r="BJ76" s="82"/>
      <c r="BK76" s="84">
        <f t="shared" si="45"/>
        <v>2400000</v>
      </c>
      <c r="BL76" s="84">
        <f t="shared" si="46"/>
        <v>2400000</v>
      </c>
      <c r="BM76" s="84">
        <f t="shared" si="47"/>
        <v>2400000</v>
      </c>
      <c r="BN76" s="84">
        <f t="shared" si="48"/>
        <v>2400000</v>
      </c>
      <c r="BO76" s="79">
        <f t="shared" si="49"/>
        <v>2400000</v>
      </c>
      <c r="BP76" s="84">
        <f t="shared" si="50"/>
        <v>2400000</v>
      </c>
      <c r="BQ76" s="84">
        <f t="shared" si="51"/>
        <v>2400000</v>
      </c>
      <c r="BR76" s="79">
        <v>0</v>
      </c>
      <c r="BS76" s="85">
        <f t="shared" si="52"/>
        <v>0</v>
      </c>
      <c r="BT76" s="79">
        <f t="shared" si="44"/>
        <v>2400000</v>
      </c>
      <c r="BU76" s="94" t="s">
        <v>239</v>
      </c>
    </row>
    <row r="77" spans="1:73" ht="32.25" customHeight="1" x14ac:dyDescent="0.25">
      <c r="A77" s="86">
        <v>23</v>
      </c>
      <c r="B77" s="99" t="s">
        <v>69</v>
      </c>
      <c r="C77" s="99" t="s">
        <v>69</v>
      </c>
      <c r="D77" s="91" t="s">
        <v>3</v>
      </c>
      <c r="E77" s="76">
        <v>1</v>
      </c>
      <c r="F77" s="91"/>
      <c r="G77" s="91"/>
      <c r="H77" s="92"/>
      <c r="I77" s="92"/>
      <c r="J77" s="92"/>
      <c r="K77" s="92"/>
      <c r="L77" s="78"/>
      <c r="M77" s="78"/>
      <c r="N77" s="78"/>
      <c r="O77" s="78"/>
      <c r="P77" s="78"/>
      <c r="Q77" s="78"/>
      <c r="R77" s="78"/>
      <c r="S77" s="78"/>
      <c r="T77" s="78"/>
      <c r="U77" s="78"/>
      <c r="V77" s="78"/>
      <c r="W77" s="78"/>
      <c r="X77" s="79"/>
      <c r="Y77" s="79"/>
      <c r="Z77" s="79"/>
      <c r="AA77" s="79"/>
      <c r="AB77" s="79"/>
      <c r="AC77" s="79"/>
      <c r="AD77" s="79"/>
      <c r="AE77" s="79"/>
      <c r="AF77" s="79"/>
      <c r="AG77" s="79"/>
      <c r="AH77" s="79"/>
      <c r="AI77" s="79"/>
      <c r="AJ77" s="79"/>
      <c r="AK77" s="79"/>
      <c r="AL77" s="79"/>
      <c r="AM77" s="79"/>
      <c r="AN77" s="80"/>
      <c r="AO77" s="80"/>
      <c r="AP77" s="80"/>
      <c r="AQ77" s="80"/>
      <c r="AR77" s="80"/>
      <c r="AS77" s="80"/>
      <c r="AT77" s="80"/>
      <c r="AU77" s="80"/>
      <c r="AV77" s="80"/>
      <c r="AW77" s="80"/>
      <c r="AX77" s="80"/>
      <c r="AY77" s="80"/>
      <c r="AZ77" s="80"/>
      <c r="BA77" s="80"/>
      <c r="BB77" s="81"/>
      <c r="BC77" s="81"/>
      <c r="BD77" s="82"/>
      <c r="BE77" s="82"/>
      <c r="BF77" s="83"/>
      <c r="BG77" s="83"/>
      <c r="BH77" s="83"/>
      <c r="BI77" s="40">
        <v>480000</v>
      </c>
      <c r="BJ77" s="82"/>
      <c r="BK77" s="84">
        <f t="shared" si="45"/>
        <v>480000</v>
      </c>
      <c r="BL77" s="84">
        <f t="shared" si="46"/>
        <v>480000</v>
      </c>
      <c r="BM77" s="84">
        <f t="shared" si="47"/>
        <v>480000</v>
      </c>
      <c r="BN77" s="84">
        <f t="shared" si="48"/>
        <v>480000</v>
      </c>
      <c r="BO77" s="79">
        <f t="shared" si="49"/>
        <v>480000</v>
      </c>
      <c r="BP77" s="84">
        <f t="shared" si="50"/>
        <v>480000</v>
      </c>
      <c r="BQ77" s="84">
        <f t="shared" si="51"/>
        <v>480000</v>
      </c>
      <c r="BR77" s="79">
        <v>0</v>
      </c>
      <c r="BS77" s="85">
        <f t="shared" si="52"/>
        <v>0</v>
      </c>
      <c r="BT77" s="79">
        <f t="shared" si="44"/>
        <v>480000</v>
      </c>
      <c r="BU77" s="94" t="s">
        <v>239</v>
      </c>
    </row>
    <row r="78" spans="1:73" ht="32.25" customHeight="1" x14ac:dyDescent="0.25">
      <c r="A78" s="86">
        <v>24</v>
      </c>
      <c r="B78" s="99" t="s">
        <v>70</v>
      </c>
      <c r="C78" s="99" t="s">
        <v>70</v>
      </c>
      <c r="D78" s="91" t="s">
        <v>3</v>
      </c>
      <c r="E78" s="76">
        <v>1</v>
      </c>
      <c r="F78" s="91"/>
      <c r="G78" s="91"/>
      <c r="H78" s="92"/>
      <c r="I78" s="92"/>
      <c r="J78" s="92"/>
      <c r="K78" s="92"/>
      <c r="L78" s="78"/>
      <c r="M78" s="78"/>
      <c r="N78" s="78"/>
      <c r="O78" s="78"/>
      <c r="P78" s="78"/>
      <c r="Q78" s="78"/>
      <c r="R78" s="78"/>
      <c r="S78" s="78"/>
      <c r="T78" s="78"/>
      <c r="U78" s="78"/>
      <c r="V78" s="78"/>
      <c r="W78" s="78"/>
      <c r="X78" s="79"/>
      <c r="Y78" s="79"/>
      <c r="Z78" s="79"/>
      <c r="AA78" s="79"/>
      <c r="AB78" s="79"/>
      <c r="AC78" s="79"/>
      <c r="AD78" s="79"/>
      <c r="AE78" s="79"/>
      <c r="AF78" s="79"/>
      <c r="AG78" s="79"/>
      <c r="AH78" s="79"/>
      <c r="AI78" s="79"/>
      <c r="AJ78" s="79"/>
      <c r="AK78" s="79"/>
      <c r="AL78" s="79"/>
      <c r="AM78" s="79"/>
      <c r="AN78" s="80"/>
      <c r="AO78" s="80"/>
      <c r="AP78" s="80"/>
      <c r="AQ78" s="80"/>
      <c r="AR78" s="80"/>
      <c r="AS78" s="80"/>
      <c r="AT78" s="80"/>
      <c r="AU78" s="80"/>
      <c r="AV78" s="80"/>
      <c r="AW78" s="80"/>
      <c r="AX78" s="80"/>
      <c r="AY78" s="80"/>
      <c r="AZ78" s="80"/>
      <c r="BA78" s="80"/>
      <c r="BB78" s="81"/>
      <c r="BC78" s="81"/>
      <c r="BD78" s="82"/>
      <c r="BE78" s="82"/>
      <c r="BF78" s="83"/>
      <c r="BG78" s="83"/>
      <c r="BH78" s="83"/>
      <c r="BI78" s="40">
        <v>1650000</v>
      </c>
      <c r="BJ78" s="82"/>
      <c r="BK78" s="84">
        <f t="shared" si="45"/>
        <v>1650000</v>
      </c>
      <c r="BL78" s="84">
        <f t="shared" si="46"/>
        <v>1650000</v>
      </c>
      <c r="BM78" s="84">
        <f t="shared" si="47"/>
        <v>1650000</v>
      </c>
      <c r="BN78" s="84">
        <f t="shared" si="48"/>
        <v>1650000</v>
      </c>
      <c r="BO78" s="79">
        <f t="shared" si="49"/>
        <v>1650000</v>
      </c>
      <c r="BP78" s="84">
        <f t="shared" si="50"/>
        <v>1650000</v>
      </c>
      <c r="BQ78" s="84">
        <f t="shared" si="51"/>
        <v>1650000</v>
      </c>
      <c r="BR78" s="79">
        <v>0</v>
      </c>
      <c r="BS78" s="85">
        <f t="shared" si="52"/>
        <v>0</v>
      </c>
      <c r="BT78" s="79">
        <f t="shared" si="44"/>
        <v>1650000</v>
      </c>
      <c r="BU78" s="94" t="s">
        <v>239</v>
      </c>
    </row>
    <row r="79" spans="1:73" ht="32.25" customHeight="1" x14ac:dyDescent="0.25">
      <c r="A79" s="86">
        <v>25</v>
      </c>
      <c r="B79" s="99" t="s">
        <v>71</v>
      </c>
      <c r="C79" s="99" t="s">
        <v>71</v>
      </c>
      <c r="D79" s="91" t="s">
        <v>6</v>
      </c>
      <c r="E79" s="76">
        <v>1</v>
      </c>
      <c r="F79" s="91"/>
      <c r="G79" s="91"/>
      <c r="H79" s="92"/>
      <c r="I79" s="92"/>
      <c r="J79" s="92"/>
      <c r="K79" s="92"/>
      <c r="L79" s="78"/>
      <c r="M79" s="78"/>
      <c r="N79" s="78"/>
      <c r="O79" s="78"/>
      <c r="P79" s="78"/>
      <c r="Q79" s="78"/>
      <c r="R79" s="78"/>
      <c r="S79" s="78"/>
      <c r="T79" s="78"/>
      <c r="U79" s="78"/>
      <c r="V79" s="78"/>
      <c r="W79" s="78"/>
      <c r="X79" s="79"/>
      <c r="Y79" s="79"/>
      <c r="Z79" s="79"/>
      <c r="AA79" s="79"/>
      <c r="AB79" s="79"/>
      <c r="AC79" s="79"/>
      <c r="AD79" s="79"/>
      <c r="AE79" s="79"/>
      <c r="AF79" s="79"/>
      <c r="AG79" s="79"/>
      <c r="AH79" s="79"/>
      <c r="AI79" s="79"/>
      <c r="AJ79" s="79"/>
      <c r="AK79" s="79"/>
      <c r="AL79" s="79"/>
      <c r="AM79" s="79"/>
      <c r="AN79" s="80"/>
      <c r="AO79" s="80"/>
      <c r="AP79" s="80"/>
      <c r="AQ79" s="80"/>
      <c r="AR79" s="80"/>
      <c r="AS79" s="80"/>
      <c r="AT79" s="80"/>
      <c r="AU79" s="80"/>
      <c r="AV79" s="80"/>
      <c r="AW79" s="80"/>
      <c r="AX79" s="80"/>
      <c r="AY79" s="80"/>
      <c r="AZ79" s="80"/>
      <c r="BA79" s="80"/>
      <c r="BB79" s="81"/>
      <c r="BC79" s="81"/>
      <c r="BD79" s="82"/>
      <c r="BE79" s="82"/>
      <c r="BF79" s="83"/>
      <c r="BG79" s="83"/>
      <c r="BH79" s="83"/>
      <c r="BI79" s="40">
        <v>190000</v>
      </c>
      <c r="BJ79" s="82"/>
      <c r="BK79" s="84">
        <f t="shared" si="45"/>
        <v>190000</v>
      </c>
      <c r="BL79" s="84">
        <f t="shared" si="46"/>
        <v>190000</v>
      </c>
      <c r="BM79" s="84">
        <f t="shared" si="47"/>
        <v>190000</v>
      </c>
      <c r="BN79" s="84">
        <f t="shared" si="48"/>
        <v>190000</v>
      </c>
      <c r="BO79" s="79">
        <f t="shared" si="49"/>
        <v>190000</v>
      </c>
      <c r="BP79" s="84">
        <f t="shared" si="50"/>
        <v>190000</v>
      </c>
      <c r="BQ79" s="84">
        <f t="shared" si="51"/>
        <v>190000</v>
      </c>
      <c r="BR79" s="79">
        <v>0</v>
      </c>
      <c r="BS79" s="85">
        <f t="shared" si="52"/>
        <v>0</v>
      </c>
      <c r="BT79" s="79">
        <f t="shared" si="44"/>
        <v>190000</v>
      </c>
      <c r="BU79" s="94" t="s">
        <v>239</v>
      </c>
    </row>
    <row r="80" spans="1:73" ht="32.25" customHeight="1" x14ac:dyDescent="0.25">
      <c r="A80" s="86">
        <v>26</v>
      </c>
      <c r="B80" s="99" t="s">
        <v>72</v>
      </c>
      <c r="C80" s="99" t="s">
        <v>73</v>
      </c>
      <c r="D80" s="91" t="s">
        <v>6</v>
      </c>
      <c r="E80" s="76">
        <v>1</v>
      </c>
      <c r="F80" s="91"/>
      <c r="G80" s="91"/>
      <c r="H80" s="92"/>
      <c r="I80" s="92"/>
      <c r="J80" s="92"/>
      <c r="K80" s="92"/>
      <c r="L80" s="78"/>
      <c r="M80" s="78"/>
      <c r="N80" s="78"/>
      <c r="O80" s="78"/>
      <c r="P80" s="78"/>
      <c r="Q80" s="78"/>
      <c r="R80" s="78"/>
      <c r="S80" s="78"/>
      <c r="T80" s="78"/>
      <c r="U80" s="78"/>
      <c r="V80" s="78"/>
      <c r="W80" s="78"/>
      <c r="X80" s="79"/>
      <c r="Y80" s="79"/>
      <c r="Z80" s="79"/>
      <c r="AA80" s="79"/>
      <c r="AB80" s="79"/>
      <c r="AC80" s="79"/>
      <c r="AD80" s="79"/>
      <c r="AE80" s="79"/>
      <c r="AF80" s="79"/>
      <c r="AG80" s="79"/>
      <c r="AH80" s="79"/>
      <c r="AI80" s="79"/>
      <c r="AJ80" s="79"/>
      <c r="AK80" s="79"/>
      <c r="AL80" s="79"/>
      <c r="AM80" s="79"/>
      <c r="AN80" s="80"/>
      <c r="AO80" s="80"/>
      <c r="AP80" s="80"/>
      <c r="AQ80" s="80"/>
      <c r="AR80" s="80"/>
      <c r="AS80" s="80"/>
      <c r="AT80" s="80"/>
      <c r="AU80" s="80"/>
      <c r="AV80" s="80"/>
      <c r="AW80" s="80"/>
      <c r="AX80" s="80"/>
      <c r="AY80" s="80"/>
      <c r="AZ80" s="80"/>
      <c r="BA80" s="80"/>
      <c r="BB80" s="81"/>
      <c r="BC80" s="81"/>
      <c r="BD80" s="82"/>
      <c r="BE80" s="82"/>
      <c r="BF80" s="83"/>
      <c r="BG80" s="83"/>
      <c r="BH80" s="83"/>
      <c r="BI80" s="40">
        <v>1700000</v>
      </c>
      <c r="BJ80" s="82"/>
      <c r="BK80" s="84">
        <f t="shared" si="45"/>
        <v>1700000</v>
      </c>
      <c r="BL80" s="84">
        <f t="shared" si="46"/>
        <v>1700000</v>
      </c>
      <c r="BM80" s="84">
        <f t="shared" si="47"/>
        <v>1700000</v>
      </c>
      <c r="BN80" s="84">
        <f t="shared" si="48"/>
        <v>1700000</v>
      </c>
      <c r="BO80" s="79">
        <f t="shared" si="49"/>
        <v>1700000.0000000002</v>
      </c>
      <c r="BP80" s="84">
        <f t="shared" si="50"/>
        <v>1700000</v>
      </c>
      <c r="BQ80" s="84">
        <f t="shared" si="51"/>
        <v>1700000</v>
      </c>
      <c r="BR80" s="79">
        <v>0</v>
      </c>
      <c r="BS80" s="85">
        <f t="shared" si="52"/>
        <v>0</v>
      </c>
      <c r="BT80" s="79">
        <f t="shared" si="44"/>
        <v>1700000</v>
      </c>
      <c r="BU80" s="94" t="s">
        <v>239</v>
      </c>
    </row>
    <row r="81" spans="1:73" ht="32.25" customHeight="1" x14ac:dyDescent="0.25">
      <c r="A81" s="86">
        <v>27</v>
      </c>
      <c r="B81" s="99" t="s">
        <v>74</v>
      </c>
      <c r="C81" s="99" t="s">
        <v>75</v>
      </c>
      <c r="D81" s="91" t="s">
        <v>6</v>
      </c>
      <c r="E81" s="76">
        <v>1</v>
      </c>
      <c r="F81" s="91"/>
      <c r="G81" s="91"/>
      <c r="H81" s="92"/>
      <c r="I81" s="92"/>
      <c r="J81" s="92"/>
      <c r="K81" s="92"/>
      <c r="L81" s="78"/>
      <c r="M81" s="78"/>
      <c r="N81" s="78"/>
      <c r="O81" s="78"/>
      <c r="P81" s="78"/>
      <c r="Q81" s="78"/>
      <c r="R81" s="78"/>
      <c r="S81" s="78"/>
      <c r="T81" s="78"/>
      <c r="U81" s="78"/>
      <c r="V81" s="78"/>
      <c r="W81" s="78"/>
      <c r="X81" s="79"/>
      <c r="Y81" s="79"/>
      <c r="Z81" s="79"/>
      <c r="AA81" s="79"/>
      <c r="AB81" s="79"/>
      <c r="AC81" s="79"/>
      <c r="AD81" s="79"/>
      <c r="AE81" s="79"/>
      <c r="AF81" s="79"/>
      <c r="AG81" s="79"/>
      <c r="AH81" s="79"/>
      <c r="AI81" s="79"/>
      <c r="AJ81" s="79"/>
      <c r="AK81" s="79"/>
      <c r="AL81" s="79"/>
      <c r="AM81" s="79"/>
      <c r="AN81" s="80"/>
      <c r="AO81" s="80"/>
      <c r="AP81" s="80"/>
      <c r="AQ81" s="80"/>
      <c r="AR81" s="80"/>
      <c r="AS81" s="80"/>
      <c r="AT81" s="80"/>
      <c r="AU81" s="80"/>
      <c r="AV81" s="80"/>
      <c r="AW81" s="80"/>
      <c r="AX81" s="80"/>
      <c r="AY81" s="80"/>
      <c r="AZ81" s="80"/>
      <c r="BA81" s="80"/>
      <c r="BB81" s="81"/>
      <c r="BC81" s="81"/>
      <c r="BD81" s="82"/>
      <c r="BE81" s="82"/>
      <c r="BF81" s="83"/>
      <c r="BG81" s="83"/>
      <c r="BH81" s="83"/>
      <c r="BI81" s="40">
        <v>145000</v>
      </c>
      <c r="BJ81" s="82"/>
      <c r="BK81" s="84">
        <f t="shared" si="45"/>
        <v>145000</v>
      </c>
      <c r="BL81" s="84">
        <f t="shared" si="46"/>
        <v>145000</v>
      </c>
      <c r="BM81" s="84">
        <f t="shared" si="47"/>
        <v>145000</v>
      </c>
      <c r="BN81" s="84">
        <f t="shared" si="48"/>
        <v>145000</v>
      </c>
      <c r="BO81" s="79">
        <f t="shared" si="49"/>
        <v>145000</v>
      </c>
      <c r="BP81" s="84">
        <f t="shared" si="50"/>
        <v>145000</v>
      </c>
      <c r="BQ81" s="84">
        <f t="shared" si="51"/>
        <v>145000</v>
      </c>
      <c r="BR81" s="79">
        <v>0</v>
      </c>
      <c r="BS81" s="85">
        <f t="shared" si="52"/>
        <v>0</v>
      </c>
      <c r="BT81" s="79">
        <f t="shared" si="44"/>
        <v>145000</v>
      </c>
      <c r="BU81" s="94" t="s">
        <v>239</v>
      </c>
    </row>
    <row r="82" spans="1:73" ht="32.25" customHeight="1" x14ac:dyDescent="0.25">
      <c r="A82" s="86">
        <v>28</v>
      </c>
      <c r="B82" s="99" t="s">
        <v>76</v>
      </c>
      <c r="C82" s="99" t="s">
        <v>76</v>
      </c>
      <c r="D82" s="91" t="s">
        <v>6</v>
      </c>
      <c r="E82" s="76">
        <v>1</v>
      </c>
      <c r="F82" s="91"/>
      <c r="G82" s="91"/>
      <c r="H82" s="92"/>
      <c r="I82" s="92"/>
      <c r="J82" s="92"/>
      <c r="K82" s="92"/>
      <c r="L82" s="78"/>
      <c r="M82" s="78"/>
      <c r="N82" s="78"/>
      <c r="O82" s="78"/>
      <c r="P82" s="78"/>
      <c r="Q82" s="78"/>
      <c r="R82" s="78"/>
      <c r="S82" s="78"/>
      <c r="T82" s="78"/>
      <c r="U82" s="78"/>
      <c r="V82" s="78"/>
      <c r="W82" s="78"/>
      <c r="X82" s="79"/>
      <c r="Y82" s="79"/>
      <c r="Z82" s="79"/>
      <c r="AA82" s="79"/>
      <c r="AB82" s="79"/>
      <c r="AC82" s="79"/>
      <c r="AD82" s="79"/>
      <c r="AE82" s="79"/>
      <c r="AF82" s="79"/>
      <c r="AG82" s="79"/>
      <c r="AH82" s="79"/>
      <c r="AI82" s="79"/>
      <c r="AJ82" s="79"/>
      <c r="AK82" s="79"/>
      <c r="AL82" s="79"/>
      <c r="AM82" s="79"/>
      <c r="AN82" s="80"/>
      <c r="AO82" s="80"/>
      <c r="AP82" s="80"/>
      <c r="AQ82" s="80"/>
      <c r="AR82" s="80"/>
      <c r="AS82" s="80"/>
      <c r="AT82" s="80"/>
      <c r="AU82" s="80"/>
      <c r="AV82" s="80"/>
      <c r="AW82" s="80"/>
      <c r="AX82" s="80"/>
      <c r="AY82" s="80"/>
      <c r="AZ82" s="80"/>
      <c r="BA82" s="80"/>
      <c r="BB82" s="81"/>
      <c r="BC82" s="81"/>
      <c r="BD82" s="82"/>
      <c r="BE82" s="82"/>
      <c r="BF82" s="83"/>
      <c r="BG82" s="83"/>
      <c r="BH82" s="83"/>
      <c r="BI82" s="40">
        <v>320000</v>
      </c>
      <c r="BJ82" s="82"/>
      <c r="BK82" s="84">
        <f t="shared" si="45"/>
        <v>320000</v>
      </c>
      <c r="BL82" s="84">
        <f t="shared" si="46"/>
        <v>320000</v>
      </c>
      <c r="BM82" s="84">
        <f t="shared" si="47"/>
        <v>320000</v>
      </c>
      <c r="BN82" s="84">
        <f t="shared" si="48"/>
        <v>320000</v>
      </c>
      <c r="BO82" s="79">
        <f t="shared" si="49"/>
        <v>320000</v>
      </c>
      <c r="BP82" s="84">
        <f t="shared" si="50"/>
        <v>320000</v>
      </c>
      <c r="BQ82" s="84">
        <f t="shared" si="51"/>
        <v>320000</v>
      </c>
      <c r="BR82" s="79">
        <v>0</v>
      </c>
      <c r="BS82" s="85">
        <f t="shared" si="52"/>
        <v>0</v>
      </c>
      <c r="BT82" s="79">
        <f t="shared" si="44"/>
        <v>320000</v>
      </c>
      <c r="BU82" s="94" t="s">
        <v>239</v>
      </c>
    </row>
    <row r="83" spans="1:73" ht="32.25" customHeight="1" x14ac:dyDescent="0.25">
      <c r="A83" s="86">
        <v>29</v>
      </c>
      <c r="B83" s="99" t="s">
        <v>77</v>
      </c>
      <c r="C83" s="99" t="s">
        <v>77</v>
      </c>
      <c r="D83" s="91" t="s">
        <v>6</v>
      </c>
      <c r="E83" s="76">
        <v>1</v>
      </c>
      <c r="F83" s="91"/>
      <c r="G83" s="91"/>
      <c r="H83" s="92"/>
      <c r="I83" s="92"/>
      <c r="J83" s="92"/>
      <c r="K83" s="92"/>
      <c r="L83" s="78"/>
      <c r="M83" s="78"/>
      <c r="N83" s="78"/>
      <c r="O83" s="78"/>
      <c r="P83" s="78"/>
      <c r="Q83" s="78"/>
      <c r="R83" s="78"/>
      <c r="S83" s="78"/>
      <c r="T83" s="78"/>
      <c r="U83" s="78"/>
      <c r="V83" s="78"/>
      <c r="W83" s="78"/>
      <c r="X83" s="79"/>
      <c r="Y83" s="79"/>
      <c r="Z83" s="79"/>
      <c r="AA83" s="79"/>
      <c r="AB83" s="79"/>
      <c r="AC83" s="79"/>
      <c r="AD83" s="79"/>
      <c r="AE83" s="79"/>
      <c r="AF83" s="79"/>
      <c r="AG83" s="79"/>
      <c r="AH83" s="79"/>
      <c r="AI83" s="79"/>
      <c r="AJ83" s="79"/>
      <c r="AK83" s="79"/>
      <c r="AL83" s="79"/>
      <c r="AM83" s="79"/>
      <c r="AN83" s="80"/>
      <c r="AO83" s="80"/>
      <c r="AP83" s="80"/>
      <c r="AQ83" s="80"/>
      <c r="AR83" s="80"/>
      <c r="AS83" s="80"/>
      <c r="AT83" s="80"/>
      <c r="AU83" s="80"/>
      <c r="AV83" s="80"/>
      <c r="AW83" s="80"/>
      <c r="AX83" s="80"/>
      <c r="AY83" s="80"/>
      <c r="AZ83" s="80"/>
      <c r="BA83" s="80"/>
      <c r="BB83" s="81"/>
      <c r="BC83" s="81"/>
      <c r="BD83" s="82"/>
      <c r="BE83" s="82"/>
      <c r="BF83" s="83"/>
      <c r="BG83" s="83"/>
      <c r="BH83" s="83"/>
      <c r="BI83" s="40">
        <v>650000</v>
      </c>
      <c r="BJ83" s="82"/>
      <c r="BK83" s="84">
        <f t="shared" si="45"/>
        <v>650000</v>
      </c>
      <c r="BL83" s="84">
        <f t="shared" si="46"/>
        <v>650000</v>
      </c>
      <c r="BM83" s="84">
        <f t="shared" si="47"/>
        <v>650000</v>
      </c>
      <c r="BN83" s="84">
        <f t="shared" si="48"/>
        <v>650000</v>
      </c>
      <c r="BO83" s="79">
        <f t="shared" si="49"/>
        <v>650000</v>
      </c>
      <c r="BP83" s="84">
        <f t="shared" si="50"/>
        <v>650000</v>
      </c>
      <c r="BQ83" s="84">
        <f t="shared" si="51"/>
        <v>650000</v>
      </c>
      <c r="BR83" s="79">
        <v>0</v>
      </c>
      <c r="BS83" s="85">
        <f t="shared" si="52"/>
        <v>0</v>
      </c>
      <c r="BT83" s="79">
        <f t="shared" si="44"/>
        <v>650000</v>
      </c>
      <c r="BU83" s="94" t="s">
        <v>239</v>
      </c>
    </row>
    <row r="84" spans="1:73" ht="32.25" customHeight="1" x14ac:dyDescent="0.25">
      <c r="A84" s="86">
        <v>30</v>
      </c>
      <c r="B84" s="99" t="s">
        <v>78</v>
      </c>
      <c r="C84" s="99" t="s">
        <v>78</v>
      </c>
      <c r="D84" s="91" t="s">
        <v>6</v>
      </c>
      <c r="E84" s="76">
        <v>1</v>
      </c>
      <c r="F84" s="91"/>
      <c r="G84" s="91"/>
      <c r="H84" s="92"/>
      <c r="I84" s="92"/>
      <c r="J84" s="92"/>
      <c r="K84" s="92"/>
      <c r="L84" s="78"/>
      <c r="M84" s="78"/>
      <c r="N84" s="78"/>
      <c r="O84" s="78"/>
      <c r="P84" s="78"/>
      <c r="Q84" s="78"/>
      <c r="R84" s="78"/>
      <c r="S84" s="78"/>
      <c r="T84" s="78"/>
      <c r="U84" s="78"/>
      <c r="V84" s="78"/>
      <c r="W84" s="78"/>
      <c r="X84" s="79"/>
      <c r="Y84" s="79"/>
      <c r="Z84" s="79"/>
      <c r="AA84" s="79"/>
      <c r="AB84" s="79"/>
      <c r="AC84" s="79"/>
      <c r="AD84" s="79"/>
      <c r="AE84" s="79"/>
      <c r="AF84" s="79"/>
      <c r="AG84" s="79"/>
      <c r="AH84" s="79"/>
      <c r="AI84" s="79"/>
      <c r="AJ84" s="79"/>
      <c r="AK84" s="79"/>
      <c r="AL84" s="79"/>
      <c r="AM84" s="79"/>
      <c r="AN84" s="80"/>
      <c r="AO84" s="80"/>
      <c r="AP84" s="80"/>
      <c r="AQ84" s="80"/>
      <c r="AR84" s="80"/>
      <c r="AS84" s="80"/>
      <c r="AT84" s="80"/>
      <c r="AU84" s="80"/>
      <c r="AV84" s="80"/>
      <c r="AW84" s="80"/>
      <c r="AX84" s="80"/>
      <c r="AY84" s="80"/>
      <c r="AZ84" s="80"/>
      <c r="BA84" s="80"/>
      <c r="BB84" s="81"/>
      <c r="BC84" s="81"/>
      <c r="BD84" s="82"/>
      <c r="BE84" s="82"/>
      <c r="BF84" s="83"/>
      <c r="BG84" s="83"/>
      <c r="BH84" s="83"/>
      <c r="BI84" s="40">
        <v>850000</v>
      </c>
      <c r="BJ84" s="82"/>
      <c r="BK84" s="84">
        <f t="shared" si="45"/>
        <v>850000</v>
      </c>
      <c r="BL84" s="84">
        <f t="shared" si="46"/>
        <v>850000</v>
      </c>
      <c r="BM84" s="84">
        <f t="shared" si="47"/>
        <v>850000</v>
      </c>
      <c r="BN84" s="84">
        <f t="shared" si="48"/>
        <v>850000</v>
      </c>
      <c r="BO84" s="79">
        <f t="shared" si="49"/>
        <v>850000.00000000012</v>
      </c>
      <c r="BP84" s="84">
        <f t="shared" si="50"/>
        <v>850000</v>
      </c>
      <c r="BQ84" s="84">
        <f t="shared" si="51"/>
        <v>850000</v>
      </c>
      <c r="BR84" s="79">
        <v>0</v>
      </c>
      <c r="BS84" s="85">
        <f t="shared" si="52"/>
        <v>0</v>
      </c>
      <c r="BT84" s="79">
        <f t="shared" si="44"/>
        <v>850000</v>
      </c>
      <c r="BU84" s="94" t="s">
        <v>239</v>
      </c>
    </row>
    <row r="85" spans="1:73" ht="14.25" customHeight="1" x14ac:dyDescent="0.25">
      <c r="A85" s="165" t="s">
        <v>280</v>
      </c>
      <c r="B85" s="165"/>
      <c r="C85" s="165"/>
      <c r="D85" s="47" t="s">
        <v>47</v>
      </c>
      <c r="E85" s="48"/>
      <c r="F85" s="47"/>
      <c r="G85" s="47"/>
      <c r="H85" s="49"/>
      <c r="I85" s="49"/>
      <c r="J85" s="49"/>
      <c r="K85" s="49"/>
      <c r="L85" s="50"/>
      <c r="M85" s="50"/>
      <c r="N85" s="50"/>
      <c r="O85" s="50"/>
      <c r="P85" s="50"/>
      <c r="Q85" s="50"/>
      <c r="R85" s="50"/>
      <c r="S85" s="50"/>
      <c r="T85" s="50"/>
      <c r="U85" s="50"/>
      <c r="V85" s="50"/>
      <c r="W85" s="50"/>
      <c r="X85" s="51"/>
      <c r="Y85" s="51"/>
      <c r="Z85" s="51"/>
      <c r="AA85" s="51"/>
      <c r="AB85" s="51"/>
      <c r="AC85" s="51"/>
      <c r="AD85" s="51"/>
      <c r="AE85" s="51"/>
      <c r="AF85" s="51"/>
      <c r="AG85" s="51"/>
      <c r="AH85" s="51"/>
      <c r="AI85" s="51"/>
      <c r="AJ85" s="51"/>
      <c r="AK85" s="51"/>
      <c r="AL85" s="51"/>
      <c r="AM85" s="51"/>
      <c r="AN85" s="52"/>
      <c r="AO85" s="52"/>
      <c r="AP85" s="52"/>
      <c r="AQ85" s="52"/>
      <c r="AR85" s="52"/>
      <c r="AS85" s="52"/>
      <c r="AT85" s="52"/>
      <c r="AU85" s="52"/>
      <c r="AV85" s="52"/>
      <c r="AW85" s="52"/>
      <c r="AX85" s="52"/>
      <c r="AY85" s="52"/>
      <c r="AZ85" s="52"/>
      <c r="BA85" s="52"/>
      <c r="BB85" s="53"/>
      <c r="BC85" s="53"/>
      <c r="BD85" s="54"/>
      <c r="BE85" s="54"/>
      <c r="BF85" s="55"/>
      <c r="BG85" s="55"/>
      <c r="BH85" s="55"/>
      <c r="BI85" s="56"/>
      <c r="BJ85" s="54"/>
      <c r="BK85" s="57"/>
      <c r="BL85" s="57"/>
      <c r="BM85" s="57"/>
      <c r="BN85" s="57"/>
      <c r="BO85" s="51"/>
      <c r="BP85" s="57"/>
      <c r="BQ85" s="57"/>
      <c r="BR85" s="51"/>
      <c r="BS85" s="58"/>
      <c r="BT85" s="51"/>
      <c r="BU85" s="59"/>
    </row>
    <row r="86" spans="1:73" ht="14.25" customHeight="1" x14ac:dyDescent="0.25">
      <c r="A86" s="61" t="s">
        <v>0</v>
      </c>
      <c r="B86" s="62" t="s">
        <v>1</v>
      </c>
      <c r="C86" s="62" t="s">
        <v>4</v>
      </c>
      <c r="D86" s="61" t="s">
        <v>2</v>
      </c>
      <c r="E86" s="63"/>
      <c r="F86" s="61"/>
      <c r="G86" s="61"/>
      <c r="H86" s="64"/>
      <c r="I86" s="64"/>
      <c r="J86" s="64"/>
      <c r="K86" s="64"/>
      <c r="L86" s="65"/>
      <c r="M86" s="65"/>
      <c r="N86" s="65"/>
      <c r="O86" s="65"/>
      <c r="P86" s="65"/>
      <c r="Q86" s="65"/>
      <c r="R86" s="65"/>
      <c r="S86" s="65"/>
      <c r="T86" s="65"/>
      <c r="U86" s="65"/>
      <c r="V86" s="65"/>
      <c r="W86" s="65"/>
      <c r="X86" s="66"/>
      <c r="Y86" s="66"/>
      <c r="Z86" s="66"/>
      <c r="AA86" s="66"/>
      <c r="AB86" s="66"/>
      <c r="AC86" s="66"/>
      <c r="AD86" s="66"/>
      <c r="AE86" s="66"/>
      <c r="AF86" s="66"/>
      <c r="AG86" s="66"/>
      <c r="AH86" s="66"/>
      <c r="AI86" s="66"/>
      <c r="AJ86" s="66"/>
      <c r="AK86" s="66"/>
      <c r="AL86" s="66"/>
      <c r="AM86" s="66"/>
      <c r="AN86" s="67"/>
      <c r="AO86" s="67"/>
      <c r="AP86" s="67"/>
      <c r="AQ86" s="67"/>
      <c r="AR86" s="67"/>
      <c r="AS86" s="67"/>
      <c r="AT86" s="67"/>
      <c r="AU86" s="67"/>
      <c r="AV86" s="67"/>
      <c r="AW86" s="67"/>
      <c r="AX86" s="67"/>
      <c r="AY86" s="67"/>
      <c r="AZ86" s="67"/>
      <c r="BA86" s="67"/>
      <c r="BB86" s="68"/>
      <c r="BC86" s="68"/>
      <c r="BD86" s="69"/>
      <c r="BE86" s="69"/>
      <c r="BF86" s="70"/>
      <c r="BG86" s="70"/>
      <c r="BH86" s="70"/>
      <c r="BI86" s="71"/>
      <c r="BJ86" s="69"/>
      <c r="BK86" s="72"/>
      <c r="BL86" s="72"/>
      <c r="BM86" s="72"/>
      <c r="BN86" s="72"/>
      <c r="BO86" s="66"/>
      <c r="BP86" s="72"/>
      <c r="BQ86" s="72"/>
      <c r="BR86" s="66"/>
      <c r="BS86" s="73"/>
      <c r="BT86" s="66"/>
      <c r="BU86" s="74"/>
    </row>
    <row r="87" spans="1:73" ht="39" customHeight="1" x14ac:dyDescent="0.25">
      <c r="A87" s="86">
        <v>1</v>
      </c>
      <c r="B87" s="99" t="s">
        <v>79</v>
      </c>
      <c r="C87" s="99" t="s">
        <v>228</v>
      </c>
      <c r="D87" s="91" t="s">
        <v>3</v>
      </c>
      <c r="E87" s="76">
        <v>1</v>
      </c>
      <c r="F87" s="91"/>
      <c r="G87" s="91"/>
      <c r="H87" s="92"/>
      <c r="I87" s="92"/>
      <c r="J87" s="92"/>
      <c r="K87" s="92"/>
      <c r="L87" s="78"/>
      <c r="M87" s="78"/>
      <c r="N87" s="78"/>
      <c r="O87" s="78"/>
      <c r="P87" s="78"/>
      <c r="Q87" s="78"/>
      <c r="R87" s="78"/>
      <c r="S87" s="78"/>
      <c r="T87" s="78"/>
      <c r="U87" s="78"/>
      <c r="V87" s="78"/>
      <c r="W87" s="78"/>
      <c r="X87" s="79"/>
      <c r="Y87" s="79"/>
      <c r="Z87" s="79"/>
      <c r="AA87" s="79"/>
      <c r="AB87" s="79"/>
      <c r="AC87" s="79"/>
      <c r="AD87" s="79"/>
      <c r="AE87" s="79"/>
      <c r="AF87" s="79"/>
      <c r="AG87" s="79"/>
      <c r="AH87" s="79"/>
      <c r="AI87" s="79"/>
      <c r="AJ87" s="79"/>
      <c r="AK87" s="79"/>
      <c r="AL87" s="79"/>
      <c r="AM87" s="79"/>
      <c r="AN87" s="80"/>
      <c r="AO87" s="80"/>
      <c r="AP87" s="80"/>
      <c r="AQ87" s="80"/>
      <c r="AR87" s="80"/>
      <c r="AS87" s="80"/>
      <c r="AT87" s="80"/>
      <c r="AU87" s="80"/>
      <c r="AV87" s="80"/>
      <c r="AW87" s="80"/>
      <c r="AX87" s="80"/>
      <c r="AY87" s="80"/>
      <c r="AZ87" s="80"/>
      <c r="BA87" s="80"/>
      <c r="BB87" s="81"/>
      <c r="BC87" s="81"/>
      <c r="BD87" s="82"/>
      <c r="BE87" s="82"/>
      <c r="BF87" s="83"/>
      <c r="BG87" s="83"/>
      <c r="BH87" s="83"/>
      <c r="BI87" s="40">
        <v>1400000</v>
      </c>
      <c r="BJ87" s="82"/>
      <c r="BK87" s="84">
        <f t="shared" si="45"/>
        <v>1400000</v>
      </c>
      <c r="BL87" s="84">
        <f t="shared" si="46"/>
        <v>1400000</v>
      </c>
      <c r="BM87" s="84">
        <f t="shared" si="47"/>
        <v>1400000</v>
      </c>
      <c r="BN87" s="84">
        <f t="shared" si="48"/>
        <v>1400000</v>
      </c>
      <c r="BO87" s="79">
        <f t="shared" si="49"/>
        <v>1400000</v>
      </c>
      <c r="BP87" s="84">
        <f t="shared" si="50"/>
        <v>1400000</v>
      </c>
      <c r="BQ87" s="84">
        <f t="shared" si="51"/>
        <v>1400000</v>
      </c>
      <c r="BR87" s="79">
        <v>0</v>
      </c>
      <c r="BS87" s="85">
        <f t="shared" si="52"/>
        <v>0</v>
      </c>
      <c r="BT87" s="79">
        <f>+BK87</f>
        <v>1400000</v>
      </c>
      <c r="BU87" s="94" t="s">
        <v>239</v>
      </c>
    </row>
    <row r="88" spans="1:73" ht="40.5" customHeight="1" x14ac:dyDescent="0.25">
      <c r="A88" s="91">
        <v>2</v>
      </c>
      <c r="B88" s="99" t="s">
        <v>80</v>
      </c>
      <c r="C88" s="99" t="s">
        <v>80</v>
      </c>
      <c r="D88" s="91" t="s">
        <v>3</v>
      </c>
      <c r="E88" s="76">
        <v>1</v>
      </c>
      <c r="F88" s="91" t="s">
        <v>233</v>
      </c>
      <c r="G88" s="101">
        <v>45241</v>
      </c>
      <c r="H88" s="92">
        <v>252000</v>
      </c>
      <c r="I88" s="92">
        <v>158.91</v>
      </c>
      <c r="J88" s="92">
        <v>137.09</v>
      </c>
      <c r="K88" s="92">
        <f>+H88*(I88/J88)</f>
        <v>292109.70895032462</v>
      </c>
      <c r="L88" s="78"/>
      <c r="M88" s="78"/>
      <c r="N88" s="78"/>
      <c r="O88" s="78"/>
      <c r="P88" s="78"/>
      <c r="Q88" s="78"/>
      <c r="R88" s="78"/>
      <c r="S88" s="78"/>
      <c r="T88" s="78"/>
      <c r="U88" s="78"/>
      <c r="V88" s="78"/>
      <c r="W88" s="78"/>
      <c r="X88" s="79"/>
      <c r="Y88" s="79"/>
      <c r="Z88" s="79"/>
      <c r="AA88" s="79"/>
      <c r="AB88" s="79"/>
      <c r="AC88" s="79"/>
      <c r="AD88" s="79"/>
      <c r="AE88" s="79"/>
      <c r="AF88" s="79"/>
      <c r="AG88" s="79"/>
      <c r="AH88" s="79"/>
      <c r="AI88" s="79"/>
      <c r="AJ88" s="79"/>
      <c r="AK88" s="79"/>
      <c r="AL88" s="79"/>
      <c r="AM88" s="79"/>
      <c r="AN88" s="80"/>
      <c r="AO88" s="80"/>
      <c r="AP88" s="80"/>
      <c r="AQ88" s="80"/>
      <c r="AR88" s="80"/>
      <c r="AS88" s="80"/>
      <c r="AT88" s="80"/>
      <c r="AU88" s="80"/>
      <c r="AV88" s="80"/>
      <c r="AW88" s="80"/>
      <c r="AX88" s="80"/>
      <c r="AY88" s="80"/>
      <c r="AZ88" s="80"/>
      <c r="BA88" s="80"/>
      <c r="BB88" s="81"/>
      <c r="BC88" s="81"/>
      <c r="BD88" s="82"/>
      <c r="BE88" s="82"/>
      <c r="BF88" s="83"/>
      <c r="BG88" s="83"/>
      <c r="BH88" s="83"/>
      <c r="BI88" s="40"/>
      <c r="BJ88" s="82"/>
      <c r="BK88" s="84">
        <f t="shared" si="45"/>
        <v>292109.70895032462</v>
      </c>
      <c r="BL88" s="84">
        <f t="shared" si="46"/>
        <v>292109.70895032462</v>
      </c>
      <c r="BM88" s="84">
        <f t="shared" si="47"/>
        <v>292109.70895032462</v>
      </c>
      <c r="BN88" s="84">
        <f t="shared" si="48"/>
        <v>292109.70895032462</v>
      </c>
      <c r="BO88" s="79">
        <f t="shared" si="49"/>
        <v>292109.70895032462</v>
      </c>
      <c r="BP88" s="84">
        <f t="shared" si="50"/>
        <v>292109.70895032462</v>
      </c>
      <c r="BQ88" s="84">
        <f t="shared" si="51"/>
        <v>292109.70895032462</v>
      </c>
      <c r="BR88" s="79">
        <v>0</v>
      </c>
      <c r="BS88" s="85">
        <f t="shared" si="52"/>
        <v>0</v>
      </c>
      <c r="BT88" s="79">
        <f>+BK88</f>
        <v>292109.70895032462</v>
      </c>
      <c r="BU88" s="86" t="s">
        <v>238</v>
      </c>
    </row>
    <row r="89" spans="1:73" ht="31.5" customHeight="1" x14ac:dyDescent="0.25">
      <c r="A89" s="91">
        <v>3</v>
      </c>
      <c r="B89" s="99" t="s">
        <v>81</v>
      </c>
      <c r="C89" s="99" t="s">
        <v>82</v>
      </c>
      <c r="D89" s="91" t="s">
        <v>6</v>
      </c>
      <c r="E89" s="76">
        <v>1</v>
      </c>
      <c r="F89" s="91" t="s">
        <v>233</v>
      </c>
      <c r="G89" s="101">
        <v>45241</v>
      </c>
      <c r="H89" s="92">
        <v>622000</v>
      </c>
      <c r="I89" s="92">
        <v>158.91</v>
      </c>
      <c r="J89" s="92">
        <v>137.09</v>
      </c>
      <c r="K89" s="92">
        <f>+H89*(I89/J89)</f>
        <v>721000.94828215044</v>
      </c>
      <c r="L89" s="78"/>
      <c r="M89" s="78"/>
      <c r="N89" s="78"/>
      <c r="O89" s="78"/>
      <c r="P89" s="78"/>
      <c r="Q89" s="78"/>
      <c r="R89" s="78"/>
      <c r="S89" s="78"/>
      <c r="T89" s="78"/>
      <c r="U89" s="78"/>
      <c r="V89" s="78"/>
      <c r="W89" s="78"/>
      <c r="X89" s="79"/>
      <c r="Y89" s="79"/>
      <c r="Z89" s="79"/>
      <c r="AA89" s="79"/>
      <c r="AB89" s="79"/>
      <c r="AC89" s="79"/>
      <c r="AD89" s="79"/>
      <c r="AE89" s="79"/>
      <c r="AF89" s="79"/>
      <c r="AG89" s="79"/>
      <c r="AH89" s="79"/>
      <c r="AI89" s="79"/>
      <c r="AJ89" s="79"/>
      <c r="AK89" s="79"/>
      <c r="AL89" s="79"/>
      <c r="AM89" s="79"/>
      <c r="AN89" s="80"/>
      <c r="AO89" s="80"/>
      <c r="AP89" s="80"/>
      <c r="AQ89" s="80"/>
      <c r="AR89" s="80"/>
      <c r="AS89" s="80"/>
      <c r="AT89" s="80"/>
      <c r="AU89" s="80"/>
      <c r="AV89" s="80"/>
      <c r="AW89" s="80"/>
      <c r="AX89" s="80"/>
      <c r="AY89" s="80"/>
      <c r="AZ89" s="80"/>
      <c r="BA89" s="80"/>
      <c r="BB89" s="81"/>
      <c r="BC89" s="81"/>
      <c r="BD89" s="82"/>
      <c r="BE89" s="82"/>
      <c r="BF89" s="83"/>
      <c r="BG89" s="83"/>
      <c r="BH89" s="83"/>
      <c r="BI89" s="40"/>
      <c r="BJ89" s="82"/>
      <c r="BK89" s="84">
        <f t="shared" si="45"/>
        <v>721000.94828215044</v>
      </c>
      <c r="BL89" s="84">
        <f t="shared" si="46"/>
        <v>721000.94828215044</v>
      </c>
      <c r="BM89" s="84">
        <f t="shared" si="47"/>
        <v>721000.94828215044</v>
      </c>
      <c r="BN89" s="84">
        <f t="shared" si="48"/>
        <v>721000.94828215044</v>
      </c>
      <c r="BO89" s="79">
        <f t="shared" si="49"/>
        <v>721000.94828215044</v>
      </c>
      <c r="BP89" s="84">
        <f t="shared" si="50"/>
        <v>721000.94828215044</v>
      </c>
      <c r="BQ89" s="84">
        <f t="shared" si="51"/>
        <v>721000.94828215044</v>
      </c>
      <c r="BR89" s="79">
        <v>0</v>
      </c>
      <c r="BS89" s="85">
        <f t="shared" si="52"/>
        <v>0</v>
      </c>
      <c r="BT89" s="79">
        <f>+BK89</f>
        <v>721000.94828215044</v>
      </c>
      <c r="BU89" s="86" t="s">
        <v>238</v>
      </c>
    </row>
    <row r="90" spans="1:73" ht="74.25" customHeight="1" x14ac:dyDescent="0.25">
      <c r="A90" s="91">
        <v>4</v>
      </c>
      <c r="B90" s="99" t="s">
        <v>83</v>
      </c>
      <c r="C90" s="99" t="s">
        <v>84</v>
      </c>
      <c r="D90" s="91" t="s">
        <v>6</v>
      </c>
      <c r="E90" s="76">
        <v>1</v>
      </c>
      <c r="F90" s="91" t="s">
        <v>233</v>
      </c>
      <c r="G90" s="101">
        <v>45241</v>
      </c>
      <c r="H90" s="92">
        <v>1551000</v>
      </c>
      <c r="I90" s="92">
        <v>158.91</v>
      </c>
      <c r="J90" s="92">
        <v>137.09</v>
      </c>
      <c r="K90" s="92">
        <f>+H90*(I90/J90)</f>
        <v>1797865.7086585455</v>
      </c>
      <c r="L90" s="78"/>
      <c r="M90" s="78"/>
      <c r="N90" s="78"/>
      <c r="O90" s="78"/>
      <c r="P90" s="78"/>
      <c r="Q90" s="78"/>
      <c r="R90" s="78"/>
      <c r="S90" s="78"/>
      <c r="T90" s="78"/>
      <c r="U90" s="78"/>
      <c r="V90" s="78"/>
      <c r="W90" s="78"/>
      <c r="X90" s="79"/>
      <c r="Y90" s="79"/>
      <c r="Z90" s="79"/>
      <c r="AA90" s="79"/>
      <c r="AB90" s="79"/>
      <c r="AC90" s="79"/>
      <c r="AD90" s="79"/>
      <c r="AE90" s="79"/>
      <c r="AF90" s="79"/>
      <c r="AG90" s="79"/>
      <c r="AH90" s="79"/>
      <c r="AI90" s="79"/>
      <c r="AJ90" s="79"/>
      <c r="AK90" s="79"/>
      <c r="AL90" s="79"/>
      <c r="AM90" s="79"/>
      <c r="AN90" s="80"/>
      <c r="AO90" s="80"/>
      <c r="AP90" s="80"/>
      <c r="AQ90" s="80"/>
      <c r="AR90" s="80"/>
      <c r="AS90" s="80"/>
      <c r="AT90" s="80"/>
      <c r="AU90" s="80"/>
      <c r="AV90" s="80"/>
      <c r="AW90" s="80"/>
      <c r="AX90" s="80"/>
      <c r="AY90" s="80"/>
      <c r="AZ90" s="80"/>
      <c r="BA90" s="80"/>
      <c r="BB90" s="81"/>
      <c r="BC90" s="81"/>
      <c r="BD90" s="82"/>
      <c r="BE90" s="82"/>
      <c r="BF90" s="83"/>
      <c r="BG90" s="83"/>
      <c r="BH90" s="83"/>
      <c r="BI90" s="40"/>
      <c r="BJ90" s="82"/>
      <c r="BK90" s="84">
        <f t="shared" si="45"/>
        <v>1797865.7086585455</v>
      </c>
      <c r="BL90" s="84">
        <f t="shared" si="46"/>
        <v>1797865.7086585455</v>
      </c>
      <c r="BM90" s="84">
        <f t="shared" si="47"/>
        <v>1797865.7086585455</v>
      </c>
      <c r="BN90" s="84">
        <f t="shared" si="48"/>
        <v>1797865.7086585455</v>
      </c>
      <c r="BO90" s="79">
        <f t="shared" si="49"/>
        <v>1797865.7086585455</v>
      </c>
      <c r="BP90" s="84">
        <f t="shared" si="50"/>
        <v>1797865.7086585455</v>
      </c>
      <c r="BQ90" s="84">
        <f t="shared" si="51"/>
        <v>1797865.7086585455</v>
      </c>
      <c r="BR90" s="79">
        <v>0</v>
      </c>
      <c r="BS90" s="85">
        <f t="shared" si="52"/>
        <v>0</v>
      </c>
      <c r="BT90" s="79">
        <f>+BK90</f>
        <v>1797865.7086585455</v>
      </c>
      <c r="BU90" s="86" t="s">
        <v>238</v>
      </c>
    </row>
    <row r="91" spans="1:73" ht="58.5" customHeight="1" x14ac:dyDescent="0.25">
      <c r="A91" s="91">
        <v>5</v>
      </c>
      <c r="B91" s="35" t="s">
        <v>272</v>
      </c>
      <c r="C91" s="35" t="s">
        <v>273</v>
      </c>
      <c r="D91" s="91" t="s">
        <v>6</v>
      </c>
      <c r="E91" s="76">
        <v>1</v>
      </c>
      <c r="F91" s="91"/>
      <c r="G91" s="91"/>
      <c r="H91" s="92"/>
      <c r="I91" s="92"/>
      <c r="J91" s="92"/>
      <c r="K91" s="92"/>
      <c r="L91" s="78"/>
      <c r="M91" s="78"/>
      <c r="N91" s="78"/>
      <c r="O91" s="78"/>
      <c r="P91" s="78"/>
      <c r="Q91" s="78"/>
      <c r="R91" s="78"/>
      <c r="S91" s="78"/>
      <c r="T91" s="78"/>
      <c r="U91" s="78"/>
      <c r="V91" s="78"/>
      <c r="W91" s="78"/>
      <c r="X91" s="79"/>
      <c r="Y91" s="79"/>
      <c r="Z91" s="79"/>
      <c r="AA91" s="79"/>
      <c r="AB91" s="79"/>
      <c r="AC91" s="79"/>
      <c r="AD91" s="79"/>
      <c r="AE91" s="79"/>
      <c r="AF91" s="79"/>
      <c r="AG91" s="79"/>
      <c r="AH91" s="79"/>
      <c r="AI91" s="79"/>
      <c r="AJ91" s="79"/>
      <c r="AK91" s="79"/>
      <c r="AL91" s="79"/>
      <c r="AM91" s="79"/>
      <c r="AN91" s="80"/>
      <c r="AO91" s="80"/>
      <c r="AP91" s="80"/>
      <c r="AQ91" s="80"/>
      <c r="AR91" s="80"/>
      <c r="AS91" s="80"/>
      <c r="AT91" s="80"/>
      <c r="AU91" s="80"/>
      <c r="AV91" s="80"/>
      <c r="AW91" s="80"/>
      <c r="AX91" s="80"/>
      <c r="AY91" s="80"/>
      <c r="AZ91" s="80"/>
      <c r="BA91" s="80"/>
      <c r="BB91" s="81"/>
      <c r="BC91" s="81"/>
      <c r="BD91" s="82"/>
      <c r="BE91" s="82"/>
      <c r="BF91" s="83"/>
      <c r="BG91" s="83"/>
      <c r="BH91" s="83"/>
      <c r="BI91" s="40">
        <v>250000</v>
      </c>
      <c r="BJ91" s="82"/>
      <c r="BK91" s="84">
        <f t="shared" si="45"/>
        <v>250000</v>
      </c>
      <c r="BL91" s="84">
        <f t="shared" si="46"/>
        <v>250000</v>
      </c>
      <c r="BM91" s="84">
        <f t="shared" si="47"/>
        <v>250000</v>
      </c>
      <c r="BN91" s="84">
        <f t="shared" si="48"/>
        <v>250000</v>
      </c>
      <c r="BO91" s="79">
        <f t="shared" si="49"/>
        <v>250000</v>
      </c>
      <c r="BP91" s="84">
        <f t="shared" si="50"/>
        <v>250000</v>
      </c>
      <c r="BQ91" s="84">
        <f t="shared" si="51"/>
        <v>250000</v>
      </c>
      <c r="BR91" s="79">
        <v>0</v>
      </c>
      <c r="BS91" s="85">
        <f t="shared" si="52"/>
        <v>0</v>
      </c>
      <c r="BT91" s="79">
        <f>+BK91</f>
        <v>250000</v>
      </c>
      <c r="BU91" s="94" t="s">
        <v>239</v>
      </c>
    </row>
    <row r="92" spans="1:73" ht="14.25" customHeight="1" x14ac:dyDescent="0.25">
      <c r="A92" s="165" t="s">
        <v>281</v>
      </c>
      <c r="B92" s="165"/>
      <c r="C92" s="165"/>
      <c r="D92" s="47" t="s">
        <v>47</v>
      </c>
      <c r="E92" s="48"/>
      <c r="F92" s="47"/>
      <c r="G92" s="47"/>
      <c r="H92" s="49"/>
      <c r="I92" s="49"/>
      <c r="J92" s="49"/>
      <c r="K92" s="49"/>
      <c r="L92" s="50"/>
      <c r="M92" s="50"/>
      <c r="N92" s="50"/>
      <c r="O92" s="50"/>
      <c r="P92" s="50"/>
      <c r="Q92" s="50"/>
      <c r="R92" s="50"/>
      <c r="S92" s="50"/>
      <c r="T92" s="50"/>
      <c r="U92" s="50"/>
      <c r="V92" s="50"/>
      <c r="W92" s="50"/>
      <c r="X92" s="51"/>
      <c r="Y92" s="51"/>
      <c r="Z92" s="51"/>
      <c r="AA92" s="51"/>
      <c r="AB92" s="51"/>
      <c r="AC92" s="51"/>
      <c r="AD92" s="51"/>
      <c r="AE92" s="51"/>
      <c r="AF92" s="51"/>
      <c r="AG92" s="51"/>
      <c r="AH92" s="51"/>
      <c r="AI92" s="51"/>
      <c r="AJ92" s="51"/>
      <c r="AK92" s="51"/>
      <c r="AL92" s="51"/>
      <c r="AM92" s="51"/>
      <c r="AN92" s="52"/>
      <c r="AO92" s="52"/>
      <c r="AP92" s="52"/>
      <c r="AQ92" s="52"/>
      <c r="AR92" s="52"/>
      <c r="AS92" s="52"/>
      <c r="AT92" s="52"/>
      <c r="AU92" s="52"/>
      <c r="AV92" s="52"/>
      <c r="AW92" s="52"/>
      <c r="AX92" s="52"/>
      <c r="AY92" s="52"/>
      <c r="AZ92" s="52"/>
      <c r="BA92" s="52"/>
      <c r="BB92" s="53"/>
      <c r="BC92" s="53"/>
      <c r="BD92" s="54"/>
      <c r="BE92" s="54"/>
      <c r="BF92" s="55"/>
      <c r="BG92" s="55"/>
      <c r="BH92" s="55"/>
      <c r="BI92" s="56"/>
      <c r="BJ92" s="54"/>
      <c r="BK92" s="57"/>
      <c r="BL92" s="57"/>
      <c r="BM92" s="57"/>
      <c r="BN92" s="57"/>
      <c r="BO92" s="51"/>
      <c r="BP92" s="57"/>
      <c r="BQ92" s="57"/>
      <c r="BR92" s="51"/>
      <c r="BS92" s="58"/>
      <c r="BT92" s="51"/>
      <c r="BU92" s="59"/>
    </row>
    <row r="93" spans="1:73" ht="14.25" customHeight="1" x14ac:dyDescent="0.25">
      <c r="A93" s="61" t="s">
        <v>0</v>
      </c>
      <c r="B93" s="62" t="s">
        <v>1</v>
      </c>
      <c r="C93" s="62" t="s">
        <v>4</v>
      </c>
      <c r="D93" s="61" t="s">
        <v>2</v>
      </c>
      <c r="E93" s="63"/>
      <c r="F93" s="61"/>
      <c r="G93" s="61"/>
      <c r="H93" s="64"/>
      <c r="I93" s="64"/>
      <c r="J93" s="64"/>
      <c r="K93" s="64"/>
      <c r="L93" s="65"/>
      <c r="M93" s="65"/>
      <c r="N93" s="65"/>
      <c r="O93" s="65"/>
      <c r="P93" s="65"/>
      <c r="Q93" s="65"/>
      <c r="R93" s="65"/>
      <c r="S93" s="65"/>
      <c r="T93" s="65"/>
      <c r="U93" s="65"/>
      <c r="V93" s="65"/>
      <c r="W93" s="65"/>
      <c r="X93" s="66"/>
      <c r="Y93" s="66"/>
      <c r="Z93" s="66"/>
      <c r="AA93" s="66"/>
      <c r="AB93" s="66"/>
      <c r="AC93" s="66"/>
      <c r="AD93" s="66"/>
      <c r="AE93" s="66"/>
      <c r="AF93" s="66"/>
      <c r="AG93" s="66"/>
      <c r="AH93" s="66"/>
      <c r="AI93" s="66"/>
      <c r="AJ93" s="66"/>
      <c r="AK93" s="66"/>
      <c r="AL93" s="66"/>
      <c r="AM93" s="66"/>
      <c r="AN93" s="67"/>
      <c r="AO93" s="67"/>
      <c r="AP93" s="67"/>
      <c r="AQ93" s="67"/>
      <c r="AR93" s="67"/>
      <c r="AS93" s="67"/>
      <c r="AT93" s="67"/>
      <c r="AU93" s="67"/>
      <c r="AV93" s="67"/>
      <c r="AW93" s="67"/>
      <c r="AX93" s="67"/>
      <c r="AY93" s="67"/>
      <c r="AZ93" s="67"/>
      <c r="BA93" s="67"/>
      <c r="BB93" s="68"/>
      <c r="BC93" s="68"/>
      <c r="BD93" s="69"/>
      <c r="BE93" s="69"/>
      <c r="BF93" s="70"/>
      <c r="BG93" s="70"/>
      <c r="BH93" s="70"/>
      <c r="BI93" s="71"/>
      <c r="BJ93" s="69"/>
      <c r="BK93" s="72"/>
      <c r="BL93" s="72"/>
      <c r="BM93" s="72"/>
      <c r="BN93" s="72"/>
      <c r="BO93" s="66"/>
      <c r="BP93" s="72"/>
      <c r="BQ93" s="72"/>
      <c r="BR93" s="66"/>
      <c r="BS93" s="73"/>
      <c r="BT93" s="66"/>
      <c r="BU93" s="74"/>
    </row>
    <row r="94" spans="1:73" ht="14.25" customHeight="1" x14ac:dyDescent="0.25">
      <c r="A94" s="91">
        <v>1</v>
      </c>
      <c r="B94" s="99" t="s">
        <v>85</v>
      </c>
      <c r="C94" s="99" t="s">
        <v>86</v>
      </c>
      <c r="D94" s="91" t="s">
        <v>3</v>
      </c>
      <c r="E94" s="76">
        <v>1</v>
      </c>
      <c r="F94" s="91" t="s">
        <v>233</v>
      </c>
      <c r="G94" s="101">
        <v>45241</v>
      </c>
      <c r="H94" s="92">
        <v>401000</v>
      </c>
      <c r="I94" s="92">
        <v>158.91</v>
      </c>
      <c r="J94" s="92">
        <v>137.09</v>
      </c>
      <c r="K94" s="92">
        <f>+H94*(I94/J94)</f>
        <v>464825.3701947626</v>
      </c>
      <c r="L94" s="78"/>
      <c r="M94" s="78"/>
      <c r="N94" s="78"/>
      <c r="O94" s="78"/>
      <c r="P94" s="78"/>
      <c r="Q94" s="78"/>
      <c r="R94" s="78"/>
      <c r="S94" s="78"/>
      <c r="T94" s="78"/>
      <c r="U94" s="78"/>
      <c r="V94" s="78"/>
      <c r="W94" s="78"/>
      <c r="X94" s="79"/>
      <c r="Y94" s="79"/>
      <c r="Z94" s="79"/>
      <c r="AA94" s="79"/>
      <c r="AB94" s="79"/>
      <c r="AC94" s="79"/>
      <c r="AD94" s="79"/>
      <c r="AE94" s="79"/>
      <c r="AF94" s="79"/>
      <c r="AG94" s="79"/>
      <c r="AH94" s="79"/>
      <c r="AI94" s="79"/>
      <c r="AJ94" s="79"/>
      <c r="AK94" s="79"/>
      <c r="AL94" s="79"/>
      <c r="AM94" s="79"/>
      <c r="AN94" s="80"/>
      <c r="AO94" s="80"/>
      <c r="AP94" s="80"/>
      <c r="AQ94" s="80"/>
      <c r="AR94" s="80"/>
      <c r="AS94" s="80"/>
      <c r="AT94" s="80"/>
      <c r="AU94" s="80"/>
      <c r="AV94" s="80"/>
      <c r="AW94" s="80"/>
      <c r="AX94" s="80"/>
      <c r="AY94" s="80"/>
      <c r="AZ94" s="80"/>
      <c r="BA94" s="80"/>
      <c r="BB94" s="81"/>
      <c r="BC94" s="81"/>
      <c r="BD94" s="82"/>
      <c r="BE94" s="82"/>
      <c r="BF94" s="83"/>
      <c r="BG94" s="83"/>
      <c r="BH94" s="83"/>
      <c r="BI94" s="40"/>
      <c r="BJ94" s="82"/>
      <c r="BK94" s="84">
        <f t="shared" si="45"/>
        <v>464825.3701947626</v>
      </c>
      <c r="BL94" s="84">
        <f t="shared" si="46"/>
        <v>464825.3701947626</v>
      </c>
      <c r="BM94" s="84">
        <f t="shared" si="47"/>
        <v>464825.3701947626</v>
      </c>
      <c r="BN94" s="84">
        <f t="shared" si="48"/>
        <v>464825.3701947626</v>
      </c>
      <c r="BO94" s="79">
        <f t="shared" si="49"/>
        <v>464825.3701947626</v>
      </c>
      <c r="BP94" s="84">
        <f t="shared" si="50"/>
        <v>464825.3701947626</v>
      </c>
      <c r="BQ94" s="84">
        <f t="shared" si="51"/>
        <v>464825.3701947626</v>
      </c>
      <c r="BR94" s="79">
        <v>0</v>
      </c>
      <c r="BS94" s="85">
        <f t="shared" si="52"/>
        <v>0</v>
      </c>
      <c r="BT94" s="79">
        <f>+BK94</f>
        <v>464825.3701947626</v>
      </c>
      <c r="BU94" s="86" t="s">
        <v>238</v>
      </c>
    </row>
    <row r="95" spans="1:73" ht="27" customHeight="1" x14ac:dyDescent="0.25">
      <c r="A95" s="165" t="s">
        <v>282</v>
      </c>
      <c r="B95" s="165"/>
      <c r="C95" s="165"/>
      <c r="D95" s="47" t="s">
        <v>47</v>
      </c>
      <c r="E95" s="48"/>
      <c r="F95" s="47"/>
      <c r="G95" s="47"/>
      <c r="H95" s="49"/>
      <c r="I95" s="49"/>
      <c r="J95" s="49"/>
      <c r="K95" s="49"/>
      <c r="L95" s="50"/>
      <c r="M95" s="50"/>
      <c r="N95" s="50"/>
      <c r="O95" s="50"/>
      <c r="P95" s="50"/>
      <c r="Q95" s="50"/>
      <c r="R95" s="50"/>
      <c r="S95" s="50"/>
      <c r="T95" s="50"/>
      <c r="U95" s="50"/>
      <c r="V95" s="50"/>
      <c r="W95" s="50"/>
      <c r="X95" s="51"/>
      <c r="Y95" s="51"/>
      <c r="Z95" s="51"/>
      <c r="AA95" s="51"/>
      <c r="AB95" s="51"/>
      <c r="AC95" s="51"/>
      <c r="AD95" s="51"/>
      <c r="AE95" s="51"/>
      <c r="AF95" s="51"/>
      <c r="AG95" s="51"/>
      <c r="AH95" s="51"/>
      <c r="AI95" s="51"/>
      <c r="AJ95" s="51"/>
      <c r="AK95" s="51"/>
      <c r="AL95" s="51"/>
      <c r="AM95" s="51"/>
      <c r="AN95" s="52"/>
      <c r="AO95" s="52"/>
      <c r="AP95" s="52"/>
      <c r="AQ95" s="52"/>
      <c r="AR95" s="52"/>
      <c r="AS95" s="52"/>
      <c r="AT95" s="52"/>
      <c r="AU95" s="52"/>
      <c r="AV95" s="52"/>
      <c r="AW95" s="52"/>
      <c r="AX95" s="52"/>
      <c r="AY95" s="52"/>
      <c r="AZ95" s="52"/>
      <c r="BA95" s="52"/>
      <c r="BB95" s="53"/>
      <c r="BC95" s="53"/>
      <c r="BD95" s="54"/>
      <c r="BE95" s="54"/>
      <c r="BF95" s="55"/>
      <c r="BG95" s="55"/>
      <c r="BH95" s="55"/>
      <c r="BI95" s="56"/>
      <c r="BJ95" s="54"/>
      <c r="BK95" s="57"/>
      <c r="BL95" s="57"/>
      <c r="BM95" s="57"/>
      <c r="BN95" s="57"/>
      <c r="BO95" s="51"/>
      <c r="BP95" s="57"/>
      <c r="BQ95" s="57"/>
      <c r="BR95" s="51"/>
      <c r="BS95" s="58"/>
      <c r="BT95" s="51"/>
      <c r="BU95" s="59"/>
    </row>
    <row r="96" spans="1:73" ht="14.25" customHeight="1" x14ac:dyDescent="0.25">
      <c r="A96" s="61" t="s">
        <v>0</v>
      </c>
      <c r="B96" s="62" t="s">
        <v>1</v>
      </c>
      <c r="C96" s="62" t="s">
        <v>4</v>
      </c>
      <c r="D96" s="61" t="s">
        <v>2</v>
      </c>
      <c r="E96" s="63"/>
      <c r="F96" s="61"/>
      <c r="G96" s="61"/>
      <c r="H96" s="64"/>
      <c r="I96" s="64"/>
      <c r="J96" s="64"/>
      <c r="K96" s="64"/>
      <c r="L96" s="65"/>
      <c r="M96" s="65"/>
      <c r="N96" s="65"/>
      <c r="O96" s="65"/>
      <c r="P96" s="65"/>
      <c r="Q96" s="65"/>
      <c r="R96" s="65"/>
      <c r="S96" s="65"/>
      <c r="T96" s="65"/>
      <c r="U96" s="65"/>
      <c r="V96" s="65"/>
      <c r="W96" s="65"/>
      <c r="X96" s="66"/>
      <c r="Y96" s="66"/>
      <c r="Z96" s="66"/>
      <c r="AA96" s="66"/>
      <c r="AB96" s="66"/>
      <c r="AC96" s="66"/>
      <c r="AD96" s="66"/>
      <c r="AE96" s="66"/>
      <c r="AF96" s="66"/>
      <c r="AG96" s="66"/>
      <c r="AH96" s="66"/>
      <c r="AI96" s="66"/>
      <c r="AJ96" s="66"/>
      <c r="AK96" s="66"/>
      <c r="AL96" s="66"/>
      <c r="AM96" s="66"/>
      <c r="AN96" s="67"/>
      <c r="AO96" s="67"/>
      <c r="AP96" s="67"/>
      <c r="AQ96" s="67"/>
      <c r="AR96" s="67"/>
      <c r="AS96" s="67"/>
      <c r="AT96" s="67"/>
      <c r="AU96" s="67"/>
      <c r="AV96" s="67"/>
      <c r="AW96" s="67"/>
      <c r="AX96" s="67"/>
      <c r="AY96" s="67"/>
      <c r="AZ96" s="67"/>
      <c r="BA96" s="67"/>
      <c r="BB96" s="68"/>
      <c r="BC96" s="68"/>
      <c r="BD96" s="69"/>
      <c r="BE96" s="69"/>
      <c r="BF96" s="70"/>
      <c r="BG96" s="70"/>
      <c r="BH96" s="70"/>
      <c r="BI96" s="71"/>
      <c r="BJ96" s="69"/>
      <c r="BK96" s="72"/>
      <c r="BL96" s="72"/>
      <c r="BM96" s="72"/>
      <c r="BN96" s="72"/>
      <c r="BO96" s="66"/>
      <c r="BP96" s="72"/>
      <c r="BQ96" s="72"/>
      <c r="BR96" s="66"/>
      <c r="BS96" s="73"/>
      <c r="BT96" s="66"/>
      <c r="BU96" s="74"/>
    </row>
    <row r="97" spans="1:73" ht="58.5" customHeight="1" x14ac:dyDescent="0.25">
      <c r="A97" s="86">
        <v>1</v>
      </c>
      <c r="B97" s="99" t="s">
        <v>87</v>
      </c>
      <c r="C97" s="99" t="s">
        <v>87</v>
      </c>
      <c r="D97" s="91" t="s">
        <v>3</v>
      </c>
      <c r="E97" s="76">
        <v>1</v>
      </c>
      <c r="F97" s="91"/>
      <c r="G97" s="91"/>
      <c r="H97" s="92"/>
      <c r="I97" s="92"/>
      <c r="J97" s="92"/>
      <c r="K97" s="92"/>
      <c r="L97" s="78"/>
      <c r="M97" s="78"/>
      <c r="N97" s="78"/>
      <c r="O97" s="78"/>
      <c r="P97" s="78"/>
      <c r="Q97" s="78"/>
      <c r="R97" s="78"/>
      <c r="S97" s="78"/>
      <c r="T97" s="78"/>
      <c r="U97" s="78"/>
      <c r="V97" s="78"/>
      <c r="W97" s="78"/>
      <c r="X97" s="79"/>
      <c r="Y97" s="79"/>
      <c r="Z97" s="79"/>
      <c r="AA97" s="79"/>
      <c r="AB97" s="79"/>
      <c r="AC97" s="79"/>
      <c r="AD97" s="79"/>
      <c r="AE97" s="79"/>
      <c r="AF97" s="79"/>
      <c r="AG97" s="79"/>
      <c r="AH97" s="79"/>
      <c r="AI97" s="79"/>
      <c r="AJ97" s="79"/>
      <c r="AK97" s="79"/>
      <c r="AL97" s="79"/>
      <c r="AM97" s="79"/>
      <c r="AN97" s="80"/>
      <c r="AO97" s="80"/>
      <c r="AP97" s="80"/>
      <c r="AQ97" s="80"/>
      <c r="AR97" s="80"/>
      <c r="AS97" s="80"/>
      <c r="AT97" s="80"/>
      <c r="AU97" s="80"/>
      <c r="AV97" s="80"/>
      <c r="AW97" s="80"/>
      <c r="AX97" s="80"/>
      <c r="AY97" s="80"/>
      <c r="AZ97" s="80"/>
      <c r="BA97" s="80"/>
      <c r="BB97" s="81"/>
      <c r="BC97" s="81"/>
      <c r="BD97" s="82"/>
      <c r="BE97" s="82"/>
      <c r="BF97" s="83"/>
      <c r="BG97" s="83"/>
      <c r="BH97" s="83"/>
      <c r="BI97" s="40">
        <v>1600000</v>
      </c>
      <c r="BJ97" s="82"/>
      <c r="BK97" s="84">
        <f t="shared" si="45"/>
        <v>1600000</v>
      </c>
      <c r="BL97" s="84">
        <f t="shared" si="46"/>
        <v>1600000</v>
      </c>
      <c r="BM97" s="84">
        <f t="shared" si="47"/>
        <v>1600000</v>
      </c>
      <c r="BN97" s="84">
        <f t="shared" si="48"/>
        <v>1600000</v>
      </c>
      <c r="BO97" s="79">
        <f t="shared" si="49"/>
        <v>1599999.9999999998</v>
      </c>
      <c r="BP97" s="84">
        <f t="shared" si="50"/>
        <v>1600000</v>
      </c>
      <c r="BQ97" s="84">
        <f t="shared" si="51"/>
        <v>1600000</v>
      </c>
      <c r="BR97" s="79">
        <v>0</v>
      </c>
      <c r="BS97" s="85">
        <f t="shared" si="52"/>
        <v>0</v>
      </c>
      <c r="BT97" s="79">
        <f>+BK97</f>
        <v>1600000</v>
      </c>
      <c r="BU97" s="94" t="s">
        <v>239</v>
      </c>
    </row>
    <row r="98" spans="1:73" ht="58.5" customHeight="1" x14ac:dyDescent="0.25">
      <c r="A98" s="86">
        <v>2</v>
      </c>
      <c r="B98" s="99" t="s">
        <v>88</v>
      </c>
      <c r="C98" s="99" t="s">
        <v>88</v>
      </c>
      <c r="D98" s="91" t="s">
        <v>3</v>
      </c>
      <c r="E98" s="76">
        <v>1</v>
      </c>
      <c r="F98" s="91"/>
      <c r="G98" s="91"/>
      <c r="H98" s="92"/>
      <c r="I98" s="92"/>
      <c r="J98" s="92"/>
      <c r="K98" s="92"/>
      <c r="L98" s="78"/>
      <c r="M98" s="78"/>
      <c r="N98" s="78"/>
      <c r="O98" s="78"/>
      <c r="P98" s="78"/>
      <c r="Q98" s="78"/>
      <c r="R98" s="78"/>
      <c r="S98" s="78"/>
      <c r="T98" s="78"/>
      <c r="U98" s="78"/>
      <c r="V98" s="78">
        <v>33852</v>
      </c>
      <c r="W98" s="78"/>
      <c r="X98" s="79"/>
      <c r="Y98" s="79"/>
      <c r="Z98" s="79"/>
      <c r="AA98" s="79"/>
      <c r="AB98" s="79"/>
      <c r="AC98" s="79"/>
      <c r="AD98" s="79"/>
      <c r="AE98" s="79"/>
      <c r="AF98" s="79"/>
      <c r="AG98" s="79"/>
      <c r="AH98" s="79"/>
      <c r="AI98" s="79"/>
      <c r="AJ98" s="79"/>
      <c r="AK98" s="79"/>
      <c r="AL98" s="79"/>
      <c r="AM98" s="79"/>
      <c r="AN98" s="80"/>
      <c r="AO98" s="80"/>
      <c r="AP98" s="80"/>
      <c r="AQ98" s="80"/>
      <c r="AR98" s="80"/>
      <c r="AS98" s="80"/>
      <c r="AT98" s="80"/>
      <c r="AU98" s="80"/>
      <c r="AV98" s="80"/>
      <c r="AW98" s="80"/>
      <c r="AX98" s="80"/>
      <c r="AY98" s="80"/>
      <c r="AZ98" s="80"/>
      <c r="BA98" s="80"/>
      <c r="BB98" s="81"/>
      <c r="BC98" s="81"/>
      <c r="BD98" s="82"/>
      <c r="BE98" s="82"/>
      <c r="BF98" s="83"/>
      <c r="BG98" s="83"/>
      <c r="BH98" s="83"/>
      <c r="BI98" s="40"/>
      <c r="BJ98" s="82"/>
      <c r="BK98" s="84">
        <f t="shared" si="45"/>
        <v>33852</v>
      </c>
      <c r="BL98" s="84">
        <f t="shared" si="46"/>
        <v>33852</v>
      </c>
      <c r="BM98" s="84">
        <f t="shared" si="47"/>
        <v>33852</v>
      </c>
      <c r="BN98" s="84">
        <f t="shared" si="48"/>
        <v>33852</v>
      </c>
      <c r="BO98" s="79">
        <f t="shared" si="49"/>
        <v>33852</v>
      </c>
      <c r="BP98" s="84">
        <f t="shared" si="50"/>
        <v>33852</v>
      </c>
      <c r="BQ98" s="84">
        <f t="shared" si="51"/>
        <v>33852</v>
      </c>
      <c r="BR98" s="79">
        <v>0</v>
      </c>
      <c r="BS98" s="85">
        <v>0</v>
      </c>
      <c r="BT98" s="79">
        <f>+BK98</f>
        <v>33852</v>
      </c>
      <c r="BU98" s="94" t="s">
        <v>239</v>
      </c>
    </row>
    <row r="99" spans="1:73" ht="58.5" customHeight="1" x14ac:dyDescent="0.25">
      <c r="A99" s="86">
        <v>3</v>
      </c>
      <c r="B99" s="99" t="s">
        <v>89</v>
      </c>
      <c r="C99" s="99" t="s">
        <v>89</v>
      </c>
      <c r="D99" s="91" t="s">
        <v>3</v>
      </c>
      <c r="E99" s="76">
        <v>1</v>
      </c>
      <c r="F99" s="91"/>
      <c r="G99" s="91"/>
      <c r="H99" s="92"/>
      <c r="I99" s="92"/>
      <c r="J99" s="92"/>
      <c r="K99" s="92"/>
      <c r="L99" s="78"/>
      <c r="M99" s="78"/>
      <c r="N99" s="78"/>
      <c r="O99" s="78"/>
      <c r="P99" s="78"/>
      <c r="Q99" s="78"/>
      <c r="R99" s="78"/>
      <c r="S99" s="78"/>
      <c r="T99" s="78"/>
      <c r="U99" s="78"/>
      <c r="V99" s="78">
        <v>416896</v>
      </c>
      <c r="W99" s="78"/>
      <c r="X99" s="79"/>
      <c r="Y99" s="79"/>
      <c r="Z99" s="79"/>
      <c r="AA99" s="79"/>
      <c r="AB99" s="79"/>
      <c r="AC99" s="79"/>
      <c r="AD99" s="79"/>
      <c r="AE99" s="79"/>
      <c r="AF99" s="79"/>
      <c r="AG99" s="79"/>
      <c r="AH99" s="79"/>
      <c r="AI99" s="79"/>
      <c r="AJ99" s="79"/>
      <c r="AK99" s="79"/>
      <c r="AL99" s="79"/>
      <c r="AM99" s="79"/>
      <c r="AN99" s="80"/>
      <c r="AO99" s="80"/>
      <c r="AP99" s="80"/>
      <c r="AQ99" s="80"/>
      <c r="AR99" s="80"/>
      <c r="AS99" s="80"/>
      <c r="AT99" s="80"/>
      <c r="AU99" s="80"/>
      <c r="AV99" s="80"/>
      <c r="AW99" s="80"/>
      <c r="AX99" s="80"/>
      <c r="AY99" s="80"/>
      <c r="AZ99" s="80"/>
      <c r="BA99" s="80"/>
      <c r="BB99" s="81"/>
      <c r="BC99" s="81"/>
      <c r="BD99" s="82"/>
      <c r="BE99" s="82"/>
      <c r="BF99" s="83"/>
      <c r="BG99" s="83"/>
      <c r="BH99" s="83"/>
      <c r="BI99" s="40"/>
      <c r="BJ99" s="82"/>
      <c r="BK99" s="84">
        <f t="shared" si="45"/>
        <v>416896</v>
      </c>
      <c r="BL99" s="84">
        <f t="shared" si="46"/>
        <v>416896</v>
      </c>
      <c r="BM99" s="84">
        <f t="shared" si="47"/>
        <v>416896</v>
      </c>
      <c r="BN99" s="84">
        <f t="shared" si="48"/>
        <v>416896</v>
      </c>
      <c r="BO99" s="79">
        <f t="shared" si="49"/>
        <v>416896</v>
      </c>
      <c r="BP99" s="84">
        <f t="shared" si="50"/>
        <v>416896</v>
      </c>
      <c r="BQ99" s="84">
        <f t="shared" si="51"/>
        <v>416896</v>
      </c>
      <c r="BR99" s="79">
        <v>0</v>
      </c>
      <c r="BS99" s="85">
        <v>0</v>
      </c>
      <c r="BT99" s="79">
        <f t="shared" ref="BT99:BT109" si="54">+BK99</f>
        <v>416896</v>
      </c>
      <c r="BU99" s="94" t="s">
        <v>239</v>
      </c>
    </row>
    <row r="100" spans="1:73" ht="58.5" customHeight="1" x14ac:dyDescent="0.25">
      <c r="A100" s="86">
        <v>4</v>
      </c>
      <c r="B100" s="99" t="s">
        <v>90</v>
      </c>
      <c r="C100" s="99" t="s">
        <v>90</v>
      </c>
      <c r="D100" s="91" t="s">
        <v>3</v>
      </c>
      <c r="E100" s="76">
        <v>1</v>
      </c>
      <c r="F100" s="91"/>
      <c r="G100" s="91"/>
      <c r="H100" s="92"/>
      <c r="I100" s="92"/>
      <c r="J100" s="92"/>
      <c r="K100" s="92"/>
      <c r="L100" s="78"/>
      <c r="M100" s="78"/>
      <c r="N100" s="78"/>
      <c r="O100" s="78"/>
      <c r="P100" s="78"/>
      <c r="Q100" s="78"/>
      <c r="R100" s="78"/>
      <c r="S100" s="78"/>
      <c r="T100" s="78"/>
      <c r="U100" s="78"/>
      <c r="V100" s="78"/>
      <c r="W100" s="78"/>
      <c r="X100" s="79"/>
      <c r="Y100" s="79"/>
      <c r="Z100" s="79"/>
      <c r="AA100" s="79"/>
      <c r="AB100" s="79"/>
      <c r="AC100" s="79"/>
      <c r="AD100" s="79"/>
      <c r="AE100" s="79"/>
      <c r="AF100" s="79"/>
      <c r="AG100" s="79"/>
      <c r="AH100" s="79"/>
      <c r="AI100" s="79"/>
      <c r="AJ100" s="79"/>
      <c r="AK100" s="79"/>
      <c r="AL100" s="79"/>
      <c r="AM100" s="79"/>
      <c r="AN100" s="80"/>
      <c r="AO100" s="80"/>
      <c r="AP100" s="80"/>
      <c r="AQ100" s="80"/>
      <c r="AR100" s="80"/>
      <c r="AS100" s="80"/>
      <c r="AT100" s="80"/>
      <c r="AU100" s="80"/>
      <c r="AV100" s="80"/>
      <c r="AW100" s="80"/>
      <c r="AX100" s="80"/>
      <c r="AY100" s="80"/>
      <c r="AZ100" s="80"/>
      <c r="BA100" s="80"/>
      <c r="BB100" s="81"/>
      <c r="BC100" s="81"/>
      <c r="BD100" s="82"/>
      <c r="BE100" s="82"/>
      <c r="BF100" s="83"/>
      <c r="BG100" s="83"/>
      <c r="BH100" s="83"/>
      <c r="BI100" s="40">
        <v>115000</v>
      </c>
      <c r="BJ100" s="82"/>
      <c r="BK100" s="84">
        <f t="shared" si="45"/>
        <v>115000</v>
      </c>
      <c r="BL100" s="84">
        <f t="shared" si="46"/>
        <v>115000</v>
      </c>
      <c r="BM100" s="84">
        <f t="shared" si="47"/>
        <v>115000</v>
      </c>
      <c r="BN100" s="84">
        <f t="shared" si="48"/>
        <v>115000</v>
      </c>
      <c r="BO100" s="79">
        <f t="shared" si="49"/>
        <v>115000.00000000001</v>
      </c>
      <c r="BP100" s="84">
        <f t="shared" si="50"/>
        <v>115000</v>
      </c>
      <c r="BQ100" s="84">
        <f t="shared" si="51"/>
        <v>115000</v>
      </c>
      <c r="BR100" s="79">
        <v>0</v>
      </c>
      <c r="BS100" s="85">
        <f t="shared" si="52"/>
        <v>0</v>
      </c>
      <c r="BT100" s="79">
        <f t="shared" si="54"/>
        <v>115000</v>
      </c>
      <c r="BU100" s="94" t="s">
        <v>239</v>
      </c>
    </row>
    <row r="101" spans="1:73" ht="58.5" customHeight="1" x14ac:dyDescent="0.25">
      <c r="A101" s="86">
        <v>5</v>
      </c>
      <c r="B101" s="99" t="s">
        <v>91</v>
      </c>
      <c r="C101" s="99" t="s">
        <v>91</v>
      </c>
      <c r="D101" s="91" t="s">
        <v>3</v>
      </c>
      <c r="E101" s="76">
        <v>1</v>
      </c>
      <c r="F101" s="91"/>
      <c r="G101" s="91"/>
      <c r="H101" s="92"/>
      <c r="I101" s="92"/>
      <c r="J101" s="92"/>
      <c r="K101" s="92"/>
      <c r="L101" s="78"/>
      <c r="M101" s="78"/>
      <c r="N101" s="78"/>
      <c r="O101" s="78"/>
      <c r="P101" s="78"/>
      <c r="Q101" s="78"/>
      <c r="R101" s="78"/>
      <c r="S101" s="78"/>
      <c r="T101" s="78"/>
      <c r="U101" s="78"/>
      <c r="V101" s="78"/>
      <c r="W101" s="78"/>
      <c r="X101" s="79"/>
      <c r="Y101" s="79"/>
      <c r="Z101" s="79"/>
      <c r="AA101" s="79"/>
      <c r="AB101" s="79"/>
      <c r="AC101" s="79"/>
      <c r="AD101" s="79"/>
      <c r="AE101" s="79"/>
      <c r="AF101" s="79"/>
      <c r="AG101" s="79"/>
      <c r="AH101" s="79"/>
      <c r="AI101" s="79"/>
      <c r="AJ101" s="79"/>
      <c r="AK101" s="79"/>
      <c r="AL101" s="79"/>
      <c r="AM101" s="79"/>
      <c r="AN101" s="80"/>
      <c r="AO101" s="80"/>
      <c r="AP101" s="80"/>
      <c r="AQ101" s="80"/>
      <c r="AR101" s="80"/>
      <c r="AS101" s="80"/>
      <c r="AT101" s="80"/>
      <c r="AU101" s="80"/>
      <c r="AV101" s="80"/>
      <c r="AW101" s="80"/>
      <c r="AX101" s="80"/>
      <c r="AY101" s="80"/>
      <c r="AZ101" s="80"/>
      <c r="BA101" s="80"/>
      <c r="BB101" s="81"/>
      <c r="BC101" s="81"/>
      <c r="BD101" s="82"/>
      <c r="BE101" s="82"/>
      <c r="BF101" s="83"/>
      <c r="BG101" s="83"/>
      <c r="BH101" s="83"/>
      <c r="BI101" s="40">
        <v>165000</v>
      </c>
      <c r="BJ101" s="82"/>
      <c r="BK101" s="84">
        <f t="shared" si="45"/>
        <v>165000</v>
      </c>
      <c r="BL101" s="84">
        <f t="shared" si="46"/>
        <v>165000</v>
      </c>
      <c r="BM101" s="84">
        <f t="shared" si="47"/>
        <v>165000</v>
      </c>
      <c r="BN101" s="84">
        <f t="shared" si="48"/>
        <v>165000</v>
      </c>
      <c r="BO101" s="79">
        <f t="shared" si="49"/>
        <v>165000</v>
      </c>
      <c r="BP101" s="84">
        <f t="shared" si="50"/>
        <v>165000</v>
      </c>
      <c r="BQ101" s="84">
        <f t="shared" si="51"/>
        <v>165000</v>
      </c>
      <c r="BR101" s="79">
        <v>0</v>
      </c>
      <c r="BS101" s="85">
        <f t="shared" si="52"/>
        <v>0</v>
      </c>
      <c r="BT101" s="79">
        <f t="shared" si="54"/>
        <v>165000</v>
      </c>
      <c r="BU101" s="94" t="s">
        <v>239</v>
      </c>
    </row>
    <row r="102" spans="1:73" ht="58.5" customHeight="1" x14ac:dyDescent="0.25">
      <c r="A102" s="86">
        <v>6</v>
      </c>
      <c r="B102" s="99" t="s">
        <v>92</v>
      </c>
      <c r="C102" s="99" t="s">
        <v>92</v>
      </c>
      <c r="D102" s="91" t="s">
        <v>3</v>
      </c>
      <c r="E102" s="76">
        <v>1</v>
      </c>
      <c r="F102" s="91"/>
      <c r="G102" s="91"/>
      <c r="H102" s="92"/>
      <c r="I102" s="92"/>
      <c r="J102" s="92"/>
      <c r="K102" s="92"/>
      <c r="L102" s="78"/>
      <c r="M102" s="78"/>
      <c r="N102" s="78"/>
      <c r="O102" s="78"/>
      <c r="P102" s="78"/>
      <c r="Q102" s="78"/>
      <c r="R102" s="78"/>
      <c r="S102" s="78"/>
      <c r="T102" s="78"/>
      <c r="U102" s="78"/>
      <c r="V102" s="78"/>
      <c r="W102" s="78"/>
      <c r="X102" s="79"/>
      <c r="Y102" s="79"/>
      <c r="Z102" s="79"/>
      <c r="AA102" s="79"/>
      <c r="AB102" s="79"/>
      <c r="AC102" s="79"/>
      <c r="AD102" s="79"/>
      <c r="AE102" s="79"/>
      <c r="AF102" s="79"/>
      <c r="AG102" s="79"/>
      <c r="AH102" s="79"/>
      <c r="AI102" s="79"/>
      <c r="AJ102" s="79"/>
      <c r="AK102" s="79"/>
      <c r="AL102" s="79"/>
      <c r="AM102" s="79"/>
      <c r="AN102" s="80"/>
      <c r="AO102" s="80"/>
      <c r="AP102" s="80"/>
      <c r="AQ102" s="80"/>
      <c r="AR102" s="80"/>
      <c r="AS102" s="80"/>
      <c r="AT102" s="80"/>
      <c r="AU102" s="80"/>
      <c r="AV102" s="80"/>
      <c r="AW102" s="80"/>
      <c r="AX102" s="80"/>
      <c r="AY102" s="80"/>
      <c r="AZ102" s="80"/>
      <c r="BA102" s="80"/>
      <c r="BB102" s="81"/>
      <c r="BC102" s="81"/>
      <c r="BD102" s="82"/>
      <c r="BE102" s="82"/>
      <c r="BF102" s="83"/>
      <c r="BG102" s="83"/>
      <c r="BH102" s="83"/>
      <c r="BI102" s="40">
        <v>175000</v>
      </c>
      <c r="BJ102" s="82"/>
      <c r="BK102" s="84">
        <f t="shared" si="45"/>
        <v>175000</v>
      </c>
      <c r="BL102" s="84">
        <f t="shared" si="46"/>
        <v>175000</v>
      </c>
      <c r="BM102" s="84">
        <f t="shared" si="47"/>
        <v>175000</v>
      </c>
      <c r="BN102" s="84">
        <f t="shared" si="48"/>
        <v>175000</v>
      </c>
      <c r="BO102" s="79">
        <f t="shared" si="49"/>
        <v>175000</v>
      </c>
      <c r="BP102" s="84">
        <f t="shared" si="50"/>
        <v>175000</v>
      </c>
      <c r="BQ102" s="84">
        <f t="shared" si="51"/>
        <v>175000</v>
      </c>
      <c r="BR102" s="79">
        <v>0</v>
      </c>
      <c r="BS102" s="85">
        <f t="shared" si="52"/>
        <v>0</v>
      </c>
      <c r="BT102" s="79">
        <f t="shared" si="54"/>
        <v>175000</v>
      </c>
      <c r="BU102" s="94" t="s">
        <v>239</v>
      </c>
    </row>
    <row r="103" spans="1:73" ht="58.5" customHeight="1" x14ac:dyDescent="0.25">
      <c r="A103" s="86">
        <v>7</v>
      </c>
      <c r="B103" s="99" t="s">
        <v>93</v>
      </c>
      <c r="C103" s="99" t="s">
        <v>93</v>
      </c>
      <c r="D103" s="91" t="s">
        <v>3</v>
      </c>
      <c r="E103" s="76">
        <v>1</v>
      </c>
      <c r="F103" s="91"/>
      <c r="G103" s="91"/>
      <c r="H103" s="92"/>
      <c r="I103" s="92"/>
      <c r="J103" s="92"/>
      <c r="K103" s="92"/>
      <c r="L103" s="78"/>
      <c r="M103" s="78"/>
      <c r="N103" s="78"/>
      <c r="O103" s="78"/>
      <c r="P103" s="78"/>
      <c r="Q103" s="78"/>
      <c r="R103" s="78"/>
      <c r="S103" s="78"/>
      <c r="T103" s="78"/>
      <c r="U103" s="78"/>
      <c r="V103" s="78"/>
      <c r="W103" s="78"/>
      <c r="X103" s="79"/>
      <c r="Y103" s="79"/>
      <c r="Z103" s="79"/>
      <c r="AA103" s="79"/>
      <c r="AB103" s="79"/>
      <c r="AC103" s="79"/>
      <c r="AD103" s="79"/>
      <c r="AE103" s="79"/>
      <c r="AF103" s="79"/>
      <c r="AG103" s="79"/>
      <c r="AH103" s="79"/>
      <c r="AI103" s="79"/>
      <c r="AJ103" s="79"/>
      <c r="AK103" s="79"/>
      <c r="AL103" s="79"/>
      <c r="AM103" s="79"/>
      <c r="AN103" s="80"/>
      <c r="AO103" s="80"/>
      <c r="AP103" s="80"/>
      <c r="AQ103" s="80"/>
      <c r="AR103" s="80"/>
      <c r="AS103" s="80"/>
      <c r="AT103" s="80"/>
      <c r="AU103" s="80"/>
      <c r="AV103" s="80"/>
      <c r="AW103" s="80"/>
      <c r="AX103" s="80"/>
      <c r="AY103" s="80"/>
      <c r="AZ103" s="80"/>
      <c r="BA103" s="80"/>
      <c r="BB103" s="81"/>
      <c r="BC103" s="81"/>
      <c r="BD103" s="82"/>
      <c r="BE103" s="82"/>
      <c r="BF103" s="83"/>
      <c r="BG103" s="83"/>
      <c r="BH103" s="83"/>
      <c r="BI103" s="40">
        <v>2600000</v>
      </c>
      <c r="BJ103" s="82"/>
      <c r="BK103" s="84">
        <f t="shared" si="45"/>
        <v>2600000</v>
      </c>
      <c r="BL103" s="84">
        <f t="shared" si="46"/>
        <v>2600000</v>
      </c>
      <c r="BM103" s="84">
        <f t="shared" si="47"/>
        <v>2600000</v>
      </c>
      <c r="BN103" s="84">
        <f t="shared" si="48"/>
        <v>2600000</v>
      </c>
      <c r="BO103" s="79">
        <f t="shared" si="49"/>
        <v>2600000</v>
      </c>
      <c r="BP103" s="84">
        <f t="shared" si="50"/>
        <v>2600000</v>
      </c>
      <c r="BQ103" s="84">
        <f t="shared" si="51"/>
        <v>2600000</v>
      </c>
      <c r="BR103" s="79">
        <v>0</v>
      </c>
      <c r="BS103" s="85">
        <f t="shared" si="52"/>
        <v>0</v>
      </c>
      <c r="BT103" s="79">
        <f t="shared" si="54"/>
        <v>2600000</v>
      </c>
      <c r="BU103" s="94" t="s">
        <v>239</v>
      </c>
    </row>
    <row r="104" spans="1:73" ht="58.5" customHeight="1" x14ac:dyDescent="0.25">
      <c r="A104" s="86">
        <v>8</v>
      </c>
      <c r="B104" s="99" t="s">
        <v>94</v>
      </c>
      <c r="C104" s="99" t="s">
        <v>94</v>
      </c>
      <c r="D104" s="91" t="s">
        <v>3</v>
      </c>
      <c r="E104" s="76">
        <v>1</v>
      </c>
      <c r="F104" s="91"/>
      <c r="G104" s="91"/>
      <c r="H104" s="92"/>
      <c r="I104" s="92"/>
      <c r="J104" s="92"/>
      <c r="K104" s="92"/>
      <c r="L104" s="78"/>
      <c r="M104" s="78"/>
      <c r="N104" s="78"/>
      <c r="O104" s="78"/>
      <c r="P104" s="78"/>
      <c r="Q104" s="78"/>
      <c r="R104" s="78"/>
      <c r="S104" s="78"/>
      <c r="T104" s="78"/>
      <c r="U104" s="78"/>
      <c r="V104" s="78">
        <v>325179</v>
      </c>
      <c r="W104" s="78"/>
      <c r="X104" s="79"/>
      <c r="Y104" s="79"/>
      <c r="Z104" s="79"/>
      <c r="AA104" s="79"/>
      <c r="AB104" s="79"/>
      <c r="AC104" s="79"/>
      <c r="AD104" s="79"/>
      <c r="AE104" s="79"/>
      <c r="AF104" s="79"/>
      <c r="AG104" s="79"/>
      <c r="AH104" s="79"/>
      <c r="AI104" s="79"/>
      <c r="AJ104" s="79"/>
      <c r="AK104" s="79"/>
      <c r="AL104" s="79"/>
      <c r="AM104" s="79"/>
      <c r="AN104" s="80"/>
      <c r="AO104" s="80"/>
      <c r="AP104" s="80"/>
      <c r="AQ104" s="80"/>
      <c r="AR104" s="80"/>
      <c r="AS104" s="80"/>
      <c r="AT104" s="80"/>
      <c r="AU104" s="80"/>
      <c r="AV104" s="80"/>
      <c r="AW104" s="80"/>
      <c r="AX104" s="80"/>
      <c r="AY104" s="80"/>
      <c r="AZ104" s="80"/>
      <c r="BA104" s="80"/>
      <c r="BB104" s="81"/>
      <c r="BC104" s="81"/>
      <c r="BD104" s="82"/>
      <c r="BE104" s="82"/>
      <c r="BF104" s="83"/>
      <c r="BG104" s="83"/>
      <c r="BH104" s="83"/>
      <c r="BI104" s="40"/>
      <c r="BJ104" s="82"/>
      <c r="BK104" s="84">
        <f t="shared" si="45"/>
        <v>325179</v>
      </c>
      <c r="BL104" s="84">
        <f t="shared" si="46"/>
        <v>325179</v>
      </c>
      <c r="BM104" s="84">
        <f t="shared" si="47"/>
        <v>325179</v>
      </c>
      <c r="BN104" s="84">
        <f t="shared" si="48"/>
        <v>325179</v>
      </c>
      <c r="BO104" s="79">
        <f t="shared" si="49"/>
        <v>325179</v>
      </c>
      <c r="BP104" s="84">
        <f t="shared" si="50"/>
        <v>325179</v>
      </c>
      <c r="BQ104" s="84">
        <f t="shared" si="51"/>
        <v>325179</v>
      </c>
      <c r="BR104" s="79">
        <v>0</v>
      </c>
      <c r="BS104" s="85">
        <v>0</v>
      </c>
      <c r="BT104" s="79">
        <f t="shared" si="54"/>
        <v>325179</v>
      </c>
      <c r="BU104" s="94" t="s">
        <v>239</v>
      </c>
    </row>
    <row r="105" spans="1:73" ht="58.5" customHeight="1" x14ac:dyDescent="0.25">
      <c r="A105" s="86">
        <v>9</v>
      </c>
      <c r="B105" s="99" t="s">
        <v>95</v>
      </c>
      <c r="C105" s="99" t="s">
        <v>95</v>
      </c>
      <c r="D105" s="91" t="s">
        <v>3</v>
      </c>
      <c r="E105" s="76">
        <v>1</v>
      </c>
      <c r="F105" s="91"/>
      <c r="G105" s="91"/>
      <c r="H105" s="92"/>
      <c r="I105" s="92"/>
      <c r="J105" s="92"/>
      <c r="K105" s="92"/>
      <c r="L105" s="78"/>
      <c r="M105" s="78"/>
      <c r="N105" s="78"/>
      <c r="O105" s="78"/>
      <c r="P105" s="78"/>
      <c r="Q105" s="78"/>
      <c r="R105" s="78"/>
      <c r="S105" s="78"/>
      <c r="T105" s="78"/>
      <c r="U105" s="78"/>
      <c r="V105" s="78">
        <v>325179</v>
      </c>
      <c r="W105" s="78"/>
      <c r="X105" s="79"/>
      <c r="Y105" s="79"/>
      <c r="Z105" s="79"/>
      <c r="AA105" s="79"/>
      <c r="AB105" s="79"/>
      <c r="AC105" s="79"/>
      <c r="AD105" s="79"/>
      <c r="AE105" s="79"/>
      <c r="AF105" s="79"/>
      <c r="AG105" s="79"/>
      <c r="AH105" s="79"/>
      <c r="AI105" s="79"/>
      <c r="AJ105" s="79"/>
      <c r="AK105" s="79"/>
      <c r="AL105" s="79"/>
      <c r="AM105" s="79"/>
      <c r="AN105" s="80"/>
      <c r="AO105" s="80"/>
      <c r="AP105" s="80"/>
      <c r="AQ105" s="80"/>
      <c r="AR105" s="80"/>
      <c r="AS105" s="80"/>
      <c r="AT105" s="80"/>
      <c r="AU105" s="80"/>
      <c r="AV105" s="80"/>
      <c r="AW105" s="80"/>
      <c r="AX105" s="80"/>
      <c r="AY105" s="80"/>
      <c r="AZ105" s="80"/>
      <c r="BA105" s="80"/>
      <c r="BB105" s="81"/>
      <c r="BC105" s="81"/>
      <c r="BD105" s="82"/>
      <c r="BE105" s="82"/>
      <c r="BF105" s="83"/>
      <c r="BG105" s="83"/>
      <c r="BH105" s="83"/>
      <c r="BI105" s="40"/>
      <c r="BJ105" s="82"/>
      <c r="BK105" s="84">
        <f t="shared" si="45"/>
        <v>325179</v>
      </c>
      <c r="BL105" s="84">
        <f t="shared" si="46"/>
        <v>325179</v>
      </c>
      <c r="BM105" s="84">
        <f t="shared" si="47"/>
        <v>325179</v>
      </c>
      <c r="BN105" s="84">
        <f t="shared" si="48"/>
        <v>325179</v>
      </c>
      <c r="BO105" s="79">
        <f t="shared" si="49"/>
        <v>325179</v>
      </c>
      <c r="BP105" s="84">
        <f t="shared" si="50"/>
        <v>325179</v>
      </c>
      <c r="BQ105" s="84">
        <f t="shared" si="51"/>
        <v>325179</v>
      </c>
      <c r="BR105" s="79">
        <v>0</v>
      </c>
      <c r="BS105" s="85">
        <v>0</v>
      </c>
      <c r="BT105" s="79">
        <f t="shared" si="54"/>
        <v>325179</v>
      </c>
      <c r="BU105" s="94" t="s">
        <v>239</v>
      </c>
    </row>
    <row r="106" spans="1:73" ht="58.5" customHeight="1" x14ac:dyDescent="0.25">
      <c r="A106" s="86">
        <v>10</v>
      </c>
      <c r="B106" s="99" t="s">
        <v>96</v>
      </c>
      <c r="C106" s="99" t="s">
        <v>97</v>
      </c>
      <c r="D106" s="91" t="s">
        <v>3</v>
      </c>
      <c r="E106" s="76">
        <v>1</v>
      </c>
      <c r="F106" s="91"/>
      <c r="G106" s="91"/>
      <c r="H106" s="92"/>
      <c r="I106" s="92"/>
      <c r="J106" s="92"/>
      <c r="K106" s="92"/>
      <c r="L106" s="78"/>
      <c r="M106" s="78"/>
      <c r="N106" s="78"/>
      <c r="O106" s="78"/>
      <c r="P106" s="78"/>
      <c r="Q106" s="78"/>
      <c r="R106" s="78"/>
      <c r="S106" s="78"/>
      <c r="T106" s="78"/>
      <c r="U106" s="78"/>
      <c r="V106" s="78">
        <v>19905</v>
      </c>
      <c r="W106" s="78"/>
      <c r="X106" s="79"/>
      <c r="Y106" s="79"/>
      <c r="Z106" s="79"/>
      <c r="AA106" s="79"/>
      <c r="AB106" s="79"/>
      <c r="AC106" s="79"/>
      <c r="AD106" s="79"/>
      <c r="AE106" s="79"/>
      <c r="AF106" s="79"/>
      <c r="AG106" s="79"/>
      <c r="AH106" s="79"/>
      <c r="AI106" s="79"/>
      <c r="AJ106" s="79"/>
      <c r="AK106" s="79"/>
      <c r="AL106" s="79"/>
      <c r="AM106" s="79"/>
      <c r="AN106" s="80"/>
      <c r="AO106" s="80"/>
      <c r="AP106" s="80"/>
      <c r="AQ106" s="80"/>
      <c r="AR106" s="80"/>
      <c r="AS106" s="80"/>
      <c r="AT106" s="80"/>
      <c r="AU106" s="80"/>
      <c r="AV106" s="80"/>
      <c r="AW106" s="80"/>
      <c r="AX106" s="80"/>
      <c r="AY106" s="80"/>
      <c r="AZ106" s="80"/>
      <c r="BA106" s="80"/>
      <c r="BB106" s="81"/>
      <c r="BC106" s="81"/>
      <c r="BD106" s="82"/>
      <c r="BE106" s="82"/>
      <c r="BF106" s="83"/>
      <c r="BG106" s="83"/>
      <c r="BH106" s="83"/>
      <c r="BI106" s="40"/>
      <c r="BJ106" s="82"/>
      <c r="BK106" s="84">
        <f t="shared" si="45"/>
        <v>19905</v>
      </c>
      <c r="BL106" s="84">
        <f t="shared" si="46"/>
        <v>19905</v>
      </c>
      <c r="BM106" s="84">
        <f t="shared" si="47"/>
        <v>19905</v>
      </c>
      <c r="BN106" s="84">
        <f t="shared" si="48"/>
        <v>19905</v>
      </c>
      <c r="BO106" s="79">
        <f t="shared" si="49"/>
        <v>19905</v>
      </c>
      <c r="BP106" s="84">
        <f t="shared" si="50"/>
        <v>19905</v>
      </c>
      <c r="BQ106" s="84">
        <f t="shared" si="51"/>
        <v>19905</v>
      </c>
      <c r="BR106" s="79">
        <v>0</v>
      </c>
      <c r="BS106" s="85">
        <v>0</v>
      </c>
      <c r="BT106" s="79">
        <f t="shared" si="54"/>
        <v>19905</v>
      </c>
      <c r="BU106" s="94" t="s">
        <v>239</v>
      </c>
    </row>
    <row r="107" spans="1:73" ht="58.5" customHeight="1" x14ac:dyDescent="0.25">
      <c r="A107" s="86">
        <v>11</v>
      </c>
      <c r="B107" s="99" t="s">
        <v>98</v>
      </c>
      <c r="C107" s="99" t="s">
        <v>98</v>
      </c>
      <c r="D107" s="91" t="s">
        <v>3</v>
      </c>
      <c r="E107" s="76">
        <v>1</v>
      </c>
      <c r="F107" s="91"/>
      <c r="G107" s="91"/>
      <c r="H107" s="92"/>
      <c r="I107" s="92"/>
      <c r="J107" s="92"/>
      <c r="K107" s="92"/>
      <c r="L107" s="78"/>
      <c r="M107" s="78"/>
      <c r="N107" s="78"/>
      <c r="O107" s="78"/>
      <c r="P107" s="78"/>
      <c r="Q107" s="78"/>
      <c r="R107" s="78"/>
      <c r="S107" s="78"/>
      <c r="T107" s="78"/>
      <c r="U107" s="78"/>
      <c r="V107" s="78"/>
      <c r="W107" s="78"/>
      <c r="X107" s="79"/>
      <c r="Y107" s="79"/>
      <c r="Z107" s="79"/>
      <c r="AA107" s="79"/>
      <c r="AB107" s="79"/>
      <c r="AC107" s="79"/>
      <c r="AD107" s="79"/>
      <c r="AE107" s="79"/>
      <c r="AF107" s="79"/>
      <c r="AG107" s="79"/>
      <c r="AH107" s="79"/>
      <c r="AI107" s="79"/>
      <c r="AJ107" s="79"/>
      <c r="AK107" s="79"/>
      <c r="AL107" s="79"/>
      <c r="AM107" s="79"/>
      <c r="AN107" s="80"/>
      <c r="AO107" s="80"/>
      <c r="AP107" s="80"/>
      <c r="AQ107" s="80"/>
      <c r="AR107" s="80"/>
      <c r="AS107" s="80"/>
      <c r="AT107" s="80"/>
      <c r="AU107" s="80"/>
      <c r="AV107" s="80"/>
      <c r="AW107" s="80"/>
      <c r="AX107" s="80"/>
      <c r="AY107" s="80"/>
      <c r="AZ107" s="80"/>
      <c r="BA107" s="80"/>
      <c r="BB107" s="81"/>
      <c r="BC107" s="81"/>
      <c r="BD107" s="82"/>
      <c r="BE107" s="82"/>
      <c r="BF107" s="83"/>
      <c r="BG107" s="83"/>
      <c r="BH107" s="83"/>
      <c r="BI107" s="40">
        <v>9500000</v>
      </c>
      <c r="BJ107" s="82"/>
      <c r="BK107" s="84">
        <f t="shared" si="45"/>
        <v>9500000</v>
      </c>
      <c r="BL107" s="84">
        <f t="shared" si="46"/>
        <v>9500000</v>
      </c>
      <c r="BM107" s="84">
        <f t="shared" si="47"/>
        <v>9500000</v>
      </c>
      <c r="BN107" s="84">
        <f t="shared" si="48"/>
        <v>9500000</v>
      </c>
      <c r="BO107" s="79">
        <f t="shared" si="49"/>
        <v>9500000</v>
      </c>
      <c r="BP107" s="84">
        <f t="shared" si="50"/>
        <v>9500000</v>
      </c>
      <c r="BQ107" s="84">
        <f t="shared" si="51"/>
        <v>9500000</v>
      </c>
      <c r="BR107" s="79">
        <v>0</v>
      </c>
      <c r="BS107" s="85">
        <f t="shared" si="52"/>
        <v>0</v>
      </c>
      <c r="BT107" s="79">
        <f t="shared" si="54"/>
        <v>9500000</v>
      </c>
      <c r="BU107" s="94" t="s">
        <v>239</v>
      </c>
    </row>
    <row r="108" spans="1:73" ht="58.5" customHeight="1" x14ac:dyDescent="0.25">
      <c r="A108" s="86">
        <v>12</v>
      </c>
      <c r="B108" s="99" t="s">
        <v>99</v>
      </c>
      <c r="C108" s="99" t="s">
        <v>88</v>
      </c>
      <c r="D108" s="91" t="s">
        <v>3</v>
      </c>
      <c r="E108" s="76">
        <v>1</v>
      </c>
      <c r="F108" s="91"/>
      <c r="G108" s="91"/>
      <c r="H108" s="92"/>
      <c r="I108" s="92"/>
      <c r="J108" s="92"/>
      <c r="K108" s="92"/>
      <c r="L108" s="78"/>
      <c r="M108" s="78"/>
      <c r="N108" s="78"/>
      <c r="O108" s="78"/>
      <c r="P108" s="78"/>
      <c r="Q108" s="78"/>
      <c r="R108" s="78"/>
      <c r="S108" s="78"/>
      <c r="T108" s="78"/>
      <c r="U108" s="78"/>
      <c r="V108" s="78"/>
      <c r="W108" s="78"/>
      <c r="X108" s="79"/>
      <c r="Y108" s="79"/>
      <c r="Z108" s="79"/>
      <c r="AA108" s="79"/>
      <c r="AB108" s="79"/>
      <c r="AC108" s="79"/>
      <c r="AD108" s="79"/>
      <c r="AE108" s="79"/>
      <c r="AF108" s="79"/>
      <c r="AG108" s="79"/>
      <c r="AH108" s="79"/>
      <c r="AI108" s="79"/>
      <c r="AJ108" s="79"/>
      <c r="AK108" s="79"/>
      <c r="AL108" s="79"/>
      <c r="AM108" s="79"/>
      <c r="AN108" s="80"/>
      <c r="AO108" s="80"/>
      <c r="AP108" s="80"/>
      <c r="AQ108" s="80"/>
      <c r="AR108" s="80"/>
      <c r="AS108" s="80"/>
      <c r="AT108" s="80"/>
      <c r="AU108" s="80"/>
      <c r="AV108" s="80"/>
      <c r="AW108" s="80"/>
      <c r="AX108" s="80"/>
      <c r="AY108" s="80"/>
      <c r="AZ108" s="80"/>
      <c r="BA108" s="80"/>
      <c r="BB108" s="81"/>
      <c r="BC108" s="81"/>
      <c r="BD108" s="82"/>
      <c r="BE108" s="82"/>
      <c r="BF108" s="83"/>
      <c r="BG108" s="83"/>
      <c r="BH108" s="83"/>
      <c r="BI108" s="40">
        <v>125000</v>
      </c>
      <c r="BJ108" s="82"/>
      <c r="BK108" s="84">
        <f t="shared" si="45"/>
        <v>125000</v>
      </c>
      <c r="BL108" s="84">
        <f t="shared" si="46"/>
        <v>125000</v>
      </c>
      <c r="BM108" s="84">
        <f t="shared" si="47"/>
        <v>125000</v>
      </c>
      <c r="BN108" s="84">
        <f t="shared" si="48"/>
        <v>125000</v>
      </c>
      <c r="BO108" s="79">
        <f t="shared" si="49"/>
        <v>125000</v>
      </c>
      <c r="BP108" s="84">
        <f t="shared" si="50"/>
        <v>125000</v>
      </c>
      <c r="BQ108" s="84">
        <f t="shared" si="51"/>
        <v>125000</v>
      </c>
      <c r="BR108" s="79">
        <v>0</v>
      </c>
      <c r="BS108" s="85">
        <f t="shared" si="52"/>
        <v>0</v>
      </c>
      <c r="BT108" s="79">
        <f t="shared" si="54"/>
        <v>125000</v>
      </c>
      <c r="BU108" s="94" t="s">
        <v>239</v>
      </c>
    </row>
    <row r="109" spans="1:73" ht="58.5" customHeight="1" x14ac:dyDescent="0.25">
      <c r="A109" s="86">
        <v>13</v>
      </c>
      <c r="B109" s="99" t="s">
        <v>100</v>
      </c>
      <c r="C109" s="99" t="s">
        <v>100</v>
      </c>
      <c r="D109" s="91" t="s">
        <v>3</v>
      </c>
      <c r="E109" s="76">
        <v>1</v>
      </c>
      <c r="F109" s="91"/>
      <c r="G109" s="91"/>
      <c r="H109" s="92"/>
      <c r="I109" s="92"/>
      <c r="J109" s="92"/>
      <c r="K109" s="92"/>
      <c r="L109" s="78"/>
      <c r="M109" s="78"/>
      <c r="N109" s="78"/>
      <c r="O109" s="78"/>
      <c r="P109" s="78"/>
      <c r="Q109" s="78"/>
      <c r="R109" s="78"/>
      <c r="S109" s="78"/>
      <c r="T109" s="78"/>
      <c r="U109" s="78"/>
      <c r="V109" s="78"/>
      <c r="W109" s="78"/>
      <c r="X109" s="79"/>
      <c r="Y109" s="79"/>
      <c r="Z109" s="79"/>
      <c r="AA109" s="79"/>
      <c r="AB109" s="79"/>
      <c r="AC109" s="79"/>
      <c r="AD109" s="79"/>
      <c r="AE109" s="79"/>
      <c r="AF109" s="79"/>
      <c r="AG109" s="79"/>
      <c r="AH109" s="79"/>
      <c r="AI109" s="79"/>
      <c r="AJ109" s="79"/>
      <c r="AK109" s="79"/>
      <c r="AL109" s="79"/>
      <c r="AM109" s="79"/>
      <c r="AN109" s="80"/>
      <c r="AO109" s="80"/>
      <c r="AP109" s="80"/>
      <c r="AQ109" s="80"/>
      <c r="AR109" s="80"/>
      <c r="AS109" s="80"/>
      <c r="AT109" s="80"/>
      <c r="AU109" s="80"/>
      <c r="AV109" s="80"/>
      <c r="AW109" s="80"/>
      <c r="AX109" s="80"/>
      <c r="AY109" s="80"/>
      <c r="AZ109" s="80"/>
      <c r="BA109" s="80"/>
      <c r="BB109" s="81"/>
      <c r="BC109" s="81"/>
      <c r="BD109" s="82"/>
      <c r="BE109" s="82"/>
      <c r="BF109" s="83"/>
      <c r="BG109" s="83"/>
      <c r="BH109" s="83"/>
      <c r="BI109" s="40">
        <v>480000</v>
      </c>
      <c r="BJ109" s="82"/>
      <c r="BK109" s="84">
        <f t="shared" si="45"/>
        <v>480000</v>
      </c>
      <c r="BL109" s="84">
        <f t="shared" si="46"/>
        <v>480000</v>
      </c>
      <c r="BM109" s="84">
        <f t="shared" si="47"/>
        <v>480000</v>
      </c>
      <c r="BN109" s="84">
        <f t="shared" si="48"/>
        <v>480000</v>
      </c>
      <c r="BO109" s="79">
        <f t="shared" si="49"/>
        <v>480000</v>
      </c>
      <c r="BP109" s="84">
        <f t="shared" si="50"/>
        <v>480000</v>
      </c>
      <c r="BQ109" s="84">
        <f t="shared" si="51"/>
        <v>480000</v>
      </c>
      <c r="BR109" s="79">
        <v>0</v>
      </c>
      <c r="BS109" s="85">
        <f t="shared" si="52"/>
        <v>0</v>
      </c>
      <c r="BT109" s="79">
        <f t="shared" si="54"/>
        <v>480000</v>
      </c>
      <c r="BU109" s="94" t="s">
        <v>239</v>
      </c>
    </row>
    <row r="110" spans="1:73" ht="14.25" customHeight="1" x14ac:dyDescent="0.25">
      <c r="A110" s="165" t="s">
        <v>283</v>
      </c>
      <c r="B110" s="165"/>
      <c r="C110" s="165"/>
      <c r="D110" s="47" t="s">
        <v>46</v>
      </c>
      <c r="E110" s="48"/>
      <c r="F110" s="47"/>
      <c r="G110" s="47"/>
      <c r="H110" s="49"/>
      <c r="I110" s="49"/>
      <c r="J110" s="49"/>
      <c r="K110" s="49"/>
      <c r="L110" s="50"/>
      <c r="M110" s="50"/>
      <c r="N110" s="50"/>
      <c r="O110" s="50"/>
      <c r="P110" s="50"/>
      <c r="Q110" s="50"/>
      <c r="R110" s="50"/>
      <c r="S110" s="50"/>
      <c r="T110" s="50"/>
      <c r="U110" s="50"/>
      <c r="V110" s="50"/>
      <c r="W110" s="50"/>
      <c r="X110" s="51"/>
      <c r="Y110" s="51"/>
      <c r="Z110" s="51"/>
      <c r="AA110" s="51"/>
      <c r="AB110" s="51"/>
      <c r="AC110" s="51"/>
      <c r="AD110" s="51"/>
      <c r="AE110" s="51"/>
      <c r="AF110" s="51"/>
      <c r="AG110" s="51"/>
      <c r="AH110" s="51"/>
      <c r="AI110" s="51"/>
      <c r="AJ110" s="51"/>
      <c r="AK110" s="51"/>
      <c r="AL110" s="51"/>
      <c r="AM110" s="51"/>
      <c r="AN110" s="52"/>
      <c r="AO110" s="52"/>
      <c r="AP110" s="52"/>
      <c r="AQ110" s="52"/>
      <c r="AR110" s="52"/>
      <c r="AS110" s="52"/>
      <c r="AT110" s="52"/>
      <c r="AU110" s="52"/>
      <c r="AV110" s="52"/>
      <c r="AW110" s="52"/>
      <c r="AX110" s="52"/>
      <c r="AY110" s="52"/>
      <c r="AZ110" s="52"/>
      <c r="BA110" s="52"/>
      <c r="BB110" s="53"/>
      <c r="BC110" s="53"/>
      <c r="BD110" s="54"/>
      <c r="BE110" s="54"/>
      <c r="BF110" s="55"/>
      <c r="BG110" s="55"/>
      <c r="BH110" s="55"/>
      <c r="BI110" s="56"/>
      <c r="BJ110" s="54"/>
      <c r="BK110" s="57"/>
      <c r="BL110" s="57"/>
      <c r="BM110" s="57"/>
      <c r="BN110" s="57"/>
      <c r="BO110" s="51"/>
      <c r="BP110" s="57"/>
      <c r="BQ110" s="57"/>
      <c r="BR110" s="51"/>
      <c r="BS110" s="58"/>
      <c r="BT110" s="51"/>
      <c r="BU110" s="59"/>
    </row>
    <row r="111" spans="1:73" ht="14.25" customHeight="1" x14ac:dyDescent="0.25">
      <c r="A111" s="61" t="s">
        <v>0</v>
      </c>
      <c r="B111" s="62" t="s">
        <v>1</v>
      </c>
      <c r="C111" s="62" t="s">
        <v>4</v>
      </c>
      <c r="D111" s="61" t="s">
        <v>2</v>
      </c>
      <c r="E111" s="63"/>
      <c r="F111" s="61"/>
      <c r="G111" s="61"/>
      <c r="H111" s="64"/>
      <c r="I111" s="64"/>
      <c r="J111" s="64"/>
      <c r="K111" s="64"/>
      <c r="L111" s="65"/>
      <c r="M111" s="65"/>
      <c r="N111" s="65"/>
      <c r="O111" s="65"/>
      <c r="P111" s="65"/>
      <c r="Q111" s="65"/>
      <c r="R111" s="65"/>
      <c r="S111" s="65"/>
      <c r="T111" s="65"/>
      <c r="U111" s="65"/>
      <c r="V111" s="65"/>
      <c r="W111" s="65"/>
      <c r="X111" s="66"/>
      <c r="Y111" s="66"/>
      <c r="Z111" s="66"/>
      <c r="AA111" s="66"/>
      <c r="AB111" s="66"/>
      <c r="AC111" s="66"/>
      <c r="AD111" s="66"/>
      <c r="AE111" s="66"/>
      <c r="AF111" s="66"/>
      <c r="AG111" s="66"/>
      <c r="AH111" s="66"/>
      <c r="AI111" s="66"/>
      <c r="AJ111" s="66"/>
      <c r="AK111" s="66"/>
      <c r="AL111" s="66"/>
      <c r="AM111" s="66"/>
      <c r="AN111" s="67"/>
      <c r="AO111" s="67"/>
      <c r="AP111" s="67"/>
      <c r="AQ111" s="67"/>
      <c r="AR111" s="67"/>
      <c r="AS111" s="67"/>
      <c r="AT111" s="67"/>
      <c r="AU111" s="67"/>
      <c r="AV111" s="67"/>
      <c r="AW111" s="67"/>
      <c r="AX111" s="67"/>
      <c r="AY111" s="67"/>
      <c r="AZ111" s="67"/>
      <c r="BA111" s="67"/>
      <c r="BB111" s="68"/>
      <c r="BC111" s="68"/>
      <c r="BD111" s="69"/>
      <c r="BE111" s="69"/>
      <c r="BF111" s="70"/>
      <c r="BG111" s="70"/>
      <c r="BH111" s="70"/>
      <c r="BI111" s="71"/>
      <c r="BJ111" s="69"/>
      <c r="BK111" s="72"/>
      <c r="BL111" s="72"/>
      <c r="BM111" s="72"/>
      <c r="BN111" s="72"/>
      <c r="BO111" s="66"/>
      <c r="BP111" s="72"/>
      <c r="BQ111" s="72"/>
      <c r="BR111" s="66"/>
      <c r="BS111" s="73"/>
      <c r="BT111" s="66"/>
      <c r="BU111" s="74"/>
    </row>
    <row r="112" spans="1:73" ht="39.75" customHeight="1" x14ac:dyDescent="0.25">
      <c r="A112" s="75">
        <v>1</v>
      </c>
      <c r="B112" s="99" t="s">
        <v>101</v>
      </c>
      <c r="C112" s="99" t="s">
        <v>102</v>
      </c>
      <c r="D112" s="75" t="s">
        <v>6</v>
      </c>
      <c r="E112" s="76">
        <v>1</v>
      </c>
      <c r="F112" s="75"/>
      <c r="G112" s="75"/>
      <c r="H112" s="79"/>
      <c r="I112" s="79"/>
      <c r="J112" s="79"/>
      <c r="K112" s="79"/>
      <c r="L112" s="78"/>
      <c r="M112" s="78"/>
      <c r="N112" s="78"/>
      <c r="O112" s="78"/>
      <c r="P112" s="78"/>
      <c r="Q112" s="78"/>
      <c r="R112" s="78"/>
      <c r="S112" s="78"/>
      <c r="T112" s="78">
        <v>14600000</v>
      </c>
      <c r="U112" s="78"/>
      <c r="V112" s="78"/>
      <c r="W112" s="78"/>
      <c r="X112" s="79"/>
      <c r="Y112" s="79"/>
      <c r="Z112" s="79"/>
      <c r="AA112" s="79"/>
      <c r="AB112" s="79"/>
      <c r="AC112" s="79"/>
      <c r="AD112" s="79"/>
      <c r="AE112" s="79"/>
      <c r="AF112" s="79"/>
      <c r="AG112" s="79">
        <v>7700000</v>
      </c>
      <c r="AH112" s="79"/>
      <c r="AI112" s="79"/>
      <c r="AJ112" s="79"/>
      <c r="AK112" s="79"/>
      <c r="AL112" s="79"/>
      <c r="AM112" s="79"/>
      <c r="AN112" s="80"/>
      <c r="AO112" s="80"/>
      <c r="AP112" s="80"/>
      <c r="AQ112" s="80"/>
      <c r="AR112" s="80"/>
      <c r="AS112" s="80"/>
      <c r="AT112" s="80"/>
      <c r="AU112" s="80"/>
      <c r="AV112" s="80"/>
      <c r="AW112" s="80"/>
      <c r="AX112" s="80"/>
      <c r="AY112" s="80"/>
      <c r="AZ112" s="80"/>
      <c r="BA112" s="80"/>
      <c r="BB112" s="81"/>
      <c r="BC112" s="81"/>
      <c r="BD112" s="82"/>
      <c r="BE112" s="82"/>
      <c r="BF112" s="83"/>
      <c r="BG112" s="83"/>
      <c r="BH112" s="83"/>
      <c r="BI112" s="40"/>
      <c r="BJ112" s="82"/>
      <c r="BK112" s="84">
        <f>MIN(K112:BJ112)</f>
        <v>7700000</v>
      </c>
      <c r="BL112" s="84">
        <f>MAX(K112:BJ112)</f>
        <v>14600000</v>
      </c>
      <c r="BM112" s="84">
        <f>MEDIAN(K112:BJ112)</f>
        <v>11150000</v>
      </c>
      <c r="BN112" s="84">
        <f>AVERAGE(K112:BJ112)</f>
        <v>11150000</v>
      </c>
      <c r="BO112" s="79">
        <f>HARMEAN(K112:BJ112)</f>
        <v>10082511.210762331</v>
      </c>
      <c r="BP112" s="84">
        <f>AVERAGE(BK112,BM112)</f>
        <v>9425000</v>
      </c>
      <c r="BQ112" s="84">
        <f>AVERAGE(BL112,BM112)</f>
        <v>12875000</v>
      </c>
      <c r="BR112" s="79">
        <f>STDEVA(K112:BJ112)</f>
        <v>4879036.7901871782</v>
      </c>
      <c r="BS112" s="85">
        <f>BR112/BM112</f>
        <v>0.43758177490467964</v>
      </c>
      <c r="BT112" s="79">
        <f>+BM112</f>
        <v>11150000</v>
      </c>
      <c r="BU112" s="86" t="str">
        <f>IF(BT112=BK112,"MENOR",IF(BT112=BP112,"PROM[MEN-MED]",IF(BT112=BM112,"MEDIANA",IF(BT112=BN112,"PROMEDIO",IF(BT112=BO112,"MED ARMONICA")))))</f>
        <v>MEDIANA</v>
      </c>
    </row>
    <row r="113" spans="1:73" ht="33.75" customHeight="1" x14ac:dyDescent="0.25">
      <c r="A113" s="75">
        <v>2</v>
      </c>
      <c r="B113" s="99" t="s">
        <v>103</v>
      </c>
      <c r="C113" s="99" t="s">
        <v>104</v>
      </c>
      <c r="D113" s="75" t="s">
        <v>6</v>
      </c>
      <c r="E113" s="76">
        <v>1</v>
      </c>
      <c r="F113" s="75"/>
      <c r="G113" s="75"/>
      <c r="H113" s="79"/>
      <c r="I113" s="79"/>
      <c r="J113" s="79"/>
      <c r="K113" s="79"/>
      <c r="L113" s="78"/>
      <c r="M113" s="78"/>
      <c r="N113" s="78"/>
      <c r="O113" s="78"/>
      <c r="P113" s="78"/>
      <c r="Q113" s="78"/>
      <c r="R113" s="78"/>
      <c r="S113" s="78"/>
      <c r="T113" s="78">
        <v>11662000</v>
      </c>
      <c r="U113" s="78"/>
      <c r="V113" s="78"/>
      <c r="W113" s="78"/>
      <c r="X113" s="79"/>
      <c r="Y113" s="79"/>
      <c r="Z113" s="79"/>
      <c r="AA113" s="79"/>
      <c r="AB113" s="79"/>
      <c r="AC113" s="79"/>
      <c r="AD113" s="79"/>
      <c r="AE113" s="79"/>
      <c r="AF113" s="79"/>
      <c r="AG113" s="79">
        <v>8092000</v>
      </c>
      <c r="AH113" s="79"/>
      <c r="AI113" s="79"/>
      <c r="AJ113" s="79"/>
      <c r="AK113" s="79"/>
      <c r="AL113" s="79"/>
      <c r="AM113" s="79"/>
      <c r="AN113" s="80"/>
      <c r="AO113" s="80"/>
      <c r="AP113" s="80"/>
      <c r="AQ113" s="80"/>
      <c r="AR113" s="80"/>
      <c r="AS113" s="80"/>
      <c r="AT113" s="80"/>
      <c r="AU113" s="80"/>
      <c r="AV113" s="80"/>
      <c r="AW113" s="80"/>
      <c r="AX113" s="80"/>
      <c r="AY113" s="80"/>
      <c r="AZ113" s="80"/>
      <c r="BA113" s="80"/>
      <c r="BB113" s="81"/>
      <c r="BC113" s="81"/>
      <c r="BD113" s="82"/>
      <c r="BE113" s="82"/>
      <c r="BF113" s="83"/>
      <c r="BG113" s="83"/>
      <c r="BH113" s="83"/>
      <c r="BI113" s="40"/>
      <c r="BJ113" s="82"/>
      <c r="BK113" s="84">
        <f t="shared" ref="BK113:BK136" si="55">MIN(K113:BJ113)</f>
        <v>8092000</v>
      </c>
      <c r="BL113" s="84">
        <f t="shared" ref="BL113:BL136" si="56">MAX(K113:BJ113)</f>
        <v>11662000</v>
      </c>
      <c r="BM113" s="84">
        <f t="shared" ref="BM113:BM136" si="57">MEDIAN(K113:BJ113)</f>
        <v>9877000</v>
      </c>
      <c r="BN113" s="84">
        <f t="shared" ref="BN113:BN136" si="58">AVERAGE(K113:BJ113)</f>
        <v>9877000</v>
      </c>
      <c r="BO113" s="79">
        <f t="shared" ref="BO113:BO136" si="59">HARMEAN(K113:BJ113)</f>
        <v>9554409.6385542173</v>
      </c>
      <c r="BP113" s="84">
        <f t="shared" ref="BP113:BP136" si="60">AVERAGE(BK113,BM113)</f>
        <v>8984500</v>
      </c>
      <c r="BQ113" s="84">
        <f t="shared" ref="BQ113:BQ136" si="61">AVERAGE(BL113,BM113)</f>
        <v>10769500</v>
      </c>
      <c r="BR113" s="79">
        <f>STDEVA(K113:BJ113)</f>
        <v>2524371.2088359748</v>
      </c>
      <c r="BS113" s="85">
        <f>BR113/BM113</f>
        <v>0.25558076428429433</v>
      </c>
      <c r="BT113" s="79">
        <f>+BO113</f>
        <v>9554409.6385542173</v>
      </c>
      <c r="BU113" s="86" t="str">
        <f>IF(BT113=BK113,"MENOR",IF(BT113=BP113,"PROM[MEN-MED]",IF(BT113=BM113,"MEDIANA",IF(BT113=BN113,"PROMEDIO",IF(BT113=BO113,"MED ARMONICA")))))</f>
        <v>MED ARMONICA</v>
      </c>
    </row>
    <row r="114" spans="1:73" ht="25.5" customHeight="1" x14ac:dyDescent="0.25">
      <c r="A114" s="75">
        <v>3</v>
      </c>
      <c r="B114" s="99" t="s">
        <v>105</v>
      </c>
      <c r="C114" s="99" t="s">
        <v>106</v>
      </c>
      <c r="D114" s="75" t="s">
        <v>6</v>
      </c>
      <c r="E114" s="76">
        <v>1</v>
      </c>
      <c r="F114" s="75"/>
      <c r="G114" s="75"/>
      <c r="H114" s="79"/>
      <c r="I114" s="79"/>
      <c r="J114" s="79"/>
      <c r="K114" s="79"/>
      <c r="L114" s="78"/>
      <c r="M114" s="78"/>
      <c r="N114" s="78"/>
      <c r="O114" s="78"/>
      <c r="P114" s="78"/>
      <c r="Q114" s="78"/>
      <c r="R114" s="78"/>
      <c r="S114" s="78"/>
      <c r="T114" s="78"/>
      <c r="U114" s="78"/>
      <c r="V114" s="78"/>
      <c r="W114" s="78"/>
      <c r="X114" s="79"/>
      <c r="Y114" s="79"/>
      <c r="Z114" s="79"/>
      <c r="AA114" s="79"/>
      <c r="AB114" s="79"/>
      <c r="AC114" s="79"/>
      <c r="AD114" s="79"/>
      <c r="AE114" s="79"/>
      <c r="AF114" s="79"/>
      <c r="AG114" s="79">
        <v>300000</v>
      </c>
      <c r="AH114" s="79"/>
      <c r="AI114" s="79"/>
      <c r="AJ114" s="79"/>
      <c r="AK114" s="79"/>
      <c r="AL114" s="79"/>
      <c r="AM114" s="79"/>
      <c r="AN114" s="80"/>
      <c r="AO114" s="80"/>
      <c r="AP114" s="80"/>
      <c r="AQ114" s="80"/>
      <c r="AR114" s="80"/>
      <c r="AS114" s="80"/>
      <c r="AT114" s="80"/>
      <c r="AU114" s="80"/>
      <c r="AV114" s="80"/>
      <c r="AW114" s="80"/>
      <c r="AX114" s="80"/>
      <c r="AY114" s="80"/>
      <c r="AZ114" s="80"/>
      <c r="BA114" s="80"/>
      <c r="BB114" s="81"/>
      <c r="BC114" s="81"/>
      <c r="BD114" s="82"/>
      <c r="BE114" s="82"/>
      <c r="BF114" s="83"/>
      <c r="BG114" s="83"/>
      <c r="BH114" s="83"/>
      <c r="BI114" s="40"/>
      <c r="BJ114" s="82"/>
      <c r="BK114" s="84">
        <f t="shared" si="55"/>
        <v>300000</v>
      </c>
      <c r="BL114" s="84">
        <f t="shared" si="56"/>
        <v>300000</v>
      </c>
      <c r="BM114" s="84">
        <f t="shared" si="57"/>
        <v>300000</v>
      </c>
      <c r="BN114" s="84">
        <f t="shared" si="58"/>
        <v>300000</v>
      </c>
      <c r="BO114" s="79">
        <f t="shared" si="59"/>
        <v>300000</v>
      </c>
      <c r="BP114" s="84">
        <f t="shared" si="60"/>
        <v>300000</v>
      </c>
      <c r="BQ114" s="84">
        <f t="shared" si="61"/>
        <v>300000</v>
      </c>
      <c r="BR114" s="79">
        <v>0</v>
      </c>
      <c r="BS114" s="85">
        <v>0</v>
      </c>
      <c r="BT114" s="79">
        <f>+BK114</f>
        <v>300000</v>
      </c>
      <c r="BU114" s="94" t="s">
        <v>239</v>
      </c>
    </row>
    <row r="115" spans="1:73" ht="35.25" customHeight="1" x14ac:dyDescent="0.25">
      <c r="A115" s="75">
        <v>4</v>
      </c>
      <c r="B115" s="99" t="s">
        <v>107</v>
      </c>
      <c r="C115" s="99" t="s">
        <v>108</v>
      </c>
      <c r="D115" s="75" t="s">
        <v>6</v>
      </c>
      <c r="E115" s="76">
        <v>1</v>
      </c>
      <c r="F115" s="75"/>
      <c r="G115" s="75"/>
      <c r="H115" s="79"/>
      <c r="I115" s="79"/>
      <c r="J115" s="79"/>
      <c r="K115" s="79"/>
      <c r="L115" s="78"/>
      <c r="M115" s="78"/>
      <c r="N115" s="78"/>
      <c r="O115" s="78"/>
      <c r="P115" s="78"/>
      <c r="Q115" s="78"/>
      <c r="R115" s="78"/>
      <c r="S115" s="78"/>
      <c r="T115" s="78"/>
      <c r="U115" s="78"/>
      <c r="V115" s="78"/>
      <c r="W115" s="78"/>
      <c r="X115" s="79"/>
      <c r="Y115" s="79"/>
      <c r="Z115" s="79"/>
      <c r="AA115" s="79"/>
      <c r="AB115" s="79"/>
      <c r="AC115" s="79"/>
      <c r="AD115" s="79"/>
      <c r="AE115" s="79"/>
      <c r="AF115" s="79"/>
      <c r="AG115" s="79">
        <v>4200000</v>
      </c>
      <c r="AH115" s="79"/>
      <c r="AI115" s="79"/>
      <c r="AJ115" s="79"/>
      <c r="AK115" s="79"/>
      <c r="AL115" s="79"/>
      <c r="AM115" s="79"/>
      <c r="AN115" s="80"/>
      <c r="AO115" s="80"/>
      <c r="AP115" s="80"/>
      <c r="AQ115" s="80"/>
      <c r="AR115" s="80"/>
      <c r="AS115" s="80"/>
      <c r="AT115" s="80"/>
      <c r="AU115" s="80"/>
      <c r="AV115" s="80"/>
      <c r="AW115" s="80"/>
      <c r="AX115" s="80"/>
      <c r="AY115" s="80"/>
      <c r="AZ115" s="80"/>
      <c r="BA115" s="80"/>
      <c r="BB115" s="81"/>
      <c r="BC115" s="81"/>
      <c r="BD115" s="82"/>
      <c r="BE115" s="82"/>
      <c r="BF115" s="83"/>
      <c r="BG115" s="83"/>
      <c r="BH115" s="83"/>
      <c r="BI115" s="40"/>
      <c r="BJ115" s="82"/>
      <c r="BK115" s="84">
        <f t="shared" si="55"/>
        <v>4200000</v>
      </c>
      <c r="BL115" s="84">
        <f t="shared" si="56"/>
        <v>4200000</v>
      </c>
      <c r="BM115" s="84">
        <f t="shared" si="57"/>
        <v>4200000</v>
      </c>
      <c r="BN115" s="84">
        <f t="shared" si="58"/>
        <v>4200000</v>
      </c>
      <c r="BO115" s="79">
        <f t="shared" si="59"/>
        <v>4200000</v>
      </c>
      <c r="BP115" s="84">
        <f t="shared" si="60"/>
        <v>4200000</v>
      </c>
      <c r="BQ115" s="84">
        <f t="shared" si="61"/>
        <v>4200000</v>
      </c>
      <c r="BR115" s="79">
        <v>0</v>
      </c>
      <c r="BS115" s="85">
        <v>0</v>
      </c>
      <c r="BT115" s="79">
        <f>+BK115</f>
        <v>4200000</v>
      </c>
      <c r="BU115" s="94" t="s">
        <v>239</v>
      </c>
    </row>
    <row r="116" spans="1:73" ht="33.75" customHeight="1" x14ac:dyDescent="0.25">
      <c r="A116" s="75">
        <v>5</v>
      </c>
      <c r="B116" s="99" t="s">
        <v>109</v>
      </c>
      <c r="C116" s="99" t="s">
        <v>110</v>
      </c>
      <c r="D116" s="75" t="s">
        <v>6</v>
      </c>
      <c r="E116" s="76">
        <v>1</v>
      </c>
      <c r="F116" s="75"/>
      <c r="G116" s="75"/>
      <c r="H116" s="79"/>
      <c r="I116" s="79"/>
      <c r="J116" s="79"/>
      <c r="K116" s="79"/>
      <c r="L116" s="78"/>
      <c r="M116" s="78"/>
      <c r="N116" s="78"/>
      <c r="O116" s="78"/>
      <c r="P116" s="78"/>
      <c r="Q116" s="78"/>
      <c r="R116" s="78"/>
      <c r="S116" s="78"/>
      <c r="T116" s="78"/>
      <c r="U116" s="78"/>
      <c r="V116" s="78"/>
      <c r="W116" s="78"/>
      <c r="X116" s="79"/>
      <c r="Y116" s="79"/>
      <c r="Z116" s="79"/>
      <c r="AA116" s="79"/>
      <c r="AB116" s="79"/>
      <c r="AC116" s="79"/>
      <c r="AD116" s="79"/>
      <c r="AE116" s="79"/>
      <c r="AF116" s="79"/>
      <c r="AG116" s="79">
        <v>1100000</v>
      </c>
      <c r="AH116" s="79"/>
      <c r="AI116" s="79"/>
      <c r="AJ116" s="79"/>
      <c r="AK116" s="79"/>
      <c r="AL116" s="79"/>
      <c r="AM116" s="79"/>
      <c r="AN116" s="80"/>
      <c r="AO116" s="80"/>
      <c r="AP116" s="80"/>
      <c r="AQ116" s="80"/>
      <c r="AR116" s="80"/>
      <c r="AS116" s="80"/>
      <c r="AT116" s="80"/>
      <c r="AU116" s="80"/>
      <c r="AV116" s="80"/>
      <c r="AW116" s="80"/>
      <c r="AX116" s="80"/>
      <c r="AY116" s="80"/>
      <c r="AZ116" s="80"/>
      <c r="BA116" s="80"/>
      <c r="BB116" s="81"/>
      <c r="BC116" s="81"/>
      <c r="BD116" s="82"/>
      <c r="BE116" s="82"/>
      <c r="BF116" s="83"/>
      <c r="BG116" s="83"/>
      <c r="BH116" s="83"/>
      <c r="BI116" s="40"/>
      <c r="BJ116" s="82"/>
      <c r="BK116" s="84">
        <f t="shared" si="55"/>
        <v>1100000</v>
      </c>
      <c r="BL116" s="84">
        <f t="shared" si="56"/>
        <v>1100000</v>
      </c>
      <c r="BM116" s="84">
        <f t="shared" si="57"/>
        <v>1100000</v>
      </c>
      <c r="BN116" s="84">
        <f t="shared" si="58"/>
        <v>1100000</v>
      </c>
      <c r="BO116" s="79">
        <f t="shared" si="59"/>
        <v>1100000</v>
      </c>
      <c r="BP116" s="84">
        <f t="shared" si="60"/>
        <v>1100000</v>
      </c>
      <c r="BQ116" s="84">
        <f t="shared" si="61"/>
        <v>1100000</v>
      </c>
      <c r="BR116" s="79">
        <v>0</v>
      </c>
      <c r="BS116" s="85">
        <v>0</v>
      </c>
      <c r="BT116" s="79">
        <f>+BK116</f>
        <v>1100000</v>
      </c>
      <c r="BU116" s="94" t="s">
        <v>239</v>
      </c>
    </row>
    <row r="117" spans="1:73" ht="35.25" customHeight="1" x14ac:dyDescent="0.25">
      <c r="A117" s="75">
        <v>6</v>
      </c>
      <c r="B117" s="99" t="s">
        <v>111</v>
      </c>
      <c r="C117" s="99" t="s">
        <v>112</v>
      </c>
      <c r="D117" s="75" t="s">
        <v>6</v>
      </c>
      <c r="E117" s="76">
        <v>1</v>
      </c>
      <c r="F117" s="75"/>
      <c r="G117" s="75"/>
      <c r="H117" s="79"/>
      <c r="I117" s="79"/>
      <c r="J117" s="79"/>
      <c r="K117" s="79"/>
      <c r="L117" s="78"/>
      <c r="M117" s="78"/>
      <c r="N117" s="78"/>
      <c r="O117" s="78"/>
      <c r="P117" s="78"/>
      <c r="Q117" s="78"/>
      <c r="R117" s="78"/>
      <c r="S117" s="78"/>
      <c r="T117" s="78"/>
      <c r="U117" s="78"/>
      <c r="V117" s="78"/>
      <c r="W117" s="78"/>
      <c r="X117" s="79"/>
      <c r="Y117" s="79"/>
      <c r="Z117" s="79"/>
      <c r="AA117" s="79"/>
      <c r="AB117" s="79"/>
      <c r="AC117" s="79"/>
      <c r="AD117" s="79"/>
      <c r="AE117" s="79"/>
      <c r="AF117" s="79"/>
      <c r="AG117" s="79">
        <v>4300000</v>
      </c>
      <c r="AH117" s="79"/>
      <c r="AI117" s="79"/>
      <c r="AJ117" s="79"/>
      <c r="AK117" s="79"/>
      <c r="AL117" s="79"/>
      <c r="AM117" s="79"/>
      <c r="AN117" s="80"/>
      <c r="AO117" s="80"/>
      <c r="AP117" s="80"/>
      <c r="AQ117" s="80"/>
      <c r="AR117" s="80"/>
      <c r="AS117" s="80"/>
      <c r="AT117" s="80"/>
      <c r="AU117" s="80"/>
      <c r="AV117" s="80"/>
      <c r="AW117" s="80"/>
      <c r="AX117" s="80"/>
      <c r="AY117" s="80"/>
      <c r="AZ117" s="80"/>
      <c r="BA117" s="80"/>
      <c r="BB117" s="81"/>
      <c r="BC117" s="81"/>
      <c r="BD117" s="82"/>
      <c r="BE117" s="82"/>
      <c r="BF117" s="83"/>
      <c r="BG117" s="83"/>
      <c r="BH117" s="83"/>
      <c r="BI117" s="40"/>
      <c r="BJ117" s="82"/>
      <c r="BK117" s="84">
        <f t="shared" si="55"/>
        <v>4300000</v>
      </c>
      <c r="BL117" s="84">
        <f t="shared" si="56"/>
        <v>4300000</v>
      </c>
      <c r="BM117" s="84">
        <f t="shared" si="57"/>
        <v>4300000</v>
      </c>
      <c r="BN117" s="84">
        <f t="shared" si="58"/>
        <v>4300000</v>
      </c>
      <c r="BO117" s="79">
        <f t="shared" si="59"/>
        <v>4300000</v>
      </c>
      <c r="BP117" s="84">
        <f t="shared" si="60"/>
        <v>4300000</v>
      </c>
      <c r="BQ117" s="84">
        <f t="shared" si="61"/>
        <v>4300000</v>
      </c>
      <c r="BR117" s="79">
        <v>0</v>
      </c>
      <c r="BS117" s="85">
        <v>0</v>
      </c>
      <c r="BT117" s="79">
        <f>+BK117</f>
        <v>4300000</v>
      </c>
      <c r="BU117" s="94" t="s">
        <v>239</v>
      </c>
    </row>
    <row r="118" spans="1:73" ht="27.75" customHeight="1" x14ac:dyDescent="0.25">
      <c r="A118" s="75">
        <v>7</v>
      </c>
      <c r="B118" s="99" t="s">
        <v>113</v>
      </c>
      <c r="C118" s="99" t="s">
        <v>114</v>
      </c>
      <c r="D118" s="75" t="s">
        <v>6</v>
      </c>
      <c r="E118" s="76">
        <v>1</v>
      </c>
      <c r="F118" s="75"/>
      <c r="G118" s="75"/>
      <c r="H118" s="79"/>
      <c r="I118" s="79"/>
      <c r="J118" s="79"/>
      <c r="K118" s="79"/>
      <c r="L118" s="78"/>
      <c r="M118" s="78"/>
      <c r="N118" s="78"/>
      <c r="O118" s="78"/>
      <c r="P118" s="78"/>
      <c r="Q118" s="78"/>
      <c r="R118" s="78"/>
      <c r="S118" s="78"/>
      <c r="T118" s="78">
        <v>8700000</v>
      </c>
      <c r="U118" s="78"/>
      <c r="V118" s="78"/>
      <c r="W118" s="78"/>
      <c r="X118" s="79"/>
      <c r="Y118" s="79"/>
      <c r="Z118" s="79"/>
      <c r="AA118" s="79"/>
      <c r="AB118" s="79"/>
      <c r="AC118" s="79"/>
      <c r="AD118" s="79"/>
      <c r="AE118" s="79"/>
      <c r="AF118" s="79"/>
      <c r="AG118" s="79">
        <v>4300000</v>
      </c>
      <c r="AH118" s="79"/>
      <c r="AI118" s="79"/>
      <c r="AJ118" s="79"/>
      <c r="AK118" s="79"/>
      <c r="AL118" s="79"/>
      <c r="AM118" s="79"/>
      <c r="AN118" s="80"/>
      <c r="AO118" s="80"/>
      <c r="AP118" s="80"/>
      <c r="AQ118" s="80"/>
      <c r="AR118" s="80"/>
      <c r="AS118" s="80"/>
      <c r="AT118" s="80"/>
      <c r="AU118" s="80"/>
      <c r="AV118" s="80"/>
      <c r="AW118" s="80"/>
      <c r="AX118" s="80"/>
      <c r="AY118" s="80"/>
      <c r="AZ118" s="80"/>
      <c r="BA118" s="80"/>
      <c r="BB118" s="81"/>
      <c r="BC118" s="81"/>
      <c r="BD118" s="82"/>
      <c r="BE118" s="82"/>
      <c r="BF118" s="83"/>
      <c r="BG118" s="83"/>
      <c r="BH118" s="83"/>
      <c r="BI118" s="40"/>
      <c r="BJ118" s="82"/>
      <c r="BK118" s="84">
        <f t="shared" si="55"/>
        <v>4300000</v>
      </c>
      <c r="BL118" s="84">
        <f t="shared" si="56"/>
        <v>8700000</v>
      </c>
      <c r="BM118" s="84">
        <f t="shared" si="57"/>
        <v>6500000</v>
      </c>
      <c r="BN118" s="84">
        <f t="shared" si="58"/>
        <v>6500000</v>
      </c>
      <c r="BO118" s="79">
        <f t="shared" si="59"/>
        <v>5755384.615384615</v>
      </c>
      <c r="BP118" s="84">
        <f t="shared" si="60"/>
        <v>5400000</v>
      </c>
      <c r="BQ118" s="84">
        <f t="shared" si="61"/>
        <v>7600000</v>
      </c>
      <c r="BR118" s="79">
        <f>STDEVA(K118:BJ118)</f>
        <v>3111269.837220809</v>
      </c>
      <c r="BS118" s="85">
        <f>BR118/BM118</f>
        <v>0.4786568980339706</v>
      </c>
      <c r="BT118" s="79">
        <f>+BM118</f>
        <v>6500000</v>
      </c>
      <c r="BU118" s="86" t="str">
        <f>IF(BT118=BK118,"MENOR",IF(BT118=BP118,"PROM[MEN-MED]",IF(BT118=BM118,"MEDIANA",IF(BT118=BN118,"PROMEDIO",IF(BT118=BO118,"MED ARMONICA")))))</f>
        <v>MEDIANA</v>
      </c>
    </row>
    <row r="119" spans="1:73" ht="32.25" customHeight="1" x14ac:dyDescent="0.25">
      <c r="A119" s="75">
        <v>8</v>
      </c>
      <c r="B119" s="99" t="s">
        <v>115</v>
      </c>
      <c r="C119" s="99" t="s">
        <v>116</v>
      </c>
      <c r="D119" s="75" t="s">
        <v>6</v>
      </c>
      <c r="E119" s="76">
        <v>1</v>
      </c>
      <c r="F119" s="75"/>
      <c r="G119" s="75"/>
      <c r="H119" s="79"/>
      <c r="I119" s="79"/>
      <c r="J119" s="79"/>
      <c r="K119" s="79"/>
      <c r="L119" s="78"/>
      <c r="M119" s="78"/>
      <c r="N119" s="78"/>
      <c r="O119" s="78"/>
      <c r="P119" s="78"/>
      <c r="Q119" s="78"/>
      <c r="R119" s="78"/>
      <c r="S119" s="78"/>
      <c r="T119" s="78">
        <v>5160000</v>
      </c>
      <c r="U119" s="78"/>
      <c r="V119" s="78"/>
      <c r="W119" s="78"/>
      <c r="X119" s="79"/>
      <c r="Y119" s="79"/>
      <c r="Z119" s="79"/>
      <c r="AA119" s="79"/>
      <c r="AB119" s="79"/>
      <c r="AC119" s="79"/>
      <c r="AD119" s="79"/>
      <c r="AE119" s="79"/>
      <c r="AF119" s="79"/>
      <c r="AG119" s="79">
        <v>4100000</v>
      </c>
      <c r="AH119" s="79"/>
      <c r="AI119" s="79"/>
      <c r="AJ119" s="79"/>
      <c r="AK119" s="79"/>
      <c r="AL119" s="79"/>
      <c r="AM119" s="79"/>
      <c r="AN119" s="80"/>
      <c r="AO119" s="80"/>
      <c r="AP119" s="80"/>
      <c r="AQ119" s="80"/>
      <c r="AR119" s="80"/>
      <c r="AS119" s="80"/>
      <c r="AT119" s="80"/>
      <c r="AU119" s="80"/>
      <c r="AV119" s="80"/>
      <c r="AW119" s="80"/>
      <c r="AX119" s="80"/>
      <c r="AY119" s="80"/>
      <c r="AZ119" s="80"/>
      <c r="BA119" s="80"/>
      <c r="BB119" s="81"/>
      <c r="BC119" s="81"/>
      <c r="BD119" s="82"/>
      <c r="BE119" s="82"/>
      <c r="BF119" s="83"/>
      <c r="BG119" s="83"/>
      <c r="BH119" s="83"/>
      <c r="BI119" s="40"/>
      <c r="BJ119" s="82"/>
      <c r="BK119" s="84">
        <f t="shared" si="55"/>
        <v>4100000</v>
      </c>
      <c r="BL119" s="84">
        <f t="shared" si="56"/>
        <v>5160000</v>
      </c>
      <c r="BM119" s="84">
        <f t="shared" si="57"/>
        <v>4630000</v>
      </c>
      <c r="BN119" s="84">
        <f t="shared" si="58"/>
        <v>4630000</v>
      </c>
      <c r="BO119" s="79">
        <f t="shared" si="59"/>
        <v>4569330.4535637153</v>
      </c>
      <c r="BP119" s="84">
        <f t="shared" si="60"/>
        <v>4365000</v>
      </c>
      <c r="BQ119" s="84">
        <f t="shared" si="61"/>
        <v>4895000</v>
      </c>
      <c r="BR119" s="79">
        <f>STDEVA(K119:BJ119)</f>
        <v>749533.18805774034</v>
      </c>
      <c r="BS119" s="85">
        <f>BR119/BM119</f>
        <v>0.16188621772305406</v>
      </c>
      <c r="BT119" s="79">
        <f>+BK119</f>
        <v>4100000</v>
      </c>
      <c r="BU119" s="86" t="str">
        <f>IF(BT119=BK119,"MENOR",IF(BT119=BP119,"PROM[MEN-MED]",IF(BT119=BM119,"MEDIANA",IF(BT119=BN119,"PROMEDIO",IF(BT119=BO119,"MED ARMONICA")))))</f>
        <v>MENOR</v>
      </c>
    </row>
    <row r="120" spans="1:73" ht="15" customHeight="1" x14ac:dyDescent="0.25">
      <c r="A120" s="165" t="s">
        <v>284</v>
      </c>
      <c r="B120" s="165"/>
      <c r="C120" s="165"/>
      <c r="D120" s="47" t="s">
        <v>117</v>
      </c>
      <c r="E120" s="48"/>
      <c r="F120" s="47"/>
      <c r="G120" s="47"/>
      <c r="H120" s="49"/>
      <c r="I120" s="49"/>
      <c r="J120" s="49"/>
      <c r="K120" s="49"/>
      <c r="L120" s="50"/>
      <c r="M120" s="50"/>
      <c r="N120" s="50"/>
      <c r="O120" s="50"/>
      <c r="P120" s="50"/>
      <c r="Q120" s="50"/>
      <c r="R120" s="50"/>
      <c r="S120" s="50"/>
      <c r="T120" s="50"/>
      <c r="U120" s="50"/>
      <c r="V120" s="50"/>
      <c r="W120" s="50"/>
      <c r="X120" s="51"/>
      <c r="Y120" s="51"/>
      <c r="Z120" s="51"/>
      <c r="AA120" s="51"/>
      <c r="AB120" s="51"/>
      <c r="AC120" s="51"/>
      <c r="AD120" s="51"/>
      <c r="AE120" s="51"/>
      <c r="AF120" s="51"/>
      <c r="AG120" s="51"/>
      <c r="AH120" s="51"/>
      <c r="AI120" s="51"/>
      <c r="AJ120" s="51"/>
      <c r="AK120" s="51"/>
      <c r="AL120" s="51"/>
      <c r="AM120" s="51"/>
      <c r="AN120" s="52"/>
      <c r="AO120" s="52"/>
      <c r="AP120" s="52"/>
      <c r="AQ120" s="52"/>
      <c r="AR120" s="52"/>
      <c r="AS120" s="52"/>
      <c r="AT120" s="52"/>
      <c r="AU120" s="52"/>
      <c r="AV120" s="52"/>
      <c r="AW120" s="52"/>
      <c r="AX120" s="52"/>
      <c r="AY120" s="52"/>
      <c r="AZ120" s="52"/>
      <c r="BA120" s="52"/>
      <c r="BB120" s="53"/>
      <c r="BC120" s="53"/>
      <c r="BD120" s="54"/>
      <c r="BE120" s="54"/>
      <c r="BF120" s="55"/>
      <c r="BG120" s="55"/>
      <c r="BH120" s="55"/>
      <c r="BI120" s="56"/>
      <c r="BJ120" s="54"/>
      <c r="BK120" s="57"/>
      <c r="BL120" s="57"/>
      <c r="BM120" s="57"/>
      <c r="BN120" s="57"/>
      <c r="BO120" s="51"/>
      <c r="BP120" s="57"/>
      <c r="BQ120" s="57"/>
      <c r="BR120" s="51"/>
      <c r="BS120" s="58"/>
      <c r="BT120" s="51"/>
      <c r="BU120" s="59"/>
    </row>
    <row r="121" spans="1:73" ht="14.25" customHeight="1" x14ac:dyDescent="0.25">
      <c r="A121" s="102" t="s">
        <v>0</v>
      </c>
      <c r="B121" s="103" t="s">
        <v>118</v>
      </c>
      <c r="C121" s="103" t="s">
        <v>5</v>
      </c>
      <c r="D121" s="104" t="s">
        <v>2</v>
      </c>
      <c r="E121" s="63">
        <v>1</v>
      </c>
      <c r="F121" s="104"/>
      <c r="G121" s="104"/>
      <c r="H121" s="105"/>
      <c r="I121" s="105"/>
      <c r="J121" s="105"/>
      <c r="K121" s="105"/>
      <c r="L121" s="65"/>
      <c r="M121" s="65"/>
      <c r="N121" s="65"/>
      <c r="O121" s="65"/>
      <c r="P121" s="65"/>
      <c r="Q121" s="65"/>
      <c r="R121" s="65"/>
      <c r="S121" s="65"/>
      <c r="T121" s="65"/>
      <c r="U121" s="65"/>
      <c r="V121" s="65"/>
      <c r="W121" s="65"/>
      <c r="X121" s="66"/>
      <c r="Y121" s="66"/>
      <c r="Z121" s="66"/>
      <c r="AA121" s="66"/>
      <c r="AB121" s="66"/>
      <c r="AC121" s="66"/>
      <c r="AD121" s="66"/>
      <c r="AE121" s="66"/>
      <c r="AF121" s="66"/>
      <c r="AG121" s="66"/>
      <c r="AH121" s="66"/>
      <c r="AI121" s="66"/>
      <c r="AJ121" s="66"/>
      <c r="AK121" s="66"/>
      <c r="AL121" s="66"/>
      <c r="AM121" s="66"/>
      <c r="AN121" s="67"/>
      <c r="AO121" s="67"/>
      <c r="AP121" s="67"/>
      <c r="AQ121" s="67"/>
      <c r="AR121" s="67"/>
      <c r="AS121" s="67"/>
      <c r="AT121" s="67"/>
      <c r="AU121" s="67"/>
      <c r="AV121" s="67"/>
      <c r="AW121" s="67"/>
      <c r="AX121" s="67"/>
      <c r="AY121" s="67"/>
      <c r="AZ121" s="67"/>
      <c r="BA121" s="67"/>
      <c r="BB121" s="68"/>
      <c r="BC121" s="68"/>
      <c r="BD121" s="69"/>
      <c r="BE121" s="69"/>
      <c r="BF121" s="70"/>
      <c r="BG121" s="70"/>
      <c r="BH121" s="70"/>
      <c r="BI121" s="71"/>
      <c r="BJ121" s="69"/>
      <c r="BK121" s="72">
        <f t="shared" si="55"/>
        <v>0</v>
      </c>
      <c r="BL121" s="72">
        <f t="shared" si="56"/>
        <v>0</v>
      </c>
      <c r="BM121" s="72"/>
      <c r="BN121" s="72"/>
      <c r="BO121" s="66"/>
      <c r="BP121" s="72"/>
      <c r="BQ121" s="72"/>
      <c r="BR121" s="66"/>
      <c r="BS121" s="73"/>
      <c r="BT121" s="66"/>
      <c r="BU121" s="74"/>
    </row>
    <row r="122" spans="1:73" ht="46.5" customHeight="1" x14ac:dyDescent="0.25">
      <c r="A122" s="86">
        <v>1</v>
      </c>
      <c r="B122" s="35" t="s">
        <v>119</v>
      </c>
      <c r="C122" s="35" t="s">
        <v>119</v>
      </c>
      <c r="D122" s="86" t="s">
        <v>6</v>
      </c>
      <c r="E122" s="76">
        <v>1</v>
      </c>
      <c r="F122" s="86"/>
      <c r="G122" s="86"/>
      <c r="H122" s="106"/>
      <c r="I122" s="106"/>
      <c r="J122" s="106"/>
      <c r="K122" s="106"/>
      <c r="L122" s="78"/>
      <c r="M122" s="78"/>
      <c r="N122" s="78"/>
      <c r="O122" s="78"/>
      <c r="P122" s="78"/>
      <c r="Q122" s="78"/>
      <c r="R122" s="78"/>
      <c r="S122" s="78"/>
      <c r="T122" s="78"/>
      <c r="U122" s="78"/>
      <c r="V122" s="78"/>
      <c r="W122" s="78"/>
      <c r="X122" s="79"/>
      <c r="Y122" s="79"/>
      <c r="Z122" s="79"/>
      <c r="AA122" s="79"/>
      <c r="AB122" s="79"/>
      <c r="AC122" s="79"/>
      <c r="AD122" s="79"/>
      <c r="AE122" s="79"/>
      <c r="AF122" s="79"/>
      <c r="AG122" s="79"/>
      <c r="AH122" s="79"/>
      <c r="AI122" s="79"/>
      <c r="AJ122" s="79"/>
      <c r="AK122" s="79"/>
      <c r="AL122" s="79"/>
      <c r="AM122" s="79"/>
      <c r="AN122" s="80"/>
      <c r="AO122" s="80"/>
      <c r="AP122" s="80"/>
      <c r="AQ122" s="80"/>
      <c r="AR122" s="80"/>
      <c r="AS122" s="80"/>
      <c r="AT122" s="80"/>
      <c r="AU122" s="80"/>
      <c r="AV122" s="80"/>
      <c r="AW122" s="80"/>
      <c r="AX122" s="80"/>
      <c r="AY122" s="80"/>
      <c r="AZ122" s="80"/>
      <c r="BA122" s="80"/>
      <c r="BB122" s="81"/>
      <c r="BC122" s="81"/>
      <c r="BD122" s="82"/>
      <c r="BE122" s="82"/>
      <c r="BF122" s="83"/>
      <c r="BG122" s="83"/>
      <c r="BH122" s="83">
        <v>2226228</v>
      </c>
      <c r="BI122" s="40"/>
      <c r="BJ122" s="82"/>
      <c r="BK122" s="84">
        <f t="shared" si="55"/>
        <v>2226228</v>
      </c>
      <c r="BL122" s="84">
        <f t="shared" si="56"/>
        <v>2226228</v>
      </c>
      <c r="BM122" s="84">
        <f t="shared" si="57"/>
        <v>2226228</v>
      </c>
      <c r="BN122" s="84">
        <f t="shared" si="58"/>
        <v>2226228</v>
      </c>
      <c r="BO122" s="79">
        <f t="shared" si="59"/>
        <v>2226228</v>
      </c>
      <c r="BP122" s="84">
        <f t="shared" si="60"/>
        <v>2226228</v>
      </c>
      <c r="BQ122" s="84">
        <f t="shared" si="61"/>
        <v>2226228</v>
      </c>
      <c r="BR122" s="79">
        <v>0</v>
      </c>
      <c r="BS122" s="85">
        <f t="shared" ref="BS122:BS130" si="62">BR122/BM122</f>
        <v>0</v>
      </c>
      <c r="BT122" s="79">
        <f>+BK122</f>
        <v>2226228</v>
      </c>
      <c r="BU122" s="94" t="s">
        <v>239</v>
      </c>
    </row>
    <row r="123" spans="1:73" ht="38.25" customHeight="1" x14ac:dyDescent="0.25">
      <c r="A123" s="86">
        <v>2</v>
      </c>
      <c r="B123" s="35" t="s">
        <v>120</v>
      </c>
      <c r="C123" s="35" t="s">
        <v>120</v>
      </c>
      <c r="D123" s="86" t="s">
        <v>6</v>
      </c>
      <c r="E123" s="76">
        <v>1</v>
      </c>
      <c r="F123" s="86"/>
      <c r="G123" s="86"/>
      <c r="H123" s="106"/>
      <c r="I123" s="106"/>
      <c r="J123" s="106"/>
      <c r="K123" s="106"/>
      <c r="L123" s="78"/>
      <c r="M123" s="78"/>
      <c r="N123" s="78"/>
      <c r="O123" s="78"/>
      <c r="P123" s="78"/>
      <c r="Q123" s="78"/>
      <c r="R123" s="78"/>
      <c r="S123" s="78"/>
      <c r="T123" s="78"/>
      <c r="U123" s="78"/>
      <c r="V123" s="78"/>
      <c r="W123" s="78"/>
      <c r="X123" s="79"/>
      <c r="Y123" s="79"/>
      <c r="Z123" s="79"/>
      <c r="AA123" s="79"/>
      <c r="AB123" s="79"/>
      <c r="AC123" s="79"/>
      <c r="AD123" s="79"/>
      <c r="AE123" s="79"/>
      <c r="AF123" s="79"/>
      <c r="AG123" s="79"/>
      <c r="AH123" s="79"/>
      <c r="AI123" s="79"/>
      <c r="AJ123" s="79"/>
      <c r="AK123" s="79"/>
      <c r="AL123" s="79"/>
      <c r="AM123" s="79"/>
      <c r="AN123" s="80"/>
      <c r="AO123" s="80"/>
      <c r="AP123" s="80"/>
      <c r="AQ123" s="80"/>
      <c r="AR123" s="80"/>
      <c r="AS123" s="80"/>
      <c r="AT123" s="80"/>
      <c r="AU123" s="80"/>
      <c r="AV123" s="80"/>
      <c r="AW123" s="80"/>
      <c r="AX123" s="80"/>
      <c r="AY123" s="80"/>
      <c r="AZ123" s="80"/>
      <c r="BA123" s="80"/>
      <c r="BB123" s="81"/>
      <c r="BC123" s="81"/>
      <c r="BD123" s="82"/>
      <c r="BE123" s="82"/>
      <c r="BF123" s="83"/>
      <c r="BG123" s="83"/>
      <c r="BH123" s="83">
        <v>4114009</v>
      </c>
      <c r="BI123" s="40"/>
      <c r="BJ123" s="82"/>
      <c r="BK123" s="84">
        <f t="shared" si="55"/>
        <v>4114009</v>
      </c>
      <c r="BL123" s="84">
        <f t="shared" si="56"/>
        <v>4114009</v>
      </c>
      <c r="BM123" s="84">
        <f t="shared" si="57"/>
        <v>4114009</v>
      </c>
      <c r="BN123" s="84">
        <f t="shared" si="58"/>
        <v>4114009</v>
      </c>
      <c r="BO123" s="79">
        <f t="shared" si="59"/>
        <v>4114009.0000000005</v>
      </c>
      <c r="BP123" s="84">
        <f t="shared" si="60"/>
        <v>4114009</v>
      </c>
      <c r="BQ123" s="84">
        <f t="shared" si="61"/>
        <v>4114009</v>
      </c>
      <c r="BR123" s="79">
        <v>0</v>
      </c>
      <c r="BS123" s="85">
        <f t="shared" si="62"/>
        <v>0</v>
      </c>
      <c r="BT123" s="79">
        <f t="shared" ref="BT123:BT130" si="63">+BK123</f>
        <v>4114009</v>
      </c>
      <c r="BU123" s="94" t="s">
        <v>239</v>
      </c>
    </row>
    <row r="124" spans="1:73" ht="27.75" customHeight="1" x14ac:dyDescent="0.25">
      <c r="A124" s="86">
        <v>3</v>
      </c>
      <c r="B124" s="35" t="s">
        <v>121</v>
      </c>
      <c r="C124" s="35" t="s">
        <v>122</v>
      </c>
      <c r="D124" s="86" t="s">
        <v>6</v>
      </c>
      <c r="E124" s="76">
        <v>1</v>
      </c>
      <c r="F124" s="86"/>
      <c r="G124" s="86"/>
      <c r="H124" s="106"/>
      <c r="I124" s="106"/>
      <c r="J124" s="106"/>
      <c r="K124" s="106"/>
      <c r="L124" s="78"/>
      <c r="M124" s="78"/>
      <c r="N124" s="78"/>
      <c r="O124" s="78"/>
      <c r="P124" s="78"/>
      <c r="Q124" s="78"/>
      <c r="R124" s="78"/>
      <c r="S124" s="78"/>
      <c r="T124" s="78"/>
      <c r="U124" s="78"/>
      <c r="V124" s="78"/>
      <c r="W124" s="78"/>
      <c r="X124" s="79"/>
      <c r="Y124" s="79"/>
      <c r="Z124" s="79"/>
      <c r="AA124" s="79"/>
      <c r="AB124" s="79"/>
      <c r="AC124" s="79"/>
      <c r="AD124" s="79"/>
      <c r="AE124" s="79"/>
      <c r="AF124" s="79"/>
      <c r="AG124" s="79"/>
      <c r="AH124" s="79"/>
      <c r="AI124" s="79"/>
      <c r="AJ124" s="79"/>
      <c r="AK124" s="79"/>
      <c r="AL124" s="79"/>
      <c r="AM124" s="79"/>
      <c r="AN124" s="80"/>
      <c r="AO124" s="80"/>
      <c r="AP124" s="80"/>
      <c r="AQ124" s="80"/>
      <c r="AR124" s="80"/>
      <c r="AS124" s="80"/>
      <c r="AT124" s="80"/>
      <c r="AU124" s="80"/>
      <c r="AV124" s="80"/>
      <c r="AW124" s="80"/>
      <c r="AX124" s="80"/>
      <c r="AY124" s="80"/>
      <c r="AZ124" s="80"/>
      <c r="BA124" s="80"/>
      <c r="BB124" s="81"/>
      <c r="BC124" s="81"/>
      <c r="BD124" s="82"/>
      <c r="BE124" s="82"/>
      <c r="BF124" s="83"/>
      <c r="BG124" s="83"/>
      <c r="BH124" s="83">
        <v>4114009</v>
      </c>
      <c r="BI124" s="40"/>
      <c r="BJ124" s="82"/>
      <c r="BK124" s="84">
        <f t="shared" si="55"/>
        <v>4114009</v>
      </c>
      <c r="BL124" s="84">
        <f t="shared" si="56"/>
        <v>4114009</v>
      </c>
      <c r="BM124" s="84">
        <f t="shared" si="57"/>
        <v>4114009</v>
      </c>
      <c r="BN124" s="84">
        <f t="shared" si="58"/>
        <v>4114009</v>
      </c>
      <c r="BO124" s="79">
        <f t="shared" si="59"/>
        <v>4114009.0000000005</v>
      </c>
      <c r="BP124" s="84">
        <f t="shared" si="60"/>
        <v>4114009</v>
      </c>
      <c r="BQ124" s="84">
        <f t="shared" si="61"/>
        <v>4114009</v>
      </c>
      <c r="BR124" s="79">
        <v>0</v>
      </c>
      <c r="BS124" s="85">
        <f t="shared" si="62"/>
        <v>0</v>
      </c>
      <c r="BT124" s="79">
        <f t="shared" si="63"/>
        <v>4114009</v>
      </c>
      <c r="BU124" s="94" t="s">
        <v>239</v>
      </c>
    </row>
    <row r="125" spans="1:73" ht="30.75" customHeight="1" x14ac:dyDescent="0.25">
      <c r="A125" s="86">
        <v>4</v>
      </c>
      <c r="B125" s="35" t="s">
        <v>123</v>
      </c>
      <c r="C125" s="35" t="s">
        <v>123</v>
      </c>
      <c r="D125" s="86" t="s">
        <v>6</v>
      </c>
      <c r="E125" s="76">
        <v>1</v>
      </c>
      <c r="F125" s="86"/>
      <c r="G125" s="86"/>
      <c r="H125" s="106"/>
      <c r="I125" s="106"/>
      <c r="J125" s="106"/>
      <c r="K125" s="106"/>
      <c r="L125" s="78"/>
      <c r="M125" s="78"/>
      <c r="N125" s="78"/>
      <c r="O125" s="78"/>
      <c r="P125" s="78"/>
      <c r="Q125" s="78"/>
      <c r="R125" s="78"/>
      <c r="S125" s="78"/>
      <c r="T125" s="78"/>
      <c r="U125" s="78"/>
      <c r="V125" s="78"/>
      <c r="W125" s="78"/>
      <c r="X125" s="79"/>
      <c r="Y125" s="79"/>
      <c r="Z125" s="79"/>
      <c r="AA125" s="79"/>
      <c r="AB125" s="79"/>
      <c r="AC125" s="79"/>
      <c r="AD125" s="79"/>
      <c r="AE125" s="79"/>
      <c r="AF125" s="79"/>
      <c r="AG125" s="79"/>
      <c r="AH125" s="79"/>
      <c r="AI125" s="79"/>
      <c r="AJ125" s="79"/>
      <c r="AK125" s="79"/>
      <c r="AL125" s="79"/>
      <c r="AM125" s="79"/>
      <c r="AN125" s="80"/>
      <c r="AO125" s="80"/>
      <c r="AP125" s="80"/>
      <c r="AQ125" s="80"/>
      <c r="AR125" s="80"/>
      <c r="AS125" s="80"/>
      <c r="AT125" s="80"/>
      <c r="AU125" s="80"/>
      <c r="AV125" s="80"/>
      <c r="AW125" s="80"/>
      <c r="AX125" s="80"/>
      <c r="AY125" s="80"/>
      <c r="AZ125" s="80"/>
      <c r="BA125" s="80"/>
      <c r="BB125" s="81"/>
      <c r="BC125" s="81"/>
      <c r="BD125" s="82"/>
      <c r="BE125" s="82"/>
      <c r="BF125" s="83"/>
      <c r="BG125" s="83"/>
      <c r="BH125" s="83">
        <v>702100</v>
      </c>
      <c r="BI125" s="40"/>
      <c r="BJ125" s="82"/>
      <c r="BK125" s="84">
        <f t="shared" si="55"/>
        <v>702100</v>
      </c>
      <c r="BL125" s="84">
        <f t="shared" si="56"/>
        <v>702100</v>
      </c>
      <c r="BM125" s="84">
        <f t="shared" si="57"/>
        <v>702100</v>
      </c>
      <c r="BN125" s="84">
        <f t="shared" si="58"/>
        <v>702100</v>
      </c>
      <c r="BO125" s="79">
        <f t="shared" si="59"/>
        <v>702100</v>
      </c>
      <c r="BP125" s="84">
        <f t="shared" si="60"/>
        <v>702100</v>
      </c>
      <c r="BQ125" s="84">
        <f t="shared" si="61"/>
        <v>702100</v>
      </c>
      <c r="BR125" s="79">
        <v>0</v>
      </c>
      <c r="BS125" s="85">
        <f t="shared" si="62"/>
        <v>0</v>
      </c>
      <c r="BT125" s="79">
        <f t="shared" si="63"/>
        <v>702100</v>
      </c>
      <c r="BU125" s="94" t="s">
        <v>239</v>
      </c>
    </row>
    <row r="126" spans="1:73" ht="24" customHeight="1" x14ac:dyDescent="0.25">
      <c r="A126" s="86">
        <v>5</v>
      </c>
      <c r="B126" s="35" t="s">
        <v>124</v>
      </c>
      <c r="C126" s="35" t="s">
        <v>124</v>
      </c>
      <c r="D126" s="86" t="s">
        <v>6</v>
      </c>
      <c r="E126" s="76">
        <v>1</v>
      </c>
      <c r="F126" s="86"/>
      <c r="G126" s="86"/>
      <c r="H126" s="106"/>
      <c r="I126" s="106"/>
      <c r="J126" s="106"/>
      <c r="K126" s="106"/>
      <c r="L126" s="78"/>
      <c r="M126" s="78"/>
      <c r="N126" s="78"/>
      <c r="O126" s="78"/>
      <c r="P126" s="78"/>
      <c r="Q126" s="78"/>
      <c r="R126" s="78"/>
      <c r="S126" s="78"/>
      <c r="T126" s="78"/>
      <c r="U126" s="78"/>
      <c r="V126" s="78"/>
      <c r="W126" s="78"/>
      <c r="X126" s="79"/>
      <c r="Y126" s="79"/>
      <c r="Z126" s="79"/>
      <c r="AA126" s="79"/>
      <c r="AB126" s="79"/>
      <c r="AC126" s="79"/>
      <c r="AD126" s="79"/>
      <c r="AE126" s="79"/>
      <c r="AF126" s="79"/>
      <c r="AG126" s="79"/>
      <c r="AH126" s="79"/>
      <c r="AI126" s="79"/>
      <c r="AJ126" s="79"/>
      <c r="AK126" s="79"/>
      <c r="AL126" s="79"/>
      <c r="AM126" s="79"/>
      <c r="AN126" s="80"/>
      <c r="AO126" s="80"/>
      <c r="AP126" s="80"/>
      <c r="AQ126" s="80"/>
      <c r="AR126" s="80"/>
      <c r="AS126" s="80"/>
      <c r="AT126" s="80"/>
      <c r="AU126" s="80"/>
      <c r="AV126" s="80"/>
      <c r="AW126" s="80"/>
      <c r="AX126" s="80"/>
      <c r="AY126" s="80"/>
      <c r="AZ126" s="80"/>
      <c r="BA126" s="80"/>
      <c r="BB126" s="81"/>
      <c r="BC126" s="81"/>
      <c r="BD126" s="82"/>
      <c r="BE126" s="82"/>
      <c r="BF126" s="83"/>
      <c r="BG126" s="83"/>
      <c r="BH126" s="83">
        <v>702100</v>
      </c>
      <c r="BI126" s="40"/>
      <c r="BJ126" s="82"/>
      <c r="BK126" s="84">
        <f t="shared" si="55"/>
        <v>702100</v>
      </c>
      <c r="BL126" s="84">
        <f t="shared" si="56"/>
        <v>702100</v>
      </c>
      <c r="BM126" s="84">
        <f t="shared" si="57"/>
        <v>702100</v>
      </c>
      <c r="BN126" s="84">
        <f t="shared" si="58"/>
        <v>702100</v>
      </c>
      <c r="BO126" s="79">
        <f t="shared" si="59"/>
        <v>702100</v>
      </c>
      <c r="BP126" s="84">
        <f t="shared" si="60"/>
        <v>702100</v>
      </c>
      <c r="BQ126" s="84">
        <f t="shared" si="61"/>
        <v>702100</v>
      </c>
      <c r="BR126" s="79">
        <v>0</v>
      </c>
      <c r="BS126" s="85">
        <f t="shared" si="62"/>
        <v>0</v>
      </c>
      <c r="BT126" s="79">
        <f t="shared" si="63"/>
        <v>702100</v>
      </c>
      <c r="BU126" s="94" t="s">
        <v>239</v>
      </c>
    </row>
    <row r="127" spans="1:73" ht="27" customHeight="1" x14ac:dyDescent="0.25">
      <c r="A127" s="86">
        <v>6</v>
      </c>
      <c r="B127" s="35" t="s">
        <v>125</v>
      </c>
      <c r="C127" s="35" t="s">
        <v>125</v>
      </c>
      <c r="D127" s="86" t="s">
        <v>6</v>
      </c>
      <c r="E127" s="76">
        <v>1</v>
      </c>
      <c r="F127" s="86"/>
      <c r="G127" s="86"/>
      <c r="H127" s="106"/>
      <c r="I127" s="106"/>
      <c r="J127" s="106"/>
      <c r="K127" s="106"/>
      <c r="L127" s="78"/>
      <c r="M127" s="78"/>
      <c r="N127" s="78"/>
      <c r="O127" s="78"/>
      <c r="P127" s="78"/>
      <c r="Q127" s="78"/>
      <c r="R127" s="78"/>
      <c r="S127" s="78"/>
      <c r="T127" s="78"/>
      <c r="U127" s="78"/>
      <c r="V127" s="78"/>
      <c r="W127" s="78"/>
      <c r="X127" s="79"/>
      <c r="Y127" s="79"/>
      <c r="Z127" s="79"/>
      <c r="AA127" s="79"/>
      <c r="AB127" s="79"/>
      <c r="AC127" s="79"/>
      <c r="AD127" s="79"/>
      <c r="AE127" s="79"/>
      <c r="AF127" s="79"/>
      <c r="AG127" s="79"/>
      <c r="AH127" s="79"/>
      <c r="AI127" s="79"/>
      <c r="AJ127" s="79"/>
      <c r="AK127" s="79"/>
      <c r="AL127" s="79"/>
      <c r="AM127" s="79"/>
      <c r="AN127" s="80"/>
      <c r="AO127" s="80"/>
      <c r="AP127" s="80"/>
      <c r="AQ127" s="80"/>
      <c r="AR127" s="80"/>
      <c r="AS127" s="80"/>
      <c r="AT127" s="80"/>
      <c r="AU127" s="80"/>
      <c r="AV127" s="80"/>
      <c r="AW127" s="80"/>
      <c r="AX127" s="80"/>
      <c r="AY127" s="80"/>
      <c r="AZ127" s="80"/>
      <c r="BA127" s="80"/>
      <c r="BB127" s="81"/>
      <c r="BC127" s="81"/>
      <c r="BD127" s="82"/>
      <c r="BE127" s="82"/>
      <c r="BF127" s="83"/>
      <c r="BG127" s="83"/>
      <c r="BH127" s="83">
        <v>12419138</v>
      </c>
      <c r="BI127" s="40"/>
      <c r="BJ127" s="82"/>
      <c r="BK127" s="84">
        <f t="shared" si="55"/>
        <v>12419138</v>
      </c>
      <c r="BL127" s="84">
        <f t="shared" si="56"/>
        <v>12419138</v>
      </c>
      <c r="BM127" s="84">
        <f t="shared" si="57"/>
        <v>12419138</v>
      </c>
      <c r="BN127" s="84">
        <f t="shared" si="58"/>
        <v>12419138</v>
      </c>
      <c r="BO127" s="79">
        <f t="shared" si="59"/>
        <v>12419138</v>
      </c>
      <c r="BP127" s="84">
        <f t="shared" si="60"/>
        <v>12419138</v>
      </c>
      <c r="BQ127" s="84">
        <f t="shared" si="61"/>
        <v>12419138</v>
      </c>
      <c r="BR127" s="79">
        <v>0</v>
      </c>
      <c r="BS127" s="85">
        <f t="shared" si="62"/>
        <v>0</v>
      </c>
      <c r="BT127" s="79">
        <f t="shared" si="63"/>
        <v>12419138</v>
      </c>
      <c r="BU127" s="94" t="s">
        <v>239</v>
      </c>
    </row>
    <row r="128" spans="1:73" ht="36.75" customHeight="1" x14ac:dyDescent="0.25">
      <c r="A128" s="86">
        <v>7</v>
      </c>
      <c r="B128" s="35" t="s">
        <v>126</v>
      </c>
      <c r="C128" s="35" t="s">
        <v>126</v>
      </c>
      <c r="D128" s="86" t="s">
        <v>6</v>
      </c>
      <c r="E128" s="76">
        <v>1</v>
      </c>
      <c r="F128" s="86"/>
      <c r="G128" s="86"/>
      <c r="H128" s="106"/>
      <c r="I128" s="106"/>
      <c r="J128" s="106"/>
      <c r="K128" s="106"/>
      <c r="L128" s="78"/>
      <c r="M128" s="78"/>
      <c r="N128" s="78"/>
      <c r="O128" s="78"/>
      <c r="P128" s="78"/>
      <c r="Q128" s="78"/>
      <c r="R128" s="78"/>
      <c r="S128" s="78"/>
      <c r="T128" s="78"/>
      <c r="U128" s="78"/>
      <c r="V128" s="78"/>
      <c r="W128" s="78"/>
      <c r="X128" s="79"/>
      <c r="Y128" s="79"/>
      <c r="Z128" s="79"/>
      <c r="AA128" s="79"/>
      <c r="AB128" s="79"/>
      <c r="AC128" s="79"/>
      <c r="AD128" s="79"/>
      <c r="AE128" s="79"/>
      <c r="AF128" s="79"/>
      <c r="AG128" s="79"/>
      <c r="AH128" s="79"/>
      <c r="AI128" s="79"/>
      <c r="AJ128" s="79"/>
      <c r="AK128" s="79"/>
      <c r="AL128" s="79"/>
      <c r="AM128" s="79"/>
      <c r="AN128" s="80"/>
      <c r="AO128" s="80"/>
      <c r="AP128" s="80"/>
      <c r="AQ128" s="80"/>
      <c r="AR128" s="80"/>
      <c r="AS128" s="80"/>
      <c r="AT128" s="80"/>
      <c r="AU128" s="80"/>
      <c r="AV128" s="80"/>
      <c r="AW128" s="80"/>
      <c r="AX128" s="80"/>
      <c r="AY128" s="80"/>
      <c r="AZ128" s="80"/>
      <c r="BA128" s="80"/>
      <c r="BB128" s="81"/>
      <c r="BC128" s="81"/>
      <c r="BD128" s="82"/>
      <c r="BE128" s="82"/>
      <c r="BF128" s="83"/>
      <c r="BG128" s="83"/>
      <c r="BH128" s="83">
        <v>12419138</v>
      </c>
      <c r="BI128" s="40"/>
      <c r="BJ128" s="82"/>
      <c r="BK128" s="84">
        <f t="shared" si="55"/>
        <v>12419138</v>
      </c>
      <c r="BL128" s="84">
        <f t="shared" si="56"/>
        <v>12419138</v>
      </c>
      <c r="BM128" s="84">
        <f t="shared" si="57"/>
        <v>12419138</v>
      </c>
      <c r="BN128" s="84">
        <f t="shared" si="58"/>
        <v>12419138</v>
      </c>
      <c r="BO128" s="79">
        <f t="shared" si="59"/>
        <v>12419138</v>
      </c>
      <c r="BP128" s="84">
        <f t="shared" si="60"/>
        <v>12419138</v>
      </c>
      <c r="BQ128" s="84">
        <f t="shared" si="61"/>
        <v>12419138</v>
      </c>
      <c r="BR128" s="79">
        <v>0</v>
      </c>
      <c r="BS128" s="85">
        <f t="shared" si="62"/>
        <v>0</v>
      </c>
      <c r="BT128" s="79">
        <f t="shared" si="63"/>
        <v>12419138</v>
      </c>
      <c r="BU128" s="94" t="s">
        <v>239</v>
      </c>
    </row>
    <row r="129" spans="1:73" ht="33" customHeight="1" x14ac:dyDescent="0.25">
      <c r="A129" s="86">
        <v>8</v>
      </c>
      <c r="B129" s="35" t="s">
        <v>127</v>
      </c>
      <c r="C129" s="35" t="s">
        <v>127</v>
      </c>
      <c r="D129" s="86" t="s">
        <v>6</v>
      </c>
      <c r="E129" s="76">
        <v>1</v>
      </c>
      <c r="F129" s="86"/>
      <c r="G129" s="86"/>
      <c r="H129" s="106"/>
      <c r="I129" s="106"/>
      <c r="J129" s="106"/>
      <c r="K129" s="106"/>
      <c r="L129" s="78"/>
      <c r="M129" s="78"/>
      <c r="N129" s="78"/>
      <c r="O129" s="78"/>
      <c r="P129" s="78"/>
      <c r="Q129" s="78"/>
      <c r="R129" s="78"/>
      <c r="S129" s="78"/>
      <c r="T129" s="78"/>
      <c r="U129" s="78"/>
      <c r="V129" s="78"/>
      <c r="W129" s="78"/>
      <c r="X129" s="79"/>
      <c r="Y129" s="79"/>
      <c r="Z129" s="79"/>
      <c r="AA129" s="79"/>
      <c r="AB129" s="79"/>
      <c r="AC129" s="79"/>
      <c r="AD129" s="79"/>
      <c r="AE129" s="79"/>
      <c r="AF129" s="79"/>
      <c r="AG129" s="79"/>
      <c r="AH129" s="79"/>
      <c r="AI129" s="79"/>
      <c r="AJ129" s="79"/>
      <c r="AK129" s="79"/>
      <c r="AL129" s="79"/>
      <c r="AM129" s="79"/>
      <c r="AN129" s="80"/>
      <c r="AO129" s="80"/>
      <c r="AP129" s="80"/>
      <c r="AQ129" s="80"/>
      <c r="AR129" s="80"/>
      <c r="AS129" s="80"/>
      <c r="AT129" s="80"/>
      <c r="AU129" s="80"/>
      <c r="AV129" s="80"/>
      <c r="AW129" s="80"/>
      <c r="AX129" s="80"/>
      <c r="AY129" s="80"/>
      <c r="AZ129" s="80"/>
      <c r="BA129" s="80"/>
      <c r="BB129" s="81"/>
      <c r="BC129" s="81"/>
      <c r="BD129" s="82"/>
      <c r="BE129" s="82"/>
      <c r="BF129" s="83"/>
      <c r="BG129" s="83"/>
      <c r="BH129" s="83">
        <v>12419138</v>
      </c>
      <c r="BI129" s="40"/>
      <c r="BJ129" s="82"/>
      <c r="BK129" s="84">
        <f t="shared" si="55"/>
        <v>12419138</v>
      </c>
      <c r="BL129" s="84">
        <f t="shared" si="56"/>
        <v>12419138</v>
      </c>
      <c r="BM129" s="84">
        <f t="shared" si="57"/>
        <v>12419138</v>
      </c>
      <c r="BN129" s="84">
        <f t="shared" si="58"/>
        <v>12419138</v>
      </c>
      <c r="BO129" s="79">
        <f t="shared" si="59"/>
        <v>12419138</v>
      </c>
      <c r="BP129" s="84">
        <f t="shared" si="60"/>
        <v>12419138</v>
      </c>
      <c r="BQ129" s="84">
        <f t="shared" si="61"/>
        <v>12419138</v>
      </c>
      <c r="BR129" s="79">
        <v>0</v>
      </c>
      <c r="BS129" s="85">
        <f t="shared" si="62"/>
        <v>0</v>
      </c>
      <c r="BT129" s="79">
        <f t="shared" si="63"/>
        <v>12419138</v>
      </c>
      <c r="BU129" s="94" t="s">
        <v>239</v>
      </c>
    </row>
    <row r="130" spans="1:73" ht="71.25" customHeight="1" x14ac:dyDescent="0.25">
      <c r="A130" s="86">
        <v>9</v>
      </c>
      <c r="B130" s="35" t="s">
        <v>128</v>
      </c>
      <c r="C130" s="35" t="s">
        <v>128</v>
      </c>
      <c r="D130" s="86" t="s">
        <v>6</v>
      </c>
      <c r="E130" s="76">
        <v>1</v>
      </c>
      <c r="F130" s="86"/>
      <c r="G130" s="86"/>
      <c r="H130" s="106"/>
      <c r="I130" s="106"/>
      <c r="J130" s="106"/>
      <c r="K130" s="106"/>
      <c r="L130" s="78"/>
      <c r="M130" s="78"/>
      <c r="N130" s="78"/>
      <c r="O130" s="78"/>
      <c r="P130" s="78"/>
      <c r="Q130" s="78"/>
      <c r="R130" s="78"/>
      <c r="S130" s="78"/>
      <c r="T130" s="78"/>
      <c r="U130" s="78"/>
      <c r="V130" s="78"/>
      <c r="W130" s="78"/>
      <c r="X130" s="79"/>
      <c r="Y130" s="79"/>
      <c r="Z130" s="79"/>
      <c r="AA130" s="79"/>
      <c r="AB130" s="79"/>
      <c r="AC130" s="79"/>
      <c r="AD130" s="79"/>
      <c r="AE130" s="79"/>
      <c r="AF130" s="79"/>
      <c r="AG130" s="79"/>
      <c r="AH130" s="79"/>
      <c r="AI130" s="79"/>
      <c r="AJ130" s="79"/>
      <c r="AK130" s="79"/>
      <c r="AL130" s="79"/>
      <c r="AM130" s="79"/>
      <c r="AN130" s="80"/>
      <c r="AO130" s="80"/>
      <c r="AP130" s="80"/>
      <c r="AQ130" s="80"/>
      <c r="AR130" s="80"/>
      <c r="AS130" s="80"/>
      <c r="AT130" s="80"/>
      <c r="AU130" s="80"/>
      <c r="AV130" s="80"/>
      <c r="AW130" s="80"/>
      <c r="AX130" s="80"/>
      <c r="AY130" s="80"/>
      <c r="AZ130" s="80"/>
      <c r="BA130" s="80"/>
      <c r="BB130" s="81"/>
      <c r="BC130" s="81"/>
      <c r="BD130" s="82"/>
      <c r="BE130" s="82"/>
      <c r="BF130" s="83"/>
      <c r="BG130" s="83"/>
      <c r="BH130" s="83">
        <v>4114000</v>
      </c>
      <c r="BI130" s="40"/>
      <c r="BJ130" s="82"/>
      <c r="BK130" s="84">
        <f t="shared" si="55"/>
        <v>4114000</v>
      </c>
      <c r="BL130" s="84">
        <f t="shared" si="56"/>
        <v>4114000</v>
      </c>
      <c r="BM130" s="84">
        <f t="shared" si="57"/>
        <v>4114000</v>
      </c>
      <c r="BN130" s="84">
        <f t="shared" si="58"/>
        <v>4114000</v>
      </c>
      <c r="BO130" s="79">
        <f t="shared" si="59"/>
        <v>4114000.0000000005</v>
      </c>
      <c r="BP130" s="84">
        <f t="shared" si="60"/>
        <v>4114000</v>
      </c>
      <c r="BQ130" s="84">
        <f t="shared" si="61"/>
        <v>4114000</v>
      </c>
      <c r="BR130" s="79">
        <v>0</v>
      </c>
      <c r="BS130" s="85">
        <f t="shared" si="62"/>
        <v>0</v>
      </c>
      <c r="BT130" s="79">
        <f t="shared" si="63"/>
        <v>4114000</v>
      </c>
      <c r="BU130" s="94" t="s">
        <v>239</v>
      </c>
    </row>
    <row r="131" spans="1:73" s="41" customFormat="1" ht="42.75" customHeight="1" x14ac:dyDescent="0.25">
      <c r="A131" s="169" t="s">
        <v>285</v>
      </c>
      <c r="B131" s="169"/>
      <c r="C131" s="169"/>
      <c r="D131" s="47" t="s">
        <v>117</v>
      </c>
      <c r="E131" s="48"/>
      <c r="F131" s="47"/>
      <c r="G131" s="47"/>
      <c r="H131" s="49"/>
      <c r="I131" s="49"/>
      <c r="J131" s="49"/>
      <c r="K131" s="49"/>
      <c r="L131" s="50"/>
      <c r="M131" s="50"/>
      <c r="N131" s="50"/>
      <c r="O131" s="50"/>
      <c r="P131" s="50"/>
      <c r="Q131" s="50"/>
      <c r="R131" s="50"/>
      <c r="S131" s="50"/>
      <c r="T131" s="50"/>
      <c r="U131" s="50"/>
      <c r="V131" s="50"/>
      <c r="W131" s="50"/>
      <c r="X131" s="51"/>
      <c r="Y131" s="51"/>
      <c r="Z131" s="51"/>
      <c r="AA131" s="51"/>
      <c r="AB131" s="51"/>
      <c r="AC131" s="51"/>
      <c r="AD131" s="51"/>
      <c r="AE131" s="51"/>
      <c r="AF131" s="51"/>
      <c r="AG131" s="51"/>
      <c r="AH131" s="51"/>
      <c r="AI131" s="51"/>
      <c r="AJ131" s="51"/>
      <c r="AK131" s="51"/>
      <c r="AL131" s="51"/>
      <c r="AM131" s="51"/>
      <c r="AN131" s="52"/>
      <c r="AO131" s="52"/>
      <c r="AP131" s="52"/>
      <c r="AQ131" s="52"/>
      <c r="AR131" s="52"/>
      <c r="AS131" s="52"/>
      <c r="AT131" s="52"/>
      <c r="AU131" s="52"/>
      <c r="AV131" s="52"/>
      <c r="AW131" s="52"/>
      <c r="AX131" s="52"/>
      <c r="AY131" s="52"/>
      <c r="AZ131" s="52"/>
      <c r="BA131" s="52"/>
      <c r="BB131" s="52"/>
      <c r="BC131" s="52"/>
      <c r="BD131" s="97"/>
      <c r="BE131" s="97"/>
      <c r="BF131" s="98"/>
      <c r="BG131" s="98"/>
      <c r="BH131" s="98"/>
      <c r="BI131" s="56"/>
      <c r="BJ131" s="97"/>
      <c r="BK131" s="57"/>
      <c r="BL131" s="57"/>
      <c r="BM131" s="57"/>
      <c r="BN131" s="57"/>
      <c r="BO131" s="51"/>
      <c r="BP131" s="57"/>
      <c r="BQ131" s="57"/>
      <c r="BR131" s="51"/>
      <c r="BS131" s="58"/>
      <c r="BT131" s="51"/>
      <c r="BU131" s="59"/>
    </row>
    <row r="132" spans="1:73" ht="14.25" customHeight="1" x14ac:dyDescent="0.25">
      <c r="A132" s="107" t="s">
        <v>0</v>
      </c>
      <c r="B132" s="108" t="s">
        <v>118</v>
      </c>
      <c r="C132" s="108" t="s">
        <v>5</v>
      </c>
      <c r="D132" s="109" t="s">
        <v>6</v>
      </c>
      <c r="E132" s="63">
        <v>1</v>
      </c>
      <c r="F132" s="110"/>
      <c r="G132" s="110"/>
      <c r="H132" s="111"/>
      <c r="I132" s="111"/>
      <c r="J132" s="111"/>
      <c r="K132" s="111"/>
      <c r="L132" s="65"/>
      <c r="M132" s="65"/>
      <c r="N132" s="65"/>
      <c r="O132" s="65"/>
      <c r="P132" s="65"/>
      <c r="Q132" s="65"/>
      <c r="R132" s="65"/>
      <c r="S132" s="65"/>
      <c r="T132" s="65"/>
      <c r="U132" s="65"/>
      <c r="V132" s="65"/>
      <c r="W132" s="65"/>
      <c r="X132" s="66"/>
      <c r="Y132" s="66"/>
      <c r="Z132" s="66"/>
      <c r="AA132" s="66"/>
      <c r="AB132" s="66"/>
      <c r="AC132" s="66"/>
      <c r="AD132" s="66"/>
      <c r="AE132" s="66"/>
      <c r="AF132" s="66"/>
      <c r="AG132" s="66"/>
      <c r="AH132" s="66"/>
      <c r="AI132" s="66"/>
      <c r="AJ132" s="66"/>
      <c r="AK132" s="66"/>
      <c r="AL132" s="66"/>
      <c r="AM132" s="66"/>
      <c r="AN132" s="67"/>
      <c r="AO132" s="67"/>
      <c r="AP132" s="67"/>
      <c r="AQ132" s="67"/>
      <c r="AR132" s="67"/>
      <c r="AS132" s="67"/>
      <c r="AT132" s="67"/>
      <c r="AU132" s="67"/>
      <c r="AV132" s="67"/>
      <c r="AW132" s="67"/>
      <c r="AX132" s="67"/>
      <c r="AY132" s="67"/>
      <c r="AZ132" s="67"/>
      <c r="BA132" s="67"/>
      <c r="BB132" s="68"/>
      <c r="BC132" s="68"/>
      <c r="BD132" s="69"/>
      <c r="BE132" s="69"/>
      <c r="BF132" s="70"/>
      <c r="BG132" s="70"/>
      <c r="BH132" s="70"/>
      <c r="BI132" s="71"/>
      <c r="BJ132" s="69"/>
      <c r="BK132" s="72"/>
      <c r="BL132" s="72"/>
      <c r="BM132" s="72"/>
      <c r="BN132" s="72"/>
      <c r="BO132" s="66"/>
      <c r="BP132" s="72"/>
      <c r="BQ132" s="72"/>
      <c r="BR132" s="66"/>
      <c r="BS132" s="73"/>
      <c r="BT132" s="66"/>
      <c r="BU132" s="74"/>
    </row>
    <row r="133" spans="1:73" ht="59.25" customHeight="1" x14ac:dyDescent="0.25">
      <c r="A133" s="86">
        <v>1</v>
      </c>
      <c r="B133" s="99" t="s">
        <v>129</v>
      </c>
      <c r="C133" s="99" t="s">
        <v>130</v>
      </c>
      <c r="D133" s="86" t="s">
        <v>6</v>
      </c>
      <c r="E133" s="76">
        <v>1</v>
      </c>
      <c r="F133" s="86"/>
      <c r="G133" s="86"/>
      <c r="H133" s="106"/>
      <c r="I133" s="106"/>
      <c r="J133" s="106"/>
      <c r="K133" s="106"/>
      <c r="L133" s="78"/>
      <c r="M133" s="78"/>
      <c r="N133" s="78"/>
      <c r="O133" s="78"/>
      <c r="P133" s="78"/>
      <c r="Q133" s="78"/>
      <c r="R133" s="78"/>
      <c r="S133" s="78"/>
      <c r="T133" s="78"/>
      <c r="U133" s="78"/>
      <c r="V133" s="78"/>
      <c r="W133" s="78"/>
      <c r="X133" s="79"/>
      <c r="Y133" s="79"/>
      <c r="Z133" s="79"/>
      <c r="AA133" s="79"/>
      <c r="AB133" s="79"/>
      <c r="AC133" s="79"/>
      <c r="AD133" s="79"/>
      <c r="AE133" s="79">
        <v>66000000</v>
      </c>
      <c r="AF133" s="79"/>
      <c r="AG133" s="79">
        <v>66000000</v>
      </c>
      <c r="AH133" s="79"/>
      <c r="AI133" s="79"/>
      <c r="AJ133" s="79"/>
      <c r="AK133" s="79"/>
      <c r="AL133" s="79"/>
      <c r="AM133" s="79"/>
      <c r="AN133" s="80"/>
      <c r="AO133" s="80"/>
      <c r="AP133" s="80"/>
      <c r="AQ133" s="80"/>
      <c r="AR133" s="80"/>
      <c r="AS133" s="80"/>
      <c r="AT133" s="80"/>
      <c r="AU133" s="80"/>
      <c r="AV133" s="80"/>
      <c r="AW133" s="80"/>
      <c r="AX133" s="80"/>
      <c r="AY133" s="80"/>
      <c r="AZ133" s="80"/>
      <c r="BA133" s="80"/>
      <c r="BB133" s="81"/>
      <c r="BC133" s="81"/>
      <c r="BD133" s="82"/>
      <c r="BE133" s="82"/>
      <c r="BF133" s="83"/>
      <c r="BG133" s="112">
        <v>66000000</v>
      </c>
      <c r="BH133" s="112"/>
      <c r="BI133" s="40"/>
      <c r="BJ133" s="82"/>
      <c r="BK133" s="84">
        <f t="shared" si="55"/>
        <v>66000000</v>
      </c>
      <c r="BL133" s="84">
        <f t="shared" si="56"/>
        <v>66000000</v>
      </c>
      <c r="BM133" s="84">
        <f t="shared" si="57"/>
        <v>66000000</v>
      </c>
      <c r="BN133" s="84">
        <f t="shared" si="58"/>
        <v>66000000</v>
      </c>
      <c r="BO133" s="79">
        <f t="shared" si="59"/>
        <v>65999999.999999993</v>
      </c>
      <c r="BP133" s="84">
        <f t="shared" si="60"/>
        <v>66000000</v>
      </c>
      <c r="BQ133" s="84">
        <f t="shared" si="61"/>
        <v>66000000</v>
      </c>
      <c r="BR133" s="79">
        <f>STDEVA(K133:BJ133)</f>
        <v>0</v>
      </c>
      <c r="BS133" s="85">
        <f>BR133/BM133</f>
        <v>0</v>
      </c>
      <c r="BT133" s="79">
        <f>+BK133</f>
        <v>66000000</v>
      </c>
      <c r="BU133" s="94" t="s">
        <v>239</v>
      </c>
    </row>
    <row r="134" spans="1:73" ht="59.25" customHeight="1" x14ac:dyDescent="0.25">
      <c r="A134" s="86">
        <v>2</v>
      </c>
      <c r="B134" s="99" t="s">
        <v>131</v>
      </c>
      <c r="C134" s="99" t="s">
        <v>132</v>
      </c>
      <c r="D134" s="86" t="s">
        <v>6</v>
      </c>
      <c r="E134" s="76">
        <v>1</v>
      </c>
      <c r="F134" s="86"/>
      <c r="G134" s="86"/>
      <c r="H134" s="106"/>
      <c r="I134" s="106"/>
      <c r="J134" s="106"/>
      <c r="K134" s="106"/>
      <c r="L134" s="78"/>
      <c r="M134" s="78"/>
      <c r="N134" s="78"/>
      <c r="O134" s="78"/>
      <c r="P134" s="78"/>
      <c r="Q134" s="78"/>
      <c r="R134" s="78"/>
      <c r="S134" s="78"/>
      <c r="T134" s="78"/>
      <c r="U134" s="78"/>
      <c r="V134" s="78"/>
      <c r="W134" s="78"/>
      <c r="X134" s="79"/>
      <c r="Y134" s="79"/>
      <c r="Z134" s="79"/>
      <c r="AA134" s="79"/>
      <c r="AB134" s="79"/>
      <c r="AC134" s="79"/>
      <c r="AD134" s="79"/>
      <c r="AE134" s="79">
        <v>66000000</v>
      </c>
      <c r="AF134" s="79"/>
      <c r="AG134" s="79">
        <v>66000000</v>
      </c>
      <c r="AH134" s="79"/>
      <c r="AI134" s="79"/>
      <c r="AJ134" s="79"/>
      <c r="AK134" s="79"/>
      <c r="AL134" s="79"/>
      <c r="AM134" s="79"/>
      <c r="AN134" s="80"/>
      <c r="AO134" s="80"/>
      <c r="AP134" s="80"/>
      <c r="AQ134" s="80"/>
      <c r="AR134" s="80"/>
      <c r="AS134" s="80"/>
      <c r="AT134" s="80"/>
      <c r="AU134" s="80"/>
      <c r="AV134" s="80"/>
      <c r="AW134" s="80"/>
      <c r="AX134" s="80"/>
      <c r="AY134" s="80"/>
      <c r="AZ134" s="80"/>
      <c r="BA134" s="80"/>
      <c r="BB134" s="81"/>
      <c r="BC134" s="81"/>
      <c r="BD134" s="82"/>
      <c r="BE134" s="82"/>
      <c r="BF134" s="83"/>
      <c r="BG134" s="112">
        <v>66000000</v>
      </c>
      <c r="BH134" s="112"/>
      <c r="BI134" s="40"/>
      <c r="BJ134" s="82"/>
      <c r="BK134" s="84">
        <f t="shared" si="55"/>
        <v>66000000</v>
      </c>
      <c r="BL134" s="84">
        <f t="shared" si="56"/>
        <v>66000000</v>
      </c>
      <c r="BM134" s="84">
        <f t="shared" si="57"/>
        <v>66000000</v>
      </c>
      <c r="BN134" s="84">
        <f t="shared" si="58"/>
        <v>66000000</v>
      </c>
      <c r="BO134" s="79">
        <f t="shared" si="59"/>
        <v>65999999.999999993</v>
      </c>
      <c r="BP134" s="84">
        <f t="shared" si="60"/>
        <v>66000000</v>
      </c>
      <c r="BQ134" s="84">
        <f t="shared" si="61"/>
        <v>66000000</v>
      </c>
      <c r="BR134" s="79">
        <f>STDEVA(K134:BJ134)</f>
        <v>0</v>
      </c>
      <c r="BS134" s="85">
        <f>BR134/BM134</f>
        <v>0</v>
      </c>
      <c r="BT134" s="79">
        <f>+BK134</f>
        <v>66000000</v>
      </c>
      <c r="BU134" s="94" t="s">
        <v>239</v>
      </c>
    </row>
    <row r="135" spans="1:73" ht="59.25" customHeight="1" x14ac:dyDescent="0.25">
      <c r="A135" s="86">
        <v>3</v>
      </c>
      <c r="B135" s="99" t="s">
        <v>133</v>
      </c>
      <c r="C135" s="99" t="s">
        <v>134</v>
      </c>
      <c r="D135" s="86" t="s">
        <v>6</v>
      </c>
      <c r="E135" s="76">
        <v>1</v>
      </c>
      <c r="F135" s="86"/>
      <c r="G135" s="86"/>
      <c r="H135" s="106"/>
      <c r="I135" s="106"/>
      <c r="J135" s="106"/>
      <c r="K135" s="106"/>
      <c r="L135" s="78"/>
      <c r="M135" s="78"/>
      <c r="N135" s="78"/>
      <c r="O135" s="78"/>
      <c r="P135" s="78"/>
      <c r="Q135" s="78"/>
      <c r="R135" s="78"/>
      <c r="S135" s="78"/>
      <c r="T135" s="78"/>
      <c r="U135" s="78"/>
      <c r="V135" s="78"/>
      <c r="W135" s="78"/>
      <c r="X135" s="79"/>
      <c r="Y135" s="79"/>
      <c r="Z135" s="79"/>
      <c r="AA135" s="79"/>
      <c r="AB135" s="79"/>
      <c r="AC135" s="79"/>
      <c r="AD135" s="79"/>
      <c r="AE135" s="79">
        <v>66000000</v>
      </c>
      <c r="AF135" s="79"/>
      <c r="AG135" s="79">
        <v>66000000</v>
      </c>
      <c r="AH135" s="79"/>
      <c r="AI135" s="79"/>
      <c r="AJ135" s="79"/>
      <c r="AK135" s="79"/>
      <c r="AL135" s="79"/>
      <c r="AM135" s="79"/>
      <c r="AN135" s="80"/>
      <c r="AO135" s="80"/>
      <c r="AP135" s="80"/>
      <c r="AQ135" s="80"/>
      <c r="AR135" s="80"/>
      <c r="AS135" s="80"/>
      <c r="AT135" s="80"/>
      <c r="AU135" s="80"/>
      <c r="AV135" s="80"/>
      <c r="AW135" s="80"/>
      <c r="AX135" s="80"/>
      <c r="AY135" s="80"/>
      <c r="AZ135" s="80"/>
      <c r="BA135" s="80"/>
      <c r="BB135" s="81"/>
      <c r="BC135" s="81"/>
      <c r="BD135" s="82"/>
      <c r="BE135" s="82"/>
      <c r="BF135" s="83"/>
      <c r="BG135" s="112">
        <v>66000000</v>
      </c>
      <c r="BH135" s="112"/>
      <c r="BI135" s="40"/>
      <c r="BJ135" s="82"/>
      <c r="BK135" s="84">
        <f t="shared" si="55"/>
        <v>66000000</v>
      </c>
      <c r="BL135" s="84">
        <f t="shared" si="56"/>
        <v>66000000</v>
      </c>
      <c r="BM135" s="84">
        <f t="shared" si="57"/>
        <v>66000000</v>
      </c>
      <c r="BN135" s="84">
        <f t="shared" si="58"/>
        <v>66000000</v>
      </c>
      <c r="BO135" s="79">
        <f t="shared" si="59"/>
        <v>65999999.999999993</v>
      </c>
      <c r="BP135" s="84">
        <f t="shared" si="60"/>
        <v>66000000</v>
      </c>
      <c r="BQ135" s="84">
        <f t="shared" si="61"/>
        <v>66000000</v>
      </c>
      <c r="BR135" s="79">
        <f>STDEVA(K135:BJ135)</f>
        <v>0</v>
      </c>
      <c r="BS135" s="85">
        <f>BR135/BM135</f>
        <v>0</v>
      </c>
      <c r="BT135" s="79">
        <f>+BK135</f>
        <v>66000000</v>
      </c>
      <c r="BU135" s="94" t="s">
        <v>239</v>
      </c>
    </row>
    <row r="136" spans="1:73" ht="75.75" customHeight="1" x14ac:dyDescent="0.25">
      <c r="A136" s="86">
        <v>4</v>
      </c>
      <c r="B136" s="99" t="s">
        <v>135</v>
      </c>
      <c r="C136" s="99" t="s">
        <v>136</v>
      </c>
      <c r="D136" s="86" t="s">
        <v>6</v>
      </c>
      <c r="E136" s="76">
        <v>1</v>
      </c>
      <c r="F136" s="86"/>
      <c r="G136" s="86"/>
      <c r="H136" s="106"/>
      <c r="I136" s="106"/>
      <c r="J136" s="106"/>
      <c r="K136" s="106"/>
      <c r="L136" s="78"/>
      <c r="M136" s="78"/>
      <c r="N136" s="78"/>
      <c r="O136" s="78"/>
      <c r="P136" s="78"/>
      <c r="Q136" s="78"/>
      <c r="R136" s="78"/>
      <c r="S136" s="78"/>
      <c r="T136" s="78"/>
      <c r="U136" s="78"/>
      <c r="V136" s="78"/>
      <c r="W136" s="78"/>
      <c r="X136" s="79"/>
      <c r="Y136" s="79"/>
      <c r="Z136" s="79"/>
      <c r="AA136" s="79"/>
      <c r="AB136" s="79"/>
      <c r="AC136" s="79"/>
      <c r="AD136" s="79"/>
      <c r="AE136" s="79">
        <v>66000000</v>
      </c>
      <c r="AF136" s="79"/>
      <c r="AG136" s="79">
        <v>66000000</v>
      </c>
      <c r="AH136" s="79"/>
      <c r="AI136" s="79"/>
      <c r="AJ136" s="79"/>
      <c r="AK136" s="79"/>
      <c r="AL136" s="79"/>
      <c r="AM136" s="79"/>
      <c r="AN136" s="80"/>
      <c r="AO136" s="80"/>
      <c r="AP136" s="80"/>
      <c r="AQ136" s="80"/>
      <c r="AR136" s="80"/>
      <c r="AS136" s="80"/>
      <c r="AT136" s="80"/>
      <c r="AU136" s="80"/>
      <c r="AV136" s="80"/>
      <c r="AW136" s="80"/>
      <c r="AX136" s="80"/>
      <c r="AY136" s="80"/>
      <c r="AZ136" s="80"/>
      <c r="BA136" s="80"/>
      <c r="BB136" s="81"/>
      <c r="BC136" s="81"/>
      <c r="BD136" s="82"/>
      <c r="BE136" s="82"/>
      <c r="BF136" s="83"/>
      <c r="BG136" s="112">
        <v>66000000</v>
      </c>
      <c r="BH136" s="112"/>
      <c r="BI136" s="40"/>
      <c r="BJ136" s="82"/>
      <c r="BK136" s="84">
        <f t="shared" si="55"/>
        <v>66000000</v>
      </c>
      <c r="BL136" s="84">
        <f t="shared" si="56"/>
        <v>66000000</v>
      </c>
      <c r="BM136" s="84">
        <f t="shared" si="57"/>
        <v>66000000</v>
      </c>
      <c r="BN136" s="84">
        <f t="shared" si="58"/>
        <v>66000000</v>
      </c>
      <c r="BO136" s="79">
        <f t="shared" si="59"/>
        <v>65999999.999999993</v>
      </c>
      <c r="BP136" s="84">
        <f t="shared" si="60"/>
        <v>66000000</v>
      </c>
      <c r="BQ136" s="84">
        <f t="shared" si="61"/>
        <v>66000000</v>
      </c>
      <c r="BR136" s="79">
        <f>STDEVA(K136:BJ136)</f>
        <v>0</v>
      </c>
      <c r="BS136" s="85">
        <f>BR136/BM136</f>
        <v>0</v>
      </c>
      <c r="BT136" s="79">
        <f>+BK136</f>
        <v>66000000</v>
      </c>
      <c r="BU136" s="94" t="s">
        <v>239</v>
      </c>
    </row>
    <row r="137" spans="1:73" ht="30" customHeight="1" x14ac:dyDescent="0.25">
      <c r="A137" s="166" t="s">
        <v>286</v>
      </c>
      <c r="B137" s="166"/>
      <c r="C137" s="166"/>
      <c r="D137" s="47" t="s">
        <v>137</v>
      </c>
      <c r="E137" s="48"/>
      <c r="F137" s="47"/>
      <c r="G137" s="47"/>
      <c r="H137" s="49"/>
      <c r="I137" s="49"/>
      <c r="J137" s="49"/>
      <c r="K137" s="49"/>
      <c r="L137" s="50"/>
      <c r="M137" s="50"/>
      <c r="N137" s="50"/>
      <c r="O137" s="50"/>
      <c r="P137" s="50"/>
      <c r="Q137" s="50"/>
      <c r="R137" s="50"/>
      <c r="S137" s="50"/>
      <c r="T137" s="50"/>
      <c r="U137" s="50"/>
      <c r="V137" s="50"/>
      <c r="W137" s="50"/>
      <c r="X137" s="51"/>
      <c r="Y137" s="51"/>
      <c r="Z137" s="51"/>
      <c r="AA137" s="51"/>
      <c r="AB137" s="51"/>
      <c r="AC137" s="51"/>
      <c r="AD137" s="51"/>
      <c r="AE137" s="51"/>
      <c r="AF137" s="51"/>
      <c r="AG137" s="51"/>
      <c r="AH137" s="51"/>
      <c r="AI137" s="51"/>
      <c r="AJ137" s="51"/>
      <c r="AK137" s="51"/>
      <c r="AL137" s="51"/>
      <c r="AM137" s="51"/>
      <c r="AN137" s="52"/>
      <c r="AO137" s="52"/>
      <c r="AP137" s="52"/>
      <c r="AQ137" s="52"/>
      <c r="AR137" s="52"/>
      <c r="AS137" s="52"/>
      <c r="AT137" s="52"/>
      <c r="AU137" s="52"/>
      <c r="AV137" s="52"/>
      <c r="AW137" s="52"/>
      <c r="AX137" s="52"/>
      <c r="AY137" s="52"/>
      <c r="AZ137" s="52"/>
      <c r="BA137" s="52"/>
      <c r="BB137" s="53"/>
      <c r="BC137" s="53"/>
      <c r="BD137" s="54"/>
      <c r="BE137" s="54"/>
      <c r="BF137" s="55"/>
      <c r="BG137" s="55"/>
      <c r="BH137" s="55"/>
      <c r="BI137" s="56"/>
      <c r="BJ137" s="54"/>
      <c r="BK137" s="57"/>
      <c r="BL137" s="57"/>
      <c r="BM137" s="57"/>
      <c r="BN137" s="57"/>
      <c r="BO137" s="51"/>
      <c r="BP137" s="57"/>
      <c r="BQ137" s="57"/>
      <c r="BR137" s="51"/>
      <c r="BS137" s="58"/>
      <c r="BT137" s="51"/>
      <c r="BU137" s="59"/>
    </row>
    <row r="138" spans="1:73" ht="14.25" customHeight="1" x14ac:dyDescent="0.25">
      <c r="A138" s="113" t="s">
        <v>0</v>
      </c>
      <c r="B138" s="114" t="s">
        <v>1</v>
      </c>
      <c r="C138" s="114" t="s">
        <v>5</v>
      </c>
      <c r="D138" s="113" t="s">
        <v>2</v>
      </c>
      <c r="E138" s="63"/>
      <c r="F138" s="113"/>
      <c r="G138" s="113"/>
      <c r="H138" s="115"/>
      <c r="I138" s="115"/>
      <c r="J138" s="115"/>
      <c r="K138" s="115"/>
      <c r="L138" s="65"/>
      <c r="M138" s="65"/>
      <c r="N138" s="65"/>
      <c r="O138" s="65"/>
      <c r="P138" s="65"/>
      <c r="Q138" s="65"/>
      <c r="R138" s="65"/>
      <c r="S138" s="65"/>
      <c r="T138" s="65"/>
      <c r="U138" s="65"/>
      <c r="V138" s="65"/>
      <c r="W138" s="65"/>
      <c r="X138" s="66"/>
      <c r="Y138" s="66"/>
      <c r="Z138" s="66"/>
      <c r="AA138" s="66"/>
      <c r="AB138" s="66"/>
      <c r="AC138" s="66"/>
      <c r="AD138" s="66"/>
      <c r="AE138" s="66"/>
      <c r="AF138" s="66"/>
      <c r="AG138" s="66"/>
      <c r="AH138" s="66"/>
      <c r="AI138" s="66"/>
      <c r="AJ138" s="66"/>
      <c r="AK138" s="66"/>
      <c r="AL138" s="66"/>
      <c r="AM138" s="66"/>
      <c r="AN138" s="67"/>
      <c r="AO138" s="67"/>
      <c r="AP138" s="67"/>
      <c r="AQ138" s="67"/>
      <c r="AR138" s="67"/>
      <c r="AS138" s="67"/>
      <c r="AT138" s="67"/>
      <c r="AU138" s="67"/>
      <c r="AV138" s="67"/>
      <c r="AW138" s="67"/>
      <c r="AX138" s="67"/>
      <c r="AY138" s="67"/>
      <c r="AZ138" s="67"/>
      <c r="BA138" s="67"/>
      <c r="BB138" s="68"/>
      <c r="BC138" s="68"/>
      <c r="BD138" s="69"/>
      <c r="BE138" s="69"/>
      <c r="BF138" s="70"/>
      <c r="BG138" s="70"/>
      <c r="BH138" s="70"/>
      <c r="BI138" s="71"/>
      <c r="BJ138" s="69"/>
      <c r="BK138" s="72"/>
      <c r="BL138" s="72"/>
      <c r="BM138" s="72"/>
      <c r="BN138" s="72"/>
      <c r="BO138" s="66"/>
      <c r="BP138" s="72"/>
      <c r="BQ138" s="72"/>
      <c r="BR138" s="66"/>
      <c r="BS138" s="73"/>
      <c r="BT138" s="66"/>
      <c r="BU138" s="74"/>
    </row>
    <row r="139" spans="1:73" ht="93" customHeight="1" x14ac:dyDescent="0.25">
      <c r="A139" s="116">
        <v>1</v>
      </c>
      <c r="B139" s="117" t="s">
        <v>138</v>
      </c>
      <c r="C139" s="35" t="s">
        <v>274</v>
      </c>
      <c r="D139" s="118" t="s">
        <v>3</v>
      </c>
      <c r="E139" s="76">
        <v>1</v>
      </c>
      <c r="F139" s="118"/>
      <c r="G139" s="118"/>
      <c r="H139" s="119"/>
      <c r="I139" s="119"/>
      <c r="J139" s="119"/>
      <c r="K139" s="119"/>
      <c r="L139" s="78"/>
      <c r="M139" s="78"/>
      <c r="N139" s="78"/>
      <c r="O139" s="78"/>
      <c r="P139" s="78"/>
      <c r="Q139" s="78">
        <v>28917000</v>
      </c>
      <c r="R139" s="78"/>
      <c r="S139" s="78"/>
      <c r="T139" s="78"/>
      <c r="U139" s="78"/>
      <c r="V139" s="78"/>
      <c r="W139" s="78">
        <v>1309000</v>
      </c>
      <c r="X139" s="79"/>
      <c r="Y139" s="79"/>
      <c r="Z139" s="79"/>
      <c r="AA139" s="79"/>
      <c r="AB139" s="79"/>
      <c r="AC139" s="79"/>
      <c r="AD139" s="79"/>
      <c r="AE139" s="79"/>
      <c r="AF139" s="79"/>
      <c r="AG139" s="79"/>
      <c r="AH139" s="79"/>
      <c r="AI139" s="79"/>
      <c r="AJ139" s="79"/>
      <c r="AK139" s="79"/>
      <c r="AL139" s="79"/>
      <c r="AM139" s="79"/>
      <c r="AN139" s="80"/>
      <c r="AO139" s="80"/>
      <c r="AP139" s="80"/>
      <c r="AQ139" s="80"/>
      <c r="AR139" s="80"/>
      <c r="AS139" s="80"/>
      <c r="AT139" s="80"/>
      <c r="AU139" s="80"/>
      <c r="AV139" s="80"/>
      <c r="AW139" s="80"/>
      <c r="AX139" s="80"/>
      <c r="AY139" s="80"/>
      <c r="AZ139" s="80"/>
      <c r="BA139" s="80"/>
      <c r="BB139" s="81"/>
      <c r="BC139" s="81"/>
      <c r="BD139" s="82"/>
      <c r="BE139" s="82"/>
      <c r="BF139" s="83"/>
      <c r="BG139" s="83"/>
      <c r="BH139" s="83"/>
      <c r="BI139" s="40"/>
      <c r="BJ139" s="82"/>
      <c r="BK139" s="84">
        <f t="shared" ref="BK139" si="64">MIN(K139:BJ139)</f>
        <v>1309000</v>
      </c>
      <c r="BL139" s="84">
        <f t="shared" ref="BL139" si="65">MAX(K139:BJ139)</f>
        <v>28917000</v>
      </c>
      <c r="BM139" s="84">
        <f t="shared" ref="BM139" si="66">MEDIAN(K139:BJ139)</f>
        <v>15113000</v>
      </c>
      <c r="BN139" s="84">
        <f t="shared" ref="BN139" si="67">AVERAGE(K139:BJ139)</f>
        <v>15113000</v>
      </c>
      <c r="BO139" s="79">
        <f t="shared" ref="BO139" si="68">HARMEAN(K139:BJ139)</f>
        <v>2504622.0472440943</v>
      </c>
      <c r="BP139" s="84">
        <f t="shared" ref="BP139" si="69">AVERAGE(BK139,BM139)</f>
        <v>8211000</v>
      </c>
      <c r="BQ139" s="84">
        <f t="shared" ref="BQ139" si="70">AVERAGE(BL139,BM139)</f>
        <v>22015000</v>
      </c>
      <c r="BR139" s="79">
        <f>STDEVA(K139:BJ139)</f>
        <v>19521804.014998205</v>
      </c>
      <c r="BS139" s="85">
        <f>BR139/BM139</f>
        <v>1.2917226238998349</v>
      </c>
      <c r="BT139" s="79">
        <f>+BQ139</f>
        <v>22015000</v>
      </c>
      <c r="BU139" s="86" t="str">
        <f>IF(BT139=BK139,"MENOR",IF(BT139=BP139,"PROM[MEN-MED]",IF(BT139=BM139,"MEDIANA",IF(BT139=BN139,"PROMEDIO",IF(BT139=BO139,"MED ARMONICA",IF(BT139=BQ139,"PROM[MAY-MED]"))))))</f>
        <v>PROM[MAY-MED]</v>
      </c>
    </row>
    <row r="140" spans="1:73" ht="26.25" customHeight="1" x14ac:dyDescent="0.25">
      <c r="A140" s="166" t="s">
        <v>287</v>
      </c>
      <c r="B140" s="167"/>
      <c r="C140" s="167"/>
      <c r="D140" s="120" t="s">
        <v>139</v>
      </c>
      <c r="E140" s="48"/>
      <c r="F140" s="120"/>
      <c r="G140" s="120"/>
      <c r="H140" s="121"/>
      <c r="I140" s="121"/>
      <c r="J140" s="121"/>
      <c r="K140" s="121"/>
      <c r="L140" s="50"/>
      <c r="M140" s="50"/>
      <c r="N140" s="50"/>
      <c r="O140" s="50"/>
      <c r="P140" s="50"/>
      <c r="Q140" s="50"/>
      <c r="R140" s="50"/>
      <c r="S140" s="50"/>
      <c r="T140" s="50"/>
      <c r="U140" s="50"/>
      <c r="V140" s="50"/>
      <c r="W140" s="50"/>
      <c r="X140" s="51"/>
      <c r="Y140" s="51"/>
      <c r="Z140" s="51"/>
      <c r="AA140" s="51"/>
      <c r="AB140" s="51"/>
      <c r="AC140" s="51"/>
      <c r="AD140" s="51"/>
      <c r="AE140" s="51"/>
      <c r="AF140" s="51"/>
      <c r="AG140" s="51"/>
      <c r="AH140" s="51"/>
      <c r="AI140" s="51"/>
      <c r="AJ140" s="51"/>
      <c r="AK140" s="51"/>
      <c r="AL140" s="51"/>
      <c r="AM140" s="51"/>
      <c r="AN140" s="52"/>
      <c r="AO140" s="52"/>
      <c r="AP140" s="52"/>
      <c r="AQ140" s="52"/>
      <c r="AR140" s="52"/>
      <c r="AS140" s="52"/>
      <c r="AT140" s="52"/>
      <c r="AU140" s="52"/>
      <c r="AV140" s="52"/>
      <c r="AW140" s="52"/>
      <c r="AX140" s="52"/>
      <c r="AY140" s="52"/>
      <c r="AZ140" s="52"/>
      <c r="BA140" s="52"/>
      <c r="BB140" s="53"/>
      <c r="BC140" s="53"/>
      <c r="BD140" s="54"/>
      <c r="BE140" s="54"/>
      <c r="BF140" s="55"/>
      <c r="BG140" s="55"/>
      <c r="BH140" s="55"/>
      <c r="BI140" s="56"/>
      <c r="BJ140" s="54"/>
      <c r="BK140" s="57"/>
      <c r="BL140" s="57"/>
      <c r="BM140" s="57"/>
      <c r="BN140" s="57"/>
      <c r="BO140" s="51"/>
      <c r="BP140" s="57"/>
      <c r="BQ140" s="57"/>
      <c r="BR140" s="51"/>
      <c r="BS140" s="58"/>
      <c r="BT140" s="51"/>
      <c r="BU140" s="59"/>
    </row>
    <row r="141" spans="1:73" ht="26.25" customHeight="1" x14ac:dyDescent="0.25">
      <c r="A141" s="113" t="s">
        <v>0</v>
      </c>
      <c r="B141" s="114" t="s">
        <v>1</v>
      </c>
      <c r="C141" s="114" t="s">
        <v>5</v>
      </c>
      <c r="D141" s="113" t="s">
        <v>2</v>
      </c>
      <c r="E141" s="63"/>
      <c r="F141" s="113"/>
      <c r="G141" s="113"/>
      <c r="H141" s="115"/>
      <c r="I141" s="115"/>
      <c r="J141" s="115"/>
      <c r="K141" s="115"/>
      <c r="L141" s="65"/>
      <c r="M141" s="65"/>
      <c r="N141" s="65"/>
      <c r="O141" s="65"/>
      <c r="P141" s="65"/>
      <c r="Q141" s="65"/>
      <c r="R141" s="65"/>
      <c r="S141" s="65"/>
      <c r="T141" s="65"/>
      <c r="U141" s="65"/>
      <c r="V141" s="65"/>
      <c r="W141" s="65"/>
      <c r="X141" s="66"/>
      <c r="Y141" s="66"/>
      <c r="Z141" s="66"/>
      <c r="AA141" s="66"/>
      <c r="AB141" s="66"/>
      <c r="AC141" s="66"/>
      <c r="AD141" s="66"/>
      <c r="AE141" s="66"/>
      <c r="AF141" s="66"/>
      <c r="AG141" s="66"/>
      <c r="AH141" s="66"/>
      <c r="AI141" s="66"/>
      <c r="AJ141" s="66"/>
      <c r="AK141" s="66"/>
      <c r="AL141" s="66"/>
      <c r="AM141" s="66"/>
      <c r="AN141" s="67"/>
      <c r="AO141" s="67"/>
      <c r="AP141" s="67"/>
      <c r="AQ141" s="67"/>
      <c r="AR141" s="67"/>
      <c r="AS141" s="67"/>
      <c r="AT141" s="67"/>
      <c r="AU141" s="67"/>
      <c r="AV141" s="67"/>
      <c r="AW141" s="67"/>
      <c r="AX141" s="67"/>
      <c r="AY141" s="67"/>
      <c r="AZ141" s="67"/>
      <c r="BA141" s="67"/>
      <c r="BB141" s="68"/>
      <c r="BC141" s="68"/>
      <c r="BD141" s="69"/>
      <c r="BE141" s="69"/>
      <c r="BF141" s="70"/>
      <c r="BG141" s="70"/>
      <c r="BH141" s="70"/>
      <c r="BI141" s="71"/>
      <c r="BJ141" s="69"/>
      <c r="BK141" s="72"/>
      <c r="BL141" s="72"/>
      <c r="BM141" s="72"/>
      <c r="BN141" s="72"/>
      <c r="BO141" s="66"/>
      <c r="BP141" s="72"/>
      <c r="BQ141" s="72"/>
      <c r="BR141" s="66"/>
      <c r="BS141" s="73"/>
      <c r="BT141" s="66"/>
      <c r="BU141" s="74"/>
    </row>
    <row r="142" spans="1:73" ht="168.75" customHeight="1" x14ac:dyDescent="0.25">
      <c r="A142" s="75">
        <v>1</v>
      </c>
      <c r="B142" s="99" t="s">
        <v>140</v>
      </c>
      <c r="C142" s="99" t="s">
        <v>141</v>
      </c>
      <c r="D142" s="116" t="s">
        <v>3</v>
      </c>
      <c r="E142" s="76">
        <v>1</v>
      </c>
      <c r="F142" s="116" t="s">
        <v>234</v>
      </c>
      <c r="G142" s="122">
        <v>45979</v>
      </c>
      <c r="H142" s="78">
        <v>22058763</v>
      </c>
      <c r="I142" s="78">
        <v>158.91</v>
      </c>
      <c r="J142" s="78">
        <v>151.87</v>
      </c>
      <c r="K142" s="92">
        <f>+H142*(I142/J142)</f>
        <v>23081306.566998087</v>
      </c>
      <c r="L142" s="78"/>
      <c r="M142" s="78"/>
      <c r="N142" s="78"/>
      <c r="O142" s="78"/>
      <c r="P142" s="78"/>
      <c r="Q142" s="78"/>
      <c r="R142" s="78"/>
      <c r="S142" s="78"/>
      <c r="T142" s="78"/>
      <c r="U142" s="78"/>
      <c r="V142" s="78"/>
      <c r="W142" s="78"/>
      <c r="X142" s="79">
        <v>22740993</v>
      </c>
      <c r="Y142" s="79"/>
      <c r="Z142" s="79"/>
      <c r="AA142" s="79"/>
      <c r="AB142" s="79"/>
      <c r="AC142" s="79"/>
      <c r="AD142" s="79"/>
      <c r="AE142" s="79"/>
      <c r="AF142" s="79"/>
      <c r="AG142" s="79"/>
      <c r="AH142" s="79"/>
      <c r="AI142" s="79"/>
      <c r="AJ142" s="79"/>
      <c r="AK142" s="79"/>
      <c r="AL142" s="79"/>
      <c r="AM142" s="79"/>
      <c r="AN142" s="80"/>
      <c r="AO142" s="80"/>
      <c r="AP142" s="80"/>
      <c r="AQ142" s="80"/>
      <c r="AR142" s="80"/>
      <c r="AS142" s="80"/>
      <c r="AT142" s="80"/>
      <c r="AU142" s="80"/>
      <c r="AV142" s="80"/>
      <c r="AW142" s="80"/>
      <c r="AX142" s="80"/>
      <c r="AY142" s="80"/>
      <c r="AZ142" s="80"/>
      <c r="BA142" s="80"/>
      <c r="BB142" s="81"/>
      <c r="BC142" s="81"/>
      <c r="BD142" s="82"/>
      <c r="BE142" s="82"/>
      <c r="BF142" s="83"/>
      <c r="BG142" s="83"/>
      <c r="BH142" s="83"/>
      <c r="BI142" s="40"/>
      <c r="BJ142" s="82"/>
      <c r="BK142" s="84">
        <f t="shared" ref="BK142:BK174" si="71">MIN(K142:BJ142)</f>
        <v>22740993</v>
      </c>
      <c r="BL142" s="84">
        <f t="shared" ref="BL142:BL174" si="72">MAX(K142:BJ142)</f>
        <v>23081306.566998087</v>
      </c>
      <c r="BM142" s="84">
        <f t="shared" ref="BM142:BM174" si="73">MEDIAN(K142:BJ142)</f>
        <v>22911149.783499043</v>
      </c>
      <c r="BN142" s="84">
        <f t="shared" ref="BN142:BN174" si="74">AVERAGE(K142:BJ142)</f>
        <v>22911149.783499043</v>
      </c>
      <c r="BO142" s="79">
        <f t="shared" ref="BO142:BO174" si="75">HARMEAN(K142:BJ142)</f>
        <v>22909886.061195958</v>
      </c>
      <c r="BP142" s="84">
        <f t="shared" ref="BP142:BP174" si="76">AVERAGE(BK142,BM142)</f>
        <v>22826071.391749524</v>
      </c>
      <c r="BQ142" s="84">
        <f t="shared" ref="BQ142:BQ174" si="77">AVERAGE(BL142,BM142)</f>
        <v>22996228.175248563</v>
      </c>
      <c r="BR142" s="79">
        <f>STDEVA(K142:BJ142)</f>
        <v>240638.0309541297</v>
      </c>
      <c r="BS142" s="85">
        <f>BR142/BM142</f>
        <v>1.0503097104600173E-2</v>
      </c>
      <c r="BT142" s="79">
        <f>+BK142</f>
        <v>22740993</v>
      </c>
      <c r="BU142" s="86" t="str">
        <f>IF(BT142=BK142,"MENOR",IF(BT142=BP142,"PROM[MEN-MED]",IF(BT142=BM142,"MEDIANA",IF(BT142=BN142,"PROMEDIO",IF(BT142=BO142,"MED ARMONICA")))))</f>
        <v>MENOR</v>
      </c>
    </row>
    <row r="143" spans="1:73" ht="25.5" customHeight="1" x14ac:dyDescent="0.25">
      <c r="A143" s="166" t="s">
        <v>288</v>
      </c>
      <c r="B143" s="166"/>
      <c r="C143" s="166"/>
      <c r="D143" s="120" t="s">
        <v>139</v>
      </c>
      <c r="E143" s="48"/>
      <c r="F143" s="120"/>
      <c r="G143" s="120"/>
      <c r="H143" s="121"/>
      <c r="I143" s="121"/>
      <c r="J143" s="121"/>
      <c r="K143" s="121"/>
      <c r="L143" s="50"/>
      <c r="M143" s="50"/>
      <c r="N143" s="50"/>
      <c r="O143" s="50"/>
      <c r="P143" s="50"/>
      <c r="Q143" s="50"/>
      <c r="R143" s="50"/>
      <c r="S143" s="50"/>
      <c r="T143" s="50"/>
      <c r="U143" s="50"/>
      <c r="V143" s="50"/>
      <c r="W143" s="50"/>
      <c r="X143" s="51"/>
      <c r="Y143" s="51"/>
      <c r="Z143" s="51"/>
      <c r="AA143" s="51"/>
      <c r="AB143" s="51"/>
      <c r="AC143" s="51"/>
      <c r="AD143" s="51"/>
      <c r="AE143" s="51"/>
      <c r="AF143" s="51"/>
      <c r="AG143" s="51"/>
      <c r="AH143" s="51"/>
      <c r="AI143" s="51"/>
      <c r="AJ143" s="51"/>
      <c r="AK143" s="51"/>
      <c r="AL143" s="51"/>
      <c r="AM143" s="51"/>
      <c r="AN143" s="52"/>
      <c r="AO143" s="52"/>
      <c r="AP143" s="52"/>
      <c r="AQ143" s="52"/>
      <c r="AR143" s="52"/>
      <c r="AS143" s="52"/>
      <c r="AT143" s="52"/>
      <c r="AU143" s="52"/>
      <c r="AV143" s="52"/>
      <c r="AW143" s="52"/>
      <c r="AX143" s="52"/>
      <c r="AY143" s="52"/>
      <c r="AZ143" s="52"/>
      <c r="BA143" s="52"/>
      <c r="BB143" s="53"/>
      <c r="BC143" s="53"/>
      <c r="BD143" s="54"/>
      <c r="BE143" s="54"/>
      <c r="BF143" s="55"/>
      <c r="BG143" s="55"/>
      <c r="BH143" s="55"/>
      <c r="BI143" s="56"/>
      <c r="BJ143" s="54"/>
      <c r="BK143" s="57"/>
      <c r="BL143" s="57"/>
      <c r="BM143" s="57"/>
      <c r="BN143" s="57"/>
      <c r="BO143" s="51"/>
      <c r="BP143" s="57"/>
      <c r="BQ143" s="57"/>
      <c r="BR143" s="51"/>
      <c r="BS143" s="58"/>
      <c r="BT143" s="51"/>
      <c r="BU143" s="59"/>
    </row>
    <row r="144" spans="1:73" ht="15" customHeight="1" x14ac:dyDescent="0.25">
      <c r="A144" s="113" t="s">
        <v>0</v>
      </c>
      <c r="B144" s="114" t="s">
        <v>1</v>
      </c>
      <c r="C144" s="114" t="s">
        <v>5</v>
      </c>
      <c r="D144" s="113" t="s">
        <v>2</v>
      </c>
      <c r="E144" s="63"/>
      <c r="F144" s="113"/>
      <c r="G144" s="113"/>
      <c r="H144" s="115"/>
      <c r="I144" s="115"/>
      <c r="J144" s="115"/>
      <c r="K144" s="115"/>
      <c r="L144" s="65"/>
      <c r="M144" s="65"/>
      <c r="N144" s="65"/>
      <c r="O144" s="65"/>
      <c r="P144" s="65"/>
      <c r="Q144" s="65"/>
      <c r="R144" s="65"/>
      <c r="S144" s="65"/>
      <c r="T144" s="65"/>
      <c r="U144" s="65"/>
      <c r="V144" s="65"/>
      <c r="W144" s="65"/>
      <c r="X144" s="66"/>
      <c r="Y144" s="66"/>
      <c r="Z144" s="66"/>
      <c r="AA144" s="66"/>
      <c r="AB144" s="66"/>
      <c r="AC144" s="66"/>
      <c r="AD144" s="66"/>
      <c r="AE144" s="66"/>
      <c r="AF144" s="66"/>
      <c r="AG144" s="66"/>
      <c r="AH144" s="66"/>
      <c r="AI144" s="66"/>
      <c r="AJ144" s="66"/>
      <c r="AK144" s="66"/>
      <c r="AL144" s="66"/>
      <c r="AM144" s="66"/>
      <c r="AN144" s="67"/>
      <c r="AO144" s="67"/>
      <c r="AP144" s="67"/>
      <c r="AQ144" s="67"/>
      <c r="AR144" s="67"/>
      <c r="AS144" s="67"/>
      <c r="AT144" s="67"/>
      <c r="AU144" s="67"/>
      <c r="AV144" s="67"/>
      <c r="AW144" s="67"/>
      <c r="AX144" s="67"/>
      <c r="AY144" s="67"/>
      <c r="AZ144" s="67"/>
      <c r="BA144" s="67"/>
      <c r="BB144" s="68"/>
      <c r="BC144" s="68"/>
      <c r="BD144" s="69"/>
      <c r="BE144" s="69"/>
      <c r="BF144" s="70"/>
      <c r="BG144" s="70"/>
      <c r="BH144" s="70"/>
      <c r="BI144" s="71"/>
      <c r="BJ144" s="69"/>
      <c r="BK144" s="72"/>
      <c r="BL144" s="72"/>
      <c r="BM144" s="72"/>
      <c r="BN144" s="72"/>
      <c r="BO144" s="66"/>
      <c r="BP144" s="72"/>
      <c r="BQ144" s="72"/>
      <c r="BR144" s="66"/>
      <c r="BS144" s="73"/>
      <c r="BT144" s="66"/>
      <c r="BU144" s="74"/>
    </row>
    <row r="145" spans="1:73" ht="105.75" customHeight="1" x14ac:dyDescent="0.25">
      <c r="A145" s="75">
        <v>1</v>
      </c>
      <c r="B145" s="123" t="s">
        <v>142</v>
      </c>
      <c r="C145" s="99" t="s">
        <v>143</v>
      </c>
      <c r="D145" s="116" t="s">
        <v>3</v>
      </c>
      <c r="E145" s="76">
        <v>1</v>
      </c>
      <c r="F145" s="116"/>
      <c r="G145" s="116"/>
      <c r="H145" s="78"/>
      <c r="I145" s="78"/>
      <c r="J145" s="78"/>
      <c r="K145" s="78"/>
      <c r="L145" s="78"/>
      <c r="M145" s="78"/>
      <c r="N145" s="78"/>
      <c r="O145" s="78"/>
      <c r="P145" s="78"/>
      <c r="Q145" s="78"/>
      <c r="R145" s="78"/>
      <c r="S145" s="78"/>
      <c r="T145" s="78"/>
      <c r="U145" s="78"/>
      <c r="V145" s="78"/>
      <c r="W145" s="78"/>
      <c r="X145" s="79"/>
      <c r="Y145" s="79"/>
      <c r="Z145" s="79"/>
      <c r="AA145" s="79"/>
      <c r="AB145" s="79"/>
      <c r="AC145" s="79"/>
      <c r="AD145" s="79"/>
      <c r="AE145" s="79"/>
      <c r="AF145" s="79"/>
      <c r="AG145" s="79"/>
      <c r="AH145" s="79"/>
      <c r="AI145" s="79"/>
      <c r="AJ145" s="79"/>
      <c r="AK145" s="79"/>
      <c r="AL145" s="79"/>
      <c r="AM145" s="79"/>
      <c r="AN145" s="80"/>
      <c r="AO145" s="80"/>
      <c r="AP145" s="80"/>
      <c r="AQ145" s="80"/>
      <c r="AR145" s="80"/>
      <c r="AS145" s="80"/>
      <c r="AT145" s="80"/>
      <c r="AU145" s="80"/>
      <c r="AV145" s="80"/>
      <c r="AW145" s="80"/>
      <c r="AX145" s="80"/>
      <c r="AY145" s="80"/>
      <c r="AZ145" s="80"/>
      <c r="BA145" s="80"/>
      <c r="BB145" s="81"/>
      <c r="BC145" s="81"/>
      <c r="BD145" s="82"/>
      <c r="BE145" s="82"/>
      <c r="BF145" s="83"/>
      <c r="BG145" s="83"/>
      <c r="BH145" s="83"/>
      <c r="BI145" s="40">
        <v>35000000</v>
      </c>
      <c r="BJ145" s="82"/>
      <c r="BK145" s="84">
        <f t="shared" si="71"/>
        <v>35000000</v>
      </c>
      <c r="BL145" s="84">
        <f t="shared" si="72"/>
        <v>35000000</v>
      </c>
      <c r="BM145" s="84">
        <f t="shared" si="73"/>
        <v>35000000</v>
      </c>
      <c r="BN145" s="84">
        <f t="shared" si="74"/>
        <v>35000000</v>
      </c>
      <c r="BO145" s="79">
        <f t="shared" si="75"/>
        <v>35000000</v>
      </c>
      <c r="BP145" s="84">
        <f t="shared" si="76"/>
        <v>35000000</v>
      </c>
      <c r="BQ145" s="84">
        <f t="shared" si="77"/>
        <v>35000000</v>
      </c>
      <c r="BR145" s="79">
        <v>0</v>
      </c>
      <c r="BS145" s="85">
        <f>BR145/BM145</f>
        <v>0</v>
      </c>
      <c r="BT145" s="79">
        <f>+BK145</f>
        <v>35000000</v>
      </c>
      <c r="BU145" s="94" t="s">
        <v>239</v>
      </c>
    </row>
    <row r="146" spans="1:73" ht="122.25" customHeight="1" x14ac:dyDescent="0.25">
      <c r="A146" s="75">
        <v>2</v>
      </c>
      <c r="B146" s="123" t="s">
        <v>144</v>
      </c>
      <c r="C146" s="99" t="s">
        <v>145</v>
      </c>
      <c r="D146" s="116" t="s">
        <v>3</v>
      </c>
      <c r="E146" s="76">
        <v>1</v>
      </c>
      <c r="F146" s="116"/>
      <c r="G146" s="116"/>
      <c r="H146" s="78"/>
      <c r="I146" s="78"/>
      <c r="J146" s="78"/>
      <c r="K146" s="78"/>
      <c r="L146" s="78"/>
      <c r="M146" s="78"/>
      <c r="N146" s="78"/>
      <c r="O146" s="78"/>
      <c r="P146" s="78"/>
      <c r="Q146" s="78"/>
      <c r="R146" s="78"/>
      <c r="S146" s="78"/>
      <c r="T146" s="78"/>
      <c r="U146" s="78"/>
      <c r="V146" s="78"/>
      <c r="W146" s="78"/>
      <c r="X146" s="79"/>
      <c r="Y146" s="79"/>
      <c r="Z146" s="79"/>
      <c r="AA146" s="79"/>
      <c r="AB146" s="79"/>
      <c r="AC146" s="79"/>
      <c r="AD146" s="79"/>
      <c r="AE146" s="79"/>
      <c r="AF146" s="79"/>
      <c r="AG146" s="79"/>
      <c r="AH146" s="79"/>
      <c r="AI146" s="79"/>
      <c r="AJ146" s="79"/>
      <c r="AK146" s="79"/>
      <c r="AL146" s="79"/>
      <c r="AM146" s="79"/>
      <c r="AN146" s="80"/>
      <c r="AO146" s="80"/>
      <c r="AP146" s="80"/>
      <c r="AQ146" s="80"/>
      <c r="AR146" s="80"/>
      <c r="AS146" s="80"/>
      <c r="AT146" s="80"/>
      <c r="AU146" s="80"/>
      <c r="AV146" s="80"/>
      <c r="AW146" s="80"/>
      <c r="AX146" s="80"/>
      <c r="AY146" s="80"/>
      <c r="AZ146" s="80"/>
      <c r="BA146" s="80"/>
      <c r="BB146" s="81"/>
      <c r="BC146" s="81"/>
      <c r="BD146" s="82"/>
      <c r="BE146" s="82"/>
      <c r="BF146" s="83"/>
      <c r="BG146" s="83"/>
      <c r="BH146" s="83"/>
      <c r="BI146" s="40">
        <v>2900000</v>
      </c>
      <c r="BJ146" s="82"/>
      <c r="BK146" s="84">
        <f t="shared" si="71"/>
        <v>2900000</v>
      </c>
      <c r="BL146" s="84">
        <f t="shared" si="72"/>
        <v>2900000</v>
      </c>
      <c r="BM146" s="84">
        <f t="shared" si="73"/>
        <v>2900000</v>
      </c>
      <c r="BN146" s="84">
        <f t="shared" si="74"/>
        <v>2900000</v>
      </c>
      <c r="BO146" s="79">
        <f t="shared" si="75"/>
        <v>2900000</v>
      </c>
      <c r="BP146" s="84">
        <f t="shared" si="76"/>
        <v>2900000</v>
      </c>
      <c r="BQ146" s="84">
        <f t="shared" si="77"/>
        <v>2900000</v>
      </c>
      <c r="BR146" s="79">
        <v>0</v>
      </c>
      <c r="BS146" s="85">
        <f>BR146/BM146</f>
        <v>0</v>
      </c>
      <c r="BT146" s="79">
        <f t="shared" ref="BT146:BT147" si="78">+BK146</f>
        <v>2900000</v>
      </c>
      <c r="BU146" s="94" t="s">
        <v>239</v>
      </c>
    </row>
    <row r="147" spans="1:73" ht="138" customHeight="1" x14ac:dyDescent="0.25">
      <c r="A147" s="75">
        <v>3</v>
      </c>
      <c r="B147" s="117" t="s">
        <v>146</v>
      </c>
      <c r="C147" s="99" t="s">
        <v>147</v>
      </c>
      <c r="D147" s="116" t="s">
        <v>3</v>
      </c>
      <c r="E147" s="76">
        <v>1</v>
      </c>
      <c r="F147" s="116"/>
      <c r="G147" s="116"/>
      <c r="H147" s="78"/>
      <c r="I147" s="78"/>
      <c r="J147" s="78"/>
      <c r="K147" s="78"/>
      <c r="L147" s="78"/>
      <c r="M147" s="78"/>
      <c r="N147" s="78"/>
      <c r="O147" s="78"/>
      <c r="P147" s="78"/>
      <c r="Q147" s="78"/>
      <c r="R147" s="78"/>
      <c r="S147" s="78"/>
      <c r="T147" s="78"/>
      <c r="U147" s="78"/>
      <c r="V147" s="78"/>
      <c r="W147" s="78"/>
      <c r="X147" s="79"/>
      <c r="Y147" s="79"/>
      <c r="Z147" s="79"/>
      <c r="AA147" s="79"/>
      <c r="AB147" s="79"/>
      <c r="AC147" s="79"/>
      <c r="AD147" s="79"/>
      <c r="AE147" s="79"/>
      <c r="AF147" s="79"/>
      <c r="AG147" s="79"/>
      <c r="AH147" s="79"/>
      <c r="AI147" s="79"/>
      <c r="AJ147" s="79"/>
      <c r="AK147" s="79"/>
      <c r="AL147" s="79"/>
      <c r="AM147" s="79"/>
      <c r="AN147" s="80"/>
      <c r="AO147" s="80"/>
      <c r="AP147" s="80"/>
      <c r="AQ147" s="80"/>
      <c r="AR147" s="80"/>
      <c r="AS147" s="80"/>
      <c r="AT147" s="80"/>
      <c r="AU147" s="80"/>
      <c r="AV147" s="80"/>
      <c r="AW147" s="80"/>
      <c r="AX147" s="80"/>
      <c r="AY147" s="80"/>
      <c r="AZ147" s="80"/>
      <c r="BA147" s="80"/>
      <c r="BB147" s="81"/>
      <c r="BC147" s="81"/>
      <c r="BD147" s="82"/>
      <c r="BE147" s="82"/>
      <c r="BF147" s="83"/>
      <c r="BG147" s="83"/>
      <c r="BH147" s="83"/>
      <c r="BI147" s="40">
        <v>3500000</v>
      </c>
      <c r="BJ147" s="82"/>
      <c r="BK147" s="84">
        <f t="shared" si="71"/>
        <v>3500000</v>
      </c>
      <c r="BL147" s="84">
        <f t="shared" si="72"/>
        <v>3500000</v>
      </c>
      <c r="BM147" s="84">
        <f t="shared" si="73"/>
        <v>3500000</v>
      </c>
      <c r="BN147" s="84">
        <f t="shared" si="74"/>
        <v>3500000</v>
      </c>
      <c r="BO147" s="79">
        <f t="shared" si="75"/>
        <v>3500000.0000000005</v>
      </c>
      <c r="BP147" s="84">
        <f t="shared" si="76"/>
        <v>3500000</v>
      </c>
      <c r="BQ147" s="84">
        <f t="shared" si="77"/>
        <v>3500000</v>
      </c>
      <c r="BR147" s="79">
        <v>0</v>
      </c>
      <c r="BS147" s="85">
        <f>BR147/BM147</f>
        <v>0</v>
      </c>
      <c r="BT147" s="79">
        <f t="shared" si="78"/>
        <v>3500000</v>
      </c>
      <c r="BU147" s="94" t="s">
        <v>239</v>
      </c>
    </row>
    <row r="148" spans="1:73" ht="29.25" customHeight="1" x14ac:dyDescent="0.25">
      <c r="A148" s="168" t="s">
        <v>289</v>
      </c>
      <c r="B148" s="168"/>
      <c r="C148" s="168"/>
      <c r="D148" s="120" t="s">
        <v>7</v>
      </c>
      <c r="E148" s="48"/>
      <c r="F148" s="120"/>
      <c r="G148" s="120"/>
      <c r="H148" s="121"/>
      <c r="I148" s="121"/>
      <c r="J148" s="121"/>
      <c r="K148" s="121"/>
      <c r="L148" s="50"/>
      <c r="M148" s="50"/>
      <c r="N148" s="50"/>
      <c r="O148" s="50"/>
      <c r="P148" s="50"/>
      <c r="Q148" s="50"/>
      <c r="R148" s="50"/>
      <c r="S148" s="50"/>
      <c r="T148" s="50"/>
      <c r="U148" s="50"/>
      <c r="V148" s="50"/>
      <c r="W148" s="50"/>
      <c r="X148" s="51"/>
      <c r="Y148" s="51"/>
      <c r="Z148" s="51"/>
      <c r="AA148" s="51"/>
      <c r="AB148" s="51"/>
      <c r="AC148" s="51"/>
      <c r="AD148" s="51"/>
      <c r="AE148" s="51"/>
      <c r="AF148" s="51"/>
      <c r="AG148" s="51"/>
      <c r="AH148" s="51"/>
      <c r="AI148" s="51"/>
      <c r="AJ148" s="51"/>
      <c r="AK148" s="51"/>
      <c r="AL148" s="51"/>
      <c r="AM148" s="51"/>
      <c r="AN148" s="52"/>
      <c r="AO148" s="52"/>
      <c r="AP148" s="52"/>
      <c r="AQ148" s="52"/>
      <c r="AR148" s="52"/>
      <c r="AS148" s="52"/>
      <c r="AT148" s="52"/>
      <c r="AU148" s="52"/>
      <c r="AV148" s="52"/>
      <c r="AW148" s="52"/>
      <c r="AX148" s="52"/>
      <c r="AY148" s="52"/>
      <c r="AZ148" s="52"/>
      <c r="BA148" s="52"/>
      <c r="BB148" s="53"/>
      <c r="BC148" s="53"/>
      <c r="BD148" s="54"/>
      <c r="BE148" s="54"/>
      <c r="BF148" s="55"/>
      <c r="BG148" s="55"/>
      <c r="BH148" s="55"/>
      <c r="BI148" s="56"/>
      <c r="BJ148" s="54"/>
      <c r="BK148" s="57"/>
      <c r="BL148" s="57"/>
      <c r="BM148" s="57"/>
      <c r="BN148" s="57"/>
      <c r="BO148" s="51"/>
      <c r="BP148" s="57"/>
      <c r="BQ148" s="57"/>
      <c r="BR148" s="51"/>
      <c r="BS148" s="58"/>
      <c r="BT148" s="51"/>
      <c r="BU148" s="59"/>
    </row>
    <row r="149" spans="1:73" ht="14.25" customHeight="1" x14ac:dyDescent="0.25">
      <c r="A149" s="113" t="s">
        <v>0</v>
      </c>
      <c r="B149" s="114" t="s">
        <v>1</v>
      </c>
      <c r="C149" s="114" t="s">
        <v>5</v>
      </c>
      <c r="D149" s="113" t="s">
        <v>2</v>
      </c>
      <c r="E149" s="63"/>
      <c r="F149" s="113"/>
      <c r="G149" s="113"/>
      <c r="H149" s="115"/>
      <c r="I149" s="115"/>
      <c r="J149" s="115"/>
      <c r="K149" s="115"/>
      <c r="L149" s="65"/>
      <c r="M149" s="65"/>
      <c r="N149" s="65"/>
      <c r="O149" s="65"/>
      <c r="P149" s="65"/>
      <c r="Q149" s="65"/>
      <c r="R149" s="65"/>
      <c r="S149" s="65"/>
      <c r="T149" s="65"/>
      <c r="U149" s="65"/>
      <c r="V149" s="65"/>
      <c r="W149" s="65"/>
      <c r="X149" s="66"/>
      <c r="Y149" s="66"/>
      <c r="Z149" s="66"/>
      <c r="AA149" s="66"/>
      <c r="AB149" s="66"/>
      <c r="AC149" s="66"/>
      <c r="AD149" s="66"/>
      <c r="AE149" s="66"/>
      <c r="AF149" s="66"/>
      <c r="AG149" s="66"/>
      <c r="AH149" s="66"/>
      <c r="AI149" s="66"/>
      <c r="AJ149" s="66"/>
      <c r="AK149" s="66"/>
      <c r="AL149" s="66"/>
      <c r="AM149" s="66"/>
      <c r="AN149" s="67"/>
      <c r="AO149" s="67"/>
      <c r="AP149" s="67"/>
      <c r="AQ149" s="67"/>
      <c r="AR149" s="67"/>
      <c r="AS149" s="67"/>
      <c r="AT149" s="67"/>
      <c r="AU149" s="67"/>
      <c r="AV149" s="67"/>
      <c r="AW149" s="67"/>
      <c r="AX149" s="67"/>
      <c r="AY149" s="67"/>
      <c r="AZ149" s="67"/>
      <c r="BA149" s="67"/>
      <c r="BB149" s="68"/>
      <c r="BC149" s="68"/>
      <c r="BD149" s="69"/>
      <c r="BE149" s="69"/>
      <c r="BF149" s="70"/>
      <c r="BG149" s="70"/>
      <c r="BH149" s="70"/>
      <c r="BI149" s="71"/>
      <c r="BJ149" s="69"/>
      <c r="BK149" s="72"/>
      <c r="BL149" s="72"/>
      <c r="BM149" s="72"/>
      <c r="BN149" s="72"/>
      <c r="BO149" s="66"/>
      <c r="BP149" s="72"/>
      <c r="BQ149" s="72"/>
      <c r="BR149" s="66"/>
      <c r="BS149" s="73"/>
      <c r="BT149" s="66"/>
      <c r="BU149" s="74"/>
    </row>
    <row r="150" spans="1:73" ht="38.25" customHeight="1" x14ac:dyDescent="0.25">
      <c r="A150" s="75">
        <v>1</v>
      </c>
      <c r="B150" s="123" t="s">
        <v>148</v>
      </c>
      <c r="C150" s="99" t="s">
        <v>149</v>
      </c>
      <c r="D150" s="116" t="s">
        <v>3</v>
      </c>
      <c r="E150" s="76">
        <v>1</v>
      </c>
      <c r="F150" s="116"/>
      <c r="G150" s="116"/>
      <c r="H150" s="78"/>
      <c r="I150" s="78"/>
      <c r="J150" s="78"/>
      <c r="K150" s="78"/>
      <c r="L150" s="78"/>
      <c r="M150" s="78"/>
      <c r="N150" s="78"/>
      <c r="O150" s="78"/>
      <c r="P150" s="78"/>
      <c r="Q150" s="78"/>
      <c r="R150" s="78"/>
      <c r="S150" s="78"/>
      <c r="T150" s="78"/>
      <c r="U150" s="78"/>
      <c r="V150" s="78"/>
      <c r="W150" s="78"/>
      <c r="X150" s="79"/>
      <c r="Y150" s="79"/>
      <c r="Z150" s="79"/>
      <c r="AA150" s="79"/>
      <c r="AB150" s="79"/>
      <c r="AC150" s="79"/>
      <c r="AD150" s="79"/>
      <c r="AE150" s="79"/>
      <c r="AF150" s="79"/>
      <c r="AG150" s="79"/>
      <c r="AH150" s="79"/>
      <c r="AI150" s="79"/>
      <c r="AJ150" s="79"/>
      <c r="AK150" s="79"/>
      <c r="AL150" s="79"/>
      <c r="AM150" s="79"/>
      <c r="AN150" s="80"/>
      <c r="AO150" s="80"/>
      <c r="AP150" s="80"/>
      <c r="AQ150" s="80"/>
      <c r="AR150" s="80"/>
      <c r="AS150" s="80">
        <v>6430000</v>
      </c>
      <c r="AT150" s="80"/>
      <c r="AU150" s="80"/>
      <c r="AV150" s="80"/>
      <c r="AW150" s="80"/>
      <c r="AX150" s="80"/>
      <c r="AY150" s="80"/>
      <c r="AZ150" s="80"/>
      <c r="BA150" s="80"/>
      <c r="BB150" s="81"/>
      <c r="BC150" s="81"/>
      <c r="BD150" s="82"/>
      <c r="BE150" s="82"/>
      <c r="BF150" s="83"/>
      <c r="BG150" s="83"/>
      <c r="BH150" s="83"/>
      <c r="BI150" s="40"/>
      <c r="BJ150" s="82"/>
      <c r="BK150" s="84">
        <f t="shared" si="71"/>
        <v>6430000</v>
      </c>
      <c r="BL150" s="84">
        <f t="shared" si="72"/>
        <v>6430000</v>
      </c>
      <c r="BM150" s="84">
        <f t="shared" si="73"/>
        <v>6430000</v>
      </c>
      <c r="BN150" s="84">
        <f t="shared" si="74"/>
        <v>6430000</v>
      </c>
      <c r="BO150" s="79">
        <f t="shared" si="75"/>
        <v>6430000</v>
      </c>
      <c r="BP150" s="84">
        <f t="shared" si="76"/>
        <v>6430000</v>
      </c>
      <c r="BQ150" s="84">
        <f t="shared" si="77"/>
        <v>6430000</v>
      </c>
      <c r="BR150" s="79">
        <v>0</v>
      </c>
      <c r="BS150" s="85">
        <v>0</v>
      </c>
      <c r="BT150" s="79">
        <f>+BK150</f>
        <v>6430000</v>
      </c>
      <c r="BU150" s="94" t="s">
        <v>239</v>
      </c>
    </row>
    <row r="151" spans="1:73" ht="31.5" customHeight="1" x14ac:dyDescent="0.25">
      <c r="A151" s="75">
        <v>2</v>
      </c>
      <c r="B151" s="123" t="s">
        <v>150</v>
      </c>
      <c r="C151" s="99" t="s">
        <v>151</v>
      </c>
      <c r="D151" s="116" t="s">
        <v>3</v>
      </c>
      <c r="E151" s="76">
        <v>1</v>
      </c>
      <c r="F151" s="116"/>
      <c r="G151" s="116"/>
      <c r="H151" s="78"/>
      <c r="I151" s="78"/>
      <c r="J151" s="78"/>
      <c r="K151" s="78"/>
      <c r="L151" s="78"/>
      <c r="M151" s="78"/>
      <c r="N151" s="78"/>
      <c r="O151" s="78"/>
      <c r="P151" s="78"/>
      <c r="Q151" s="78"/>
      <c r="R151" s="78"/>
      <c r="S151" s="78"/>
      <c r="T151" s="78"/>
      <c r="U151" s="78"/>
      <c r="V151" s="78"/>
      <c r="W151" s="78"/>
      <c r="X151" s="79"/>
      <c r="Y151" s="79"/>
      <c r="Z151" s="79"/>
      <c r="AA151" s="79"/>
      <c r="AB151" s="79"/>
      <c r="AC151" s="79"/>
      <c r="AD151" s="79"/>
      <c r="AE151" s="79"/>
      <c r="AF151" s="79"/>
      <c r="AG151" s="79"/>
      <c r="AH151" s="79"/>
      <c r="AI151" s="79"/>
      <c r="AJ151" s="79"/>
      <c r="AK151" s="79"/>
      <c r="AL151" s="79"/>
      <c r="AM151" s="79"/>
      <c r="AN151" s="80"/>
      <c r="AO151" s="80"/>
      <c r="AP151" s="80"/>
      <c r="AQ151" s="80"/>
      <c r="AR151" s="80"/>
      <c r="AS151" s="80">
        <v>343604</v>
      </c>
      <c r="AT151" s="80"/>
      <c r="AU151" s="80"/>
      <c r="AV151" s="80"/>
      <c r="AW151" s="80"/>
      <c r="AX151" s="80"/>
      <c r="AY151" s="80"/>
      <c r="AZ151" s="80"/>
      <c r="BA151" s="80"/>
      <c r="BB151" s="81"/>
      <c r="BC151" s="81"/>
      <c r="BD151" s="82"/>
      <c r="BE151" s="82"/>
      <c r="BF151" s="83"/>
      <c r="BG151" s="83"/>
      <c r="BH151" s="83"/>
      <c r="BI151" s="40"/>
      <c r="BJ151" s="82"/>
      <c r="BK151" s="84">
        <f t="shared" si="71"/>
        <v>343604</v>
      </c>
      <c r="BL151" s="84">
        <f t="shared" si="72"/>
        <v>343604</v>
      </c>
      <c r="BM151" s="84">
        <f t="shared" si="73"/>
        <v>343604</v>
      </c>
      <c r="BN151" s="84">
        <f t="shared" si="74"/>
        <v>343604</v>
      </c>
      <c r="BO151" s="79">
        <f t="shared" si="75"/>
        <v>343604</v>
      </c>
      <c r="BP151" s="84">
        <f t="shared" si="76"/>
        <v>343604</v>
      </c>
      <c r="BQ151" s="84">
        <f t="shared" si="77"/>
        <v>343604</v>
      </c>
      <c r="BR151" s="79">
        <v>0</v>
      </c>
      <c r="BS151" s="85">
        <v>0</v>
      </c>
      <c r="BT151" s="79">
        <f>+BK151</f>
        <v>343604</v>
      </c>
      <c r="BU151" s="94" t="s">
        <v>239</v>
      </c>
    </row>
    <row r="152" spans="1:73" ht="44.25" customHeight="1" x14ac:dyDescent="0.25">
      <c r="A152" s="75">
        <v>3</v>
      </c>
      <c r="B152" s="123" t="s">
        <v>152</v>
      </c>
      <c r="C152" s="99" t="s">
        <v>153</v>
      </c>
      <c r="D152" s="116" t="s">
        <v>3</v>
      </c>
      <c r="E152" s="76">
        <v>1</v>
      </c>
      <c r="F152" s="116"/>
      <c r="G152" s="116"/>
      <c r="H152" s="78"/>
      <c r="I152" s="78"/>
      <c r="J152" s="78"/>
      <c r="K152" s="78"/>
      <c r="L152" s="78"/>
      <c r="M152" s="78"/>
      <c r="N152" s="78"/>
      <c r="O152" s="78"/>
      <c r="P152" s="78"/>
      <c r="Q152" s="78"/>
      <c r="R152" s="78"/>
      <c r="S152" s="78"/>
      <c r="T152" s="78"/>
      <c r="U152" s="78"/>
      <c r="V152" s="78"/>
      <c r="W152" s="78"/>
      <c r="X152" s="79"/>
      <c r="Y152" s="79"/>
      <c r="Z152" s="79"/>
      <c r="AA152" s="79"/>
      <c r="AB152" s="79"/>
      <c r="AC152" s="79"/>
      <c r="AD152" s="79"/>
      <c r="AE152" s="79"/>
      <c r="AF152" s="79"/>
      <c r="AG152" s="79"/>
      <c r="AH152" s="79"/>
      <c r="AI152" s="79"/>
      <c r="AJ152" s="79"/>
      <c r="AK152" s="79"/>
      <c r="AL152" s="79"/>
      <c r="AM152" s="79"/>
      <c r="AN152" s="80"/>
      <c r="AO152" s="80"/>
      <c r="AP152" s="80"/>
      <c r="AQ152" s="80"/>
      <c r="AR152" s="80"/>
      <c r="AS152" s="80">
        <v>70924</v>
      </c>
      <c r="AT152" s="80"/>
      <c r="AU152" s="80"/>
      <c r="AV152" s="80"/>
      <c r="AW152" s="80"/>
      <c r="AX152" s="80"/>
      <c r="AY152" s="80"/>
      <c r="AZ152" s="80"/>
      <c r="BA152" s="80"/>
      <c r="BB152" s="81"/>
      <c r="BC152" s="81"/>
      <c r="BD152" s="82"/>
      <c r="BE152" s="82"/>
      <c r="BF152" s="83"/>
      <c r="BG152" s="83"/>
      <c r="BH152" s="83"/>
      <c r="BI152" s="40"/>
      <c r="BJ152" s="82"/>
      <c r="BK152" s="84">
        <f t="shared" si="71"/>
        <v>70924</v>
      </c>
      <c r="BL152" s="84">
        <f t="shared" si="72"/>
        <v>70924</v>
      </c>
      <c r="BM152" s="84">
        <f t="shared" si="73"/>
        <v>70924</v>
      </c>
      <c r="BN152" s="84">
        <f t="shared" si="74"/>
        <v>70924</v>
      </c>
      <c r="BO152" s="79">
        <f t="shared" si="75"/>
        <v>70924</v>
      </c>
      <c r="BP152" s="84">
        <f t="shared" si="76"/>
        <v>70924</v>
      </c>
      <c r="BQ152" s="84">
        <f t="shared" si="77"/>
        <v>70924</v>
      </c>
      <c r="BR152" s="79">
        <v>0</v>
      </c>
      <c r="BS152" s="85">
        <v>0</v>
      </c>
      <c r="BT152" s="79">
        <f>+BK152</f>
        <v>70924</v>
      </c>
      <c r="BU152" s="94" t="s">
        <v>239</v>
      </c>
    </row>
    <row r="153" spans="1:73" ht="56.25" customHeight="1" x14ac:dyDescent="0.25">
      <c r="A153" s="75">
        <v>4</v>
      </c>
      <c r="B153" s="123" t="s">
        <v>154</v>
      </c>
      <c r="C153" s="99" t="s">
        <v>155</v>
      </c>
      <c r="D153" s="116" t="s">
        <v>3</v>
      </c>
      <c r="E153" s="76">
        <v>1</v>
      </c>
      <c r="F153" s="116"/>
      <c r="G153" s="116"/>
      <c r="H153" s="78"/>
      <c r="I153" s="78"/>
      <c r="J153" s="78"/>
      <c r="K153" s="78"/>
      <c r="L153" s="78"/>
      <c r="M153" s="78"/>
      <c r="N153" s="78"/>
      <c r="O153" s="78"/>
      <c r="P153" s="78"/>
      <c r="Q153" s="78"/>
      <c r="R153" s="78"/>
      <c r="S153" s="78"/>
      <c r="T153" s="78"/>
      <c r="U153" s="78"/>
      <c r="V153" s="78"/>
      <c r="W153" s="78"/>
      <c r="X153" s="79"/>
      <c r="Y153" s="79"/>
      <c r="Z153" s="79"/>
      <c r="AA153" s="79"/>
      <c r="AB153" s="79"/>
      <c r="AC153" s="79"/>
      <c r="AD153" s="79"/>
      <c r="AE153" s="79"/>
      <c r="AF153" s="79"/>
      <c r="AG153" s="79"/>
      <c r="AH153" s="79"/>
      <c r="AI153" s="79"/>
      <c r="AJ153" s="79"/>
      <c r="AK153" s="79"/>
      <c r="AL153" s="79"/>
      <c r="AM153" s="79"/>
      <c r="AN153" s="80"/>
      <c r="AO153" s="80"/>
      <c r="AP153" s="80"/>
      <c r="AQ153" s="80"/>
      <c r="AR153" s="80"/>
      <c r="AS153" s="80">
        <v>70924</v>
      </c>
      <c r="AT153" s="80"/>
      <c r="AU153" s="80"/>
      <c r="AV153" s="80"/>
      <c r="AW153" s="80"/>
      <c r="AX153" s="80"/>
      <c r="AY153" s="80"/>
      <c r="AZ153" s="80"/>
      <c r="BA153" s="80"/>
      <c r="BB153" s="81"/>
      <c r="BC153" s="81"/>
      <c r="BD153" s="82"/>
      <c r="BE153" s="82"/>
      <c r="BF153" s="83"/>
      <c r="BG153" s="83"/>
      <c r="BH153" s="83"/>
      <c r="BI153" s="40"/>
      <c r="BJ153" s="82"/>
      <c r="BK153" s="84">
        <f t="shared" si="71"/>
        <v>70924</v>
      </c>
      <c r="BL153" s="84">
        <f t="shared" si="72"/>
        <v>70924</v>
      </c>
      <c r="BM153" s="84">
        <f t="shared" si="73"/>
        <v>70924</v>
      </c>
      <c r="BN153" s="84">
        <f t="shared" si="74"/>
        <v>70924</v>
      </c>
      <c r="BO153" s="79">
        <f t="shared" si="75"/>
        <v>70924</v>
      </c>
      <c r="BP153" s="84">
        <f t="shared" si="76"/>
        <v>70924</v>
      </c>
      <c r="BQ153" s="84">
        <f t="shared" si="77"/>
        <v>70924</v>
      </c>
      <c r="BR153" s="79">
        <v>0</v>
      </c>
      <c r="BS153" s="85">
        <v>0</v>
      </c>
      <c r="BT153" s="79">
        <f>+BK153</f>
        <v>70924</v>
      </c>
      <c r="BU153" s="94" t="s">
        <v>239</v>
      </c>
    </row>
    <row r="154" spans="1:73" ht="29.25" customHeight="1" x14ac:dyDescent="0.25">
      <c r="A154" s="168" t="s">
        <v>290</v>
      </c>
      <c r="B154" s="168"/>
      <c r="C154" s="168"/>
      <c r="D154" s="120" t="s">
        <v>156</v>
      </c>
      <c r="E154" s="48"/>
      <c r="F154" s="120"/>
      <c r="G154" s="120"/>
      <c r="H154" s="121"/>
      <c r="I154" s="121"/>
      <c r="J154" s="121"/>
      <c r="K154" s="121"/>
      <c r="L154" s="50"/>
      <c r="M154" s="50"/>
      <c r="N154" s="50"/>
      <c r="O154" s="50"/>
      <c r="P154" s="50"/>
      <c r="Q154" s="50"/>
      <c r="R154" s="50"/>
      <c r="S154" s="50"/>
      <c r="T154" s="50"/>
      <c r="U154" s="50"/>
      <c r="V154" s="50"/>
      <c r="W154" s="50"/>
      <c r="X154" s="51"/>
      <c r="Y154" s="51"/>
      <c r="Z154" s="51"/>
      <c r="AA154" s="51"/>
      <c r="AB154" s="51"/>
      <c r="AC154" s="51"/>
      <c r="AD154" s="51"/>
      <c r="AE154" s="51"/>
      <c r="AF154" s="51"/>
      <c r="AG154" s="51"/>
      <c r="AH154" s="51"/>
      <c r="AI154" s="51"/>
      <c r="AJ154" s="51"/>
      <c r="AK154" s="51"/>
      <c r="AL154" s="51"/>
      <c r="AM154" s="51"/>
      <c r="AN154" s="52"/>
      <c r="AO154" s="52"/>
      <c r="AP154" s="52"/>
      <c r="AQ154" s="52"/>
      <c r="AR154" s="52"/>
      <c r="AS154" s="52"/>
      <c r="AT154" s="52"/>
      <c r="AU154" s="52"/>
      <c r="AV154" s="52"/>
      <c r="AW154" s="52"/>
      <c r="AX154" s="52"/>
      <c r="AY154" s="52"/>
      <c r="AZ154" s="52"/>
      <c r="BA154" s="52"/>
      <c r="BB154" s="53"/>
      <c r="BC154" s="53"/>
      <c r="BD154" s="54"/>
      <c r="BE154" s="54"/>
      <c r="BF154" s="55"/>
      <c r="BG154" s="55"/>
      <c r="BH154" s="55"/>
      <c r="BI154" s="56"/>
      <c r="BJ154" s="54"/>
      <c r="BK154" s="57"/>
      <c r="BL154" s="57"/>
      <c r="BM154" s="57"/>
      <c r="BN154" s="57"/>
      <c r="BO154" s="51"/>
      <c r="BP154" s="57"/>
      <c r="BQ154" s="57"/>
      <c r="BR154" s="51"/>
      <c r="BS154" s="58"/>
      <c r="BT154" s="51"/>
      <c r="BU154" s="59"/>
    </row>
    <row r="155" spans="1:73" ht="29.25" customHeight="1" x14ac:dyDescent="0.25">
      <c r="A155" s="113" t="s">
        <v>0</v>
      </c>
      <c r="B155" s="114" t="s">
        <v>1</v>
      </c>
      <c r="C155" s="114" t="s">
        <v>5</v>
      </c>
      <c r="D155" s="113" t="s">
        <v>2</v>
      </c>
      <c r="E155" s="63"/>
      <c r="F155" s="113"/>
      <c r="G155" s="113"/>
      <c r="H155" s="115"/>
      <c r="I155" s="115"/>
      <c r="J155" s="115"/>
      <c r="K155" s="115"/>
      <c r="L155" s="65"/>
      <c r="M155" s="65"/>
      <c r="N155" s="65"/>
      <c r="O155" s="65"/>
      <c r="P155" s="65"/>
      <c r="Q155" s="65"/>
      <c r="R155" s="65"/>
      <c r="S155" s="65"/>
      <c r="T155" s="65"/>
      <c r="U155" s="65"/>
      <c r="V155" s="65"/>
      <c r="W155" s="65"/>
      <c r="X155" s="66"/>
      <c r="Y155" s="66"/>
      <c r="Z155" s="66"/>
      <c r="AA155" s="66"/>
      <c r="AB155" s="66"/>
      <c r="AC155" s="66"/>
      <c r="AD155" s="66"/>
      <c r="AE155" s="66"/>
      <c r="AF155" s="66"/>
      <c r="AG155" s="66"/>
      <c r="AH155" s="66"/>
      <c r="AI155" s="66"/>
      <c r="AJ155" s="66"/>
      <c r="AK155" s="66"/>
      <c r="AL155" s="66"/>
      <c r="AM155" s="66"/>
      <c r="AN155" s="67"/>
      <c r="AO155" s="67"/>
      <c r="AP155" s="67"/>
      <c r="AQ155" s="67"/>
      <c r="AR155" s="67"/>
      <c r="AS155" s="67"/>
      <c r="AT155" s="67"/>
      <c r="AU155" s="67"/>
      <c r="AV155" s="67"/>
      <c r="AW155" s="67"/>
      <c r="AX155" s="67"/>
      <c r="AY155" s="67"/>
      <c r="AZ155" s="67"/>
      <c r="BA155" s="67"/>
      <c r="BB155" s="68"/>
      <c r="BC155" s="68"/>
      <c r="BD155" s="69"/>
      <c r="BE155" s="69"/>
      <c r="BF155" s="70"/>
      <c r="BG155" s="70"/>
      <c r="BH155" s="70"/>
      <c r="BI155" s="71"/>
      <c r="BJ155" s="69"/>
      <c r="BK155" s="72"/>
      <c r="BL155" s="72"/>
      <c r="BM155" s="72"/>
      <c r="BN155" s="72"/>
      <c r="BO155" s="66"/>
      <c r="BP155" s="72"/>
      <c r="BQ155" s="72"/>
      <c r="BR155" s="66"/>
      <c r="BS155" s="73"/>
      <c r="BT155" s="66"/>
      <c r="BU155" s="74"/>
    </row>
    <row r="156" spans="1:73" ht="40.5" customHeight="1" x14ac:dyDescent="0.25">
      <c r="A156" s="75">
        <v>1</v>
      </c>
      <c r="B156" s="99" t="s">
        <v>157</v>
      </c>
      <c r="C156" s="99" t="s">
        <v>158</v>
      </c>
      <c r="D156" s="116" t="s">
        <v>3</v>
      </c>
      <c r="E156" s="76">
        <v>1</v>
      </c>
      <c r="F156" s="116"/>
      <c r="G156" s="116"/>
      <c r="H156" s="78"/>
      <c r="I156" s="78"/>
      <c r="J156" s="78"/>
      <c r="K156" s="78"/>
      <c r="L156" s="78"/>
      <c r="M156" s="78"/>
      <c r="N156" s="78"/>
      <c r="O156" s="78"/>
      <c r="P156" s="78"/>
      <c r="Q156" s="78"/>
      <c r="R156" s="78"/>
      <c r="S156" s="78"/>
      <c r="T156" s="78"/>
      <c r="U156" s="78"/>
      <c r="V156" s="78"/>
      <c r="W156" s="78"/>
      <c r="X156" s="79"/>
      <c r="Y156" s="79"/>
      <c r="Z156" s="79"/>
      <c r="AA156" s="79"/>
      <c r="AB156" s="79"/>
      <c r="AC156" s="79"/>
      <c r="AD156" s="79"/>
      <c r="AE156" s="79"/>
      <c r="AF156" s="79"/>
      <c r="AG156" s="79"/>
      <c r="AH156" s="79"/>
      <c r="AI156" s="79"/>
      <c r="AJ156" s="79"/>
      <c r="AK156" s="79"/>
      <c r="AL156" s="79"/>
      <c r="AM156" s="79"/>
      <c r="AN156" s="80"/>
      <c r="AO156" s="80"/>
      <c r="AP156" s="80"/>
      <c r="AQ156" s="80"/>
      <c r="AR156" s="80"/>
      <c r="AS156" s="80"/>
      <c r="AT156" s="80"/>
      <c r="AU156" s="80">
        <v>1438800</v>
      </c>
      <c r="AV156" s="80"/>
      <c r="AW156" s="80"/>
      <c r="AX156" s="80"/>
      <c r="AY156" s="80"/>
      <c r="AZ156" s="80"/>
      <c r="BA156" s="80"/>
      <c r="BB156" s="81"/>
      <c r="BC156" s="81"/>
      <c r="BD156" s="82"/>
      <c r="BE156" s="82"/>
      <c r="BF156" s="83"/>
      <c r="BG156" s="83"/>
      <c r="BH156" s="83"/>
      <c r="BI156" s="40"/>
      <c r="BJ156" s="82"/>
      <c r="BK156" s="84">
        <f t="shared" si="71"/>
        <v>1438800</v>
      </c>
      <c r="BL156" s="84">
        <f t="shared" si="72"/>
        <v>1438800</v>
      </c>
      <c r="BM156" s="84">
        <f t="shared" si="73"/>
        <v>1438800</v>
      </c>
      <c r="BN156" s="84">
        <f t="shared" si="74"/>
        <v>1438800</v>
      </c>
      <c r="BO156" s="79">
        <f t="shared" si="75"/>
        <v>1438800</v>
      </c>
      <c r="BP156" s="84">
        <f t="shared" si="76"/>
        <v>1438800</v>
      </c>
      <c r="BQ156" s="84">
        <f t="shared" si="77"/>
        <v>1438800</v>
      </c>
      <c r="BR156" s="79">
        <v>0</v>
      </c>
      <c r="BS156" s="85">
        <v>0</v>
      </c>
      <c r="BT156" s="79">
        <f t="shared" ref="BT156:BT174" si="79">+BK156</f>
        <v>1438800</v>
      </c>
      <c r="BU156" s="94" t="s">
        <v>239</v>
      </c>
    </row>
    <row r="157" spans="1:73" ht="35.25" customHeight="1" x14ac:dyDescent="0.25">
      <c r="A157" s="75">
        <v>2</v>
      </c>
      <c r="B157" s="99" t="s">
        <v>159</v>
      </c>
      <c r="C157" s="99" t="s">
        <v>158</v>
      </c>
      <c r="D157" s="116" t="s">
        <v>3</v>
      </c>
      <c r="E157" s="76">
        <v>1</v>
      </c>
      <c r="F157" s="116"/>
      <c r="G157" s="116"/>
      <c r="H157" s="78"/>
      <c r="I157" s="78"/>
      <c r="J157" s="78"/>
      <c r="K157" s="78"/>
      <c r="L157" s="78"/>
      <c r="M157" s="78"/>
      <c r="N157" s="78"/>
      <c r="O157" s="78"/>
      <c r="P157" s="78"/>
      <c r="Q157" s="78"/>
      <c r="R157" s="78"/>
      <c r="S157" s="78"/>
      <c r="T157" s="78"/>
      <c r="U157" s="78"/>
      <c r="V157" s="78"/>
      <c r="W157" s="78"/>
      <c r="X157" s="79"/>
      <c r="Y157" s="79"/>
      <c r="Z157" s="79"/>
      <c r="AA157" s="79"/>
      <c r="AB157" s="79"/>
      <c r="AC157" s="79"/>
      <c r="AD157" s="79"/>
      <c r="AE157" s="79"/>
      <c r="AF157" s="79"/>
      <c r="AG157" s="79"/>
      <c r="AH157" s="79"/>
      <c r="AI157" s="79"/>
      <c r="AJ157" s="79"/>
      <c r="AK157" s="79"/>
      <c r="AL157" s="79"/>
      <c r="AM157" s="79"/>
      <c r="AN157" s="80"/>
      <c r="AO157" s="80"/>
      <c r="AP157" s="80"/>
      <c r="AQ157" s="80"/>
      <c r="AR157" s="80"/>
      <c r="AS157" s="80"/>
      <c r="AT157" s="80"/>
      <c r="AU157" s="80">
        <v>670890</v>
      </c>
      <c r="AV157" s="80"/>
      <c r="AW157" s="80"/>
      <c r="AX157" s="80"/>
      <c r="AY157" s="80"/>
      <c r="AZ157" s="80"/>
      <c r="BA157" s="80"/>
      <c r="BB157" s="81"/>
      <c r="BC157" s="81"/>
      <c r="BD157" s="82"/>
      <c r="BE157" s="82"/>
      <c r="BF157" s="83"/>
      <c r="BG157" s="83"/>
      <c r="BH157" s="83"/>
      <c r="BI157" s="40"/>
      <c r="BJ157" s="82"/>
      <c r="BK157" s="84">
        <f t="shared" si="71"/>
        <v>670890</v>
      </c>
      <c r="BL157" s="84">
        <f t="shared" si="72"/>
        <v>670890</v>
      </c>
      <c r="BM157" s="84">
        <f t="shared" si="73"/>
        <v>670890</v>
      </c>
      <c r="BN157" s="84">
        <f t="shared" si="74"/>
        <v>670890</v>
      </c>
      <c r="BO157" s="79">
        <f t="shared" si="75"/>
        <v>670890</v>
      </c>
      <c r="BP157" s="84">
        <f t="shared" si="76"/>
        <v>670890</v>
      </c>
      <c r="BQ157" s="84">
        <f t="shared" si="77"/>
        <v>670890</v>
      </c>
      <c r="BR157" s="79">
        <v>0</v>
      </c>
      <c r="BS157" s="85">
        <v>0</v>
      </c>
      <c r="BT157" s="79">
        <f t="shared" si="79"/>
        <v>670890</v>
      </c>
      <c r="BU157" s="94" t="s">
        <v>239</v>
      </c>
    </row>
    <row r="158" spans="1:73" ht="36.75" customHeight="1" x14ac:dyDescent="0.25">
      <c r="A158" s="75">
        <v>3</v>
      </c>
      <c r="B158" s="99" t="s">
        <v>160</v>
      </c>
      <c r="C158" s="99" t="s">
        <v>158</v>
      </c>
      <c r="D158" s="116" t="s">
        <v>3</v>
      </c>
      <c r="E158" s="76">
        <v>1</v>
      </c>
      <c r="F158" s="116"/>
      <c r="G158" s="116"/>
      <c r="H158" s="78"/>
      <c r="I158" s="78"/>
      <c r="J158" s="78"/>
      <c r="K158" s="78"/>
      <c r="L158" s="78"/>
      <c r="M158" s="78"/>
      <c r="N158" s="78"/>
      <c r="O158" s="78"/>
      <c r="P158" s="78"/>
      <c r="Q158" s="78"/>
      <c r="R158" s="78"/>
      <c r="S158" s="78"/>
      <c r="T158" s="78"/>
      <c r="U158" s="78"/>
      <c r="V158" s="78"/>
      <c r="W158" s="78"/>
      <c r="X158" s="79"/>
      <c r="Y158" s="79"/>
      <c r="Z158" s="79"/>
      <c r="AA158" s="79"/>
      <c r="AB158" s="79"/>
      <c r="AC158" s="79"/>
      <c r="AD158" s="79"/>
      <c r="AE158" s="79"/>
      <c r="AF158" s="79"/>
      <c r="AG158" s="79"/>
      <c r="AH158" s="79"/>
      <c r="AI158" s="79"/>
      <c r="AJ158" s="79"/>
      <c r="AK158" s="79"/>
      <c r="AL158" s="79"/>
      <c r="AM158" s="79"/>
      <c r="AN158" s="80"/>
      <c r="AO158" s="80"/>
      <c r="AP158" s="80"/>
      <c r="AQ158" s="80"/>
      <c r="AR158" s="80"/>
      <c r="AS158" s="80"/>
      <c r="AT158" s="80"/>
      <c r="AU158" s="80">
        <v>805200</v>
      </c>
      <c r="AV158" s="80"/>
      <c r="AW158" s="80"/>
      <c r="AX158" s="80"/>
      <c r="AY158" s="80"/>
      <c r="AZ158" s="80"/>
      <c r="BA158" s="80"/>
      <c r="BB158" s="81"/>
      <c r="BC158" s="81"/>
      <c r="BD158" s="82"/>
      <c r="BE158" s="82"/>
      <c r="BF158" s="83"/>
      <c r="BG158" s="83"/>
      <c r="BH158" s="83"/>
      <c r="BI158" s="40"/>
      <c r="BJ158" s="82"/>
      <c r="BK158" s="84">
        <f t="shared" si="71"/>
        <v>805200</v>
      </c>
      <c r="BL158" s="84">
        <f t="shared" si="72"/>
        <v>805200</v>
      </c>
      <c r="BM158" s="84">
        <f t="shared" si="73"/>
        <v>805200</v>
      </c>
      <c r="BN158" s="84">
        <f t="shared" si="74"/>
        <v>805200</v>
      </c>
      <c r="BO158" s="79">
        <f t="shared" si="75"/>
        <v>805200</v>
      </c>
      <c r="BP158" s="84">
        <f t="shared" si="76"/>
        <v>805200</v>
      </c>
      <c r="BQ158" s="84">
        <f t="shared" si="77"/>
        <v>805200</v>
      </c>
      <c r="BR158" s="79">
        <v>0</v>
      </c>
      <c r="BS158" s="85">
        <v>0</v>
      </c>
      <c r="BT158" s="79">
        <f t="shared" si="79"/>
        <v>805200</v>
      </c>
      <c r="BU158" s="94" t="s">
        <v>239</v>
      </c>
    </row>
    <row r="159" spans="1:73" ht="39.75" customHeight="1" x14ac:dyDescent="0.25">
      <c r="A159" s="75">
        <v>4</v>
      </c>
      <c r="B159" s="99" t="s">
        <v>161</v>
      </c>
      <c r="C159" s="99" t="s">
        <v>158</v>
      </c>
      <c r="D159" s="116" t="s">
        <v>3</v>
      </c>
      <c r="E159" s="76">
        <v>1</v>
      </c>
      <c r="F159" s="116"/>
      <c r="G159" s="116"/>
      <c r="H159" s="78"/>
      <c r="I159" s="78"/>
      <c r="J159" s="78"/>
      <c r="K159" s="78"/>
      <c r="L159" s="78"/>
      <c r="M159" s="78"/>
      <c r="N159" s="78"/>
      <c r="O159" s="78"/>
      <c r="P159" s="78"/>
      <c r="Q159" s="78"/>
      <c r="R159" s="78"/>
      <c r="S159" s="78"/>
      <c r="T159" s="78"/>
      <c r="U159" s="78"/>
      <c r="V159" s="78"/>
      <c r="W159" s="78"/>
      <c r="X159" s="79"/>
      <c r="Y159" s="79"/>
      <c r="Z159" s="79"/>
      <c r="AA159" s="79"/>
      <c r="AB159" s="79"/>
      <c r="AC159" s="79"/>
      <c r="AD159" s="79"/>
      <c r="AE159" s="79"/>
      <c r="AF159" s="79"/>
      <c r="AG159" s="79"/>
      <c r="AH159" s="79"/>
      <c r="AI159" s="79"/>
      <c r="AJ159" s="79"/>
      <c r="AK159" s="79"/>
      <c r="AL159" s="79"/>
      <c r="AM159" s="79"/>
      <c r="AN159" s="80"/>
      <c r="AO159" s="80"/>
      <c r="AP159" s="80"/>
      <c r="AQ159" s="80"/>
      <c r="AR159" s="80"/>
      <c r="AS159" s="80"/>
      <c r="AT159" s="80"/>
      <c r="AU159" s="80">
        <v>2004728</v>
      </c>
      <c r="AV159" s="80"/>
      <c r="AW159" s="80"/>
      <c r="AX159" s="80"/>
      <c r="AY159" s="80"/>
      <c r="AZ159" s="80"/>
      <c r="BA159" s="80"/>
      <c r="BB159" s="81"/>
      <c r="BC159" s="81"/>
      <c r="BD159" s="82"/>
      <c r="BE159" s="82"/>
      <c r="BF159" s="83"/>
      <c r="BG159" s="83"/>
      <c r="BH159" s="83"/>
      <c r="BI159" s="40"/>
      <c r="BJ159" s="82"/>
      <c r="BK159" s="84">
        <f t="shared" si="71"/>
        <v>2004728</v>
      </c>
      <c r="BL159" s="84">
        <f t="shared" si="72"/>
        <v>2004728</v>
      </c>
      <c r="BM159" s="84">
        <f t="shared" si="73"/>
        <v>2004728</v>
      </c>
      <c r="BN159" s="84">
        <f t="shared" si="74"/>
        <v>2004728</v>
      </c>
      <c r="BO159" s="79">
        <f t="shared" si="75"/>
        <v>2004727.9999999998</v>
      </c>
      <c r="BP159" s="84">
        <f t="shared" si="76"/>
        <v>2004728</v>
      </c>
      <c r="BQ159" s="84">
        <f t="shared" si="77"/>
        <v>2004728</v>
      </c>
      <c r="BR159" s="79">
        <v>0</v>
      </c>
      <c r="BS159" s="85">
        <v>0</v>
      </c>
      <c r="BT159" s="79">
        <f t="shared" si="79"/>
        <v>2004728</v>
      </c>
      <c r="BU159" s="94" t="s">
        <v>239</v>
      </c>
    </row>
    <row r="160" spans="1:73" ht="42.75" customHeight="1" x14ac:dyDescent="0.25">
      <c r="A160" s="75">
        <v>5</v>
      </c>
      <c r="B160" s="99" t="s">
        <v>162</v>
      </c>
      <c r="C160" s="99" t="s">
        <v>158</v>
      </c>
      <c r="D160" s="116" t="s">
        <v>3</v>
      </c>
      <c r="E160" s="76">
        <v>1</v>
      </c>
      <c r="F160" s="116"/>
      <c r="G160" s="116"/>
      <c r="H160" s="78"/>
      <c r="I160" s="78"/>
      <c r="J160" s="78"/>
      <c r="K160" s="78"/>
      <c r="L160" s="78"/>
      <c r="M160" s="78"/>
      <c r="N160" s="78"/>
      <c r="O160" s="78"/>
      <c r="P160" s="78"/>
      <c r="Q160" s="78"/>
      <c r="R160" s="78"/>
      <c r="S160" s="78"/>
      <c r="T160" s="78"/>
      <c r="U160" s="78"/>
      <c r="V160" s="78"/>
      <c r="W160" s="78"/>
      <c r="X160" s="79"/>
      <c r="Y160" s="79"/>
      <c r="Z160" s="79"/>
      <c r="AA160" s="79"/>
      <c r="AB160" s="79"/>
      <c r="AC160" s="79"/>
      <c r="AD160" s="79"/>
      <c r="AE160" s="79"/>
      <c r="AF160" s="79"/>
      <c r="AG160" s="79"/>
      <c r="AH160" s="79"/>
      <c r="AI160" s="79"/>
      <c r="AJ160" s="79"/>
      <c r="AK160" s="79"/>
      <c r="AL160" s="79"/>
      <c r="AM160" s="79"/>
      <c r="AN160" s="80"/>
      <c r="AO160" s="80"/>
      <c r="AP160" s="80"/>
      <c r="AQ160" s="80"/>
      <c r="AR160" s="80"/>
      <c r="AS160" s="80"/>
      <c r="AT160" s="80"/>
      <c r="AU160" s="80">
        <v>935550</v>
      </c>
      <c r="AV160" s="80"/>
      <c r="AW160" s="80"/>
      <c r="AX160" s="80"/>
      <c r="AY160" s="80"/>
      <c r="AZ160" s="80"/>
      <c r="BA160" s="80"/>
      <c r="BB160" s="81"/>
      <c r="BC160" s="81"/>
      <c r="BD160" s="82"/>
      <c r="BE160" s="82"/>
      <c r="BF160" s="83"/>
      <c r="BG160" s="83"/>
      <c r="BH160" s="83"/>
      <c r="BI160" s="40"/>
      <c r="BJ160" s="82"/>
      <c r="BK160" s="84">
        <f t="shared" si="71"/>
        <v>935550</v>
      </c>
      <c r="BL160" s="84">
        <f t="shared" si="72"/>
        <v>935550</v>
      </c>
      <c r="BM160" s="84">
        <f t="shared" si="73"/>
        <v>935550</v>
      </c>
      <c r="BN160" s="84">
        <f t="shared" si="74"/>
        <v>935550</v>
      </c>
      <c r="BO160" s="79">
        <f t="shared" si="75"/>
        <v>935550</v>
      </c>
      <c r="BP160" s="84">
        <f t="shared" si="76"/>
        <v>935550</v>
      </c>
      <c r="BQ160" s="84">
        <f t="shared" si="77"/>
        <v>935550</v>
      </c>
      <c r="BR160" s="79">
        <v>0</v>
      </c>
      <c r="BS160" s="85">
        <v>0</v>
      </c>
      <c r="BT160" s="79">
        <f t="shared" si="79"/>
        <v>935550</v>
      </c>
      <c r="BU160" s="94" t="s">
        <v>239</v>
      </c>
    </row>
    <row r="161" spans="1:73" ht="46.5" customHeight="1" x14ac:dyDescent="0.25">
      <c r="A161" s="75">
        <v>6</v>
      </c>
      <c r="B161" s="99" t="s">
        <v>163</v>
      </c>
      <c r="C161" s="99" t="s">
        <v>158</v>
      </c>
      <c r="D161" s="116" t="s">
        <v>3</v>
      </c>
      <c r="E161" s="76">
        <v>1</v>
      </c>
      <c r="F161" s="116"/>
      <c r="G161" s="116"/>
      <c r="H161" s="78"/>
      <c r="I161" s="78"/>
      <c r="J161" s="78"/>
      <c r="K161" s="78"/>
      <c r="L161" s="78"/>
      <c r="M161" s="78"/>
      <c r="N161" s="78"/>
      <c r="O161" s="78"/>
      <c r="P161" s="78"/>
      <c r="Q161" s="78"/>
      <c r="R161" s="78"/>
      <c r="S161" s="78"/>
      <c r="T161" s="78"/>
      <c r="U161" s="78"/>
      <c r="V161" s="78"/>
      <c r="W161" s="78"/>
      <c r="X161" s="79"/>
      <c r="Y161" s="79"/>
      <c r="Z161" s="79"/>
      <c r="AA161" s="79"/>
      <c r="AB161" s="79"/>
      <c r="AC161" s="79"/>
      <c r="AD161" s="79"/>
      <c r="AE161" s="79"/>
      <c r="AF161" s="79"/>
      <c r="AG161" s="79"/>
      <c r="AH161" s="79"/>
      <c r="AI161" s="79"/>
      <c r="AJ161" s="79"/>
      <c r="AK161" s="79"/>
      <c r="AL161" s="79"/>
      <c r="AM161" s="79"/>
      <c r="AN161" s="80"/>
      <c r="AO161" s="80"/>
      <c r="AP161" s="80"/>
      <c r="AQ161" s="80"/>
      <c r="AR161" s="80"/>
      <c r="AS161" s="80"/>
      <c r="AT161" s="80"/>
      <c r="AU161" s="80">
        <v>1046760</v>
      </c>
      <c r="AV161" s="80"/>
      <c r="AW161" s="80"/>
      <c r="AX161" s="80"/>
      <c r="AY161" s="80"/>
      <c r="AZ161" s="80"/>
      <c r="BA161" s="80"/>
      <c r="BB161" s="81"/>
      <c r="BC161" s="81"/>
      <c r="BD161" s="82"/>
      <c r="BE161" s="82"/>
      <c r="BF161" s="83"/>
      <c r="BG161" s="83"/>
      <c r="BH161" s="83"/>
      <c r="BI161" s="40"/>
      <c r="BJ161" s="82"/>
      <c r="BK161" s="84">
        <f t="shared" si="71"/>
        <v>1046760</v>
      </c>
      <c r="BL161" s="84">
        <f t="shared" si="72"/>
        <v>1046760</v>
      </c>
      <c r="BM161" s="84">
        <f t="shared" si="73"/>
        <v>1046760</v>
      </c>
      <c r="BN161" s="84">
        <f t="shared" si="74"/>
        <v>1046760</v>
      </c>
      <c r="BO161" s="79">
        <f t="shared" si="75"/>
        <v>1046760</v>
      </c>
      <c r="BP161" s="84">
        <f t="shared" si="76"/>
        <v>1046760</v>
      </c>
      <c r="BQ161" s="84">
        <f t="shared" si="77"/>
        <v>1046760</v>
      </c>
      <c r="BR161" s="79">
        <v>0</v>
      </c>
      <c r="BS161" s="85">
        <v>0</v>
      </c>
      <c r="BT161" s="79">
        <f t="shared" si="79"/>
        <v>1046760</v>
      </c>
      <c r="BU161" s="94" t="s">
        <v>239</v>
      </c>
    </row>
    <row r="162" spans="1:73" ht="40.5" customHeight="1" x14ac:dyDescent="0.25">
      <c r="A162" s="75">
        <v>7</v>
      </c>
      <c r="B162" s="99" t="s">
        <v>164</v>
      </c>
      <c r="C162" s="99" t="s">
        <v>158</v>
      </c>
      <c r="D162" s="116" t="s">
        <v>3</v>
      </c>
      <c r="E162" s="76">
        <v>1</v>
      </c>
      <c r="F162" s="116"/>
      <c r="G162" s="116"/>
      <c r="H162" s="78"/>
      <c r="I162" s="78"/>
      <c r="J162" s="78"/>
      <c r="K162" s="78"/>
      <c r="L162" s="78"/>
      <c r="M162" s="78"/>
      <c r="N162" s="78"/>
      <c r="O162" s="78"/>
      <c r="P162" s="78"/>
      <c r="Q162" s="78"/>
      <c r="R162" s="78"/>
      <c r="S162" s="78"/>
      <c r="T162" s="78"/>
      <c r="U162" s="78"/>
      <c r="V162" s="78"/>
      <c r="W162" s="78"/>
      <c r="X162" s="79"/>
      <c r="Y162" s="79"/>
      <c r="Z162" s="79"/>
      <c r="AA162" s="79"/>
      <c r="AB162" s="79"/>
      <c r="AC162" s="79"/>
      <c r="AD162" s="79"/>
      <c r="AE162" s="79"/>
      <c r="AF162" s="79"/>
      <c r="AG162" s="79"/>
      <c r="AH162" s="79"/>
      <c r="AI162" s="79"/>
      <c r="AJ162" s="79"/>
      <c r="AK162" s="79"/>
      <c r="AL162" s="79"/>
      <c r="AM162" s="79"/>
      <c r="AN162" s="80"/>
      <c r="AO162" s="80"/>
      <c r="AP162" s="80"/>
      <c r="AQ162" s="80"/>
      <c r="AR162" s="80"/>
      <c r="AS162" s="80"/>
      <c r="AT162" s="80"/>
      <c r="AU162" s="80">
        <v>1441440</v>
      </c>
      <c r="AV162" s="80"/>
      <c r="AW162" s="80"/>
      <c r="AX162" s="80"/>
      <c r="AY162" s="80"/>
      <c r="AZ162" s="80"/>
      <c r="BA162" s="80"/>
      <c r="BB162" s="81"/>
      <c r="BC162" s="81"/>
      <c r="BD162" s="82"/>
      <c r="BE162" s="82"/>
      <c r="BF162" s="83"/>
      <c r="BG162" s="83"/>
      <c r="BH162" s="83"/>
      <c r="BI162" s="40"/>
      <c r="BJ162" s="82"/>
      <c r="BK162" s="84">
        <f t="shared" si="71"/>
        <v>1441440</v>
      </c>
      <c r="BL162" s="84">
        <f t="shared" si="72"/>
        <v>1441440</v>
      </c>
      <c r="BM162" s="84">
        <f t="shared" si="73"/>
        <v>1441440</v>
      </c>
      <c r="BN162" s="84">
        <f t="shared" si="74"/>
        <v>1441440</v>
      </c>
      <c r="BO162" s="79">
        <f t="shared" si="75"/>
        <v>1441440</v>
      </c>
      <c r="BP162" s="84">
        <f t="shared" si="76"/>
        <v>1441440</v>
      </c>
      <c r="BQ162" s="84">
        <f t="shared" si="77"/>
        <v>1441440</v>
      </c>
      <c r="BR162" s="79">
        <v>0</v>
      </c>
      <c r="BS162" s="85">
        <v>0</v>
      </c>
      <c r="BT162" s="79">
        <f t="shared" si="79"/>
        <v>1441440</v>
      </c>
      <c r="BU162" s="94" t="s">
        <v>239</v>
      </c>
    </row>
    <row r="163" spans="1:73" ht="48" customHeight="1" x14ac:dyDescent="0.25">
      <c r="A163" s="75">
        <v>8</v>
      </c>
      <c r="B163" s="99" t="s">
        <v>165</v>
      </c>
      <c r="C163" s="99" t="s">
        <v>158</v>
      </c>
      <c r="D163" s="116" t="s">
        <v>3</v>
      </c>
      <c r="E163" s="76">
        <v>1</v>
      </c>
      <c r="F163" s="116"/>
      <c r="G163" s="116"/>
      <c r="H163" s="78"/>
      <c r="I163" s="78"/>
      <c r="J163" s="78"/>
      <c r="K163" s="78"/>
      <c r="L163" s="78"/>
      <c r="M163" s="78"/>
      <c r="N163" s="78"/>
      <c r="O163" s="78"/>
      <c r="P163" s="78"/>
      <c r="Q163" s="78"/>
      <c r="R163" s="78"/>
      <c r="S163" s="78"/>
      <c r="T163" s="78"/>
      <c r="U163" s="78"/>
      <c r="V163" s="78"/>
      <c r="W163" s="78"/>
      <c r="X163" s="79"/>
      <c r="Y163" s="79"/>
      <c r="Z163" s="79"/>
      <c r="AA163" s="79"/>
      <c r="AB163" s="79"/>
      <c r="AC163" s="79"/>
      <c r="AD163" s="79"/>
      <c r="AE163" s="79"/>
      <c r="AF163" s="79"/>
      <c r="AG163" s="79"/>
      <c r="AH163" s="79"/>
      <c r="AI163" s="79"/>
      <c r="AJ163" s="79"/>
      <c r="AK163" s="79"/>
      <c r="AL163" s="79"/>
      <c r="AM163" s="79"/>
      <c r="AN163" s="80"/>
      <c r="AO163" s="80"/>
      <c r="AP163" s="80"/>
      <c r="AQ163" s="80"/>
      <c r="AR163" s="80"/>
      <c r="AS163" s="80"/>
      <c r="AT163" s="80"/>
      <c r="AU163" s="80">
        <v>2275680</v>
      </c>
      <c r="AV163" s="80"/>
      <c r="AW163" s="80"/>
      <c r="AX163" s="80"/>
      <c r="AY163" s="80"/>
      <c r="AZ163" s="80"/>
      <c r="BA163" s="80"/>
      <c r="BB163" s="81"/>
      <c r="BC163" s="81"/>
      <c r="BD163" s="82"/>
      <c r="BE163" s="82"/>
      <c r="BF163" s="83"/>
      <c r="BG163" s="83"/>
      <c r="BH163" s="83"/>
      <c r="BI163" s="40"/>
      <c r="BJ163" s="82"/>
      <c r="BK163" s="84">
        <f t="shared" si="71"/>
        <v>2275680</v>
      </c>
      <c r="BL163" s="84">
        <f t="shared" si="72"/>
        <v>2275680</v>
      </c>
      <c r="BM163" s="84">
        <f t="shared" si="73"/>
        <v>2275680</v>
      </c>
      <c r="BN163" s="84">
        <f t="shared" si="74"/>
        <v>2275680</v>
      </c>
      <c r="BO163" s="79">
        <f t="shared" si="75"/>
        <v>2275680</v>
      </c>
      <c r="BP163" s="84">
        <f t="shared" si="76"/>
        <v>2275680</v>
      </c>
      <c r="BQ163" s="84">
        <f t="shared" si="77"/>
        <v>2275680</v>
      </c>
      <c r="BR163" s="79">
        <v>0</v>
      </c>
      <c r="BS163" s="85">
        <v>0</v>
      </c>
      <c r="BT163" s="79">
        <f t="shared" si="79"/>
        <v>2275680</v>
      </c>
      <c r="BU163" s="94" t="s">
        <v>239</v>
      </c>
    </row>
    <row r="164" spans="1:73" ht="48" customHeight="1" x14ac:dyDescent="0.25">
      <c r="A164" s="75">
        <v>9</v>
      </c>
      <c r="B164" s="99" t="s">
        <v>166</v>
      </c>
      <c r="C164" s="99" t="s">
        <v>158</v>
      </c>
      <c r="D164" s="116" t="s">
        <v>3</v>
      </c>
      <c r="E164" s="76">
        <v>1</v>
      </c>
      <c r="F164" s="116"/>
      <c r="G164" s="116"/>
      <c r="H164" s="78"/>
      <c r="I164" s="78"/>
      <c r="J164" s="78"/>
      <c r="K164" s="78"/>
      <c r="L164" s="78"/>
      <c r="M164" s="78"/>
      <c r="N164" s="78"/>
      <c r="O164" s="78"/>
      <c r="P164" s="78"/>
      <c r="Q164" s="78"/>
      <c r="R164" s="78"/>
      <c r="S164" s="78"/>
      <c r="T164" s="78"/>
      <c r="U164" s="78"/>
      <c r="V164" s="78"/>
      <c r="W164" s="78"/>
      <c r="X164" s="79"/>
      <c r="Y164" s="79"/>
      <c r="Z164" s="79"/>
      <c r="AA164" s="79"/>
      <c r="AB164" s="79"/>
      <c r="AC164" s="79"/>
      <c r="AD164" s="79"/>
      <c r="AE164" s="79"/>
      <c r="AF164" s="79"/>
      <c r="AG164" s="79"/>
      <c r="AH164" s="79"/>
      <c r="AI164" s="79"/>
      <c r="AJ164" s="79"/>
      <c r="AK164" s="79"/>
      <c r="AL164" s="79"/>
      <c r="AM164" s="79"/>
      <c r="AN164" s="80"/>
      <c r="AO164" s="80"/>
      <c r="AP164" s="80"/>
      <c r="AQ164" s="80"/>
      <c r="AR164" s="80"/>
      <c r="AS164" s="80"/>
      <c r="AT164" s="80"/>
      <c r="AU164" s="80">
        <v>4237200</v>
      </c>
      <c r="AV164" s="80"/>
      <c r="AW164" s="80"/>
      <c r="AX164" s="80"/>
      <c r="AY164" s="80"/>
      <c r="AZ164" s="80"/>
      <c r="BA164" s="80"/>
      <c r="BB164" s="81"/>
      <c r="BC164" s="81"/>
      <c r="BD164" s="82"/>
      <c r="BE164" s="82"/>
      <c r="BF164" s="83"/>
      <c r="BG164" s="83"/>
      <c r="BH164" s="83"/>
      <c r="BI164" s="40"/>
      <c r="BJ164" s="82"/>
      <c r="BK164" s="84">
        <f t="shared" si="71"/>
        <v>4237200</v>
      </c>
      <c r="BL164" s="84">
        <f t="shared" si="72"/>
        <v>4237200</v>
      </c>
      <c r="BM164" s="84">
        <f t="shared" si="73"/>
        <v>4237200</v>
      </c>
      <c r="BN164" s="84">
        <f t="shared" si="74"/>
        <v>4237200</v>
      </c>
      <c r="BO164" s="79">
        <f t="shared" si="75"/>
        <v>4237200</v>
      </c>
      <c r="BP164" s="84">
        <f t="shared" si="76"/>
        <v>4237200</v>
      </c>
      <c r="BQ164" s="84">
        <f t="shared" si="77"/>
        <v>4237200</v>
      </c>
      <c r="BR164" s="79">
        <v>0</v>
      </c>
      <c r="BS164" s="85">
        <v>0</v>
      </c>
      <c r="BT164" s="79">
        <f t="shared" si="79"/>
        <v>4237200</v>
      </c>
      <c r="BU164" s="94" t="s">
        <v>239</v>
      </c>
    </row>
    <row r="165" spans="1:73" ht="48" customHeight="1" x14ac:dyDescent="0.25">
      <c r="A165" s="75">
        <v>10</v>
      </c>
      <c r="B165" s="99" t="s">
        <v>167</v>
      </c>
      <c r="C165" s="99" t="s">
        <v>158</v>
      </c>
      <c r="D165" s="116" t="s">
        <v>3</v>
      </c>
      <c r="E165" s="76">
        <v>1</v>
      </c>
      <c r="F165" s="116"/>
      <c r="G165" s="116"/>
      <c r="H165" s="78"/>
      <c r="I165" s="78"/>
      <c r="J165" s="78"/>
      <c r="K165" s="78"/>
      <c r="L165" s="78"/>
      <c r="M165" s="78"/>
      <c r="N165" s="78"/>
      <c r="O165" s="78"/>
      <c r="P165" s="78"/>
      <c r="Q165" s="78"/>
      <c r="R165" s="78"/>
      <c r="S165" s="78"/>
      <c r="T165" s="78"/>
      <c r="U165" s="78"/>
      <c r="V165" s="78"/>
      <c r="W165" s="78"/>
      <c r="X165" s="79"/>
      <c r="Y165" s="79"/>
      <c r="Z165" s="79"/>
      <c r="AA165" s="79"/>
      <c r="AB165" s="79"/>
      <c r="AC165" s="79"/>
      <c r="AD165" s="79"/>
      <c r="AE165" s="79"/>
      <c r="AF165" s="79"/>
      <c r="AG165" s="79"/>
      <c r="AH165" s="79"/>
      <c r="AI165" s="79"/>
      <c r="AJ165" s="79"/>
      <c r="AK165" s="79"/>
      <c r="AL165" s="79"/>
      <c r="AM165" s="79"/>
      <c r="AN165" s="80"/>
      <c r="AO165" s="80"/>
      <c r="AP165" s="80"/>
      <c r="AQ165" s="80"/>
      <c r="AR165" s="80"/>
      <c r="AS165" s="80"/>
      <c r="AT165" s="80"/>
      <c r="AU165" s="80">
        <v>4989600</v>
      </c>
      <c r="AV165" s="80"/>
      <c r="AW165" s="80"/>
      <c r="AX165" s="80"/>
      <c r="AY165" s="80"/>
      <c r="AZ165" s="80"/>
      <c r="BA165" s="80"/>
      <c r="BB165" s="81"/>
      <c r="BC165" s="81"/>
      <c r="BD165" s="82"/>
      <c r="BE165" s="82"/>
      <c r="BF165" s="83"/>
      <c r="BG165" s="83"/>
      <c r="BH165" s="83"/>
      <c r="BI165" s="40"/>
      <c r="BJ165" s="82"/>
      <c r="BK165" s="84">
        <f t="shared" si="71"/>
        <v>4989600</v>
      </c>
      <c r="BL165" s="84">
        <f t="shared" si="72"/>
        <v>4989600</v>
      </c>
      <c r="BM165" s="84">
        <f t="shared" si="73"/>
        <v>4989600</v>
      </c>
      <c r="BN165" s="84">
        <f t="shared" si="74"/>
        <v>4989600</v>
      </c>
      <c r="BO165" s="79">
        <f t="shared" si="75"/>
        <v>4989600</v>
      </c>
      <c r="BP165" s="84">
        <f t="shared" si="76"/>
        <v>4989600</v>
      </c>
      <c r="BQ165" s="84">
        <f t="shared" si="77"/>
        <v>4989600</v>
      </c>
      <c r="BR165" s="79">
        <v>0</v>
      </c>
      <c r="BS165" s="85">
        <v>0</v>
      </c>
      <c r="BT165" s="79">
        <f t="shared" si="79"/>
        <v>4989600</v>
      </c>
      <c r="BU165" s="94" t="s">
        <v>239</v>
      </c>
    </row>
    <row r="166" spans="1:73" ht="48" customHeight="1" x14ac:dyDescent="0.25">
      <c r="A166" s="75">
        <v>11</v>
      </c>
      <c r="B166" s="99" t="s">
        <v>168</v>
      </c>
      <c r="C166" s="99" t="s">
        <v>158</v>
      </c>
      <c r="D166" s="116" t="s">
        <v>3</v>
      </c>
      <c r="E166" s="76">
        <v>1</v>
      </c>
      <c r="F166" s="116"/>
      <c r="G166" s="116"/>
      <c r="H166" s="78"/>
      <c r="I166" s="78"/>
      <c r="J166" s="78"/>
      <c r="K166" s="78"/>
      <c r="L166" s="78"/>
      <c r="M166" s="78"/>
      <c r="N166" s="78"/>
      <c r="O166" s="78"/>
      <c r="P166" s="78"/>
      <c r="Q166" s="78"/>
      <c r="R166" s="78"/>
      <c r="S166" s="78"/>
      <c r="T166" s="78"/>
      <c r="U166" s="78"/>
      <c r="V166" s="78"/>
      <c r="W166" s="78"/>
      <c r="X166" s="79"/>
      <c r="Y166" s="79"/>
      <c r="Z166" s="79"/>
      <c r="AA166" s="79"/>
      <c r="AB166" s="79"/>
      <c r="AC166" s="79"/>
      <c r="AD166" s="79"/>
      <c r="AE166" s="79"/>
      <c r="AF166" s="79"/>
      <c r="AG166" s="79"/>
      <c r="AH166" s="79"/>
      <c r="AI166" s="79"/>
      <c r="AJ166" s="79"/>
      <c r="AK166" s="79"/>
      <c r="AL166" s="79"/>
      <c r="AM166" s="79"/>
      <c r="AN166" s="80"/>
      <c r="AO166" s="80"/>
      <c r="AP166" s="80"/>
      <c r="AQ166" s="80"/>
      <c r="AR166" s="80"/>
      <c r="AS166" s="80"/>
      <c r="AT166" s="80"/>
      <c r="AU166" s="80">
        <v>861564</v>
      </c>
      <c r="AV166" s="80"/>
      <c r="AW166" s="80"/>
      <c r="AX166" s="80"/>
      <c r="AY166" s="80"/>
      <c r="AZ166" s="80"/>
      <c r="BA166" s="80"/>
      <c r="BB166" s="81"/>
      <c r="BC166" s="81"/>
      <c r="BD166" s="82"/>
      <c r="BE166" s="82"/>
      <c r="BF166" s="83"/>
      <c r="BG166" s="83"/>
      <c r="BH166" s="83"/>
      <c r="BI166" s="40"/>
      <c r="BJ166" s="82"/>
      <c r="BK166" s="84">
        <f t="shared" si="71"/>
        <v>861564</v>
      </c>
      <c r="BL166" s="84">
        <f t="shared" si="72"/>
        <v>861564</v>
      </c>
      <c r="BM166" s="84">
        <f t="shared" si="73"/>
        <v>861564</v>
      </c>
      <c r="BN166" s="84">
        <f t="shared" si="74"/>
        <v>861564</v>
      </c>
      <c r="BO166" s="79">
        <f t="shared" si="75"/>
        <v>861564</v>
      </c>
      <c r="BP166" s="84">
        <f t="shared" si="76"/>
        <v>861564</v>
      </c>
      <c r="BQ166" s="84">
        <f t="shared" si="77"/>
        <v>861564</v>
      </c>
      <c r="BR166" s="79">
        <v>0</v>
      </c>
      <c r="BS166" s="85">
        <v>0</v>
      </c>
      <c r="BT166" s="79">
        <f t="shared" si="79"/>
        <v>861564</v>
      </c>
      <c r="BU166" s="94" t="s">
        <v>239</v>
      </c>
    </row>
    <row r="167" spans="1:73" ht="48" customHeight="1" x14ac:dyDescent="0.25">
      <c r="A167" s="75">
        <v>12</v>
      </c>
      <c r="B167" s="99" t="s">
        <v>169</v>
      </c>
      <c r="C167" s="99" t="s">
        <v>158</v>
      </c>
      <c r="D167" s="116" t="s">
        <v>3</v>
      </c>
      <c r="E167" s="76">
        <v>1</v>
      </c>
      <c r="F167" s="116"/>
      <c r="G167" s="116"/>
      <c r="H167" s="78"/>
      <c r="I167" s="78"/>
      <c r="J167" s="78"/>
      <c r="K167" s="78"/>
      <c r="L167" s="78"/>
      <c r="M167" s="78"/>
      <c r="N167" s="78"/>
      <c r="O167" s="78"/>
      <c r="P167" s="78"/>
      <c r="Q167" s="78"/>
      <c r="R167" s="78"/>
      <c r="S167" s="78"/>
      <c r="T167" s="78"/>
      <c r="U167" s="78"/>
      <c r="V167" s="78"/>
      <c r="W167" s="78"/>
      <c r="X167" s="79"/>
      <c r="Y167" s="79"/>
      <c r="Z167" s="79"/>
      <c r="AA167" s="79"/>
      <c r="AB167" s="79"/>
      <c r="AC167" s="79"/>
      <c r="AD167" s="79"/>
      <c r="AE167" s="79"/>
      <c r="AF167" s="79"/>
      <c r="AG167" s="79"/>
      <c r="AH167" s="79"/>
      <c r="AI167" s="79"/>
      <c r="AJ167" s="79"/>
      <c r="AK167" s="79"/>
      <c r="AL167" s="79"/>
      <c r="AM167" s="79"/>
      <c r="AN167" s="80"/>
      <c r="AO167" s="80"/>
      <c r="AP167" s="80"/>
      <c r="AQ167" s="80"/>
      <c r="AR167" s="80"/>
      <c r="AS167" s="80"/>
      <c r="AT167" s="80"/>
      <c r="AU167" s="80">
        <v>1041645</v>
      </c>
      <c r="AV167" s="80"/>
      <c r="AW167" s="80"/>
      <c r="AX167" s="80"/>
      <c r="AY167" s="80"/>
      <c r="AZ167" s="80"/>
      <c r="BA167" s="80"/>
      <c r="BB167" s="81"/>
      <c r="BC167" s="81"/>
      <c r="BD167" s="82"/>
      <c r="BE167" s="82"/>
      <c r="BF167" s="83"/>
      <c r="BG167" s="83"/>
      <c r="BH167" s="83"/>
      <c r="BI167" s="40"/>
      <c r="BJ167" s="82"/>
      <c r="BK167" s="84">
        <f t="shared" si="71"/>
        <v>1041645</v>
      </c>
      <c r="BL167" s="84">
        <f t="shared" si="72"/>
        <v>1041645</v>
      </c>
      <c r="BM167" s="84">
        <f t="shared" si="73"/>
        <v>1041645</v>
      </c>
      <c r="BN167" s="84">
        <f t="shared" si="74"/>
        <v>1041645</v>
      </c>
      <c r="BO167" s="79">
        <f t="shared" si="75"/>
        <v>1041645.0000000001</v>
      </c>
      <c r="BP167" s="84">
        <f t="shared" si="76"/>
        <v>1041645</v>
      </c>
      <c r="BQ167" s="84">
        <f t="shared" si="77"/>
        <v>1041645</v>
      </c>
      <c r="BR167" s="79">
        <v>0</v>
      </c>
      <c r="BS167" s="85">
        <v>0</v>
      </c>
      <c r="BT167" s="79">
        <f t="shared" si="79"/>
        <v>1041645</v>
      </c>
      <c r="BU167" s="94" t="s">
        <v>239</v>
      </c>
    </row>
    <row r="168" spans="1:73" ht="24" customHeight="1" x14ac:dyDescent="0.25">
      <c r="A168" s="75">
        <v>13</v>
      </c>
      <c r="B168" s="99" t="s">
        <v>170</v>
      </c>
      <c r="C168" s="99" t="s">
        <v>158</v>
      </c>
      <c r="D168" s="116" t="s">
        <v>3</v>
      </c>
      <c r="E168" s="76">
        <v>1</v>
      </c>
      <c r="F168" s="116"/>
      <c r="G168" s="116"/>
      <c r="H168" s="78"/>
      <c r="I168" s="78"/>
      <c r="J168" s="78"/>
      <c r="K168" s="78"/>
      <c r="L168" s="78"/>
      <c r="M168" s="78"/>
      <c r="N168" s="78"/>
      <c r="O168" s="78"/>
      <c r="P168" s="78"/>
      <c r="Q168" s="78"/>
      <c r="R168" s="78"/>
      <c r="S168" s="78"/>
      <c r="T168" s="78"/>
      <c r="U168" s="78"/>
      <c r="V168" s="78"/>
      <c r="W168" s="78"/>
      <c r="X168" s="79"/>
      <c r="Y168" s="79"/>
      <c r="Z168" s="79"/>
      <c r="AA168" s="79"/>
      <c r="AB168" s="79"/>
      <c r="AC168" s="79"/>
      <c r="AD168" s="79"/>
      <c r="AE168" s="79"/>
      <c r="AF168" s="79"/>
      <c r="AG168" s="79"/>
      <c r="AH168" s="79"/>
      <c r="AI168" s="79"/>
      <c r="AJ168" s="79"/>
      <c r="AK168" s="79"/>
      <c r="AL168" s="79"/>
      <c r="AM168" s="79"/>
      <c r="AN168" s="80"/>
      <c r="AO168" s="80"/>
      <c r="AP168" s="80"/>
      <c r="AQ168" s="80"/>
      <c r="AR168" s="80"/>
      <c r="AS168" s="80"/>
      <c r="AT168" s="80"/>
      <c r="AU168" s="80">
        <v>2455457</v>
      </c>
      <c r="AV168" s="80"/>
      <c r="AW168" s="80"/>
      <c r="AX168" s="80"/>
      <c r="AY168" s="80"/>
      <c r="AZ168" s="80"/>
      <c r="BA168" s="80"/>
      <c r="BB168" s="81"/>
      <c r="BC168" s="81"/>
      <c r="BD168" s="82"/>
      <c r="BE168" s="82"/>
      <c r="BF168" s="83"/>
      <c r="BG168" s="83"/>
      <c r="BH168" s="83"/>
      <c r="BI168" s="40"/>
      <c r="BJ168" s="82"/>
      <c r="BK168" s="84">
        <f t="shared" si="71"/>
        <v>2455457</v>
      </c>
      <c r="BL168" s="84">
        <f t="shared" si="72"/>
        <v>2455457</v>
      </c>
      <c r="BM168" s="84">
        <f t="shared" si="73"/>
        <v>2455457</v>
      </c>
      <c r="BN168" s="84">
        <f t="shared" si="74"/>
        <v>2455457</v>
      </c>
      <c r="BO168" s="79">
        <f t="shared" si="75"/>
        <v>2455457</v>
      </c>
      <c r="BP168" s="84">
        <f t="shared" si="76"/>
        <v>2455457</v>
      </c>
      <c r="BQ168" s="84">
        <f t="shared" si="77"/>
        <v>2455457</v>
      </c>
      <c r="BR168" s="79">
        <v>0</v>
      </c>
      <c r="BS168" s="85">
        <v>0</v>
      </c>
      <c r="BT168" s="79">
        <f t="shared" si="79"/>
        <v>2455457</v>
      </c>
      <c r="BU168" s="94" t="s">
        <v>239</v>
      </c>
    </row>
    <row r="169" spans="1:73" ht="30.75" customHeight="1" x14ac:dyDescent="0.25">
      <c r="A169" s="75">
        <v>14</v>
      </c>
      <c r="B169" s="35" t="s">
        <v>171</v>
      </c>
      <c r="C169" s="99" t="s">
        <v>158</v>
      </c>
      <c r="D169" s="116" t="s">
        <v>3</v>
      </c>
      <c r="E169" s="76">
        <v>1</v>
      </c>
      <c r="F169" s="116"/>
      <c r="G169" s="116"/>
      <c r="H169" s="78"/>
      <c r="I169" s="78"/>
      <c r="J169" s="78"/>
      <c r="K169" s="78"/>
      <c r="L169" s="78"/>
      <c r="M169" s="78"/>
      <c r="N169" s="78"/>
      <c r="O169" s="78"/>
      <c r="P169" s="78"/>
      <c r="Q169" s="78"/>
      <c r="R169" s="78"/>
      <c r="S169" s="78"/>
      <c r="T169" s="78"/>
      <c r="U169" s="78"/>
      <c r="V169" s="78"/>
      <c r="W169" s="78"/>
      <c r="X169" s="79"/>
      <c r="Y169" s="79"/>
      <c r="Z169" s="79"/>
      <c r="AA169" s="79"/>
      <c r="AB169" s="79"/>
      <c r="AC169" s="79"/>
      <c r="AD169" s="79"/>
      <c r="AE169" s="79"/>
      <c r="AF169" s="79"/>
      <c r="AG169" s="79"/>
      <c r="AH169" s="79"/>
      <c r="AI169" s="79"/>
      <c r="AJ169" s="79"/>
      <c r="AK169" s="79"/>
      <c r="AL169" s="79"/>
      <c r="AM169" s="79"/>
      <c r="AN169" s="80"/>
      <c r="AO169" s="80"/>
      <c r="AP169" s="80"/>
      <c r="AQ169" s="80"/>
      <c r="AR169" s="80"/>
      <c r="AS169" s="80"/>
      <c r="AT169" s="80"/>
      <c r="AU169" s="80">
        <v>3813480</v>
      </c>
      <c r="AV169" s="80"/>
      <c r="AW169" s="80"/>
      <c r="AX169" s="80"/>
      <c r="AY169" s="80"/>
      <c r="AZ169" s="80"/>
      <c r="BA169" s="80"/>
      <c r="BB169" s="81"/>
      <c r="BC169" s="81"/>
      <c r="BD169" s="82"/>
      <c r="BE169" s="82"/>
      <c r="BF169" s="83"/>
      <c r="BG169" s="83"/>
      <c r="BH169" s="83"/>
      <c r="BI169" s="40"/>
      <c r="BJ169" s="82"/>
      <c r="BK169" s="84">
        <f t="shared" si="71"/>
        <v>3813480</v>
      </c>
      <c r="BL169" s="84">
        <f t="shared" si="72"/>
        <v>3813480</v>
      </c>
      <c r="BM169" s="84">
        <f t="shared" si="73"/>
        <v>3813480</v>
      </c>
      <c r="BN169" s="84">
        <f t="shared" si="74"/>
        <v>3813480</v>
      </c>
      <c r="BO169" s="79">
        <f t="shared" si="75"/>
        <v>3813480</v>
      </c>
      <c r="BP169" s="84">
        <f t="shared" si="76"/>
        <v>3813480</v>
      </c>
      <c r="BQ169" s="84">
        <f t="shared" si="77"/>
        <v>3813480</v>
      </c>
      <c r="BR169" s="79">
        <v>0</v>
      </c>
      <c r="BS169" s="85">
        <v>0</v>
      </c>
      <c r="BT169" s="79">
        <f t="shared" si="79"/>
        <v>3813480</v>
      </c>
      <c r="BU169" s="94" t="s">
        <v>239</v>
      </c>
    </row>
    <row r="170" spans="1:73" ht="30.75" customHeight="1" x14ac:dyDescent="0.25">
      <c r="A170" s="75">
        <v>15</v>
      </c>
      <c r="B170" s="35" t="s">
        <v>172</v>
      </c>
      <c r="C170" s="99" t="s">
        <v>158</v>
      </c>
      <c r="D170" s="116" t="s">
        <v>3</v>
      </c>
      <c r="E170" s="76">
        <v>1</v>
      </c>
      <c r="F170" s="116"/>
      <c r="G170" s="116"/>
      <c r="H170" s="78"/>
      <c r="I170" s="78"/>
      <c r="J170" s="78"/>
      <c r="K170" s="78"/>
      <c r="L170" s="78"/>
      <c r="M170" s="78"/>
      <c r="N170" s="78"/>
      <c r="O170" s="78"/>
      <c r="P170" s="78"/>
      <c r="Q170" s="78"/>
      <c r="R170" s="78"/>
      <c r="S170" s="78"/>
      <c r="T170" s="78"/>
      <c r="U170" s="78"/>
      <c r="V170" s="78"/>
      <c r="W170" s="78"/>
      <c r="X170" s="79"/>
      <c r="Y170" s="79"/>
      <c r="Z170" s="79"/>
      <c r="AA170" s="79"/>
      <c r="AB170" s="79"/>
      <c r="AC170" s="79"/>
      <c r="AD170" s="79"/>
      <c r="AE170" s="79"/>
      <c r="AF170" s="79"/>
      <c r="AG170" s="79"/>
      <c r="AH170" s="79"/>
      <c r="AI170" s="79"/>
      <c r="AJ170" s="79"/>
      <c r="AK170" s="79"/>
      <c r="AL170" s="79"/>
      <c r="AM170" s="79"/>
      <c r="AN170" s="80"/>
      <c r="AO170" s="80"/>
      <c r="AP170" s="80"/>
      <c r="AQ170" s="80"/>
      <c r="AR170" s="80"/>
      <c r="AS170" s="80"/>
      <c r="AT170" s="80"/>
      <c r="AU170" s="80">
        <v>3656400</v>
      </c>
      <c r="AV170" s="80"/>
      <c r="AW170" s="80"/>
      <c r="AX170" s="80"/>
      <c r="AY170" s="80"/>
      <c r="AZ170" s="80"/>
      <c r="BA170" s="80"/>
      <c r="BB170" s="81"/>
      <c r="BC170" s="81"/>
      <c r="BD170" s="82"/>
      <c r="BE170" s="82"/>
      <c r="BF170" s="83"/>
      <c r="BG170" s="83"/>
      <c r="BH170" s="83"/>
      <c r="BI170" s="40"/>
      <c r="BJ170" s="82"/>
      <c r="BK170" s="84">
        <f t="shared" si="71"/>
        <v>3656400</v>
      </c>
      <c r="BL170" s="84">
        <f t="shared" si="72"/>
        <v>3656400</v>
      </c>
      <c r="BM170" s="84">
        <f t="shared" si="73"/>
        <v>3656400</v>
      </c>
      <c r="BN170" s="84">
        <f t="shared" si="74"/>
        <v>3656400</v>
      </c>
      <c r="BO170" s="79">
        <f t="shared" si="75"/>
        <v>3656400</v>
      </c>
      <c r="BP170" s="84">
        <f t="shared" si="76"/>
        <v>3656400</v>
      </c>
      <c r="BQ170" s="84">
        <f t="shared" si="77"/>
        <v>3656400</v>
      </c>
      <c r="BR170" s="79">
        <v>0</v>
      </c>
      <c r="BS170" s="85">
        <v>0</v>
      </c>
      <c r="BT170" s="79">
        <f t="shared" si="79"/>
        <v>3656400</v>
      </c>
      <c r="BU170" s="94" t="s">
        <v>239</v>
      </c>
    </row>
    <row r="171" spans="1:73" ht="30.75" customHeight="1" x14ac:dyDescent="0.25">
      <c r="A171" s="75">
        <v>16</v>
      </c>
      <c r="B171" s="35" t="s">
        <v>173</v>
      </c>
      <c r="C171" s="99" t="s">
        <v>158</v>
      </c>
      <c r="D171" s="116" t="s">
        <v>3</v>
      </c>
      <c r="E171" s="76">
        <v>1</v>
      </c>
      <c r="F171" s="116"/>
      <c r="G171" s="116"/>
      <c r="H171" s="78"/>
      <c r="I171" s="78"/>
      <c r="J171" s="78"/>
      <c r="K171" s="78"/>
      <c r="L171" s="78"/>
      <c r="M171" s="78"/>
      <c r="N171" s="78"/>
      <c r="O171" s="78"/>
      <c r="P171" s="78"/>
      <c r="Q171" s="78"/>
      <c r="R171" s="78"/>
      <c r="S171" s="78"/>
      <c r="T171" s="78"/>
      <c r="U171" s="78"/>
      <c r="V171" s="78"/>
      <c r="W171" s="78"/>
      <c r="X171" s="79"/>
      <c r="Y171" s="79"/>
      <c r="Z171" s="79"/>
      <c r="AA171" s="79"/>
      <c r="AB171" s="79"/>
      <c r="AC171" s="79"/>
      <c r="AD171" s="79"/>
      <c r="AE171" s="79"/>
      <c r="AF171" s="79"/>
      <c r="AG171" s="79"/>
      <c r="AH171" s="79"/>
      <c r="AI171" s="79"/>
      <c r="AJ171" s="79"/>
      <c r="AK171" s="79"/>
      <c r="AL171" s="79"/>
      <c r="AM171" s="79"/>
      <c r="AN171" s="80"/>
      <c r="AO171" s="80"/>
      <c r="AP171" s="80"/>
      <c r="AQ171" s="80"/>
      <c r="AR171" s="80"/>
      <c r="AS171" s="80"/>
      <c r="AT171" s="80"/>
      <c r="AU171" s="80">
        <v>4765200</v>
      </c>
      <c r="AV171" s="80"/>
      <c r="AW171" s="80"/>
      <c r="AX171" s="80"/>
      <c r="AY171" s="80"/>
      <c r="AZ171" s="80"/>
      <c r="BA171" s="80"/>
      <c r="BB171" s="81"/>
      <c r="BC171" s="81"/>
      <c r="BD171" s="82"/>
      <c r="BE171" s="82"/>
      <c r="BF171" s="83"/>
      <c r="BG171" s="83"/>
      <c r="BH171" s="83"/>
      <c r="BI171" s="40"/>
      <c r="BJ171" s="82"/>
      <c r="BK171" s="84">
        <f t="shared" si="71"/>
        <v>4765200</v>
      </c>
      <c r="BL171" s="84">
        <f t="shared" si="72"/>
        <v>4765200</v>
      </c>
      <c r="BM171" s="84">
        <f t="shared" si="73"/>
        <v>4765200</v>
      </c>
      <c r="BN171" s="84">
        <f t="shared" si="74"/>
        <v>4765200</v>
      </c>
      <c r="BO171" s="79">
        <f t="shared" si="75"/>
        <v>4765200</v>
      </c>
      <c r="BP171" s="84">
        <f t="shared" si="76"/>
        <v>4765200</v>
      </c>
      <c r="BQ171" s="84">
        <f t="shared" si="77"/>
        <v>4765200</v>
      </c>
      <c r="BR171" s="79">
        <v>0</v>
      </c>
      <c r="BS171" s="85">
        <v>0</v>
      </c>
      <c r="BT171" s="79">
        <f t="shared" si="79"/>
        <v>4765200</v>
      </c>
      <c r="BU171" s="94" t="s">
        <v>239</v>
      </c>
    </row>
    <row r="172" spans="1:73" ht="30.75" customHeight="1" x14ac:dyDescent="0.25">
      <c r="A172" s="75">
        <v>17</v>
      </c>
      <c r="B172" s="35" t="s">
        <v>174</v>
      </c>
      <c r="C172" s="99" t="s">
        <v>158</v>
      </c>
      <c r="D172" s="116" t="s">
        <v>3</v>
      </c>
      <c r="E172" s="76">
        <v>1</v>
      </c>
      <c r="F172" s="116"/>
      <c r="G172" s="116"/>
      <c r="H172" s="78"/>
      <c r="I172" s="78"/>
      <c r="J172" s="78"/>
      <c r="K172" s="78"/>
      <c r="L172" s="78"/>
      <c r="M172" s="78"/>
      <c r="N172" s="78"/>
      <c r="O172" s="78"/>
      <c r="P172" s="78"/>
      <c r="Q172" s="78"/>
      <c r="R172" s="78"/>
      <c r="S172" s="78"/>
      <c r="T172" s="78"/>
      <c r="U172" s="78"/>
      <c r="V172" s="78"/>
      <c r="W172" s="78"/>
      <c r="X172" s="79"/>
      <c r="Y172" s="79"/>
      <c r="Z172" s="79"/>
      <c r="AA172" s="79"/>
      <c r="AB172" s="79"/>
      <c r="AC172" s="79"/>
      <c r="AD172" s="79"/>
      <c r="AE172" s="79"/>
      <c r="AF172" s="79"/>
      <c r="AG172" s="79"/>
      <c r="AH172" s="79"/>
      <c r="AI172" s="79"/>
      <c r="AJ172" s="79"/>
      <c r="AK172" s="79"/>
      <c r="AL172" s="79"/>
      <c r="AM172" s="79"/>
      <c r="AN172" s="80"/>
      <c r="AO172" s="80"/>
      <c r="AP172" s="80"/>
      <c r="AQ172" s="80"/>
      <c r="AR172" s="80"/>
      <c r="AS172" s="80"/>
      <c r="AT172" s="80"/>
      <c r="AU172" s="80">
        <v>4158000</v>
      </c>
      <c r="AV172" s="80"/>
      <c r="AW172" s="80"/>
      <c r="AX172" s="80"/>
      <c r="AY172" s="80"/>
      <c r="AZ172" s="80"/>
      <c r="BA172" s="80"/>
      <c r="BB172" s="81"/>
      <c r="BC172" s="81"/>
      <c r="BD172" s="82"/>
      <c r="BE172" s="82"/>
      <c r="BF172" s="83"/>
      <c r="BG172" s="83"/>
      <c r="BH172" s="83"/>
      <c r="BI172" s="40"/>
      <c r="BJ172" s="82"/>
      <c r="BK172" s="84">
        <f t="shared" si="71"/>
        <v>4158000</v>
      </c>
      <c r="BL172" s="84">
        <f t="shared" si="72"/>
        <v>4158000</v>
      </c>
      <c r="BM172" s="84">
        <f t="shared" si="73"/>
        <v>4158000</v>
      </c>
      <c r="BN172" s="84">
        <f t="shared" si="74"/>
        <v>4158000</v>
      </c>
      <c r="BO172" s="79">
        <f t="shared" si="75"/>
        <v>4158000</v>
      </c>
      <c r="BP172" s="84">
        <f t="shared" si="76"/>
        <v>4158000</v>
      </c>
      <c r="BQ172" s="84">
        <f t="shared" si="77"/>
        <v>4158000</v>
      </c>
      <c r="BR172" s="79">
        <v>0</v>
      </c>
      <c r="BS172" s="85">
        <v>0</v>
      </c>
      <c r="BT172" s="79">
        <f t="shared" si="79"/>
        <v>4158000</v>
      </c>
      <c r="BU172" s="94" t="s">
        <v>239</v>
      </c>
    </row>
    <row r="173" spans="1:73" ht="30.75" customHeight="1" x14ac:dyDescent="0.25">
      <c r="A173" s="75">
        <v>18</v>
      </c>
      <c r="B173" s="35" t="s">
        <v>175</v>
      </c>
      <c r="C173" s="99" t="s">
        <v>158</v>
      </c>
      <c r="D173" s="116" t="s">
        <v>3</v>
      </c>
      <c r="E173" s="76">
        <v>1</v>
      </c>
      <c r="F173" s="116"/>
      <c r="G173" s="116"/>
      <c r="H173" s="78"/>
      <c r="I173" s="78"/>
      <c r="J173" s="78"/>
      <c r="K173" s="78"/>
      <c r="L173" s="78"/>
      <c r="M173" s="78"/>
      <c r="N173" s="78"/>
      <c r="O173" s="78"/>
      <c r="P173" s="78"/>
      <c r="Q173" s="78"/>
      <c r="R173" s="78"/>
      <c r="S173" s="78"/>
      <c r="T173" s="78"/>
      <c r="U173" s="78"/>
      <c r="V173" s="78"/>
      <c r="W173" s="78"/>
      <c r="X173" s="79"/>
      <c r="Y173" s="79"/>
      <c r="Z173" s="79"/>
      <c r="AA173" s="79"/>
      <c r="AB173" s="79"/>
      <c r="AC173" s="79"/>
      <c r="AD173" s="79"/>
      <c r="AE173" s="79"/>
      <c r="AF173" s="79"/>
      <c r="AG173" s="79"/>
      <c r="AH173" s="79"/>
      <c r="AI173" s="79"/>
      <c r="AJ173" s="79"/>
      <c r="AK173" s="79"/>
      <c r="AL173" s="79"/>
      <c r="AM173" s="79"/>
      <c r="AN173" s="80"/>
      <c r="AO173" s="80"/>
      <c r="AP173" s="80"/>
      <c r="AQ173" s="80"/>
      <c r="AR173" s="80"/>
      <c r="AS173" s="80"/>
      <c r="AT173" s="80"/>
      <c r="AU173" s="80">
        <v>4316400</v>
      </c>
      <c r="AV173" s="80"/>
      <c r="AW173" s="80"/>
      <c r="AX173" s="80"/>
      <c r="AY173" s="80"/>
      <c r="AZ173" s="80"/>
      <c r="BA173" s="80"/>
      <c r="BB173" s="81"/>
      <c r="BC173" s="81"/>
      <c r="BD173" s="82"/>
      <c r="BE173" s="82"/>
      <c r="BF173" s="83"/>
      <c r="BG173" s="83"/>
      <c r="BH173" s="83"/>
      <c r="BI173" s="40"/>
      <c r="BJ173" s="82"/>
      <c r="BK173" s="84">
        <f t="shared" si="71"/>
        <v>4316400</v>
      </c>
      <c r="BL173" s="84">
        <f t="shared" si="72"/>
        <v>4316400</v>
      </c>
      <c r="BM173" s="84">
        <f t="shared" si="73"/>
        <v>4316400</v>
      </c>
      <c r="BN173" s="84">
        <f t="shared" si="74"/>
        <v>4316400</v>
      </c>
      <c r="BO173" s="79">
        <f t="shared" si="75"/>
        <v>4316400</v>
      </c>
      <c r="BP173" s="84">
        <f t="shared" si="76"/>
        <v>4316400</v>
      </c>
      <c r="BQ173" s="84">
        <f t="shared" si="77"/>
        <v>4316400</v>
      </c>
      <c r="BR173" s="79">
        <v>0</v>
      </c>
      <c r="BS173" s="85">
        <v>0</v>
      </c>
      <c r="BT173" s="79">
        <f t="shared" si="79"/>
        <v>4316400</v>
      </c>
      <c r="BU173" s="94" t="s">
        <v>239</v>
      </c>
    </row>
    <row r="174" spans="1:73" ht="30.75" customHeight="1" x14ac:dyDescent="0.25">
      <c r="A174" s="75">
        <v>19</v>
      </c>
      <c r="B174" s="35" t="s">
        <v>176</v>
      </c>
      <c r="C174" s="99" t="s">
        <v>158</v>
      </c>
      <c r="D174" s="116" t="s">
        <v>3</v>
      </c>
      <c r="E174" s="76">
        <v>1</v>
      </c>
      <c r="F174" s="116"/>
      <c r="G174" s="116"/>
      <c r="H174" s="78"/>
      <c r="I174" s="78"/>
      <c r="J174" s="78"/>
      <c r="K174" s="78"/>
      <c r="L174" s="78"/>
      <c r="M174" s="78"/>
      <c r="N174" s="78"/>
      <c r="O174" s="78"/>
      <c r="P174" s="78"/>
      <c r="Q174" s="78"/>
      <c r="R174" s="78"/>
      <c r="S174" s="78"/>
      <c r="T174" s="78"/>
      <c r="U174" s="78"/>
      <c r="V174" s="78"/>
      <c r="W174" s="78"/>
      <c r="X174" s="79"/>
      <c r="Y174" s="79"/>
      <c r="Z174" s="79"/>
      <c r="AA174" s="79"/>
      <c r="AB174" s="79"/>
      <c r="AC174" s="79"/>
      <c r="AD174" s="79"/>
      <c r="AE174" s="79"/>
      <c r="AF174" s="79"/>
      <c r="AG174" s="79"/>
      <c r="AH174" s="79"/>
      <c r="AI174" s="79"/>
      <c r="AJ174" s="79"/>
      <c r="AK174" s="79"/>
      <c r="AL174" s="79"/>
      <c r="AM174" s="79"/>
      <c r="AN174" s="80"/>
      <c r="AO174" s="80"/>
      <c r="AP174" s="80"/>
      <c r="AQ174" s="80"/>
      <c r="AR174" s="80"/>
      <c r="AS174" s="80"/>
      <c r="AT174" s="80"/>
      <c r="AU174" s="80">
        <v>4593600</v>
      </c>
      <c r="AV174" s="80"/>
      <c r="AW174" s="80"/>
      <c r="AX174" s="80"/>
      <c r="AY174" s="80"/>
      <c r="AZ174" s="80"/>
      <c r="BA174" s="80"/>
      <c r="BB174" s="81"/>
      <c r="BC174" s="81"/>
      <c r="BD174" s="82"/>
      <c r="BE174" s="82"/>
      <c r="BF174" s="83"/>
      <c r="BG174" s="83"/>
      <c r="BH174" s="83"/>
      <c r="BI174" s="40"/>
      <c r="BJ174" s="82"/>
      <c r="BK174" s="84">
        <f t="shared" si="71"/>
        <v>4593600</v>
      </c>
      <c r="BL174" s="84">
        <f t="shared" si="72"/>
        <v>4593600</v>
      </c>
      <c r="BM174" s="84">
        <f t="shared" si="73"/>
        <v>4593600</v>
      </c>
      <c r="BN174" s="84">
        <f t="shared" si="74"/>
        <v>4593600</v>
      </c>
      <c r="BO174" s="79">
        <f t="shared" si="75"/>
        <v>4593600</v>
      </c>
      <c r="BP174" s="84">
        <f t="shared" si="76"/>
        <v>4593600</v>
      </c>
      <c r="BQ174" s="84">
        <f t="shared" si="77"/>
        <v>4593600</v>
      </c>
      <c r="BR174" s="79">
        <v>0</v>
      </c>
      <c r="BS174" s="85">
        <v>0</v>
      </c>
      <c r="BT174" s="79">
        <f t="shared" si="79"/>
        <v>4593600</v>
      </c>
      <c r="BU174" s="94" t="s">
        <v>239</v>
      </c>
    </row>
    <row r="175" spans="1:73" ht="14.25" customHeight="1" x14ac:dyDescent="0.25">
      <c r="A175" s="159" t="s">
        <v>177</v>
      </c>
      <c r="B175" s="159"/>
      <c r="C175" s="159"/>
      <c r="D175" s="159"/>
      <c r="E175" s="124"/>
      <c r="F175" s="124"/>
      <c r="G175" s="124"/>
      <c r="H175" s="5"/>
      <c r="I175" s="5"/>
      <c r="J175" s="5"/>
      <c r="K175" s="5"/>
      <c r="L175" s="125">
        <f t="shared" ref="L175:AQ175" si="80">SUM(L3:L174)</f>
        <v>0</v>
      </c>
      <c r="M175" s="125">
        <f t="shared" si="80"/>
        <v>0</v>
      </c>
      <c r="N175" s="125">
        <f t="shared" si="80"/>
        <v>4552130</v>
      </c>
      <c r="O175" s="125">
        <f t="shared" si="80"/>
        <v>0</v>
      </c>
      <c r="P175" s="125">
        <f t="shared" si="80"/>
        <v>0</v>
      </c>
      <c r="Q175" s="125">
        <f t="shared" si="80"/>
        <v>28917000</v>
      </c>
      <c r="R175" s="125">
        <f t="shared" si="80"/>
        <v>0</v>
      </c>
      <c r="S175" s="125">
        <f t="shared" si="80"/>
        <v>0</v>
      </c>
      <c r="T175" s="125">
        <f t="shared" si="80"/>
        <v>61172000</v>
      </c>
      <c r="U175" s="125">
        <f t="shared" si="80"/>
        <v>0</v>
      </c>
      <c r="V175" s="125">
        <f t="shared" si="80"/>
        <v>1145666</v>
      </c>
      <c r="W175" s="125">
        <f t="shared" si="80"/>
        <v>1309000</v>
      </c>
      <c r="X175" s="125">
        <f t="shared" si="80"/>
        <v>47652393</v>
      </c>
      <c r="Y175" s="125">
        <f t="shared" si="80"/>
        <v>0</v>
      </c>
      <c r="Z175" s="125">
        <f t="shared" si="80"/>
        <v>0</v>
      </c>
      <c r="AA175" s="125">
        <f t="shared" si="80"/>
        <v>0</v>
      </c>
      <c r="AB175" s="125">
        <f t="shared" si="80"/>
        <v>0</v>
      </c>
      <c r="AC175" s="125">
        <f t="shared" si="80"/>
        <v>16523548.5</v>
      </c>
      <c r="AD175" s="125">
        <f t="shared" si="80"/>
        <v>0</v>
      </c>
      <c r="AE175" s="125">
        <f t="shared" si="80"/>
        <v>264000000</v>
      </c>
      <c r="AF175" s="125">
        <f t="shared" si="80"/>
        <v>0</v>
      </c>
      <c r="AG175" s="125">
        <f t="shared" si="80"/>
        <v>298092000</v>
      </c>
      <c r="AH175" s="125">
        <f t="shared" si="80"/>
        <v>0</v>
      </c>
      <c r="AI175" s="125">
        <f t="shared" si="80"/>
        <v>0</v>
      </c>
      <c r="AJ175" s="125">
        <f t="shared" si="80"/>
        <v>0</v>
      </c>
      <c r="AK175" s="125">
        <f t="shared" si="80"/>
        <v>0</v>
      </c>
      <c r="AL175" s="125">
        <f t="shared" si="80"/>
        <v>0</v>
      </c>
      <c r="AM175" s="125">
        <f t="shared" si="80"/>
        <v>0</v>
      </c>
      <c r="AN175" s="125">
        <f t="shared" si="80"/>
        <v>0</v>
      </c>
      <c r="AO175" s="125">
        <f t="shared" si="80"/>
        <v>0</v>
      </c>
      <c r="AP175" s="125">
        <f t="shared" si="80"/>
        <v>0</v>
      </c>
      <c r="AQ175" s="125">
        <f t="shared" si="80"/>
        <v>0</v>
      </c>
      <c r="AR175" s="125">
        <f t="shared" ref="AR175:BW175" si="81">SUM(AR3:AR174)</f>
        <v>44220078.569999993</v>
      </c>
      <c r="AS175" s="125">
        <f t="shared" si="81"/>
        <v>6915452</v>
      </c>
      <c r="AT175" s="125">
        <f t="shared" si="81"/>
        <v>0</v>
      </c>
      <c r="AU175" s="125">
        <f t="shared" si="81"/>
        <v>49507594</v>
      </c>
      <c r="AV175" s="125">
        <f t="shared" si="81"/>
        <v>0</v>
      </c>
      <c r="AW175" s="125">
        <f t="shared" si="81"/>
        <v>0</v>
      </c>
      <c r="AX175" s="125">
        <f t="shared" si="81"/>
        <v>0</v>
      </c>
      <c r="AY175" s="125">
        <f t="shared" si="81"/>
        <v>0</v>
      </c>
      <c r="AZ175" s="125">
        <f t="shared" si="81"/>
        <v>0</v>
      </c>
      <c r="BA175" s="125">
        <f t="shared" si="81"/>
        <v>0</v>
      </c>
      <c r="BB175" s="125">
        <f t="shared" si="81"/>
        <v>0</v>
      </c>
      <c r="BC175" s="125">
        <f t="shared" si="81"/>
        <v>27545112.690000001</v>
      </c>
      <c r="BD175" s="125">
        <f t="shared" si="81"/>
        <v>0</v>
      </c>
      <c r="BE175" s="125">
        <f t="shared" si="81"/>
        <v>0</v>
      </c>
      <c r="BF175" s="125">
        <f t="shared" si="81"/>
        <v>0</v>
      </c>
      <c r="BG175" s="125">
        <f t="shared" si="81"/>
        <v>264000000</v>
      </c>
      <c r="BH175" s="125">
        <f t="shared" si="81"/>
        <v>53229860</v>
      </c>
      <c r="BI175" s="125">
        <f t="shared" si="81"/>
        <v>101918000</v>
      </c>
      <c r="BJ175" s="125">
        <f t="shared" si="81"/>
        <v>0</v>
      </c>
      <c r="BK175" s="82"/>
      <c r="BL175" s="82"/>
      <c r="BM175" s="82"/>
      <c r="BN175" s="82"/>
      <c r="BO175" s="82"/>
      <c r="BP175" s="82"/>
      <c r="BQ175" s="82"/>
      <c r="BR175" s="82"/>
      <c r="BS175" s="82"/>
      <c r="BT175" s="81"/>
      <c r="BU175" s="89"/>
    </row>
    <row r="176" spans="1:73" s="131" customFormat="1" ht="24" customHeight="1" x14ac:dyDescent="0.25">
      <c r="A176" s="160" t="s">
        <v>178</v>
      </c>
      <c r="B176" s="160"/>
      <c r="C176" s="160"/>
      <c r="D176" s="160"/>
      <c r="E176" s="126"/>
      <c r="F176" s="126"/>
      <c r="G176" s="126"/>
      <c r="H176" s="127"/>
      <c r="I176" s="127"/>
      <c r="J176" s="127"/>
      <c r="K176" s="127"/>
      <c r="L176" s="128"/>
      <c r="M176" s="128"/>
      <c r="N176" s="128"/>
      <c r="O176" s="128"/>
      <c r="P176" s="128"/>
      <c r="Q176" s="128"/>
      <c r="R176" s="128"/>
      <c r="S176" s="128"/>
      <c r="T176" s="128"/>
      <c r="U176" s="128"/>
      <c r="V176" s="128"/>
      <c r="W176" s="128"/>
      <c r="X176" s="128"/>
      <c r="Y176" s="128"/>
      <c r="Z176" s="128"/>
      <c r="AA176" s="128"/>
      <c r="AB176" s="128"/>
      <c r="AC176" s="128"/>
      <c r="AD176" s="128"/>
      <c r="AE176" s="128"/>
      <c r="AF176" s="128"/>
      <c r="AG176" s="128"/>
      <c r="AH176" s="128"/>
      <c r="AI176" s="128"/>
      <c r="AJ176" s="128"/>
      <c r="AK176" s="128"/>
      <c r="AL176" s="128"/>
      <c r="AM176" s="128"/>
      <c r="AN176" s="129"/>
      <c r="AO176" s="129"/>
      <c r="AP176" s="129"/>
      <c r="AQ176" s="129"/>
      <c r="AR176" s="129"/>
      <c r="AS176" s="129"/>
      <c r="AT176" s="129"/>
      <c r="AU176" s="129"/>
      <c r="AV176" s="129"/>
      <c r="AW176" s="129"/>
      <c r="AX176" s="129"/>
      <c r="AY176" s="129"/>
      <c r="AZ176" s="129"/>
      <c r="BA176" s="129"/>
      <c r="BB176" s="130"/>
      <c r="BC176" s="130"/>
      <c r="BF176" s="132"/>
      <c r="BG176" s="132"/>
      <c r="BH176" s="132"/>
      <c r="BI176" s="133"/>
      <c r="BT176" s="130"/>
      <c r="BU176" s="134"/>
    </row>
    <row r="177" spans="1:73" s="131" customFormat="1" x14ac:dyDescent="0.25">
      <c r="A177" s="161" t="s">
        <v>179</v>
      </c>
      <c r="B177" s="161"/>
      <c r="C177" s="161"/>
      <c r="D177" s="161"/>
      <c r="E177" s="1"/>
      <c r="F177" s="1"/>
      <c r="G177" s="1"/>
      <c r="H177" s="2"/>
      <c r="I177" s="2"/>
      <c r="J177" s="2"/>
      <c r="K177" s="2"/>
      <c r="L177" s="135"/>
      <c r="M177" s="135"/>
      <c r="N177" s="135"/>
      <c r="O177" s="135"/>
      <c r="P177" s="135"/>
      <c r="Q177" s="135"/>
      <c r="R177" s="135"/>
      <c r="S177" s="135"/>
      <c r="T177" s="135"/>
      <c r="U177" s="135"/>
      <c r="V177" s="135"/>
      <c r="W177" s="135"/>
      <c r="X177" s="135"/>
      <c r="Y177" s="135"/>
      <c r="Z177" s="135"/>
      <c r="AA177" s="135"/>
      <c r="AB177" s="135"/>
      <c r="AC177" s="135"/>
      <c r="AD177" s="135"/>
      <c r="AE177" s="135"/>
      <c r="AF177" s="135"/>
      <c r="AG177" s="135"/>
      <c r="AH177" s="135"/>
      <c r="AI177" s="135"/>
      <c r="AJ177" s="135"/>
      <c r="AK177" s="135"/>
      <c r="AL177" s="135"/>
      <c r="AM177" s="135"/>
      <c r="AN177" s="136"/>
      <c r="AO177" s="136"/>
      <c r="AP177" s="136"/>
      <c r="AQ177" s="136"/>
      <c r="AR177" s="136"/>
      <c r="AS177" s="136"/>
      <c r="AT177" s="136"/>
      <c r="AU177" s="136"/>
      <c r="AV177" s="136"/>
      <c r="AW177" s="136"/>
      <c r="AX177" s="136"/>
      <c r="AY177" s="136"/>
      <c r="AZ177" s="136"/>
      <c r="BA177" s="136"/>
      <c r="BB177" s="130"/>
      <c r="BC177" s="130"/>
      <c r="BF177" s="132"/>
      <c r="BG177" s="132"/>
      <c r="BH177" s="132"/>
      <c r="BI177" s="133"/>
      <c r="BT177" s="130"/>
      <c r="BU177" s="134"/>
    </row>
    <row r="178" spans="1:73" s="131" customFormat="1" x14ac:dyDescent="0.25">
      <c r="A178" s="162" t="s">
        <v>180</v>
      </c>
      <c r="B178" s="162"/>
      <c r="C178" s="162"/>
      <c r="D178" s="162"/>
      <c r="E178" s="137"/>
      <c r="F178" s="137"/>
      <c r="G178" s="137"/>
      <c r="H178" s="138"/>
      <c r="I178" s="138"/>
      <c r="J178" s="138"/>
      <c r="K178" s="138"/>
      <c r="L178" s="135"/>
      <c r="M178" s="135"/>
      <c r="N178" s="135"/>
      <c r="O178" s="135"/>
      <c r="P178" s="135"/>
      <c r="Q178" s="135"/>
      <c r="R178" s="135"/>
      <c r="S178" s="135"/>
      <c r="T178" s="135"/>
      <c r="U178" s="135"/>
      <c r="V178" s="135"/>
      <c r="W178" s="135"/>
      <c r="X178" s="135"/>
      <c r="Y178" s="135"/>
      <c r="Z178" s="135"/>
      <c r="AA178" s="135"/>
      <c r="AB178" s="135"/>
      <c r="AC178" s="135"/>
      <c r="AD178" s="135"/>
      <c r="AE178" s="135"/>
      <c r="AF178" s="135"/>
      <c r="AG178" s="135"/>
      <c r="AH178" s="135"/>
      <c r="AI178" s="135"/>
      <c r="AJ178" s="135"/>
      <c r="AK178" s="135"/>
      <c r="AL178" s="135"/>
      <c r="AM178" s="135"/>
      <c r="AN178" s="136"/>
      <c r="AO178" s="136"/>
      <c r="AP178" s="136"/>
      <c r="AQ178" s="136"/>
      <c r="AR178" s="136"/>
      <c r="AS178" s="136"/>
      <c r="AT178" s="136"/>
      <c r="AU178" s="136"/>
      <c r="AV178" s="136"/>
      <c r="AW178" s="136"/>
      <c r="AX178" s="136"/>
      <c r="AY178" s="136"/>
      <c r="AZ178" s="136"/>
      <c r="BA178" s="136"/>
      <c r="BB178" s="130"/>
      <c r="BC178" s="130"/>
      <c r="BF178" s="132"/>
      <c r="BG178" s="132"/>
      <c r="BH178" s="132"/>
      <c r="BI178" s="133"/>
      <c r="BT178" s="130"/>
      <c r="BU178" s="134"/>
    </row>
    <row r="179" spans="1:73" s="131" customFormat="1" x14ac:dyDescent="0.25">
      <c r="A179" s="163" t="s">
        <v>181</v>
      </c>
      <c r="B179" s="163"/>
      <c r="C179" s="163"/>
      <c r="D179" s="163"/>
      <c r="E179" s="139"/>
      <c r="F179" s="139"/>
      <c r="G179" s="139"/>
      <c r="H179" s="140"/>
      <c r="I179" s="140"/>
      <c r="J179" s="140"/>
      <c r="K179" s="140"/>
      <c r="L179" s="135"/>
      <c r="M179" s="135"/>
      <c r="N179" s="135"/>
      <c r="O179" s="135"/>
      <c r="P179" s="135"/>
      <c r="Q179" s="135"/>
      <c r="R179" s="135"/>
      <c r="S179" s="135"/>
      <c r="T179" s="135"/>
      <c r="U179" s="135"/>
      <c r="V179" s="135"/>
      <c r="W179" s="135"/>
      <c r="X179" s="135"/>
      <c r="Y179" s="135"/>
      <c r="Z179" s="135"/>
      <c r="AA179" s="135"/>
      <c r="AB179" s="135"/>
      <c r="AC179" s="135"/>
      <c r="AD179" s="135"/>
      <c r="AE179" s="135"/>
      <c r="AF179" s="135"/>
      <c r="AG179" s="135"/>
      <c r="AH179" s="135"/>
      <c r="AI179" s="135"/>
      <c r="AJ179" s="135"/>
      <c r="AK179" s="135"/>
      <c r="AL179" s="135"/>
      <c r="AM179" s="135"/>
      <c r="AN179" s="136"/>
      <c r="AO179" s="136"/>
      <c r="AP179" s="136"/>
      <c r="AQ179" s="136"/>
      <c r="AR179" s="136"/>
      <c r="AS179" s="136"/>
      <c r="AT179" s="136"/>
      <c r="AU179" s="136"/>
      <c r="AV179" s="136"/>
      <c r="AW179" s="136"/>
      <c r="AX179" s="136"/>
      <c r="AY179" s="136"/>
      <c r="AZ179" s="136"/>
      <c r="BA179" s="136"/>
      <c r="BB179" s="130"/>
      <c r="BC179" s="130"/>
      <c r="BF179" s="132"/>
      <c r="BG179" s="132"/>
      <c r="BH179" s="132"/>
      <c r="BI179" s="133"/>
      <c r="BT179" s="130"/>
      <c r="BU179" s="134"/>
    </row>
    <row r="180" spans="1:73" s="131" customFormat="1" x14ac:dyDescent="0.25">
      <c r="A180" s="163" t="s">
        <v>182</v>
      </c>
      <c r="B180" s="163"/>
      <c r="C180" s="163"/>
      <c r="D180" s="163"/>
      <c r="E180" s="139"/>
      <c r="F180" s="139"/>
      <c r="G180" s="139"/>
      <c r="H180" s="140"/>
      <c r="I180" s="140"/>
      <c r="J180" s="140"/>
      <c r="K180" s="140"/>
      <c r="L180" s="135"/>
      <c r="M180" s="135"/>
      <c r="N180" s="135"/>
      <c r="O180" s="135"/>
      <c r="P180" s="135"/>
      <c r="Q180" s="135"/>
      <c r="R180" s="135"/>
      <c r="S180" s="135"/>
      <c r="T180" s="135"/>
      <c r="U180" s="135"/>
      <c r="V180" s="135"/>
      <c r="W180" s="135"/>
      <c r="X180" s="135"/>
      <c r="Y180" s="135"/>
      <c r="Z180" s="135"/>
      <c r="AA180" s="135"/>
      <c r="AB180" s="135"/>
      <c r="AC180" s="135"/>
      <c r="AD180" s="135"/>
      <c r="AE180" s="135"/>
      <c r="AF180" s="135"/>
      <c r="AG180" s="135"/>
      <c r="AH180" s="135"/>
      <c r="AI180" s="135"/>
      <c r="AJ180" s="135"/>
      <c r="AK180" s="135"/>
      <c r="AL180" s="135"/>
      <c r="AM180" s="135"/>
      <c r="AN180" s="136"/>
      <c r="AO180" s="136"/>
      <c r="AP180" s="136"/>
      <c r="AQ180" s="136"/>
      <c r="AR180" s="136"/>
      <c r="AS180" s="136"/>
      <c r="AT180" s="136"/>
      <c r="AU180" s="136"/>
      <c r="AV180" s="136"/>
      <c r="AW180" s="136"/>
      <c r="AX180" s="136"/>
      <c r="AY180" s="136"/>
      <c r="AZ180" s="136"/>
      <c r="BA180" s="136"/>
      <c r="BB180" s="130"/>
      <c r="BC180" s="130"/>
      <c r="BF180" s="132"/>
      <c r="BG180" s="132"/>
      <c r="BH180" s="132"/>
      <c r="BI180" s="133"/>
      <c r="BT180" s="130"/>
      <c r="BU180" s="134"/>
    </row>
    <row r="181" spans="1:73" s="131" customFormat="1" x14ac:dyDescent="0.25">
      <c r="A181" s="163" t="s">
        <v>183</v>
      </c>
      <c r="B181" s="163"/>
      <c r="C181" s="163"/>
      <c r="D181" s="163"/>
      <c r="E181" s="139"/>
      <c r="F181" s="139"/>
      <c r="G181" s="139"/>
      <c r="H181" s="140"/>
      <c r="I181" s="140"/>
      <c r="J181" s="140"/>
      <c r="K181" s="140"/>
      <c r="L181" s="135"/>
      <c r="M181" s="135"/>
      <c r="N181" s="135"/>
      <c r="O181" s="135"/>
      <c r="P181" s="135"/>
      <c r="Q181" s="135"/>
      <c r="R181" s="135"/>
      <c r="S181" s="135"/>
      <c r="T181" s="135"/>
      <c r="U181" s="135"/>
      <c r="V181" s="135"/>
      <c r="W181" s="135"/>
      <c r="X181" s="135"/>
      <c r="Y181" s="135"/>
      <c r="Z181" s="135"/>
      <c r="AA181" s="135"/>
      <c r="AB181" s="135"/>
      <c r="AC181" s="135"/>
      <c r="AD181" s="135"/>
      <c r="AE181" s="135"/>
      <c r="AF181" s="135"/>
      <c r="AG181" s="135"/>
      <c r="AH181" s="135"/>
      <c r="AI181" s="135"/>
      <c r="AJ181" s="135"/>
      <c r="AK181" s="135"/>
      <c r="AL181" s="135"/>
      <c r="AM181" s="135"/>
      <c r="AN181" s="136"/>
      <c r="AO181" s="136"/>
      <c r="AP181" s="136"/>
      <c r="AQ181" s="136"/>
      <c r="AR181" s="136"/>
      <c r="AS181" s="136"/>
      <c r="AT181" s="136"/>
      <c r="AU181" s="136"/>
      <c r="AV181" s="136"/>
      <c r="AW181" s="136"/>
      <c r="AX181" s="136"/>
      <c r="AY181" s="136"/>
      <c r="AZ181" s="136"/>
      <c r="BA181" s="136"/>
      <c r="BB181" s="130"/>
      <c r="BC181" s="130"/>
      <c r="BF181" s="132"/>
      <c r="BG181" s="132"/>
      <c r="BH181" s="132"/>
      <c r="BI181" s="133"/>
      <c r="BT181" s="130"/>
      <c r="BU181" s="134"/>
    </row>
    <row r="182" spans="1:73" s="131" customFormat="1" ht="33" customHeight="1" x14ac:dyDescent="0.25">
      <c r="A182" s="155" t="s">
        <v>184</v>
      </c>
      <c r="B182" s="155"/>
      <c r="C182" s="155"/>
      <c r="D182" s="155"/>
      <c r="E182" s="141"/>
      <c r="F182" s="141"/>
      <c r="G182" s="141"/>
      <c r="H182" s="142"/>
      <c r="I182" s="142"/>
      <c r="J182" s="142"/>
      <c r="K182" s="142"/>
      <c r="L182" s="135"/>
      <c r="M182" s="135"/>
      <c r="N182" s="135"/>
      <c r="O182" s="135"/>
      <c r="P182" s="135"/>
      <c r="Q182" s="135"/>
      <c r="R182" s="135"/>
      <c r="S182" s="135"/>
      <c r="T182" s="135"/>
      <c r="U182" s="135"/>
      <c r="V182" s="135"/>
      <c r="W182" s="135"/>
      <c r="X182" s="135"/>
      <c r="Y182" s="135"/>
      <c r="Z182" s="135"/>
      <c r="AA182" s="135"/>
      <c r="AB182" s="135"/>
      <c r="AC182" s="135"/>
      <c r="AD182" s="135"/>
      <c r="AE182" s="135"/>
      <c r="AF182" s="135"/>
      <c r="AG182" s="135"/>
      <c r="AH182" s="135"/>
      <c r="AI182" s="135"/>
      <c r="AJ182" s="135"/>
      <c r="AK182" s="135"/>
      <c r="AL182" s="135"/>
      <c r="AM182" s="135"/>
      <c r="AN182" s="136"/>
      <c r="AO182" s="136"/>
      <c r="AP182" s="136"/>
      <c r="AQ182" s="136"/>
      <c r="AR182" s="136"/>
      <c r="AS182" s="136"/>
      <c r="AT182" s="136"/>
      <c r="AU182" s="136"/>
      <c r="AV182" s="136"/>
      <c r="AW182" s="136"/>
      <c r="AX182" s="136"/>
      <c r="AY182" s="136"/>
      <c r="AZ182" s="136"/>
      <c r="BA182" s="136"/>
      <c r="BB182" s="130"/>
      <c r="BC182" s="130"/>
      <c r="BF182" s="132"/>
      <c r="BG182" s="132"/>
      <c r="BH182" s="132"/>
      <c r="BI182" s="133"/>
      <c r="BT182" s="130"/>
      <c r="BU182" s="134"/>
    </row>
    <row r="183" spans="1:73" s="131" customFormat="1" ht="108" customHeight="1" x14ac:dyDescent="0.25">
      <c r="A183" s="156" t="s">
        <v>185</v>
      </c>
      <c r="B183" s="156"/>
      <c r="C183" s="156"/>
      <c r="D183" s="156"/>
      <c r="E183" s="143"/>
      <c r="F183" s="144"/>
      <c r="G183" s="144"/>
      <c r="H183" s="145"/>
      <c r="I183" s="145"/>
      <c r="J183" s="145"/>
      <c r="K183" s="145"/>
      <c r="L183" s="135"/>
      <c r="M183" s="135"/>
      <c r="N183" s="135"/>
      <c r="O183" s="135"/>
      <c r="P183" s="135"/>
      <c r="Q183" s="135"/>
      <c r="R183" s="135"/>
      <c r="S183" s="135"/>
      <c r="T183" s="135"/>
      <c r="U183" s="135"/>
      <c r="V183" s="135"/>
      <c r="W183" s="135"/>
      <c r="X183" s="135"/>
      <c r="Y183" s="135"/>
      <c r="Z183" s="135"/>
      <c r="AA183" s="135"/>
      <c r="AB183" s="135"/>
      <c r="AC183" s="135"/>
      <c r="AD183" s="135"/>
      <c r="AE183" s="135"/>
      <c r="AF183" s="135"/>
      <c r="AG183" s="135"/>
      <c r="AH183" s="135"/>
      <c r="AI183" s="135"/>
      <c r="AJ183" s="135"/>
      <c r="AK183" s="135"/>
      <c r="AL183" s="135"/>
      <c r="AM183" s="135"/>
      <c r="AN183" s="136"/>
      <c r="AO183" s="136"/>
      <c r="AP183" s="136"/>
      <c r="AQ183" s="136"/>
      <c r="AR183" s="136"/>
      <c r="AS183" s="136"/>
      <c r="AT183" s="136"/>
      <c r="AU183" s="136"/>
      <c r="AV183" s="136"/>
      <c r="AW183" s="136"/>
      <c r="AX183" s="136"/>
      <c r="AY183" s="136"/>
      <c r="AZ183" s="136"/>
      <c r="BA183" s="136"/>
      <c r="BB183" s="130"/>
      <c r="BC183" s="130"/>
      <c r="BF183" s="132"/>
      <c r="BG183" s="132"/>
      <c r="BH183" s="132"/>
      <c r="BI183" s="133"/>
      <c r="BT183" s="130"/>
      <c r="BU183" s="134"/>
    </row>
    <row r="184" spans="1:73" s="131" customFormat="1" ht="24.75" customHeight="1" x14ac:dyDescent="0.25">
      <c r="A184" s="157" t="s">
        <v>186</v>
      </c>
      <c r="B184" s="157"/>
      <c r="C184" s="157"/>
      <c r="D184" s="157"/>
      <c r="E184" s="146"/>
      <c r="F184" s="146"/>
      <c r="G184" s="146"/>
      <c r="H184" s="147"/>
      <c r="I184" s="147"/>
      <c r="J184" s="147"/>
      <c r="K184" s="147"/>
      <c r="L184" s="135"/>
      <c r="M184" s="135"/>
      <c r="N184" s="135"/>
      <c r="O184" s="135"/>
      <c r="P184" s="135"/>
      <c r="Q184" s="135"/>
      <c r="R184" s="135"/>
      <c r="S184" s="135"/>
      <c r="T184" s="135"/>
      <c r="U184" s="135"/>
      <c r="V184" s="135"/>
      <c r="W184" s="135"/>
      <c r="X184" s="135"/>
      <c r="Y184" s="135"/>
      <c r="Z184" s="135"/>
      <c r="AA184" s="135"/>
      <c r="AB184" s="135"/>
      <c r="AC184" s="135"/>
      <c r="AD184" s="135"/>
      <c r="AE184" s="135"/>
      <c r="AF184" s="135"/>
      <c r="AG184" s="135"/>
      <c r="AH184" s="135"/>
      <c r="AI184" s="135"/>
      <c r="AJ184" s="135"/>
      <c r="AK184" s="135"/>
      <c r="AL184" s="135"/>
      <c r="AM184" s="135"/>
      <c r="AN184" s="136"/>
      <c r="AO184" s="136"/>
      <c r="AP184" s="136"/>
      <c r="AQ184" s="136"/>
      <c r="AR184" s="136"/>
      <c r="AS184" s="136"/>
      <c r="AT184" s="136"/>
      <c r="AU184" s="136"/>
      <c r="AV184" s="136"/>
      <c r="AW184" s="136"/>
      <c r="AX184" s="136"/>
      <c r="AY184" s="136"/>
      <c r="AZ184" s="136"/>
      <c r="BA184" s="136"/>
      <c r="BB184" s="130"/>
      <c r="BC184" s="130"/>
      <c r="BF184" s="132"/>
      <c r="BG184" s="132"/>
      <c r="BH184" s="132"/>
      <c r="BI184" s="133"/>
      <c r="BT184" s="130"/>
      <c r="BU184" s="134"/>
    </row>
    <row r="185" spans="1:73" ht="14.25" customHeight="1" x14ac:dyDescent="0.25">
      <c r="L185" s="149"/>
      <c r="M185" s="149"/>
      <c r="N185" s="149"/>
      <c r="O185" s="149"/>
      <c r="P185" s="149"/>
      <c r="Q185" s="149"/>
      <c r="R185" s="149"/>
      <c r="S185" s="149"/>
      <c r="T185" s="149"/>
      <c r="U185" s="149"/>
      <c r="V185" s="149"/>
      <c r="W185" s="149"/>
    </row>
    <row r="186" spans="1:73" ht="14.25" customHeight="1" x14ac:dyDescent="0.25">
      <c r="L186" s="149"/>
      <c r="M186" s="149"/>
      <c r="N186" s="149"/>
      <c r="O186" s="149"/>
      <c r="P186" s="149"/>
      <c r="Q186" s="149"/>
      <c r="R186" s="149"/>
      <c r="S186" s="149"/>
      <c r="T186" s="149"/>
      <c r="U186" s="149"/>
      <c r="V186" s="149"/>
      <c r="W186" s="149"/>
    </row>
    <row r="187" spans="1:73" ht="14.25" customHeight="1" x14ac:dyDescent="0.25">
      <c r="L187" s="149"/>
      <c r="M187" s="149"/>
      <c r="N187" s="149"/>
      <c r="O187" s="149"/>
      <c r="P187" s="149"/>
      <c r="Q187" s="149"/>
      <c r="R187" s="149"/>
      <c r="S187" s="149"/>
      <c r="T187" s="149"/>
      <c r="U187" s="149"/>
      <c r="V187" s="149"/>
      <c r="W187" s="149"/>
    </row>
    <row r="188" spans="1:73" ht="14.25" customHeight="1" x14ac:dyDescent="0.25">
      <c r="L188" s="149"/>
      <c r="M188" s="149"/>
      <c r="N188" s="149"/>
      <c r="O188" s="149"/>
      <c r="P188" s="149"/>
      <c r="Q188" s="149"/>
      <c r="R188" s="149"/>
      <c r="S188" s="149"/>
      <c r="T188" s="149"/>
      <c r="U188" s="149"/>
      <c r="V188" s="149"/>
      <c r="W188" s="149"/>
    </row>
    <row r="189" spans="1:73" ht="14.25" customHeight="1" x14ac:dyDescent="0.25">
      <c r="L189" s="149"/>
      <c r="M189" s="149"/>
      <c r="N189" s="149"/>
      <c r="O189" s="149"/>
      <c r="P189" s="149"/>
      <c r="Q189" s="149"/>
      <c r="R189" s="149"/>
      <c r="S189" s="149"/>
      <c r="T189" s="149"/>
      <c r="U189" s="149"/>
      <c r="V189" s="149"/>
      <c r="W189" s="149"/>
    </row>
    <row r="190" spans="1:73" ht="14.25" customHeight="1" x14ac:dyDescent="0.25">
      <c r="L190" s="149"/>
      <c r="M190" s="149"/>
      <c r="N190" s="149"/>
      <c r="O190" s="149"/>
      <c r="P190" s="149"/>
      <c r="Q190" s="149"/>
      <c r="R190" s="149"/>
      <c r="S190" s="149"/>
      <c r="T190" s="149"/>
      <c r="U190" s="149"/>
      <c r="V190" s="149"/>
      <c r="W190" s="149"/>
    </row>
    <row r="191" spans="1:73" ht="14.25" customHeight="1" x14ac:dyDescent="0.25">
      <c r="L191" s="149"/>
      <c r="M191" s="149"/>
      <c r="N191" s="149"/>
      <c r="O191" s="149"/>
      <c r="P191" s="149"/>
      <c r="Q191" s="149"/>
      <c r="R191" s="149"/>
      <c r="S191" s="149"/>
      <c r="T191" s="149"/>
      <c r="U191" s="149"/>
      <c r="V191" s="149"/>
      <c r="W191" s="149"/>
    </row>
    <row r="192" spans="1:73" ht="14.25" customHeight="1" x14ac:dyDescent="0.25">
      <c r="L192" s="149"/>
      <c r="M192" s="149"/>
      <c r="N192" s="149"/>
      <c r="O192" s="149"/>
      <c r="P192" s="149"/>
      <c r="Q192" s="149"/>
      <c r="R192" s="149"/>
      <c r="S192" s="149"/>
      <c r="T192" s="149"/>
      <c r="U192" s="149"/>
      <c r="V192" s="149"/>
      <c r="W192" s="149"/>
    </row>
    <row r="193" spans="12:23" ht="14.25" customHeight="1" x14ac:dyDescent="0.25">
      <c r="L193" s="149"/>
      <c r="M193" s="149"/>
      <c r="N193" s="149"/>
      <c r="O193" s="149"/>
      <c r="P193" s="149"/>
      <c r="Q193" s="149"/>
      <c r="R193" s="149"/>
      <c r="S193" s="149"/>
      <c r="T193" s="149"/>
      <c r="U193" s="149"/>
      <c r="V193" s="149"/>
      <c r="W193" s="149"/>
    </row>
    <row r="194" spans="12:23" ht="14.25" customHeight="1" x14ac:dyDescent="0.25">
      <c r="L194" s="149"/>
      <c r="M194" s="149"/>
      <c r="N194" s="149"/>
      <c r="O194" s="149"/>
      <c r="P194" s="149"/>
      <c r="Q194" s="149"/>
      <c r="R194" s="149"/>
      <c r="S194" s="149"/>
      <c r="T194" s="149"/>
      <c r="U194" s="149"/>
      <c r="V194" s="149"/>
      <c r="W194" s="149"/>
    </row>
    <row r="195" spans="12:23" ht="14.25" customHeight="1" x14ac:dyDescent="0.25">
      <c r="L195" s="149"/>
      <c r="M195" s="149"/>
      <c r="N195" s="149"/>
      <c r="O195" s="149"/>
      <c r="P195" s="149"/>
      <c r="Q195" s="149"/>
      <c r="R195" s="149"/>
      <c r="S195" s="149"/>
      <c r="T195" s="149"/>
      <c r="U195" s="149"/>
      <c r="V195" s="149"/>
      <c r="W195" s="149"/>
    </row>
    <row r="196" spans="12:23" ht="14.25" customHeight="1" x14ac:dyDescent="0.25">
      <c r="L196" s="149"/>
      <c r="M196" s="149"/>
      <c r="N196" s="149"/>
      <c r="O196" s="149"/>
      <c r="P196" s="149"/>
      <c r="Q196" s="149"/>
      <c r="R196" s="149"/>
      <c r="S196" s="149"/>
      <c r="T196" s="149"/>
      <c r="U196" s="149"/>
      <c r="V196" s="149"/>
      <c r="W196" s="149"/>
    </row>
    <row r="197" spans="12:23" ht="14.25" customHeight="1" x14ac:dyDescent="0.25">
      <c r="L197" s="149"/>
      <c r="M197" s="149"/>
      <c r="N197" s="149"/>
      <c r="O197" s="149"/>
      <c r="P197" s="149"/>
      <c r="Q197" s="149"/>
      <c r="R197" s="149"/>
      <c r="S197" s="149"/>
      <c r="T197" s="149"/>
      <c r="U197" s="149"/>
      <c r="V197" s="149"/>
      <c r="W197" s="149"/>
    </row>
    <row r="198" spans="12:23" ht="14.25" customHeight="1" x14ac:dyDescent="0.25">
      <c r="L198" s="149"/>
      <c r="M198" s="149"/>
      <c r="N198" s="149"/>
      <c r="O198" s="149"/>
      <c r="P198" s="149"/>
      <c r="Q198" s="149"/>
      <c r="R198" s="149"/>
      <c r="S198" s="149"/>
      <c r="T198" s="149"/>
      <c r="U198" s="149"/>
      <c r="V198" s="149"/>
      <c r="W198" s="149"/>
    </row>
    <row r="199" spans="12:23" ht="14.25" customHeight="1" x14ac:dyDescent="0.25">
      <c r="L199" s="149"/>
      <c r="M199" s="149"/>
      <c r="N199" s="149"/>
      <c r="O199" s="149"/>
      <c r="P199" s="149"/>
      <c r="Q199" s="149"/>
      <c r="R199" s="149"/>
      <c r="S199" s="149"/>
      <c r="T199" s="149"/>
      <c r="U199" s="149"/>
      <c r="V199" s="149"/>
      <c r="W199" s="149"/>
    </row>
    <row r="200" spans="12:23" ht="14.25" customHeight="1" x14ac:dyDescent="0.25">
      <c r="L200" s="149"/>
      <c r="M200" s="149"/>
      <c r="N200" s="149"/>
      <c r="O200" s="149"/>
      <c r="P200" s="149"/>
      <c r="Q200" s="149"/>
      <c r="R200" s="149"/>
      <c r="S200" s="149"/>
      <c r="T200" s="149"/>
      <c r="U200" s="149"/>
      <c r="V200" s="149"/>
      <c r="W200" s="149"/>
    </row>
    <row r="201" spans="12:23" ht="14.25" customHeight="1" x14ac:dyDescent="0.25">
      <c r="L201" s="149"/>
      <c r="M201" s="149"/>
      <c r="N201" s="149"/>
      <c r="O201" s="149"/>
      <c r="P201" s="149"/>
      <c r="Q201" s="149"/>
      <c r="R201" s="149"/>
      <c r="S201" s="149"/>
      <c r="T201" s="149"/>
      <c r="U201" s="149"/>
      <c r="V201" s="149"/>
      <c r="W201" s="149"/>
    </row>
    <row r="202" spans="12:23" ht="14.25" customHeight="1" x14ac:dyDescent="0.25">
      <c r="L202" s="149"/>
      <c r="M202" s="149"/>
      <c r="N202" s="149"/>
      <c r="O202" s="149"/>
      <c r="P202" s="149"/>
      <c r="Q202" s="149"/>
      <c r="R202" s="149"/>
      <c r="S202" s="149"/>
      <c r="T202" s="149"/>
      <c r="U202" s="149"/>
      <c r="V202" s="149"/>
      <c r="W202" s="149"/>
    </row>
    <row r="203" spans="12:23" ht="14.25" customHeight="1" x14ac:dyDescent="0.25">
      <c r="L203" s="149"/>
      <c r="M203" s="149"/>
      <c r="N203" s="149"/>
      <c r="O203" s="149"/>
      <c r="P203" s="149"/>
      <c r="Q203" s="149"/>
      <c r="R203" s="149"/>
      <c r="S203" s="149"/>
      <c r="T203" s="149"/>
      <c r="U203" s="149"/>
      <c r="V203" s="149"/>
      <c r="W203" s="149"/>
    </row>
    <row r="204" spans="12:23" ht="14.25" customHeight="1" x14ac:dyDescent="0.25">
      <c r="L204" s="149"/>
      <c r="M204" s="149"/>
      <c r="N204" s="149"/>
      <c r="O204" s="149"/>
      <c r="P204" s="149"/>
      <c r="Q204" s="149"/>
      <c r="R204" s="149"/>
      <c r="S204" s="149"/>
      <c r="T204" s="149"/>
      <c r="U204" s="149"/>
      <c r="V204" s="149"/>
      <c r="W204" s="149"/>
    </row>
    <row r="205" spans="12:23" ht="14.25" customHeight="1" x14ac:dyDescent="0.25">
      <c r="L205" s="149"/>
      <c r="M205" s="149"/>
      <c r="N205" s="149"/>
      <c r="O205" s="149"/>
      <c r="P205" s="149"/>
      <c r="Q205" s="149"/>
      <c r="R205" s="149"/>
      <c r="S205" s="149"/>
      <c r="T205" s="149"/>
      <c r="U205" s="149"/>
      <c r="V205" s="149"/>
      <c r="W205" s="149"/>
    </row>
    <row r="206" spans="12:23" ht="14.25" customHeight="1" x14ac:dyDescent="0.25">
      <c r="L206" s="149"/>
      <c r="M206" s="149"/>
      <c r="N206" s="149"/>
      <c r="O206" s="149"/>
      <c r="P206" s="149"/>
      <c r="Q206" s="149"/>
      <c r="R206" s="149"/>
      <c r="S206" s="149"/>
      <c r="T206" s="149"/>
      <c r="U206" s="149"/>
      <c r="V206" s="149"/>
      <c r="W206" s="149"/>
    </row>
    <row r="207" spans="12:23" ht="14.25" customHeight="1" x14ac:dyDescent="0.25">
      <c r="L207" s="149"/>
      <c r="M207" s="149"/>
      <c r="N207" s="149"/>
      <c r="O207" s="149"/>
      <c r="P207" s="149"/>
      <c r="Q207" s="149"/>
      <c r="R207" s="149"/>
      <c r="S207" s="149"/>
      <c r="T207" s="149"/>
      <c r="U207" s="149"/>
      <c r="V207" s="149"/>
      <c r="W207" s="149"/>
    </row>
    <row r="208" spans="12:23" ht="14.25" customHeight="1" x14ac:dyDescent="0.25">
      <c r="L208" s="149"/>
      <c r="M208" s="149"/>
      <c r="N208" s="149"/>
      <c r="O208" s="149"/>
      <c r="P208" s="149"/>
      <c r="Q208" s="149"/>
      <c r="R208" s="149"/>
      <c r="S208" s="149"/>
      <c r="T208" s="149"/>
      <c r="U208" s="149"/>
      <c r="V208" s="149"/>
      <c r="W208" s="149"/>
    </row>
    <row r="209" spans="12:23" ht="14.25" customHeight="1" x14ac:dyDescent="0.25">
      <c r="L209" s="149"/>
      <c r="M209" s="149"/>
      <c r="N209" s="149"/>
      <c r="O209" s="149"/>
      <c r="P209" s="149"/>
      <c r="Q209" s="149"/>
      <c r="R209" s="149"/>
      <c r="S209" s="149"/>
      <c r="T209" s="149"/>
      <c r="U209" s="149"/>
      <c r="V209" s="149"/>
      <c r="W209" s="149"/>
    </row>
    <row r="210" spans="12:23" ht="14.25" customHeight="1" x14ac:dyDescent="0.25">
      <c r="L210" s="149"/>
      <c r="M210" s="149"/>
      <c r="N210" s="149"/>
      <c r="O210" s="149"/>
      <c r="P210" s="149"/>
      <c r="Q210" s="149"/>
      <c r="R210" s="149"/>
      <c r="S210" s="149"/>
      <c r="T210" s="149"/>
      <c r="U210" s="149"/>
      <c r="V210" s="149"/>
      <c r="W210" s="149"/>
    </row>
    <row r="211" spans="12:23" ht="14.25" customHeight="1" x14ac:dyDescent="0.25">
      <c r="L211" s="149"/>
      <c r="M211" s="149"/>
      <c r="N211" s="149"/>
      <c r="O211" s="149"/>
      <c r="P211" s="149"/>
      <c r="Q211" s="149"/>
      <c r="R211" s="149"/>
      <c r="S211" s="149"/>
      <c r="T211" s="149"/>
      <c r="U211" s="149"/>
      <c r="V211" s="149"/>
      <c r="W211" s="149"/>
    </row>
    <row r="212" spans="12:23" ht="14.25" customHeight="1" x14ac:dyDescent="0.25">
      <c r="L212" s="149"/>
      <c r="M212" s="149"/>
      <c r="N212" s="149"/>
      <c r="O212" s="149"/>
      <c r="P212" s="149"/>
      <c r="Q212" s="149"/>
      <c r="R212" s="149"/>
      <c r="S212" s="149"/>
      <c r="T212" s="149"/>
      <c r="U212" s="149"/>
      <c r="V212" s="149"/>
      <c r="W212" s="149"/>
    </row>
    <row r="213" spans="12:23" ht="74.25" customHeight="1" x14ac:dyDescent="0.25">
      <c r="L213" s="149"/>
      <c r="M213" s="149"/>
      <c r="N213" s="149"/>
      <c r="O213" s="149"/>
      <c r="P213" s="149"/>
      <c r="Q213" s="149"/>
      <c r="R213" s="149"/>
      <c r="S213" s="149"/>
      <c r="T213" s="149"/>
      <c r="U213" s="149"/>
      <c r="V213" s="149"/>
      <c r="W213" s="149"/>
    </row>
    <row r="214" spans="12:23" ht="79.5" customHeight="1" x14ac:dyDescent="0.25">
      <c r="L214" s="149"/>
      <c r="M214" s="149"/>
      <c r="N214" s="149"/>
      <c r="O214" s="149"/>
      <c r="P214" s="149"/>
      <c r="Q214" s="149"/>
      <c r="R214" s="149"/>
      <c r="S214" s="149"/>
      <c r="T214" s="149"/>
      <c r="U214" s="149"/>
      <c r="V214" s="149"/>
      <c r="W214" s="149"/>
    </row>
    <row r="215" spans="12:23" ht="14.25" customHeight="1" x14ac:dyDescent="0.25">
      <c r="L215" s="149"/>
      <c r="M215" s="149"/>
      <c r="N215" s="149"/>
      <c r="O215" s="149"/>
      <c r="P215" s="149"/>
      <c r="Q215" s="149"/>
      <c r="R215" s="149"/>
      <c r="S215" s="149"/>
      <c r="T215" s="149"/>
      <c r="U215" s="149"/>
      <c r="V215" s="149"/>
      <c r="W215" s="149"/>
    </row>
    <row r="216" spans="12:23" ht="60.75" customHeight="1" x14ac:dyDescent="0.25">
      <c r="L216" s="149"/>
      <c r="M216" s="149"/>
      <c r="N216" s="149"/>
      <c r="O216" s="149"/>
      <c r="P216" s="149"/>
      <c r="Q216" s="149"/>
      <c r="R216" s="149"/>
      <c r="S216" s="149"/>
      <c r="T216" s="149"/>
      <c r="U216" s="149"/>
      <c r="V216" s="149"/>
      <c r="W216" s="149"/>
    </row>
    <row r="217" spans="12:23" ht="68.25" customHeight="1" x14ac:dyDescent="0.25">
      <c r="L217" s="149"/>
      <c r="M217" s="149"/>
      <c r="N217" s="149"/>
      <c r="O217" s="149"/>
      <c r="P217" s="149"/>
      <c r="Q217" s="149"/>
      <c r="R217" s="149"/>
      <c r="S217" s="149"/>
      <c r="T217" s="149"/>
      <c r="U217" s="149"/>
      <c r="V217" s="149"/>
      <c r="W217" s="149"/>
    </row>
  </sheetData>
  <autoFilter ref="BK4:BU4" xr:uid="{00000000-0001-0000-0000-000000000000}"/>
  <mergeCells count="49">
    <mergeCell ref="BI2:BI3"/>
    <mergeCell ref="AS2:AS3"/>
    <mergeCell ref="AU2:AU3"/>
    <mergeCell ref="BC2:BC3"/>
    <mergeCell ref="BG2:BG3"/>
    <mergeCell ref="BH2:BH3"/>
    <mergeCell ref="X2:X3"/>
    <mergeCell ref="AC2:AC3"/>
    <mergeCell ref="AE2:AE3"/>
    <mergeCell ref="AG2:AG3"/>
    <mergeCell ref="AR2:AR3"/>
    <mergeCell ref="N2:N3"/>
    <mergeCell ref="Q2:Q3"/>
    <mergeCell ref="T2:T3"/>
    <mergeCell ref="V2:V3"/>
    <mergeCell ref="W2:W3"/>
    <mergeCell ref="G2:G3"/>
    <mergeCell ref="H2:H3"/>
    <mergeCell ref="I2:I3"/>
    <mergeCell ref="J2:J3"/>
    <mergeCell ref="K2:K3"/>
    <mergeCell ref="A53:C53"/>
    <mergeCell ref="A120:C120"/>
    <mergeCell ref="A131:C131"/>
    <mergeCell ref="E2:E3"/>
    <mergeCell ref="F2:F3"/>
    <mergeCell ref="A95:C95"/>
    <mergeCell ref="A140:C140"/>
    <mergeCell ref="A143:C143"/>
    <mergeCell ref="A148:C148"/>
    <mergeCell ref="A154:C154"/>
    <mergeCell ref="A137:C137"/>
    <mergeCell ref="A110:C110"/>
    <mergeCell ref="A182:D182"/>
    <mergeCell ref="A183:D183"/>
    <mergeCell ref="A184:D184"/>
    <mergeCell ref="A2:D2"/>
    <mergeCell ref="A175:D175"/>
    <mergeCell ref="A176:D176"/>
    <mergeCell ref="A177:D177"/>
    <mergeCell ref="A178:D178"/>
    <mergeCell ref="A179:D179"/>
    <mergeCell ref="A180:D180"/>
    <mergeCell ref="A181:D181"/>
    <mergeCell ref="A3:C3"/>
    <mergeCell ref="A9:C9"/>
    <mergeCell ref="A47:C47"/>
    <mergeCell ref="A85:C85"/>
    <mergeCell ref="A92:C92"/>
  </mergeCells>
  <pageMargins left="0.7" right="0.7" top="0.75" bottom="0.75" header="0" footer="0"/>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ANALISIS DE COTIZACIONES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Fabian Andres Oviedo Ocampo</dc:creator>
  <cp:lastModifiedBy>57300</cp:lastModifiedBy>
  <dcterms:created xsi:type="dcterms:W3CDTF">2026-03-17T16:14:53Z</dcterms:created>
  <dcterms:modified xsi:type="dcterms:W3CDTF">2026-06-07T16:35:34Z</dcterms:modified>
</cp:coreProperties>
</file>