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CENTRO AUTOMOTRIZ\TALLER CARLOS ROMAN\ALCALDIA 2026\JUNIO\"/>
    </mc:Choice>
  </mc:AlternateContent>
  <xr:revisionPtr revIDLastSave="0" documentId="13_ncr:1_{5C646C42-25C1-45EE-990F-FC2471780B5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RAESTRUCTURA" sheetId="1" r:id="rId1"/>
    <sheet name="ASUNTOS" sheetId="4" r:id="rId2"/>
    <sheet name="GOB.FUERZA P" sheetId="3" r:id="rId3"/>
    <sheet name="TRANSITO" sheetId="8" r:id="rId4"/>
  </sheets>
  <definedNames>
    <definedName name="_xlnm._FilterDatabase" localSheetId="1" hidden="1">ASUNTOS!$A$6:$G$35</definedName>
    <definedName name="_xlnm._FilterDatabase" localSheetId="2" hidden="1">'GOB.FUERZA P'!$A$6:$G$38</definedName>
    <definedName name="_xlnm._FilterDatabase" localSheetId="0" hidden="1">INFRAESTRUCTURA!$A$6:$G$88</definedName>
    <definedName name="_xlnm._FilterDatabase" localSheetId="3" hidden="1">TRANSITO!$A$5:$G$43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6" i="4" l="1"/>
  <c r="G80" i="1"/>
  <c r="G38" i="8"/>
  <c r="E19" i="8"/>
  <c r="F19" i="8" s="1"/>
  <c r="G19" i="8" s="1"/>
  <c r="E18" i="8"/>
  <c r="F18" i="8" s="1"/>
  <c r="G18" i="8" s="1"/>
  <c r="E20" i="8"/>
  <c r="F20" i="8" s="1"/>
  <c r="G20" i="8" s="1"/>
  <c r="E24" i="8"/>
  <c r="F24" i="8" s="1"/>
  <c r="G24" i="8" s="1"/>
  <c r="E23" i="8"/>
  <c r="F23" i="8" s="1"/>
  <c r="G23" i="8" s="1"/>
  <c r="F22" i="8"/>
  <c r="G22" i="8" s="1"/>
  <c r="E21" i="8"/>
  <c r="F21" i="8" s="1"/>
  <c r="G21" i="8" s="1"/>
  <c r="E17" i="8"/>
  <c r="F17" i="8" s="1"/>
  <c r="G17" i="8" s="1"/>
  <c r="E16" i="8"/>
  <c r="F16" i="8" s="1"/>
  <c r="G16" i="8" s="1"/>
  <c r="E15" i="8"/>
  <c r="F15" i="8" s="1"/>
  <c r="G15" i="8" s="1"/>
  <c r="G25" i="8" s="1"/>
  <c r="E30" i="4" l="1"/>
  <c r="F30" i="4" s="1"/>
  <c r="G30" i="4" s="1"/>
  <c r="F29" i="4"/>
  <c r="G29" i="4" s="1"/>
  <c r="E17" i="4" l="1"/>
  <c r="E42" i="1" l="1"/>
  <c r="F42" i="1" s="1"/>
  <c r="G42" i="1" s="1"/>
  <c r="E14" i="3"/>
  <c r="F14" i="3" s="1"/>
  <c r="G14" i="3" s="1"/>
  <c r="E13" i="3"/>
  <c r="F13" i="3" s="1"/>
  <c r="G13" i="3" s="1"/>
  <c r="E12" i="3"/>
  <c r="F12" i="3" s="1"/>
  <c r="G12" i="3" s="1"/>
  <c r="E11" i="3"/>
  <c r="F11" i="3" s="1"/>
  <c r="G11" i="3" s="1"/>
  <c r="F10" i="3"/>
  <c r="G10" i="3" s="1"/>
  <c r="G15" i="3" l="1"/>
  <c r="E8" i="8"/>
  <c r="E74" i="1"/>
  <c r="E39" i="1" l="1"/>
  <c r="F39" i="1" s="1"/>
  <c r="G39" i="1" s="1"/>
  <c r="E40" i="1"/>
  <c r="F40" i="1" s="1"/>
  <c r="G40" i="1" s="1"/>
  <c r="E54" i="1"/>
  <c r="F54" i="1" s="1"/>
  <c r="G54" i="1" s="1"/>
  <c r="E53" i="1"/>
  <c r="F53" i="1" s="1"/>
  <c r="G53" i="1" s="1"/>
  <c r="G55" i="1" l="1"/>
  <c r="E28" i="1"/>
  <c r="F28" i="1" s="1"/>
  <c r="G28" i="1" s="1"/>
  <c r="F47" i="1"/>
  <c r="G47" i="1" s="1"/>
  <c r="E36" i="1"/>
  <c r="F36" i="1" s="1"/>
  <c r="G36" i="1" s="1"/>
  <c r="E37" i="1"/>
  <c r="F37" i="1" s="1"/>
  <c r="G37" i="1" s="1"/>
  <c r="E38" i="1"/>
  <c r="F38" i="1" s="1"/>
  <c r="G38" i="1" s="1"/>
  <c r="E41" i="1"/>
  <c r="F41" i="1" s="1"/>
  <c r="G41" i="1" s="1"/>
  <c r="E43" i="1"/>
  <c r="F43" i="1" s="1"/>
  <c r="G43" i="1" s="1"/>
  <c r="E44" i="1"/>
  <c r="F44" i="1" s="1"/>
  <c r="G44" i="1" s="1"/>
  <c r="E45" i="1"/>
  <c r="F45" i="1" s="1"/>
  <c r="G45" i="1" s="1"/>
  <c r="E46" i="1"/>
  <c r="F46" i="1" s="1"/>
  <c r="G46" i="1" s="1"/>
  <c r="E17" i="1"/>
  <c r="F17" i="1" s="1"/>
  <c r="G17" i="1" s="1"/>
  <c r="E18" i="1"/>
  <c r="F18" i="1" s="1"/>
  <c r="G18" i="1" s="1"/>
  <c r="E26" i="1"/>
  <c r="E62" i="1"/>
  <c r="F62" i="1" s="1"/>
  <c r="G62" i="1" s="1"/>
  <c r="E20" i="4" l="1"/>
  <c r="F20" i="4" s="1"/>
  <c r="G20" i="4" s="1"/>
  <c r="E19" i="4"/>
  <c r="F19" i="4" s="1"/>
  <c r="G19" i="4" s="1"/>
  <c r="E18" i="4"/>
  <c r="F18" i="4" s="1"/>
  <c r="G18" i="4" s="1"/>
  <c r="F17" i="4"/>
  <c r="G17" i="4" s="1"/>
  <c r="G21" i="4" l="1"/>
  <c r="E10" i="4"/>
  <c r="F10" i="4" s="1"/>
  <c r="G10" i="4" s="1"/>
  <c r="E11" i="4"/>
  <c r="F11" i="4" s="1"/>
  <c r="G11" i="4" s="1"/>
  <c r="E31" i="8" l="1"/>
  <c r="F31" i="8" s="1"/>
  <c r="G31" i="8" s="1"/>
  <c r="E30" i="8"/>
  <c r="F30" i="8" s="1"/>
  <c r="G30" i="8" s="1"/>
  <c r="G32" i="8" l="1"/>
  <c r="E9" i="1" l="1"/>
  <c r="F9" i="1" s="1"/>
  <c r="G9" i="1" s="1"/>
  <c r="E16" i="1" l="1"/>
  <c r="F16" i="1" s="1"/>
  <c r="G16" i="1" s="1"/>
  <c r="E27" i="1" l="1"/>
  <c r="F27" i="1" s="1"/>
  <c r="G27" i="1" s="1"/>
  <c r="E61" i="1" l="1"/>
  <c r="F61" i="1" s="1"/>
  <c r="G61" i="1" s="1"/>
  <c r="E68" i="1" l="1"/>
  <c r="F68" i="1" s="1"/>
  <c r="G68" i="1" s="1"/>
  <c r="G69" i="1" l="1"/>
  <c r="F74" i="1" l="1"/>
  <c r="G74" i="1" s="1"/>
  <c r="G75" i="1" l="1"/>
  <c r="F26" i="1" l="1"/>
  <c r="G26" i="1" s="1"/>
  <c r="E25" i="1"/>
  <c r="F25" i="1" s="1"/>
  <c r="G25" i="1" s="1"/>
  <c r="E60" i="1" l="1"/>
  <c r="F60" i="1" s="1"/>
  <c r="G60" i="1" s="1"/>
  <c r="G63" i="1" s="1"/>
  <c r="E15" i="1" l="1"/>
  <c r="F15" i="1" s="1"/>
  <c r="G15" i="1" s="1"/>
  <c r="G19" i="1" s="1"/>
  <c r="G19" i="3" l="1"/>
  <c r="E26" i="4" l="1"/>
  <c r="E9" i="8" l="1"/>
  <c r="F9" i="8" s="1"/>
  <c r="G9" i="8" s="1"/>
  <c r="F8" i="8"/>
  <c r="G8" i="8" s="1"/>
  <c r="E9" i="4"/>
  <c r="F9" i="4" s="1"/>
  <c r="G9" i="4" s="1"/>
  <c r="G12" i="4" s="1"/>
  <c r="F24" i="1"/>
  <c r="G24" i="1" s="1"/>
  <c r="G29" i="1" s="1"/>
  <c r="G10" i="8" l="1"/>
  <c r="E35" i="1" l="1"/>
  <c r="F35" i="1" s="1"/>
  <c r="G35" i="1" s="1"/>
  <c r="E34" i="1"/>
  <c r="F34" i="1" s="1"/>
  <c r="G34" i="1" s="1"/>
  <c r="G48" i="1" l="1"/>
  <c r="E27" i="4"/>
  <c r="F27" i="4" s="1"/>
  <c r="G27" i="4" s="1"/>
  <c r="F26" i="4"/>
  <c r="G26" i="4" s="1"/>
  <c r="G10" i="1" l="1"/>
  <c r="E28" i="4" l="1"/>
  <c r="F28" i="4" s="1"/>
  <c r="G28" i="4" s="1"/>
  <c r="G31" i="4" l="1"/>
  <c r="I46" i="8" l="1"/>
</calcChain>
</file>

<file path=xl/sharedStrings.xml><?xml version="1.0" encoding="utf-8"?>
<sst xmlns="http://schemas.openxmlformats.org/spreadsheetml/2006/main" count="238" uniqueCount="96">
  <si>
    <t>RELACION SERVICIOS</t>
  </si>
  <si>
    <t xml:space="preserve">CLIENTE: </t>
  </si>
  <si>
    <t>MUNICIPIO DE EL RETIRO</t>
  </si>
  <si>
    <t xml:space="preserve">NIT:         </t>
  </si>
  <si>
    <t>890.983.674-0</t>
  </si>
  <si>
    <t xml:space="preserve">TELEFONO: </t>
  </si>
  <si>
    <t>MES</t>
  </si>
  <si>
    <t>VOLQUETA INTERNACIONAL 4300 OAX 032</t>
  </si>
  <si>
    <t>ITEM</t>
  </si>
  <si>
    <t>SERVICIO REQUERIDO</t>
  </si>
  <si>
    <t>CANT</t>
  </si>
  <si>
    <t>VALOR SIN IVA</t>
  </si>
  <si>
    <t>IVA 19%</t>
  </si>
  <si>
    <t>VALOR UNITARIO DE LA PROPUESTA- IVA INCLUIDO</t>
  </si>
  <si>
    <t>VALOR TOTAL</t>
  </si>
  <si>
    <t>TOTAL</t>
  </si>
  <si>
    <t>CARGADOR CASE-430SSL</t>
  </si>
  <si>
    <t>RETROCARGADOR RETROEXCAVADORA 580N</t>
  </si>
  <si>
    <t>MOTO YAMAHA XTZ125 PLACA: CPD79D</t>
  </si>
  <si>
    <t>MOTO HONDA TORNADO 250 PLACA: PRQ 18C</t>
  </si>
  <si>
    <t>MOTO YAMAHA XTZ150 PLACA: OPF49F</t>
  </si>
  <si>
    <t>MOTO YAMAHA XTZ150 PLACA: OPF48F</t>
  </si>
  <si>
    <t>RETROCARGADOR RETROEXCAVADORA HYUNDAI H940C</t>
  </si>
  <si>
    <t>MOTO SUZUKI DR 150 PLACA: VWA75F</t>
  </si>
  <si>
    <t xml:space="preserve">VOLQUETA FVR OLM076 </t>
  </si>
  <si>
    <t>MOTONIVELADORA CASE 865</t>
  </si>
  <si>
    <t>Engrase general</t>
  </si>
  <si>
    <t>CAMIONETA TOYOTA PRADO TX OML 634</t>
  </si>
  <si>
    <t>VIBROCOMPACTADOR CATERPILAR CS 423E</t>
  </si>
  <si>
    <t>CAMIONETA TOYOTA RUNNER OCI980</t>
  </si>
  <si>
    <t>Filtro aire secundario</t>
  </si>
  <si>
    <t>Plumillas</t>
  </si>
  <si>
    <t>Filtro aire primario</t>
  </si>
  <si>
    <t>Cuchilla delantera con tuercas y tornillos</t>
  </si>
  <si>
    <t>12/4 Aceite motor</t>
  </si>
  <si>
    <t>MOTO YAMAHA XTZ 250 MUNICIPIO PLACA: PKZ24D</t>
  </si>
  <si>
    <t>MOTO YAMAHA XTZ250 PLACA: CPD84D</t>
  </si>
  <si>
    <t>Lavada general</t>
  </si>
  <si>
    <t>Montada llanta delantera izquierda</t>
  </si>
  <si>
    <t>MOTO VICTORY VENOM 250 PLACA: XLT06G</t>
  </si>
  <si>
    <t>Transporte cementerio hasta tabacal partidas san jose 20KM</t>
  </si>
  <si>
    <t>Transporte el tablero hasta el alto de la guija 20KM</t>
  </si>
  <si>
    <t>Llantas</t>
  </si>
  <si>
    <t>M.O horas trabajo cambio llantas</t>
  </si>
  <si>
    <t>Bandas emergencia</t>
  </si>
  <si>
    <t>Pastas traseras</t>
  </si>
  <si>
    <t>M.O horas trabajo cambio bandas emergencia y pastas traseras</t>
  </si>
  <si>
    <t xml:space="preserve">Llantas traccion </t>
  </si>
  <si>
    <t xml:space="preserve">M.O horas trabajo cambio llantas traccion </t>
  </si>
  <si>
    <t>Tornillos</t>
  </si>
  <si>
    <t>M.O horas trabajo reductor izquierdo vereda la honda</t>
  </si>
  <si>
    <t>1,5/4 Aceite tranmision 80-90</t>
  </si>
  <si>
    <t>Piñon planetario carrier frontal</t>
  </si>
  <si>
    <t>Sello aceite carrier ruedas</t>
  </si>
  <si>
    <t>Llantas delanteras</t>
  </si>
  <si>
    <t>M.O horas trabajo cambio llantas delanteras</t>
  </si>
  <si>
    <t>Montada llanta delantera derecha</t>
  </si>
  <si>
    <t>Montada llanta trasera izquierda</t>
  </si>
  <si>
    <t>Canecas urea</t>
  </si>
  <si>
    <t>Parchada llanta delantera</t>
  </si>
  <si>
    <t>Recortada cadena</t>
  </si>
  <si>
    <t>Llanta delantera</t>
  </si>
  <si>
    <t>M.O horas trabajo cambio llanta delantera</t>
  </si>
  <si>
    <t>Retrovisores</t>
  </si>
  <si>
    <t>M.O horas trabajo cambio retrovisores</t>
  </si>
  <si>
    <t>Bateria</t>
  </si>
  <si>
    <t>Motor de arranque</t>
  </si>
  <si>
    <t>M.O horas trabajo cambio bateria y motor de arranque</t>
  </si>
  <si>
    <t>CAMIONETA CHEVROLET D-MAX PLACA: OLO784</t>
  </si>
  <si>
    <t>Filtro aire</t>
  </si>
  <si>
    <t>Filtro combustible</t>
  </si>
  <si>
    <t>Filtro aceite</t>
  </si>
  <si>
    <t>8/4 Aceite motor</t>
  </si>
  <si>
    <t>M.O horas trabajo cambio aceite motor</t>
  </si>
  <si>
    <t>2/4 Aceite motor</t>
  </si>
  <si>
    <t>JUNIO</t>
  </si>
  <si>
    <t>O´ring rin</t>
  </si>
  <si>
    <t>M.O horas trabajo cambio o´ring rin en el tablero</t>
  </si>
  <si>
    <t>M.O trabajo cambio cuchilla delantera con tuercas y tornillos vereda los medios</t>
  </si>
  <si>
    <t>M.O horas trabajo cambio aceite motor y filtros</t>
  </si>
  <si>
    <t>Montada llanta</t>
  </si>
  <si>
    <t>Embobinada electrovalvula marcha rapida</t>
  </si>
  <si>
    <t>MOTO YAMAHA XTZ 250 MUNICIPIO PLACA: OPE53F</t>
  </si>
  <si>
    <t>Empaques motor</t>
  </si>
  <si>
    <t>Kit biela</t>
  </si>
  <si>
    <t>Cadenilla</t>
  </si>
  <si>
    <t>Ensamblada biela</t>
  </si>
  <si>
    <t>1,5/4 Aceite motor</t>
  </si>
  <si>
    <t>Balineras</t>
  </si>
  <si>
    <t>M.O horas trabajo cambio aceite motor y balineras</t>
  </si>
  <si>
    <t>Arbol de levas</t>
  </si>
  <si>
    <t>Balancines</t>
  </si>
  <si>
    <t>M.O horas trabajo cambio empaques motor, kit biela, cadenilla, arbol de levas y balancines</t>
  </si>
  <si>
    <t>Drenada tanque combustible sector campanita</t>
  </si>
  <si>
    <t>Manguera hidraulica equipo trasero</t>
  </si>
  <si>
    <t xml:space="preserve">M.O horas trabajo cambio manguera hidraulica equipo trasero vereda nazareth parte baja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</si>
</sst>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0_-;\-* #,##0.000_-;_-* &quot;-&quot;??_-;_-@_-"/>
    <numFmt numFmtId="165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Times New Roman"/>
      <family val="1"/>
    </font>
    <font>
      <b/>
      <sz val="9"/>
      <color theme="1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8">
    <xf numFmtId="0" fontId="0" fillId="0" borderId="0" xfId="0"/>
    <xf numFmtId="14" fontId="3" fillId="2" borderId="4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2" fontId="2" fillId="3" borderId="4" xfId="0" applyNumberFormat="1" applyFont="1" applyFill="1" applyBorder="1"/>
    <xf numFmtId="0" fontId="0" fillId="3" borderId="4" xfId="0" applyFill="1" applyBorder="1"/>
    <xf numFmtId="0" fontId="2" fillId="3" borderId="4" xfId="0" applyFont="1" applyFill="1" applyBorder="1"/>
    <xf numFmtId="42" fontId="2" fillId="3" borderId="4" xfId="1" applyFont="1" applyFill="1" applyBorder="1"/>
    <xf numFmtId="42" fontId="7" fillId="3" borderId="0" xfId="0" applyNumberFormat="1" applyFont="1" applyFill="1"/>
    <xf numFmtId="0" fontId="0" fillId="0" borderId="4" xfId="0" applyBorder="1"/>
    <xf numFmtId="42" fontId="0" fillId="0" borderId="4" xfId="1" applyFont="1" applyFill="1" applyBorder="1"/>
    <xf numFmtId="0" fontId="0" fillId="0" borderId="4" xfId="0" applyBorder="1" applyAlignment="1">
      <alignment horizontal="center"/>
    </xf>
    <xf numFmtId="42" fontId="0" fillId="0" borderId="0" xfId="1" applyFont="1" applyBorder="1"/>
    <xf numFmtId="0" fontId="8" fillId="0" borderId="4" xfId="0" applyFont="1" applyBorder="1" applyAlignment="1">
      <alignment horizontal="left" vertical="center" wrapText="1"/>
    </xf>
    <xf numFmtId="43" fontId="0" fillId="0" borderId="0" xfId="2" applyFont="1"/>
    <xf numFmtId="0" fontId="4" fillId="2" borderId="1" xfId="0" applyFont="1" applyFill="1" applyBorder="1" applyAlignment="1">
      <alignment horizontal="center" vertical="center" wrapText="1"/>
    </xf>
    <xf numFmtId="0" fontId="2" fillId="3" borderId="0" xfId="0" applyFont="1" applyFill="1"/>
    <xf numFmtId="0" fontId="10" fillId="0" borderId="0" xfId="0" applyFont="1"/>
    <xf numFmtId="42" fontId="11" fillId="3" borderId="0" xfId="0" applyNumberFormat="1" applyFont="1" applyFill="1"/>
    <xf numFmtId="42" fontId="0" fillId="0" borderId="0" xfId="0" applyNumberFormat="1"/>
    <xf numFmtId="0" fontId="4" fillId="2" borderId="4" xfId="0" applyFont="1" applyFill="1" applyBorder="1" applyAlignment="1">
      <alignment horizontal="center" vertical="center" wrapText="1"/>
    </xf>
    <xf numFmtId="42" fontId="6" fillId="0" borderId="0" xfId="0" applyNumberFormat="1" applyFont="1"/>
    <xf numFmtId="3" fontId="0" fillId="0" borderId="0" xfId="0" applyNumberFormat="1"/>
    <xf numFmtId="42" fontId="11" fillId="0" borderId="0" xfId="0" applyNumberFormat="1" applyFont="1"/>
    <xf numFmtId="43" fontId="0" fillId="0" borderId="0" xfId="2" applyFont="1" applyFill="1"/>
    <xf numFmtId="16" fontId="12" fillId="0" borderId="0" xfId="0" applyNumberFormat="1" applyFont="1"/>
    <xf numFmtId="0" fontId="0" fillId="0" borderId="1" xfId="0" applyBorder="1"/>
    <xf numFmtId="0" fontId="2" fillId="0" borderId="0" xfId="0" applyFont="1" applyAlignment="1">
      <alignment horizontal="center"/>
    </xf>
    <xf numFmtId="42" fontId="2" fillId="0" borderId="0" xfId="1" applyFont="1" applyFill="1" applyBorder="1"/>
    <xf numFmtId="0" fontId="2" fillId="0" borderId="0" xfId="0" applyFont="1"/>
    <xf numFmtId="42" fontId="0" fillId="0" borderId="3" xfId="1" applyFont="1" applyFill="1" applyBorder="1"/>
    <xf numFmtId="42" fontId="0" fillId="0" borderId="4" xfId="1" applyFont="1" applyFill="1" applyBorder="1" applyAlignment="1"/>
    <xf numFmtId="42" fontId="9" fillId="0" borderId="4" xfId="1" applyFont="1" applyFill="1" applyBorder="1" applyAlignment="1">
      <alignment horizontal="left" wrapText="1"/>
    </xf>
    <xf numFmtId="42" fontId="0" fillId="0" borderId="0" xfId="1" applyFont="1"/>
    <xf numFmtId="164" fontId="0" fillId="0" borderId="0" xfId="2" applyNumberFormat="1" applyFont="1"/>
    <xf numFmtId="0" fontId="0" fillId="0" borderId="0" xfId="2" applyNumberFormat="1" applyFont="1"/>
    <xf numFmtId="0" fontId="0" fillId="0" borderId="0" xfId="2" applyNumberFormat="1" applyFont="1" applyFill="1"/>
    <xf numFmtId="0" fontId="0" fillId="0" borderId="0" xfId="1" applyNumberFormat="1" applyFont="1"/>
    <xf numFmtId="0" fontId="0" fillId="0" borderId="0" xfId="0" applyAlignment="1">
      <alignment horizontal="center"/>
    </xf>
    <xf numFmtId="42" fontId="0" fillId="0" borderId="2" xfId="1" applyFont="1" applyFill="1" applyBorder="1"/>
    <xf numFmtId="16" fontId="0" fillId="0" borderId="0" xfId="2" applyNumberFormat="1" applyFont="1"/>
    <xf numFmtId="0" fontId="0" fillId="0" borderId="4" xfId="0" applyBorder="1" applyAlignment="1">
      <alignment wrapText="1"/>
    </xf>
    <xf numFmtId="42" fontId="7" fillId="0" borderId="0" xfId="0" applyNumberFormat="1" applyFont="1"/>
    <xf numFmtId="42" fontId="11" fillId="4" borderId="0" xfId="0" applyNumberFormat="1" applyFont="1" applyFill="1"/>
    <xf numFmtId="165" fontId="0" fillId="0" borderId="0" xfId="3" applyNumberFormat="1" applyFont="1"/>
    <xf numFmtId="16" fontId="0" fillId="0" borderId="0" xfId="0" applyNumberFormat="1"/>
    <xf numFmtId="14" fontId="0" fillId="0" borderId="0" xfId="0" applyNumberFormat="1"/>
    <xf numFmtId="16" fontId="0" fillId="0" borderId="0" xfId="2" applyNumberFormat="1" applyFont="1" applyFill="1"/>
    <xf numFmtId="0" fontId="0" fillId="0" borderId="0" xfId="2" applyNumberFormat="1" applyFont="1" applyAlignment="1"/>
    <xf numFmtId="42" fontId="9" fillId="0" borderId="3" xfId="1" applyFont="1" applyFill="1" applyBorder="1" applyAlignment="1">
      <alignment horizontal="left" wrapText="1"/>
    </xf>
    <xf numFmtId="0" fontId="13" fillId="0" borderId="0" xfId="0" applyFont="1" applyAlignment="1">
      <alignment horizontal="center" vertical="center" wrapText="1"/>
    </xf>
    <xf numFmtId="0" fontId="0" fillId="0" borderId="4" xfId="0" applyBorder="1" applyAlignment="1">
      <alignment vertical="center"/>
    </xf>
    <xf numFmtId="42" fontId="1" fillId="0" borderId="4" xfId="1" applyFont="1" applyFill="1" applyBorder="1"/>
    <xf numFmtId="0" fontId="4" fillId="2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vertical="center"/>
    </xf>
    <xf numFmtId="0" fontId="2" fillId="3" borderId="4" xfId="0" applyFont="1" applyFill="1" applyBorder="1" applyAlignment="1">
      <alignment horizontal="center"/>
    </xf>
  </cellXfs>
  <cellStyles count="4">
    <cellStyle name="Millares" xfId="2" builtinId="3"/>
    <cellStyle name="Moneda" xfId="3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1"/>
  <sheetViews>
    <sheetView tabSelected="1" topLeftCell="B20" zoomScaleNormal="100" workbookViewId="0">
      <selection activeCell="G81" sqref="G81"/>
    </sheetView>
  </sheetViews>
  <sheetFormatPr baseColWidth="10" defaultRowHeight="15" x14ac:dyDescent="0.25"/>
  <cols>
    <col min="1" max="1" width="3" hidden="1" customWidth="1"/>
    <col min="2" max="2" width="72.85546875" customWidth="1"/>
    <col min="3" max="3" width="8" customWidth="1"/>
    <col min="4" max="4" width="14.7109375" customWidth="1"/>
    <col min="5" max="5" width="11.7109375" customWidth="1"/>
    <col min="6" max="6" width="16" customWidth="1"/>
    <col min="7" max="7" width="20.140625" customWidth="1"/>
    <col min="8" max="8" width="14.42578125" style="14" customWidth="1"/>
    <col min="9" max="9" width="25.140625" customWidth="1"/>
  </cols>
  <sheetData>
    <row r="1" spans="1:11" ht="20.25" customHeight="1" x14ac:dyDescent="0.25">
      <c r="A1" s="60" t="s">
        <v>0</v>
      </c>
      <c r="B1" s="61"/>
      <c r="C1" s="61"/>
      <c r="D1" s="61"/>
      <c r="E1" s="61"/>
      <c r="F1" s="61"/>
      <c r="G1" s="61"/>
      <c r="H1" s="61"/>
      <c r="I1" s="62"/>
    </row>
    <row r="2" spans="1:11" ht="20.25" customHeight="1" x14ac:dyDescent="0.25">
      <c r="A2" s="63" t="s">
        <v>1</v>
      </c>
      <c r="B2" s="64"/>
      <c r="C2" s="65" t="s">
        <v>2</v>
      </c>
      <c r="D2" s="65"/>
      <c r="E2" s="65"/>
      <c r="F2" s="65"/>
      <c r="G2" s="65"/>
      <c r="H2" s="65"/>
      <c r="I2" s="65"/>
    </row>
    <row r="3" spans="1:11" ht="28.5" customHeight="1" x14ac:dyDescent="0.25">
      <c r="A3" s="63" t="s">
        <v>3</v>
      </c>
      <c r="B3" s="64"/>
      <c r="C3" s="65" t="s">
        <v>4</v>
      </c>
      <c r="D3" s="65"/>
      <c r="E3" s="65"/>
      <c r="F3" s="65"/>
      <c r="G3" s="65"/>
      <c r="H3" s="65"/>
      <c r="I3" s="65"/>
    </row>
    <row r="4" spans="1:11" ht="24" customHeight="1" x14ac:dyDescent="0.25">
      <c r="A4" s="63" t="s">
        <v>5</v>
      </c>
      <c r="B4" s="64"/>
      <c r="C4" s="65">
        <v>4025450</v>
      </c>
      <c r="D4" s="65"/>
      <c r="E4" s="65"/>
      <c r="F4" s="65"/>
      <c r="G4" s="66" t="s">
        <v>6</v>
      </c>
      <c r="H4" s="66"/>
      <c r="I4" s="1" t="s">
        <v>75</v>
      </c>
    </row>
    <row r="5" spans="1:11" ht="16.5" customHeight="1" x14ac:dyDescent="0.25"/>
    <row r="7" spans="1:11" ht="32.25" customHeight="1" x14ac:dyDescent="0.25">
      <c r="A7" s="53" t="s">
        <v>7</v>
      </c>
      <c r="B7" s="53"/>
      <c r="C7" s="53"/>
      <c r="D7" s="2"/>
      <c r="E7" s="2"/>
    </row>
    <row r="8" spans="1:11" ht="42" customHeight="1" x14ac:dyDescent="0.25">
      <c r="A8" s="3" t="s">
        <v>8</v>
      </c>
      <c r="B8" s="3" t="s">
        <v>9</v>
      </c>
      <c r="C8" s="3" t="s">
        <v>10</v>
      </c>
      <c r="D8" s="3" t="s">
        <v>11</v>
      </c>
      <c r="E8" s="3" t="s">
        <v>12</v>
      </c>
      <c r="F8" s="3" t="s">
        <v>13</v>
      </c>
      <c r="G8" s="3" t="s">
        <v>14</v>
      </c>
      <c r="I8" s="50"/>
    </row>
    <row r="9" spans="1:11" ht="16.5" customHeight="1" x14ac:dyDescent="0.25">
      <c r="A9" s="3"/>
      <c r="B9" s="41" t="s">
        <v>26</v>
      </c>
      <c r="C9" s="11">
        <v>0.5</v>
      </c>
      <c r="D9" s="39">
        <v>253865</v>
      </c>
      <c r="E9" s="32">
        <f t="shared" ref="E9" si="0">D9*19%</f>
        <v>48234.35</v>
      </c>
      <c r="F9" s="32">
        <f t="shared" ref="F9" si="1">E9+D9</f>
        <v>302099.34999999998</v>
      </c>
      <c r="G9" s="32">
        <f t="shared" ref="G9" si="2">F9*C9</f>
        <v>151049.67499999999</v>
      </c>
      <c r="H9" s="47"/>
      <c r="I9" s="25"/>
    </row>
    <row r="10" spans="1:11" ht="21.75" customHeight="1" x14ac:dyDescent="0.25">
      <c r="A10" s="9"/>
      <c r="B10" s="54" t="s">
        <v>15</v>
      </c>
      <c r="C10" s="55"/>
      <c r="D10" s="55"/>
      <c r="E10" s="55"/>
      <c r="F10" s="56"/>
      <c r="G10" s="4">
        <f>SUM(G9:G9)</f>
        <v>151049.67499999999</v>
      </c>
    </row>
    <row r="11" spans="1:11" x14ac:dyDescent="0.25">
      <c r="A11" s="9"/>
      <c r="J11" s="14"/>
      <c r="K11" s="14"/>
    </row>
    <row r="12" spans="1:11" x14ac:dyDescent="0.25">
      <c r="A12" s="9"/>
      <c r="J12" s="14"/>
      <c r="K12" s="14"/>
    </row>
    <row r="13" spans="1:11" x14ac:dyDescent="0.25">
      <c r="A13" s="53" t="s">
        <v>24</v>
      </c>
      <c r="B13" s="53"/>
      <c r="C13" s="53"/>
      <c r="D13" s="2"/>
      <c r="E13" s="2"/>
      <c r="J13" s="14"/>
      <c r="K13" s="14"/>
    </row>
    <row r="14" spans="1:11" ht="36" x14ac:dyDescent="0.25">
      <c r="A14" s="3" t="s">
        <v>8</v>
      </c>
      <c r="B14" s="3" t="s">
        <v>9</v>
      </c>
      <c r="C14" s="3" t="s">
        <v>10</v>
      </c>
      <c r="D14" s="3" t="s">
        <v>11</v>
      </c>
      <c r="E14" s="3" t="s">
        <v>12</v>
      </c>
      <c r="F14" s="3" t="s">
        <v>13</v>
      </c>
      <c r="G14" s="3" t="s">
        <v>14</v>
      </c>
      <c r="J14" s="14"/>
      <c r="K14" s="14"/>
    </row>
    <row r="15" spans="1:11" x14ac:dyDescent="0.25">
      <c r="A15" s="3"/>
      <c r="B15" s="41" t="s">
        <v>58</v>
      </c>
      <c r="C15" s="11">
        <v>2</v>
      </c>
      <c r="D15" s="31">
        <v>344850</v>
      </c>
      <c r="E15" s="32">
        <f>D15*19%</f>
        <v>65521.5</v>
      </c>
      <c r="F15" s="32">
        <f>E15+D15</f>
        <v>410371.5</v>
      </c>
      <c r="G15" s="32">
        <f>F15*C15</f>
        <v>820743</v>
      </c>
      <c r="H15" s="47"/>
      <c r="I15" s="45"/>
      <c r="J15" s="14"/>
      <c r="K15" s="14"/>
    </row>
    <row r="16" spans="1:11" x14ac:dyDescent="0.25">
      <c r="A16" s="3"/>
      <c r="B16" s="41" t="s">
        <v>26</v>
      </c>
      <c r="C16" s="11">
        <v>0.5</v>
      </c>
      <c r="D16" s="39">
        <v>253865</v>
      </c>
      <c r="E16" s="32">
        <f t="shared" ref="E16:E18" si="3">D16*19%</f>
        <v>48234.35</v>
      </c>
      <c r="F16" s="49">
        <f t="shared" ref="F16:F18" si="4">E16+D16</f>
        <v>302099.34999999998</v>
      </c>
      <c r="G16" s="32">
        <f t="shared" ref="G16:G18" si="5">F16*C16</f>
        <v>151049.67499999999</v>
      </c>
      <c r="H16" s="47"/>
      <c r="I16" s="45"/>
      <c r="J16" s="14"/>
      <c r="K16" s="14"/>
    </row>
    <row r="17" spans="1:11" x14ac:dyDescent="0.25">
      <c r="A17" s="3"/>
      <c r="B17" s="41" t="s">
        <v>47</v>
      </c>
      <c r="C17" s="11">
        <v>4</v>
      </c>
      <c r="D17" s="10">
        <v>3622409</v>
      </c>
      <c r="E17" s="32">
        <f t="shared" si="3"/>
        <v>688257.71</v>
      </c>
      <c r="F17" s="49">
        <f t="shared" si="4"/>
        <v>4310666.71</v>
      </c>
      <c r="G17" s="32">
        <f t="shared" si="5"/>
        <v>17242666.84</v>
      </c>
      <c r="H17" s="47"/>
      <c r="I17" s="45"/>
      <c r="J17" s="14"/>
      <c r="K17" s="14"/>
    </row>
    <row r="18" spans="1:11" x14ac:dyDescent="0.25">
      <c r="A18" s="3"/>
      <c r="B18" s="41" t="s">
        <v>48</v>
      </c>
      <c r="C18" s="11">
        <v>1.5</v>
      </c>
      <c r="D18" s="10">
        <v>253865</v>
      </c>
      <c r="E18" s="32">
        <f t="shared" si="3"/>
        <v>48234.35</v>
      </c>
      <c r="F18" s="49">
        <f t="shared" si="4"/>
        <v>302099.34999999998</v>
      </c>
      <c r="G18" s="32">
        <f t="shared" si="5"/>
        <v>453149.02499999997</v>
      </c>
      <c r="H18" s="47"/>
      <c r="I18" s="45"/>
      <c r="J18" s="14"/>
      <c r="K18" s="14"/>
    </row>
    <row r="19" spans="1:11" x14ac:dyDescent="0.25">
      <c r="A19" s="9"/>
      <c r="B19" s="54" t="s">
        <v>15</v>
      </c>
      <c r="C19" s="55"/>
      <c r="D19" s="55"/>
      <c r="E19" s="55"/>
      <c r="F19" s="56"/>
      <c r="G19" s="4">
        <f>SUM(G15:G18)</f>
        <v>18667608.539999999</v>
      </c>
      <c r="J19" s="14"/>
      <c r="K19" s="14"/>
    </row>
    <row r="20" spans="1:11" x14ac:dyDescent="0.25">
      <c r="A20" s="9"/>
      <c r="J20" s="14"/>
      <c r="K20" s="14"/>
    </row>
    <row r="21" spans="1:11" ht="15" customHeight="1" x14ac:dyDescent="0.25">
      <c r="A21" s="9"/>
      <c r="D21" s="12"/>
      <c r="E21" s="12"/>
      <c r="F21" s="12"/>
      <c r="G21" s="12"/>
      <c r="I21" s="22"/>
    </row>
    <row r="22" spans="1:11" ht="27" customHeight="1" x14ac:dyDescent="0.25">
      <c r="A22" s="53" t="s">
        <v>25</v>
      </c>
      <c r="B22" s="53"/>
      <c r="C22" s="53"/>
      <c r="D22" s="2"/>
      <c r="E22" s="2"/>
      <c r="F22" s="38"/>
      <c r="G22" s="38"/>
      <c r="I22" s="22"/>
    </row>
    <row r="23" spans="1:11" ht="45" customHeight="1" x14ac:dyDescent="0.25">
      <c r="A23" s="3" t="s">
        <v>8</v>
      </c>
      <c r="B23" s="3" t="s">
        <v>9</v>
      </c>
      <c r="C23" s="3" t="s">
        <v>10</v>
      </c>
      <c r="D23" s="3" t="s">
        <v>11</v>
      </c>
      <c r="E23" s="3" t="s">
        <v>12</v>
      </c>
      <c r="F23" s="3" t="s">
        <v>13</v>
      </c>
      <c r="G23" s="3" t="s">
        <v>14</v>
      </c>
      <c r="I23" s="22"/>
    </row>
    <row r="24" spans="1:11" ht="15" customHeight="1" x14ac:dyDescent="0.25">
      <c r="B24" s="9" t="s">
        <v>34</v>
      </c>
      <c r="C24" s="11">
        <v>12</v>
      </c>
      <c r="D24" s="10">
        <v>38337</v>
      </c>
      <c r="E24" s="10">
        <v>0</v>
      </c>
      <c r="F24" s="10">
        <f t="shared" ref="F24:F28" si="6">E24+D24</f>
        <v>38337</v>
      </c>
      <c r="G24" s="10">
        <f t="shared" ref="G24:G28" si="7">F24*C24</f>
        <v>460044</v>
      </c>
      <c r="H24" s="48"/>
      <c r="I24" s="46"/>
    </row>
    <row r="25" spans="1:11" ht="15" customHeight="1" x14ac:dyDescent="0.25">
      <c r="B25" s="9" t="s">
        <v>76</v>
      </c>
      <c r="C25" s="11">
        <v>1</v>
      </c>
      <c r="D25" s="10">
        <v>65000</v>
      </c>
      <c r="E25" s="10">
        <f t="shared" ref="E25:E26" si="8">D25*19%</f>
        <v>12350</v>
      </c>
      <c r="F25" s="10">
        <f t="shared" si="6"/>
        <v>77350</v>
      </c>
      <c r="G25" s="10">
        <f t="shared" si="7"/>
        <v>77350</v>
      </c>
      <c r="H25" s="48"/>
      <c r="I25" s="46"/>
    </row>
    <row r="26" spans="1:11" ht="15" customHeight="1" x14ac:dyDescent="0.25">
      <c r="B26" s="9" t="s">
        <v>77</v>
      </c>
      <c r="C26" s="11">
        <v>1</v>
      </c>
      <c r="D26" s="10">
        <v>253865</v>
      </c>
      <c r="E26" s="10">
        <f t="shared" si="8"/>
        <v>48234.35</v>
      </c>
      <c r="F26" s="10">
        <f t="shared" si="6"/>
        <v>302099.34999999998</v>
      </c>
      <c r="G26" s="10">
        <f t="shared" si="7"/>
        <v>302099.34999999998</v>
      </c>
      <c r="H26" s="48"/>
      <c r="I26" s="46"/>
    </row>
    <row r="27" spans="1:11" ht="15" customHeight="1" x14ac:dyDescent="0.25">
      <c r="B27" s="9" t="s">
        <v>80</v>
      </c>
      <c r="C27" s="11">
        <v>1</v>
      </c>
      <c r="D27" s="10">
        <v>253865</v>
      </c>
      <c r="E27" s="10">
        <f>D27*19%</f>
        <v>48234.35</v>
      </c>
      <c r="F27" s="10">
        <f t="shared" si="6"/>
        <v>302099.34999999998</v>
      </c>
      <c r="G27" s="10">
        <f t="shared" si="7"/>
        <v>302099.34999999998</v>
      </c>
      <c r="H27" s="48"/>
      <c r="I27" s="46"/>
    </row>
    <row r="28" spans="1:11" ht="15" customHeight="1" x14ac:dyDescent="0.25">
      <c r="B28" s="9" t="s">
        <v>93</v>
      </c>
      <c r="C28" s="11">
        <v>2</v>
      </c>
      <c r="D28" s="10">
        <v>253865</v>
      </c>
      <c r="E28" s="10">
        <f>D28*19%</f>
        <v>48234.35</v>
      </c>
      <c r="F28" s="10">
        <f t="shared" si="6"/>
        <v>302099.34999999998</v>
      </c>
      <c r="G28" s="10">
        <f t="shared" si="7"/>
        <v>604198.69999999995</v>
      </c>
      <c r="H28" s="48"/>
      <c r="I28" s="46"/>
    </row>
    <row r="29" spans="1:11" ht="15" customHeight="1" x14ac:dyDescent="0.25">
      <c r="A29" s="9"/>
      <c r="B29" s="54" t="s">
        <v>15</v>
      </c>
      <c r="C29" s="55"/>
      <c r="D29" s="55"/>
      <c r="E29" s="55"/>
      <c r="F29" s="56"/>
      <c r="G29" s="4">
        <f>SUM(G24:G28)</f>
        <v>1745791.4</v>
      </c>
      <c r="I29" s="46"/>
    </row>
    <row r="30" spans="1:11" ht="15" customHeight="1" x14ac:dyDescent="0.25">
      <c r="A30" s="9"/>
      <c r="D30" s="12"/>
      <c r="E30" s="12"/>
      <c r="F30" s="12"/>
      <c r="G30" s="12"/>
      <c r="I30" s="46"/>
    </row>
    <row r="31" spans="1:11" ht="15" customHeight="1" x14ac:dyDescent="0.25">
      <c r="A31" s="9"/>
      <c r="D31" s="12"/>
      <c r="E31" s="12"/>
      <c r="F31" s="12"/>
      <c r="G31" s="12"/>
      <c r="I31" s="46"/>
    </row>
    <row r="32" spans="1:11" ht="15" customHeight="1" x14ac:dyDescent="0.25">
      <c r="A32" s="9"/>
      <c r="B32" s="57" t="s">
        <v>17</v>
      </c>
      <c r="C32" s="58"/>
      <c r="D32" s="59"/>
      <c r="E32" s="2"/>
      <c r="I32" s="46"/>
    </row>
    <row r="33" spans="1:9" ht="43.5" customHeight="1" x14ac:dyDescent="0.25">
      <c r="A33" s="9"/>
      <c r="B33" s="3" t="s">
        <v>9</v>
      </c>
      <c r="C33" s="3" t="s">
        <v>10</v>
      </c>
      <c r="D33" s="3" t="s">
        <v>11</v>
      </c>
      <c r="E33" s="3" t="s">
        <v>12</v>
      </c>
      <c r="F33" s="3" t="s">
        <v>13</v>
      </c>
      <c r="G33" s="3" t="s">
        <v>14</v>
      </c>
      <c r="I33" s="46"/>
    </row>
    <row r="34" spans="1:9" ht="15" customHeight="1" x14ac:dyDescent="0.25">
      <c r="A34" s="9"/>
      <c r="B34" s="9" t="s">
        <v>32</v>
      </c>
      <c r="C34" s="11">
        <v>1</v>
      </c>
      <c r="D34" s="10">
        <v>288011</v>
      </c>
      <c r="E34" s="10">
        <f t="shared" ref="E34:E46" si="9">D34*19%</f>
        <v>54722.090000000004</v>
      </c>
      <c r="F34" s="10">
        <f t="shared" ref="F34:F47" si="10">E34+D34</f>
        <v>342733.09</v>
      </c>
      <c r="G34" s="10">
        <f t="shared" ref="G34:G47" si="11">F34*C34</f>
        <v>342733.09</v>
      </c>
      <c r="H34" s="40"/>
      <c r="I34" s="46"/>
    </row>
    <row r="35" spans="1:9" ht="15" customHeight="1" x14ac:dyDescent="0.25">
      <c r="A35" s="9"/>
      <c r="B35" s="9" t="s">
        <v>30</v>
      </c>
      <c r="C35" s="11">
        <v>1</v>
      </c>
      <c r="D35" s="10">
        <v>201737</v>
      </c>
      <c r="E35" s="10">
        <f t="shared" si="9"/>
        <v>38330.03</v>
      </c>
      <c r="F35" s="10">
        <f t="shared" si="10"/>
        <v>240067.03</v>
      </c>
      <c r="G35" s="10">
        <f t="shared" si="11"/>
        <v>240067.03</v>
      </c>
      <c r="H35" s="40"/>
      <c r="I35" s="46"/>
    </row>
    <row r="36" spans="1:9" ht="15" customHeight="1" x14ac:dyDescent="0.25">
      <c r="A36" s="9"/>
      <c r="B36" s="9" t="s">
        <v>33</v>
      </c>
      <c r="C36" s="11">
        <v>1</v>
      </c>
      <c r="D36" s="10">
        <v>1529132</v>
      </c>
      <c r="E36" s="10">
        <f t="shared" si="9"/>
        <v>290535.08</v>
      </c>
      <c r="F36" s="10">
        <f t="shared" si="10"/>
        <v>1819667.08</v>
      </c>
      <c r="G36" s="10">
        <f t="shared" si="11"/>
        <v>1819667.08</v>
      </c>
      <c r="H36" s="40"/>
      <c r="I36" s="46"/>
    </row>
    <row r="37" spans="1:9" ht="15" customHeight="1" x14ac:dyDescent="0.25">
      <c r="A37" s="9"/>
      <c r="B37" s="9" t="s">
        <v>78</v>
      </c>
      <c r="C37" s="11">
        <v>2</v>
      </c>
      <c r="D37" s="52">
        <v>253865</v>
      </c>
      <c r="E37" s="10">
        <f t="shared" si="9"/>
        <v>48234.35</v>
      </c>
      <c r="F37" s="10">
        <f t="shared" si="10"/>
        <v>302099.34999999998</v>
      </c>
      <c r="G37" s="10">
        <f t="shared" si="11"/>
        <v>604198.69999999995</v>
      </c>
      <c r="H37" s="40"/>
      <c r="I37" s="46"/>
    </row>
    <row r="38" spans="1:9" ht="15" customHeight="1" x14ac:dyDescent="0.25">
      <c r="A38" s="9"/>
      <c r="B38" s="9" t="s">
        <v>38</v>
      </c>
      <c r="C38" s="11">
        <v>0.75</v>
      </c>
      <c r="D38" s="10">
        <v>253865</v>
      </c>
      <c r="E38" s="10">
        <f t="shared" si="9"/>
        <v>48234.35</v>
      </c>
      <c r="F38" s="10">
        <f t="shared" si="10"/>
        <v>302099.34999999998</v>
      </c>
      <c r="G38" s="10">
        <f t="shared" si="11"/>
        <v>226574.51249999998</v>
      </c>
      <c r="H38" s="40"/>
      <c r="I38" s="46"/>
    </row>
    <row r="39" spans="1:9" ht="15" customHeight="1" x14ac:dyDescent="0.25">
      <c r="A39" s="9"/>
      <c r="B39" s="9" t="s">
        <v>56</v>
      </c>
      <c r="C39" s="11">
        <v>0.75</v>
      </c>
      <c r="D39" s="10">
        <v>253865</v>
      </c>
      <c r="E39" s="10">
        <f t="shared" si="9"/>
        <v>48234.35</v>
      </c>
      <c r="F39" s="10">
        <f t="shared" si="10"/>
        <v>302099.34999999998</v>
      </c>
      <c r="G39" s="10">
        <f t="shared" si="11"/>
        <v>226574.51249999998</v>
      </c>
      <c r="H39" s="40"/>
      <c r="I39" s="46"/>
    </row>
    <row r="40" spans="1:9" ht="15" customHeight="1" x14ac:dyDescent="0.25">
      <c r="A40" s="9"/>
      <c r="B40" s="9" t="s">
        <v>57</v>
      </c>
      <c r="C40" s="11">
        <v>0.75</v>
      </c>
      <c r="D40" s="10">
        <v>253865</v>
      </c>
      <c r="E40" s="10">
        <f t="shared" si="9"/>
        <v>48234.35</v>
      </c>
      <c r="F40" s="10">
        <f t="shared" si="10"/>
        <v>302099.34999999998</v>
      </c>
      <c r="G40" s="10">
        <f t="shared" si="11"/>
        <v>226574.51249999998</v>
      </c>
      <c r="H40" s="40"/>
      <c r="I40" s="46"/>
    </row>
    <row r="41" spans="1:9" ht="15" customHeight="1" x14ac:dyDescent="0.25">
      <c r="A41" s="9"/>
      <c r="B41" s="9" t="s">
        <v>94</v>
      </c>
      <c r="C41" s="11">
        <v>1</v>
      </c>
      <c r="D41" s="10">
        <v>313500</v>
      </c>
      <c r="E41" s="10">
        <f t="shared" si="9"/>
        <v>59565</v>
      </c>
      <c r="F41" s="10">
        <f t="shared" si="10"/>
        <v>373065</v>
      </c>
      <c r="G41" s="10">
        <f t="shared" si="11"/>
        <v>373065</v>
      </c>
      <c r="H41" s="40"/>
      <c r="I41" s="46"/>
    </row>
    <row r="42" spans="1:9" ht="31.5" customHeight="1" x14ac:dyDescent="0.25">
      <c r="A42" s="9"/>
      <c r="B42" s="41" t="s">
        <v>95</v>
      </c>
      <c r="C42" s="11">
        <v>2.5</v>
      </c>
      <c r="D42" s="10">
        <v>253865</v>
      </c>
      <c r="E42" s="10">
        <f t="shared" si="9"/>
        <v>48234.35</v>
      </c>
      <c r="F42" s="10">
        <f t="shared" si="10"/>
        <v>302099.34999999998</v>
      </c>
      <c r="G42" s="10">
        <f t="shared" si="11"/>
        <v>755248.375</v>
      </c>
      <c r="H42" s="40"/>
      <c r="I42" s="46"/>
    </row>
    <row r="43" spans="1:9" ht="15" customHeight="1" x14ac:dyDescent="0.25">
      <c r="A43" s="9"/>
      <c r="B43" s="9" t="s">
        <v>52</v>
      </c>
      <c r="C43" s="11">
        <v>3</v>
      </c>
      <c r="D43" s="10">
        <v>326700</v>
      </c>
      <c r="E43" s="10">
        <f t="shared" si="9"/>
        <v>62073</v>
      </c>
      <c r="F43" s="10">
        <f t="shared" si="10"/>
        <v>388773</v>
      </c>
      <c r="G43" s="10">
        <f t="shared" si="11"/>
        <v>1166319</v>
      </c>
      <c r="H43" s="40"/>
      <c r="I43" s="46"/>
    </row>
    <row r="44" spans="1:9" ht="15" customHeight="1" x14ac:dyDescent="0.25">
      <c r="A44" s="9"/>
      <c r="B44" s="9" t="s">
        <v>49</v>
      </c>
      <c r="C44" s="11">
        <v>6</v>
      </c>
      <c r="D44" s="10">
        <v>135960</v>
      </c>
      <c r="E44" s="10">
        <f t="shared" si="9"/>
        <v>25832.400000000001</v>
      </c>
      <c r="F44" s="10">
        <f t="shared" si="10"/>
        <v>161792.4</v>
      </c>
      <c r="G44" s="10">
        <f t="shared" si="11"/>
        <v>970754.39999999991</v>
      </c>
      <c r="H44" s="40"/>
      <c r="I44" s="46"/>
    </row>
    <row r="45" spans="1:9" ht="15" customHeight="1" x14ac:dyDescent="0.25">
      <c r="A45" s="9"/>
      <c r="B45" s="9" t="s">
        <v>53</v>
      </c>
      <c r="C45" s="11">
        <v>1</v>
      </c>
      <c r="D45" s="10">
        <v>288090</v>
      </c>
      <c r="E45" s="10">
        <f t="shared" si="9"/>
        <v>54737.1</v>
      </c>
      <c r="F45" s="10">
        <f t="shared" si="10"/>
        <v>342827.1</v>
      </c>
      <c r="G45" s="10">
        <f t="shared" si="11"/>
        <v>342827.1</v>
      </c>
      <c r="H45" s="40"/>
      <c r="I45" s="46"/>
    </row>
    <row r="46" spans="1:9" ht="15" customHeight="1" x14ac:dyDescent="0.25">
      <c r="A46" s="9"/>
      <c r="B46" s="9" t="s">
        <v>50</v>
      </c>
      <c r="C46" s="11">
        <v>3</v>
      </c>
      <c r="D46" s="10">
        <v>253865</v>
      </c>
      <c r="E46" s="10">
        <f t="shared" si="9"/>
        <v>48234.35</v>
      </c>
      <c r="F46" s="10">
        <f t="shared" si="10"/>
        <v>302099.34999999998</v>
      </c>
      <c r="G46" s="10">
        <f t="shared" si="11"/>
        <v>906298.04999999993</v>
      </c>
      <c r="H46" s="40"/>
      <c r="I46" s="46"/>
    </row>
    <row r="47" spans="1:9" ht="15" customHeight="1" x14ac:dyDescent="0.25">
      <c r="A47" s="9"/>
      <c r="B47" s="9" t="s">
        <v>51</v>
      </c>
      <c r="C47" s="11">
        <v>1.5</v>
      </c>
      <c r="D47" s="10">
        <v>40000</v>
      </c>
      <c r="E47" s="10">
        <v>0</v>
      </c>
      <c r="F47" s="10">
        <f t="shared" si="10"/>
        <v>40000</v>
      </c>
      <c r="G47" s="10">
        <f t="shared" si="11"/>
        <v>60000</v>
      </c>
      <c r="H47" s="40"/>
      <c r="I47" s="46"/>
    </row>
    <row r="48" spans="1:9" ht="15" customHeight="1" x14ac:dyDescent="0.25">
      <c r="A48" s="9"/>
      <c r="B48" s="54"/>
      <c r="C48" s="55"/>
      <c r="D48" s="55"/>
      <c r="E48" s="55"/>
      <c r="F48" s="56"/>
      <c r="G48" s="7">
        <f>SUM(G34:G47)</f>
        <v>8260901.3624999998</v>
      </c>
      <c r="H48" s="35"/>
      <c r="I48" s="46"/>
    </row>
    <row r="49" spans="1:9" ht="15" customHeight="1" x14ac:dyDescent="0.25">
      <c r="A49" s="9"/>
      <c r="D49" s="12"/>
      <c r="E49" s="12"/>
      <c r="F49" s="12"/>
      <c r="G49" s="12"/>
      <c r="H49" s="36"/>
      <c r="I49" s="46"/>
    </row>
    <row r="50" spans="1:9" ht="15" customHeight="1" x14ac:dyDescent="0.25">
      <c r="A50" s="9"/>
      <c r="D50" s="12"/>
      <c r="E50" s="12"/>
      <c r="F50" s="12"/>
      <c r="G50" s="12"/>
      <c r="H50" s="36"/>
      <c r="I50" s="46"/>
    </row>
    <row r="51" spans="1:9" ht="24" customHeight="1" x14ac:dyDescent="0.25">
      <c r="A51" s="9"/>
      <c r="B51" s="57" t="s">
        <v>22</v>
      </c>
      <c r="C51" s="58"/>
      <c r="D51" s="59"/>
      <c r="E51" s="2"/>
      <c r="H51" s="36"/>
      <c r="I51" s="46"/>
    </row>
    <row r="52" spans="1:9" ht="43.5" customHeight="1" x14ac:dyDescent="0.25">
      <c r="A52" s="9"/>
      <c r="B52" s="3" t="s">
        <v>9</v>
      </c>
      <c r="C52" s="3" t="s">
        <v>10</v>
      </c>
      <c r="D52" s="3" t="s">
        <v>11</v>
      </c>
      <c r="E52" s="3" t="s">
        <v>12</v>
      </c>
      <c r="F52" s="3" t="s">
        <v>13</v>
      </c>
      <c r="G52" s="3" t="s">
        <v>14</v>
      </c>
      <c r="H52" s="36"/>
      <c r="I52" s="46"/>
    </row>
    <row r="53" spans="1:9" ht="15" customHeight="1" x14ac:dyDescent="0.25">
      <c r="A53" s="9"/>
      <c r="B53" s="9" t="s">
        <v>54</v>
      </c>
      <c r="C53" s="11">
        <v>2</v>
      </c>
      <c r="D53" s="10">
        <v>4094846</v>
      </c>
      <c r="E53" s="10">
        <f>D53*19%</f>
        <v>778020.74</v>
      </c>
      <c r="F53" s="10">
        <f>E53+D53</f>
        <v>4872866.74</v>
      </c>
      <c r="G53" s="10">
        <f>F53*C53</f>
        <v>9745733.4800000004</v>
      </c>
      <c r="H53" s="47"/>
      <c r="I53" s="46"/>
    </row>
    <row r="54" spans="1:9" ht="15" customHeight="1" x14ac:dyDescent="0.25">
      <c r="A54" s="9"/>
      <c r="B54" s="9" t="s">
        <v>55</v>
      </c>
      <c r="C54" s="11">
        <v>1</v>
      </c>
      <c r="D54" s="10">
        <v>253865</v>
      </c>
      <c r="E54" s="10">
        <f>D54*19%</f>
        <v>48234.35</v>
      </c>
      <c r="F54" s="10">
        <f>E54+D54</f>
        <v>302099.34999999998</v>
      </c>
      <c r="G54" s="10">
        <f>F54*C54</f>
        <v>302099.34999999998</v>
      </c>
      <c r="H54" s="47"/>
      <c r="I54" s="46"/>
    </row>
    <row r="55" spans="1:9" ht="15" customHeight="1" x14ac:dyDescent="0.25">
      <c r="A55" s="9"/>
      <c r="B55" s="54"/>
      <c r="C55" s="55"/>
      <c r="D55" s="55"/>
      <c r="E55" s="55"/>
      <c r="F55" s="56"/>
      <c r="G55" s="7">
        <f>SUM(G53:G54)</f>
        <v>10047832.83</v>
      </c>
      <c r="H55" s="36"/>
      <c r="I55" s="46"/>
    </row>
    <row r="56" spans="1:9" ht="15" customHeight="1" x14ac:dyDescent="0.25">
      <c r="A56" s="9"/>
      <c r="D56" s="12"/>
      <c r="E56" s="12"/>
      <c r="F56" s="12"/>
      <c r="G56" s="12"/>
      <c r="H56" s="36"/>
      <c r="I56" s="46"/>
    </row>
    <row r="57" spans="1:9" ht="15" customHeight="1" x14ac:dyDescent="0.25">
      <c r="A57" s="9"/>
      <c r="D57" s="12"/>
      <c r="E57" s="12"/>
      <c r="F57" s="12"/>
      <c r="G57" s="12"/>
      <c r="H57" s="36"/>
      <c r="I57" s="46"/>
    </row>
    <row r="58" spans="1:9" ht="24.75" customHeight="1" x14ac:dyDescent="0.25">
      <c r="A58" s="57" t="s">
        <v>28</v>
      </c>
      <c r="B58" s="58"/>
      <c r="C58" s="59"/>
      <c r="D58" s="2"/>
      <c r="E58" s="2"/>
      <c r="H58" s="36"/>
      <c r="I58" s="46"/>
    </row>
    <row r="59" spans="1:9" ht="39" customHeight="1" x14ac:dyDescent="0.25">
      <c r="A59" s="3" t="s">
        <v>8</v>
      </c>
      <c r="B59" s="3" t="s">
        <v>9</v>
      </c>
      <c r="C59" s="3" t="s">
        <v>10</v>
      </c>
      <c r="D59" s="3" t="s">
        <v>11</v>
      </c>
      <c r="E59" s="3" t="s">
        <v>12</v>
      </c>
      <c r="F59" s="3" t="s">
        <v>13</v>
      </c>
      <c r="G59" s="3" t="s">
        <v>14</v>
      </c>
      <c r="H59" s="36"/>
      <c r="I59" s="46"/>
    </row>
    <row r="60" spans="1:9" ht="15" customHeight="1" x14ac:dyDescent="0.25">
      <c r="A60" s="9"/>
      <c r="B60" s="9" t="s">
        <v>40</v>
      </c>
      <c r="C60" s="11">
        <v>1</v>
      </c>
      <c r="D60" s="10">
        <v>450981</v>
      </c>
      <c r="E60" s="10">
        <f t="shared" ref="E60:E62" si="12">D60*19%</f>
        <v>85686.39</v>
      </c>
      <c r="F60" s="30">
        <f t="shared" ref="F60:F62" si="13">E60+D60</f>
        <v>536667.39</v>
      </c>
      <c r="G60" s="10">
        <f t="shared" ref="G60:G62" si="14">F60*C60</f>
        <v>536667.39</v>
      </c>
      <c r="H60" s="47"/>
      <c r="I60" s="46"/>
    </row>
    <row r="61" spans="1:9" ht="15" customHeight="1" x14ac:dyDescent="0.25">
      <c r="A61" s="9"/>
      <c r="B61" s="9" t="s">
        <v>41</v>
      </c>
      <c r="C61" s="11">
        <v>1</v>
      </c>
      <c r="D61" s="10">
        <v>450981</v>
      </c>
      <c r="E61" s="10">
        <f t="shared" si="12"/>
        <v>85686.39</v>
      </c>
      <c r="F61" s="30">
        <f t="shared" si="13"/>
        <v>536667.39</v>
      </c>
      <c r="G61" s="10">
        <f t="shared" si="14"/>
        <v>536667.39</v>
      </c>
      <c r="H61" s="47"/>
      <c r="I61" s="46"/>
    </row>
    <row r="62" spans="1:9" ht="15" customHeight="1" x14ac:dyDescent="0.25">
      <c r="A62" s="9"/>
      <c r="B62" s="9" t="s">
        <v>81</v>
      </c>
      <c r="C62" s="11">
        <v>2.5</v>
      </c>
      <c r="D62" s="10">
        <v>253865</v>
      </c>
      <c r="E62" s="10">
        <f t="shared" si="12"/>
        <v>48234.35</v>
      </c>
      <c r="F62" s="30">
        <f t="shared" si="13"/>
        <v>302099.34999999998</v>
      </c>
      <c r="G62" s="10">
        <f t="shared" si="14"/>
        <v>755248.375</v>
      </c>
      <c r="H62" s="47"/>
      <c r="I62" s="46"/>
    </row>
    <row r="63" spans="1:9" ht="15" customHeight="1" x14ac:dyDescent="0.25">
      <c r="A63" s="9"/>
      <c r="B63" s="54" t="s">
        <v>15</v>
      </c>
      <c r="C63" s="55"/>
      <c r="D63" s="55"/>
      <c r="E63" s="55"/>
      <c r="F63" s="56"/>
      <c r="G63" s="4">
        <f>SUM(G60:G62)</f>
        <v>1828583.155</v>
      </c>
      <c r="H63" s="36"/>
      <c r="I63" s="46"/>
    </row>
    <row r="64" spans="1:9" ht="15" customHeight="1" x14ac:dyDescent="0.25">
      <c r="A64" s="9"/>
      <c r="D64" s="12"/>
      <c r="E64" s="12"/>
      <c r="F64" s="12"/>
      <c r="G64" s="12"/>
      <c r="H64" s="36"/>
      <c r="I64" s="46"/>
    </row>
    <row r="65" spans="1:9" ht="15" customHeight="1" x14ac:dyDescent="0.25">
      <c r="A65" s="9"/>
      <c r="D65" s="12"/>
      <c r="E65" s="12"/>
      <c r="F65" s="12"/>
      <c r="G65" s="12"/>
      <c r="H65" s="36"/>
      <c r="I65" s="46"/>
    </row>
    <row r="66" spans="1:9" ht="24" customHeight="1" x14ac:dyDescent="0.25">
      <c r="A66" s="53" t="s">
        <v>19</v>
      </c>
      <c r="B66" s="53"/>
      <c r="C66" s="53"/>
      <c r="H66" s="36"/>
      <c r="I66" s="46"/>
    </row>
    <row r="67" spans="1:9" ht="38.25" customHeight="1" x14ac:dyDescent="0.25">
      <c r="A67" s="3" t="s">
        <v>8</v>
      </c>
      <c r="B67" s="3" t="s">
        <v>9</v>
      </c>
      <c r="C67" s="3" t="s">
        <v>10</v>
      </c>
      <c r="D67" s="3" t="s">
        <v>11</v>
      </c>
      <c r="E67" s="3" t="s">
        <v>12</v>
      </c>
      <c r="F67" s="3" t="s">
        <v>13</v>
      </c>
      <c r="G67" s="3" t="s">
        <v>14</v>
      </c>
      <c r="H67" s="36"/>
      <c r="I67" s="46"/>
    </row>
    <row r="68" spans="1:9" ht="15" customHeight="1" x14ac:dyDescent="0.25">
      <c r="A68" s="9"/>
      <c r="B68" s="9" t="s">
        <v>59</v>
      </c>
      <c r="C68" s="11">
        <v>0.5</v>
      </c>
      <c r="D68" s="10">
        <v>125597</v>
      </c>
      <c r="E68" s="10">
        <f>D68*19%</f>
        <v>23863.43</v>
      </c>
      <c r="F68" s="10">
        <f>E68+D68</f>
        <v>149460.43</v>
      </c>
      <c r="G68" s="10">
        <f>F68*C68</f>
        <v>74730.214999999997</v>
      </c>
      <c r="H68" s="36"/>
      <c r="I68" s="46"/>
    </row>
    <row r="69" spans="1:9" ht="15" customHeight="1" x14ac:dyDescent="0.25">
      <c r="A69" s="9"/>
      <c r="B69" s="54" t="s">
        <v>15</v>
      </c>
      <c r="C69" s="55"/>
      <c r="D69" s="55"/>
      <c r="E69" s="55"/>
      <c r="F69" s="56"/>
      <c r="G69" s="4">
        <f>SUM(G68:G68)</f>
        <v>74730.214999999997</v>
      </c>
      <c r="H69" s="36"/>
      <c r="I69" s="46"/>
    </row>
    <row r="70" spans="1:9" ht="15" customHeight="1" x14ac:dyDescent="0.25">
      <c r="A70" s="9"/>
      <c r="D70" s="12"/>
      <c r="E70" s="12"/>
      <c r="F70" s="12"/>
      <c r="G70" s="12"/>
      <c r="H70" s="36"/>
      <c r="I70" s="46"/>
    </row>
    <row r="71" spans="1:9" ht="15" customHeight="1" x14ac:dyDescent="0.25">
      <c r="A71" s="9"/>
      <c r="D71" s="12"/>
      <c r="E71" s="12"/>
      <c r="F71" s="12"/>
      <c r="G71" s="12"/>
      <c r="H71" s="36"/>
      <c r="I71" s="46"/>
    </row>
    <row r="72" spans="1:9" ht="25.5" customHeight="1" x14ac:dyDescent="0.25">
      <c r="A72" s="9"/>
      <c r="B72" s="53" t="s">
        <v>36</v>
      </c>
      <c r="C72" s="53"/>
      <c r="D72" s="53"/>
      <c r="H72" s="36"/>
      <c r="I72" s="46"/>
    </row>
    <row r="73" spans="1:9" ht="37.5" customHeight="1" x14ac:dyDescent="0.25">
      <c r="A73" s="9"/>
      <c r="B73" s="3" t="s">
        <v>9</v>
      </c>
      <c r="C73" s="3" t="s">
        <v>10</v>
      </c>
      <c r="D73" s="3" t="s">
        <v>11</v>
      </c>
      <c r="E73" s="3" t="s">
        <v>12</v>
      </c>
      <c r="F73" s="3" t="s">
        <v>13</v>
      </c>
      <c r="G73" s="3" t="s">
        <v>14</v>
      </c>
      <c r="H73" s="36"/>
      <c r="I73" s="46"/>
    </row>
    <row r="74" spans="1:9" ht="15" customHeight="1" x14ac:dyDescent="0.25">
      <c r="A74" s="9"/>
      <c r="B74" s="9" t="s">
        <v>60</v>
      </c>
      <c r="C74" s="11">
        <v>0.5</v>
      </c>
      <c r="D74" s="10">
        <v>125597</v>
      </c>
      <c r="E74" s="10">
        <f>D74*19%</f>
        <v>23863.43</v>
      </c>
      <c r="F74" s="10">
        <f t="shared" ref="F74" si="15">E74+D74</f>
        <v>149460.43</v>
      </c>
      <c r="G74" s="10">
        <f t="shared" ref="G74" si="16">F74*C74</f>
        <v>74730.214999999997</v>
      </c>
      <c r="H74" s="36"/>
      <c r="I74" s="46"/>
    </row>
    <row r="75" spans="1:9" ht="15" customHeight="1" x14ac:dyDescent="0.25">
      <c r="A75" s="9"/>
      <c r="B75" s="54" t="s">
        <v>15</v>
      </c>
      <c r="C75" s="55"/>
      <c r="D75" s="55"/>
      <c r="E75" s="55"/>
      <c r="F75" s="56"/>
      <c r="G75" s="4">
        <f>SUM(G74:G74)</f>
        <v>74730.214999999997</v>
      </c>
      <c r="H75" s="36"/>
      <c r="I75" s="46"/>
    </row>
    <row r="76" spans="1:9" ht="15" customHeight="1" x14ac:dyDescent="0.25">
      <c r="A76" s="9"/>
      <c r="D76" s="12"/>
      <c r="E76" s="12"/>
      <c r="F76" s="12"/>
      <c r="G76" s="12"/>
      <c r="H76" s="36"/>
      <c r="I76" s="46"/>
    </row>
    <row r="77" spans="1:9" ht="15" customHeight="1" x14ac:dyDescent="0.25">
      <c r="A77" s="9"/>
      <c r="D77" s="12"/>
      <c r="E77" s="12"/>
      <c r="F77" s="12"/>
      <c r="G77" s="12"/>
      <c r="H77" s="36"/>
      <c r="I77" s="46"/>
    </row>
    <row r="78" spans="1:9" ht="15" customHeight="1" x14ac:dyDescent="0.25">
      <c r="A78" s="9"/>
      <c r="D78" s="12"/>
      <c r="E78" s="12"/>
      <c r="F78" s="12"/>
      <c r="G78" s="12"/>
      <c r="H78" s="36"/>
      <c r="I78" s="46"/>
    </row>
    <row r="79" spans="1:9" ht="15" customHeight="1" x14ac:dyDescent="0.25">
      <c r="A79" s="9"/>
      <c r="D79" s="12"/>
      <c r="E79" s="12"/>
      <c r="F79" s="12"/>
      <c r="G79" s="12"/>
      <c r="I79" s="46"/>
    </row>
    <row r="80" spans="1:9" ht="16.5" customHeight="1" x14ac:dyDescent="0.3">
      <c r="A80" s="9"/>
      <c r="B80" s="14"/>
      <c r="G80" s="18">
        <f>G10+G19+G29+G48+G55+G63+G69+G75</f>
        <v>40851227.392500006</v>
      </c>
      <c r="I80" s="46"/>
    </row>
    <row r="81" spans="1:9" ht="16.5" customHeight="1" x14ac:dyDescent="0.25">
      <c r="A81" s="26"/>
      <c r="B81" s="14"/>
      <c r="I81" s="46"/>
    </row>
    <row r="82" spans="1:9" ht="16.5" customHeight="1" x14ac:dyDescent="0.25">
      <c r="A82" s="9"/>
      <c r="B82" s="14"/>
      <c r="I82" s="46"/>
    </row>
    <row r="83" spans="1:9" ht="37.5" customHeight="1" x14ac:dyDescent="0.25">
      <c r="A83" s="9"/>
      <c r="I83" s="46"/>
    </row>
    <row r="84" spans="1:9" ht="16.5" customHeight="1" x14ac:dyDescent="0.25">
      <c r="A84" s="9"/>
      <c r="H84" s="35"/>
      <c r="I84" s="46"/>
    </row>
    <row r="85" spans="1:9" ht="16.5" customHeight="1" x14ac:dyDescent="0.25">
      <c r="A85" s="9"/>
      <c r="H85" s="35"/>
      <c r="I85" s="46"/>
    </row>
    <row r="86" spans="1:9" ht="16.5" customHeight="1" x14ac:dyDescent="0.3">
      <c r="A86" s="9"/>
      <c r="G86" s="23"/>
      <c r="H86" s="35"/>
      <c r="I86" s="46"/>
    </row>
    <row r="87" spans="1:9" ht="16.5" customHeight="1" x14ac:dyDescent="0.25">
      <c r="A87" s="9"/>
      <c r="I87" s="46"/>
    </row>
    <row r="88" spans="1:9" ht="16.5" customHeight="1" x14ac:dyDescent="0.25">
      <c r="A88" s="26"/>
      <c r="I88" s="46"/>
    </row>
    <row r="89" spans="1:9" ht="15" customHeight="1" x14ac:dyDescent="0.25">
      <c r="A89" s="9"/>
      <c r="G89" s="19"/>
      <c r="H89" s="34"/>
      <c r="I89" s="46"/>
    </row>
    <row r="90" spans="1:9" ht="25.5" customHeight="1" x14ac:dyDescent="0.25">
      <c r="I90" s="46"/>
    </row>
    <row r="91" spans="1:9" ht="15" customHeight="1" x14ac:dyDescent="0.25">
      <c r="I91" s="46"/>
    </row>
    <row r="92" spans="1:9" ht="15" customHeight="1" x14ac:dyDescent="0.25">
      <c r="I92" s="46"/>
    </row>
    <row r="93" spans="1:9" ht="15" customHeight="1" x14ac:dyDescent="0.25">
      <c r="D93" s="19"/>
      <c r="E93" s="19"/>
      <c r="F93" s="19"/>
      <c r="I93" s="46"/>
    </row>
    <row r="94" spans="1:9" ht="24.75" customHeight="1" x14ac:dyDescent="0.25">
      <c r="A94" s="9"/>
      <c r="I94" s="46"/>
    </row>
    <row r="95" spans="1:9" ht="18.75" customHeight="1" x14ac:dyDescent="0.25">
      <c r="A95" s="9"/>
      <c r="I95" s="46"/>
    </row>
    <row r="96" spans="1:9" ht="18.75" customHeight="1" x14ac:dyDescent="0.25">
      <c r="A96" s="16"/>
      <c r="I96" s="46"/>
    </row>
    <row r="97" spans="1:9" ht="15" customHeight="1" x14ac:dyDescent="0.25">
      <c r="A97" s="16"/>
      <c r="I97" s="46"/>
    </row>
    <row r="98" spans="1:9" ht="15" customHeight="1" x14ac:dyDescent="0.25">
      <c r="A98" s="16"/>
      <c r="H98" s="24"/>
      <c r="I98" s="46"/>
    </row>
    <row r="99" spans="1:9" ht="14.25" customHeight="1" x14ac:dyDescent="0.25">
      <c r="H99" s="24"/>
      <c r="I99" s="46"/>
    </row>
    <row r="100" spans="1:9" ht="24.75" customHeight="1" x14ac:dyDescent="0.25">
      <c r="A100" s="16"/>
      <c r="H100" s="24"/>
      <c r="I100" s="46"/>
    </row>
    <row r="101" spans="1:9" ht="15" customHeight="1" x14ac:dyDescent="0.25">
      <c r="A101" s="16"/>
      <c r="H101" s="24"/>
      <c r="I101" s="46"/>
    </row>
    <row r="102" spans="1:9" ht="15" customHeight="1" x14ac:dyDescent="0.25">
      <c r="A102" s="9"/>
      <c r="H102" s="24"/>
      <c r="I102" s="46"/>
    </row>
    <row r="103" spans="1:9" ht="15" customHeight="1" x14ac:dyDescent="0.25">
      <c r="A103" s="9"/>
      <c r="I103" s="46"/>
    </row>
    <row r="104" spans="1:9" ht="17.25" customHeight="1" x14ac:dyDescent="0.25">
      <c r="A104" s="9"/>
      <c r="H104" s="24"/>
      <c r="I104" s="46"/>
    </row>
    <row r="105" spans="1:9" x14ac:dyDescent="0.25">
      <c r="A105" s="9"/>
      <c r="H105" s="24"/>
      <c r="I105" s="46"/>
    </row>
    <row r="106" spans="1:9" x14ac:dyDescent="0.25">
      <c r="A106" s="9"/>
      <c r="I106" s="46"/>
    </row>
    <row r="107" spans="1:9" x14ac:dyDescent="0.25">
      <c r="A107" s="9"/>
      <c r="I107" s="46"/>
    </row>
    <row r="108" spans="1:9" x14ac:dyDescent="0.25">
      <c r="A108" s="9"/>
      <c r="I108" s="46"/>
    </row>
    <row r="109" spans="1:9" x14ac:dyDescent="0.25">
      <c r="A109" s="9"/>
      <c r="I109" s="46"/>
    </row>
    <row r="110" spans="1:9" x14ac:dyDescent="0.25">
      <c r="A110" s="9"/>
      <c r="H110" s="24"/>
      <c r="I110" s="46"/>
    </row>
    <row r="111" spans="1:9" x14ac:dyDescent="0.25">
      <c r="A111" s="9"/>
      <c r="H111" s="24"/>
      <c r="I111" s="46"/>
    </row>
    <row r="112" spans="1:9" x14ac:dyDescent="0.25">
      <c r="A112" s="16"/>
      <c r="H112" s="24"/>
      <c r="I112" s="46"/>
    </row>
    <row r="113" spans="1:9" x14ac:dyDescent="0.25">
      <c r="A113" s="16"/>
      <c r="H113" s="24"/>
      <c r="I113" s="46"/>
    </row>
    <row r="114" spans="1:9" x14ac:dyDescent="0.25">
      <c r="A114" s="16"/>
      <c r="H114" s="24"/>
      <c r="I114" s="46"/>
    </row>
    <row r="115" spans="1:9" x14ac:dyDescent="0.25">
      <c r="A115" s="16"/>
      <c r="H115" s="24"/>
      <c r="I115" s="46"/>
    </row>
    <row r="116" spans="1:9" x14ac:dyDescent="0.25">
      <c r="A116" s="16"/>
      <c r="H116" s="24"/>
      <c r="I116" s="46"/>
    </row>
    <row r="117" spans="1:9" x14ac:dyDescent="0.25">
      <c r="A117" s="16"/>
      <c r="I117" s="46"/>
    </row>
    <row r="118" spans="1:9" x14ac:dyDescent="0.25">
      <c r="A118" s="16"/>
      <c r="I118" s="46"/>
    </row>
    <row r="119" spans="1:9" x14ac:dyDescent="0.25">
      <c r="A119" s="16"/>
      <c r="I119" s="46"/>
    </row>
    <row r="120" spans="1:9" x14ac:dyDescent="0.25">
      <c r="A120" s="16"/>
      <c r="I120" s="46"/>
    </row>
    <row r="121" spans="1:9" x14ac:dyDescent="0.25">
      <c r="A121" s="16"/>
      <c r="I121" s="46"/>
    </row>
    <row r="122" spans="1:9" x14ac:dyDescent="0.25">
      <c r="A122" s="16"/>
      <c r="H122"/>
      <c r="I122" s="46"/>
    </row>
    <row r="123" spans="1:9" x14ac:dyDescent="0.25">
      <c r="A123" s="16"/>
      <c r="H123"/>
      <c r="I123" s="46"/>
    </row>
    <row r="124" spans="1:9" x14ac:dyDescent="0.25">
      <c r="A124" s="16"/>
      <c r="H124"/>
      <c r="I124" s="46"/>
    </row>
    <row r="125" spans="1:9" x14ac:dyDescent="0.25">
      <c r="A125" s="16"/>
      <c r="H125"/>
      <c r="I125" s="46"/>
    </row>
    <row r="126" spans="1:9" ht="204" x14ac:dyDescent="0.25">
      <c r="A126" s="20" t="s">
        <v>21</v>
      </c>
      <c r="H126"/>
      <c r="I126" s="46"/>
    </row>
    <row r="127" spans="1:9" ht="36" x14ac:dyDescent="0.25">
      <c r="A127" s="3" t="s">
        <v>8</v>
      </c>
      <c r="I127" s="46"/>
    </row>
    <row r="128" spans="1:9" x14ac:dyDescent="0.25">
      <c r="A128" s="9"/>
      <c r="I128" s="46"/>
    </row>
    <row r="129" spans="1:9" x14ac:dyDescent="0.25">
      <c r="A129" s="9"/>
      <c r="I129" s="46"/>
    </row>
    <row r="130" spans="1:9" x14ac:dyDescent="0.25">
      <c r="A130" s="9"/>
      <c r="I130" s="46"/>
    </row>
    <row r="131" spans="1:9" x14ac:dyDescent="0.25">
      <c r="A131" s="9"/>
      <c r="I131" s="46"/>
    </row>
    <row r="132" spans="1:9" x14ac:dyDescent="0.25">
      <c r="A132" s="9"/>
      <c r="I132" s="46"/>
    </row>
    <row r="133" spans="1:9" x14ac:dyDescent="0.25">
      <c r="A133" s="9"/>
      <c r="I133" s="46"/>
    </row>
    <row r="134" spans="1:9" x14ac:dyDescent="0.25">
      <c r="A134" s="5"/>
      <c r="I134" s="46"/>
    </row>
    <row r="135" spans="1:9" x14ac:dyDescent="0.25">
      <c r="A135" s="15"/>
      <c r="I135" s="46"/>
    </row>
    <row r="136" spans="1:9" x14ac:dyDescent="0.25">
      <c r="A136" s="15"/>
      <c r="I136" s="46"/>
    </row>
    <row r="137" spans="1:9" ht="204" x14ac:dyDescent="0.25">
      <c r="A137" s="20" t="s">
        <v>20</v>
      </c>
      <c r="I137" s="46"/>
    </row>
    <row r="138" spans="1:9" ht="36" x14ac:dyDescent="0.25">
      <c r="A138" s="3" t="s">
        <v>8</v>
      </c>
      <c r="I138" s="46"/>
    </row>
    <row r="139" spans="1:9" x14ac:dyDescent="0.25">
      <c r="A139" s="9"/>
      <c r="I139" s="46"/>
    </row>
    <row r="140" spans="1:9" x14ac:dyDescent="0.25">
      <c r="A140" s="9"/>
      <c r="I140" s="46"/>
    </row>
    <row r="141" spans="1:9" x14ac:dyDescent="0.25">
      <c r="A141" s="9"/>
      <c r="I141" s="46"/>
    </row>
    <row r="142" spans="1:9" x14ac:dyDescent="0.25">
      <c r="A142" s="9"/>
      <c r="I142" s="46"/>
    </row>
    <row r="143" spans="1:9" x14ac:dyDescent="0.25">
      <c r="A143" s="9"/>
      <c r="I143" s="46"/>
    </row>
    <row r="144" spans="1:9" x14ac:dyDescent="0.25">
      <c r="A144" s="9"/>
      <c r="I144" s="46"/>
    </row>
    <row r="145" spans="1:9" x14ac:dyDescent="0.25">
      <c r="A145" s="5"/>
      <c r="I145" s="46"/>
    </row>
    <row r="146" spans="1:9" x14ac:dyDescent="0.25">
      <c r="A146" s="15"/>
      <c r="I146" s="46"/>
    </row>
    <row r="147" spans="1:9" x14ac:dyDescent="0.25">
      <c r="A147" s="15"/>
      <c r="I147" s="46"/>
    </row>
    <row r="148" spans="1:9" x14ac:dyDescent="0.25">
      <c r="A148" s="15"/>
      <c r="I148" s="46"/>
    </row>
    <row r="149" spans="1:9" ht="27" customHeight="1" x14ac:dyDescent="0.25">
      <c r="A149" s="3" t="s">
        <v>8</v>
      </c>
      <c r="I149" s="46"/>
    </row>
    <row r="150" spans="1:9" x14ac:dyDescent="0.25">
      <c r="A150" s="3"/>
      <c r="I150" s="46"/>
    </row>
    <row r="151" spans="1:9" x14ac:dyDescent="0.25">
      <c r="A151" s="3"/>
      <c r="I151" s="46"/>
    </row>
    <row r="152" spans="1:9" x14ac:dyDescent="0.25">
      <c r="A152" s="9"/>
      <c r="I152" s="46"/>
    </row>
    <row r="153" spans="1:9" x14ac:dyDescent="0.25">
      <c r="A153" s="9"/>
      <c r="I153" s="46"/>
    </row>
    <row r="154" spans="1:9" x14ac:dyDescent="0.25">
      <c r="A154" s="5"/>
      <c r="I154" s="46"/>
    </row>
    <row r="155" spans="1:9" x14ac:dyDescent="0.25">
      <c r="I155" s="46"/>
    </row>
    <row r="156" spans="1:9" x14ac:dyDescent="0.25">
      <c r="I156" s="46"/>
    </row>
    <row r="157" spans="1:9" ht="36" x14ac:dyDescent="0.25">
      <c r="A157" s="3" t="s">
        <v>8</v>
      </c>
      <c r="I157" s="46"/>
    </row>
    <row r="158" spans="1:9" ht="15" customHeight="1" x14ac:dyDescent="0.25">
      <c r="A158" s="9"/>
      <c r="I158" s="46"/>
    </row>
    <row r="159" spans="1:9" x14ac:dyDescent="0.25">
      <c r="A159" s="9"/>
      <c r="I159" s="46"/>
    </row>
    <row r="160" spans="1:9" x14ac:dyDescent="0.25">
      <c r="A160" s="9"/>
      <c r="I160" s="46"/>
    </row>
    <row r="161" spans="1:9" x14ac:dyDescent="0.25">
      <c r="A161" s="9"/>
      <c r="I161" s="46"/>
    </row>
    <row r="162" spans="1:9" x14ac:dyDescent="0.25">
      <c r="A162" s="9"/>
      <c r="I162" s="46"/>
    </row>
    <row r="163" spans="1:9" x14ac:dyDescent="0.25">
      <c r="A163" s="9"/>
      <c r="I163" s="46"/>
    </row>
    <row r="164" spans="1:9" x14ac:dyDescent="0.25">
      <c r="A164" s="9"/>
      <c r="I164" s="46"/>
    </row>
    <row r="165" spans="1:9" x14ac:dyDescent="0.25">
      <c r="A165" s="9"/>
      <c r="I165" s="46"/>
    </row>
    <row r="166" spans="1:9" x14ac:dyDescent="0.25">
      <c r="A166" s="9"/>
      <c r="I166" s="46"/>
    </row>
    <row r="167" spans="1:9" x14ac:dyDescent="0.25">
      <c r="A167" s="9"/>
      <c r="I167" s="46"/>
    </row>
    <row r="168" spans="1:9" x14ac:dyDescent="0.25">
      <c r="A168" s="9"/>
      <c r="I168" s="46"/>
    </row>
    <row r="169" spans="1:9" ht="15" customHeight="1" x14ac:dyDescent="0.25">
      <c r="A169" s="9"/>
      <c r="I169" s="46"/>
    </row>
    <row r="170" spans="1:9" x14ac:dyDescent="0.25">
      <c r="A170" s="9"/>
      <c r="I170" s="46"/>
    </row>
    <row r="171" spans="1:9" x14ac:dyDescent="0.25">
      <c r="A171" s="9"/>
      <c r="I171" s="46"/>
    </row>
    <row r="172" spans="1:9" x14ac:dyDescent="0.25">
      <c r="A172" s="9"/>
      <c r="I172" s="46"/>
    </row>
    <row r="173" spans="1:9" x14ac:dyDescent="0.25">
      <c r="A173" s="9"/>
      <c r="I173" s="46"/>
    </row>
    <row r="174" spans="1:9" x14ac:dyDescent="0.25">
      <c r="A174" s="9"/>
      <c r="I174" s="46"/>
    </row>
    <row r="175" spans="1:9" x14ac:dyDescent="0.25">
      <c r="A175" s="9"/>
      <c r="I175" s="46"/>
    </row>
    <row r="176" spans="1:9" x14ac:dyDescent="0.25">
      <c r="A176" s="9"/>
      <c r="I176" s="46"/>
    </row>
    <row r="177" spans="1:9" x14ac:dyDescent="0.25">
      <c r="A177" s="9"/>
      <c r="I177" s="46"/>
    </row>
    <row r="178" spans="1:9" x14ac:dyDescent="0.25">
      <c r="A178" s="9"/>
      <c r="I178" s="46"/>
    </row>
    <row r="179" spans="1:9" x14ac:dyDescent="0.25">
      <c r="A179" s="9"/>
      <c r="I179" s="46"/>
    </row>
    <row r="180" spans="1:9" x14ac:dyDescent="0.25">
      <c r="A180" s="9"/>
      <c r="I180" s="46"/>
    </row>
    <row r="181" spans="1:9" ht="19.5" customHeight="1" x14ac:dyDescent="0.25">
      <c r="A181" s="9"/>
      <c r="I181" s="46"/>
    </row>
    <row r="182" spans="1:9" x14ac:dyDescent="0.25">
      <c r="A182" s="9"/>
      <c r="I182" s="46"/>
    </row>
    <row r="183" spans="1:9" x14ac:dyDescent="0.25">
      <c r="A183" s="9"/>
      <c r="I183" s="46"/>
    </row>
    <row r="184" spans="1:9" x14ac:dyDescent="0.25">
      <c r="A184" s="9"/>
      <c r="I184" s="46"/>
    </row>
    <row r="185" spans="1:9" ht="15" customHeight="1" x14ac:dyDescent="0.25">
      <c r="A185" s="9"/>
      <c r="I185" s="46"/>
    </row>
    <row r="186" spans="1:9" ht="15" customHeight="1" x14ac:dyDescent="0.25">
      <c r="A186" s="9"/>
      <c r="I186" s="46"/>
    </row>
    <row r="187" spans="1:9" ht="15" customHeight="1" x14ac:dyDescent="0.25">
      <c r="A187" s="9"/>
      <c r="I187" s="46"/>
    </row>
    <row r="188" spans="1:9" ht="15" customHeight="1" x14ac:dyDescent="0.25">
      <c r="A188" s="9"/>
      <c r="I188" s="46"/>
    </row>
    <row r="189" spans="1:9" ht="15" customHeight="1" x14ac:dyDescent="0.25">
      <c r="A189" s="9"/>
      <c r="I189" s="46"/>
    </row>
    <row r="190" spans="1:9" ht="15" customHeight="1" x14ac:dyDescent="0.25">
      <c r="A190" s="9"/>
      <c r="I190" s="46"/>
    </row>
    <row r="191" spans="1:9" ht="15" customHeight="1" x14ac:dyDescent="0.25">
      <c r="A191" s="9"/>
      <c r="I191" s="46"/>
    </row>
    <row r="192" spans="1:9" ht="15" customHeight="1" x14ac:dyDescent="0.25">
      <c r="A192" s="9"/>
      <c r="I192" s="46"/>
    </row>
    <row r="193" spans="1:1" ht="15" customHeight="1" x14ac:dyDescent="0.25">
      <c r="A193" s="9"/>
    </row>
    <row r="194" spans="1:1" x14ac:dyDescent="0.25">
      <c r="A194" s="9"/>
    </row>
    <row r="195" spans="1:1" x14ac:dyDescent="0.25">
      <c r="A195" s="9"/>
    </row>
    <row r="196" spans="1:1" ht="30" customHeight="1" x14ac:dyDescent="0.25">
      <c r="A196" s="9"/>
    </row>
    <row r="197" spans="1:1" x14ac:dyDescent="0.25">
      <c r="A197" s="9"/>
    </row>
    <row r="198" spans="1:1" x14ac:dyDescent="0.25">
      <c r="A198" s="9"/>
    </row>
    <row r="199" spans="1:1" x14ac:dyDescent="0.25">
      <c r="A199" s="9"/>
    </row>
    <row r="200" spans="1:1" x14ac:dyDescent="0.25">
      <c r="A200" s="9"/>
    </row>
    <row r="201" spans="1:1" x14ac:dyDescent="0.25">
      <c r="A201" s="9"/>
    </row>
    <row r="202" spans="1:1" x14ac:dyDescent="0.25">
      <c r="A202" s="9"/>
    </row>
    <row r="203" spans="1:1" ht="20.25" customHeight="1" x14ac:dyDescent="0.25">
      <c r="A203" s="9"/>
    </row>
    <row r="204" spans="1:1" x14ac:dyDescent="0.25">
      <c r="A204" s="9"/>
    </row>
    <row r="205" spans="1:1" x14ac:dyDescent="0.25">
      <c r="A205" s="9"/>
    </row>
    <row r="206" spans="1:1" x14ac:dyDescent="0.25">
      <c r="A206" s="9"/>
    </row>
    <row r="207" spans="1:1" x14ac:dyDescent="0.25">
      <c r="A207" s="9"/>
    </row>
    <row r="208" spans="1:1" x14ac:dyDescent="0.25">
      <c r="A208" s="9"/>
    </row>
    <row r="209" spans="1:1" x14ac:dyDescent="0.25">
      <c r="A209" s="9"/>
    </row>
    <row r="210" spans="1:1" x14ac:dyDescent="0.25">
      <c r="A210" s="9"/>
    </row>
    <row r="211" spans="1:1" x14ac:dyDescent="0.25">
      <c r="A211" s="9"/>
    </row>
    <row r="212" spans="1:1" x14ac:dyDescent="0.25">
      <c r="A212" s="9"/>
    </row>
    <row r="213" spans="1:1" x14ac:dyDescent="0.25">
      <c r="A213" s="9"/>
    </row>
    <row r="214" spans="1:1" x14ac:dyDescent="0.25">
      <c r="A214" s="9"/>
    </row>
    <row r="215" spans="1:1" x14ac:dyDescent="0.25">
      <c r="A215" s="9"/>
    </row>
    <row r="216" spans="1:1" x14ac:dyDescent="0.25">
      <c r="A216" s="9"/>
    </row>
    <row r="217" spans="1:1" x14ac:dyDescent="0.25">
      <c r="A217" s="9"/>
    </row>
    <row r="218" spans="1:1" x14ac:dyDescent="0.25">
      <c r="A218" s="9"/>
    </row>
    <row r="219" spans="1:1" x14ac:dyDescent="0.25">
      <c r="A219" s="9"/>
    </row>
    <row r="220" spans="1:1" x14ac:dyDescent="0.25">
      <c r="A220" s="9"/>
    </row>
    <row r="221" spans="1:1" x14ac:dyDescent="0.25">
      <c r="A221" s="9"/>
    </row>
    <row r="222" spans="1:1" x14ac:dyDescent="0.25">
      <c r="A222" s="9"/>
    </row>
    <row r="223" spans="1:1" x14ac:dyDescent="0.25">
      <c r="A223" s="9"/>
    </row>
    <row r="224" spans="1:1" x14ac:dyDescent="0.25">
      <c r="A224" s="9"/>
    </row>
    <row r="225" spans="1:1" x14ac:dyDescent="0.25">
      <c r="A225" s="9"/>
    </row>
    <row r="226" spans="1:1" ht="33.75" customHeight="1" x14ac:dyDescent="0.25">
      <c r="A226" s="9"/>
    </row>
    <row r="227" spans="1:1" x14ac:dyDescent="0.25">
      <c r="A227" s="9"/>
    </row>
    <row r="228" spans="1:1" x14ac:dyDescent="0.25">
      <c r="A228" s="9"/>
    </row>
    <row r="229" spans="1:1" x14ac:dyDescent="0.25">
      <c r="A229" s="9"/>
    </row>
    <row r="230" spans="1:1" x14ac:dyDescent="0.25">
      <c r="A230" s="9"/>
    </row>
    <row r="231" spans="1:1" x14ac:dyDescent="0.25">
      <c r="A231" s="9"/>
    </row>
    <row r="232" spans="1:1" x14ac:dyDescent="0.25">
      <c r="A232" s="9"/>
    </row>
    <row r="233" spans="1:1" x14ac:dyDescent="0.25">
      <c r="A233" s="9"/>
    </row>
    <row r="234" spans="1:1" x14ac:dyDescent="0.25">
      <c r="A234" s="9"/>
    </row>
    <row r="235" spans="1:1" x14ac:dyDescent="0.25">
      <c r="A235" s="9"/>
    </row>
    <row r="236" spans="1:1" x14ac:dyDescent="0.25">
      <c r="A236" s="9"/>
    </row>
    <row r="237" spans="1:1" x14ac:dyDescent="0.25">
      <c r="A237" s="9"/>
    </row>
    <row r="238" spans="1:1" x14ac:dyDescent="0.25">
      <c r="A238" s="9"/>
    </row>
    <row r="239" spans="1:1" x14ac:dyDescent="0.25">
      <c r="A239" s="9"/>
    </row>
    <row r="240" spans="1:1" x14ac:dyDescent="0.25">
      <c r="A240" s="9"/>
    </row>
    <row r="241" spans="1:1" x14ac:dyDescent="0.25">
      <c r="A241" s="9"/>
    </row>
    <row r="242" spans="1:1" x14ac:dyDescent="0.25">
      <c r="A242" s="5"/>
    </row>
    <row r="245" spans="1:1" ht="144" x14ac:dyDescent="0.25">
      <c r="A245" s="15" t="s">
        <v>16</v>
      </c>
    </row>
    <row r="246" spans="1:1" ht="36" x14ac:dyDescent="0.25">
      <c r="A246" s="3" t="s">
        <v>8</v>
      </c>
    </row>
    <row r="247" spans="1:1" x14ac:dyDescent="0.25">
      <c r="A247" s="9"/>
    </row>
    <row r="248" spans="1:1" x14ac:dyDescent="0.25">
      <c r="A248" s="9"/>
    </row>
    <row r="249" spans="1:1" x14ac:dyDescent="0.25">
      <c r="A249" s="9"/>
    </row>
    <row r="250" spans="1:1" x14ac:dyDescent="0.25">
      <c r="A250" s="9"/>
    </row>
    <row r="251" spans="1:1" x14ac:dyDescent="0.25">
      <c r="A251" s="9"/>
    </row>
    <row r="252" spans="1:1" x14ac:dyDescent="0.25">
      <c r="A252" s="9"/>
    </row>
    <row r="253" spans="1:1" x14ac:dyDescent="0.25">
      <c r="A253" s="9"/>
    </row>
    <row r="254" spans="1:1" x14ac:dyDescent="0.25">
      <c r="A254" s="9"/>
    </row>
    <row r="255" spans="1:1" x14ac:dyDescent="0.25">
      <c r="A255" s="9"/>
    </row>
    <row r="256" spans="1:1" x14ac:dyDescent="0.25">
      <c r="A256" s="9"/>
    </row>
    <row r="257" spans="1:1" x14ac:dyDescent="0.25">
      <c r="A257" s="9"/>
    </row>
    <row r="258" spans="1:1" x14ac:dyDescent="0.25">
      <c r="A258" s="9"/>
    </row>
    <row r="259" spans="1:1" x14ac:dyDescent="0.25">
      <c r="A259" s="9"/>
    </row>
    <row r="260" spans="1:1" x14ac:dyDescent="0.25">
      <c r="A260" s="9"/>
    </row>
    <row r="261" spans="1:1" x14ac:dyDescent="0.25">
      <c r="A261" s="6"/>
    </row>
    <row r="264" spans="1:1" ht="240" x14ac:dyDescent="0.25">
      <c r="A264" s="15" t="s">
        <v>17</v>
      </c>
    </row>
    <row r="265" spans="1:1" ht="36" x14ac:dyDescent="0.25">
      <c r="A265" s="3" t="s">
        <v>8</v>
      </c>
    </row>
    <row r="266" spans="1:1" x14ac:dyDescent="0.25">
      <c r="A266" s="13"/>
    </row>
    <row r="267" spans="1:1" x14ac:dyDescent="0.25">
      <c r="A267" s="9"/>
    </row>
    <row r="268" spans="1:1" x14ac:dyDescent="0.25">
      <c r="A268" s="9"/>
    </row>
    <row r="269" spans="1:1" x14ac:dyDescent="0.25">
      <c r="A269" s="9"/>
    </row>
    <row r="270" spans="1:1" x14ac:dyDescent="0.25">
      <c r="A270" s="9"/>
    </row>
    <row r="271" spans="1:1" x14ac:dyDescent="0.25">
      <c r="A271" s="9"/>
    </row>
    <row r="272" spans="1:1" ht="18" customHeight="1" x14ac:dyDescent="0.25">
      <c r="A272" s="6"/>
    </row>
    <row r="275" spans="1:1" ht="204" x14ac:dyDescent="0.25">
      <c r="A275" s="15" t="s">
        <v>18</v>
      </c>
    </row>
    <row r="276" spans="1:1" ht="36" x14ac:dyDescent="0.25">
      <c r="A276" s="3" t="s">
        <v>8</v>
      </c>
    </row>
    <row r="277" spans="1:1" x14ac:dyDescent="0.25">
      <c r="A277" s="9"/>
    </row>
    <row r="278" spans="1:1" x14ac:dyDescent="0.25">
      <c r="A278" s="9"/>
    </row>
    <row r="279" spans="1:1" x14ac:dyDescent="0.25">
      <c r="A279" s="9"/>
    </row>
    <row r="280" spans="1:1" x14ac:dyDescent="0.25">
      <c r="A280" s="6"/>
    </row>
    <row r="283" spans="1:1" ht="276" x14ac:dyDescent="0.25">
      <c r="A283" s="15" t="s">
        <v>19</v>
      </c>
    </row>
    <row r="284" spans="1:1" ht="36" x14ac:dyDescent="0.25">
      <c r="A284" s="3" t="s">
        <v>8</v>
      </c>
    </row>
    <row r="285" spans="1:1" x14ac:dyDescent="0.25">
      <c r="A285" s="9"/>
    </row>
    <row r="286" spans="1:1" x14ac:dyDescent="0.25">
      <c r="A286" s="9"/>
    </row>
    <row r="287" spans="1:1" x14ac:dyDescent="0.25">
      <c r="A287" s="9"/>
    </row>
    <row r="288" spans="1:1" x14ac:dyDescent="0.25">
      <c r="A288" s="9"/>
    </row>
    <row r="289" spans="1:1" x14ac:dyDescent="0.25">
      <c r="A289" s="9"/>
    </row>
    <row r="290" spans="1:1" ht="15" customHeight="1" x14ac:dyDescent="0.25">
      <c r="A290" s="9"/>
    </row>
    <row r="291" spans="1:1" x14ac:dyDescent="0.25">
      <c r="A291" s="9"/>
    </row>
    <row r="292" spans="1:1" x14ac:dyDescent="0.25">
      <c r="A292" s="9"/>
    </row>
    <row r="293" spans="1:1" x14ac:dyDescent="0.25">
      <c r="A293" s="9"/>
    </row>
    <row r="294" spans="1:1" x14ac:dyDescent="0.25">
      <c r="A294" s="9"/>
    </row>
    <row r="295" spans="1:1" x14ac:dyDescent="0.25">
      <c r="A295" s="9"/>
    </row>
    <row r="296" spans="1:1" x14ac:dyDescent="0.25">
      <c r="A296" s="6"/>
    </row>
    <row r="309" ht="15" customHeight="1" x14ac:dyDescent="0.25"/>
    <row r="320" ht="15" customHeight="1" x14ac:dyDescent="0.25"/>
    <row r="328" ht="15" customHeight="1" x14ac:dyDescent="0.25"/>
    <row r="354" ht="16.5" customHeight="1" x14ac:dyDescent="0.25"/>
    <row r="360" ht="17.25" customHeight="1" x14ac:dyDescent="0.25"/>
    <row r="361" ht="17.25" customHeight="1" x14ac:dyDescent="0.25"/>
  </sheetData>
  <autoFilter ref="A6:G88" xr:uid="{00000000-0001-0000-0000-000000000000}"/>
  <mergeCells count="24">
    <mergeCell ref="A13:C13"/>
    <mergeCell ref="B19:F19"/>
    <mergeCell ref="A4:B4"/>
    <mergeCell ref="C4:F4"/>
    <mergeCell ref="G4:H4"/>
    <mergeCell ref="A7:C7"/>
    <mergeCell ref="B10:F10"/>
    <mergeCell ref="A1:I1"/>
    <mergeCell ref="A2:B2"/>
    <mergeCell ref="C2:I2"/>
    <mergeCell ref="A3:B3"/>
    <mergeCell ref="C3:I3"/>
    <mergeCell ref="A22:C22"/>
    <mergeCell ref="B29:F29"/>
    <mergeCell ref="A58:C58"/>
    <mergeCell ref="B63:F63"/>
    <mergeCell ref="B48:F48"/>
    <mergeCell ref="B32:D32"/>
    <mergeCell ref="B51:D51"/>
    <mergeCell ref="B55:F55"/>
    <mergeCell ref="B72:D72"/>
    <mergeCell ref="B75:F75"/>
    <mergeCell ref="A66:C66"/>
    <mergeCell ref="B69:F69"/>
  </mergeCells>
  <pageMargins left="0.70866141732283472" right="0.70866141732283472" top="0.74803149606299213" bottom="0.74803149606299213" header="0.31496062992125984" footer="0.31496062992125984"/>
  <pageSetup paperSize="345" scale="65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9"/>
  <sheetViews>
    <sheetView topLeftCell="B25" zoomScaleNormal="100" workbookViewId="0">
      <selection activeCell="G37" sqref="G37"/>
    </sheetView>
  </sheetViews>
  <sheetFormatPr baseColWidth="10" defaultRowHeight="15" x14ac:dyDescent="0.25"/>
  <cols>
    <col min="1" max="1" width="2" hidden="1" customWidth="1"/>
    <col min="2" max="2" width="61.85546875" customWidth="1"/>
    <col min="3" max="3" width="6.85546875" customWidth="1"/>
    <col min="4" max="4" width="16.140625" customWidth="1"/>
    <col min="5" max="5" width="11.7109375" customWidth="1"/>
    <col min="6" max="6" width="22.7109375" customWidth="1"/>
    <col min="7" max="7" width="22.85546875" customWidth="1"/>
    <col min="8" max="8" width="14.140625" customWidth="1"/>
    <col min="9" max="9" width="34.7109375" customWidth="1"/>
  </cols>
  <sheetData>
    <row r="1" spans="1:9" ht="21.75" customHeight="1" x14ac:dyDescent="0.25">
      <c r="A1" s="60" t="s">
        <v>0</v>
      </c>
      <c r="B1" s="61"/>
      <c r="C1" s="61"/>
      <c r="D1" s="61"/>
      <c r="E1" s="61"/>
      <c r="F1" s="61"/>
      <c r="G1" s="61"/>
      <c r="H1" s="61"/>
      <c r="I1" s="62"/>
    </row>
    <row r="2" spans="1:9" ht="19.5" customHeight="1" x14ac:dyDescent="0.25">
      <c r="A2" s="63" t="s">
        <v>1</v>
      </c>
      <c r="B2" s="64"/>
      <c r="C2" s="65" t="s">
        <v>2</v>
      </c>
      <c r="D2" s="65"/>
      <c r="E2" s="65"/>
      <c r="F2" s="65"/>
      <c r="G2" s="65"/>
      <c r="H2" s="65"/>
      <c r="I2" s="65"/>
    </row>
    <row r="3" spans="1:9" ht="21" customHeight="1" x14ac:dyDescent="0.25">
      <c r="A3" s="63" t="s">
        <v>3</v>
      </c>
      <c r="B3" s="64"/>
      <c r="C3" s="65" t="s">
        <v>4</v>
      </c>
      <c r="D3" s="65"/>
      <c r="E3" s="65"/>
      <c r="F3" s="65"/>
      <c r="G3" s="65"/>
      <c r="H3" s="65"/>
      <c r="I3" s="65"/>
    </row>
    <row r="4" spans="1:9" ht="29.25" customHeight="1" x14ac:dyDescent="0.25">
      <c r="A4" s="63" t="s">
        <v>5</v>
      </c>
      <c r="B4" s="64"/>
      <c r="C4" s="65">
        <v>4025450</v>
      </c>
      <c r="D4" s="65"/>
      <c r="E4" s="65"/>
      <c r="F4" s="65"/>
      <c r="G4" s="66" t="s">
        <v>6</v>
      </c>
      <c r="H4" s="66"/>
      <c r="I4" s="1" t="s">
        <v>75</v>
      </c>
    </row>
    <row r="5" spans="1:9" ht="16.5" customHeight="1" x14ac:dyDescent="0.25"/>
    <row r="6" spans="1:9" ht="15.75" customHeight="1" x14ac:dyDescent="0.25"/>
    <row r="7" spans="1:9" ht="31.5" customHeight="1" x14ac:dyDescent="0.25">
      <c r="A7" s="53" t="s">
        <v>27</v>
      </c>
      <c r="B7" s="53"/>
    </row>
    <row r="8" spans="1:9" ht="48.75" customHeight="1" x14ac:dyDescent="0.25">
      <c r="A8" s="3" t="s">
        <v>8</v>
      </c>
      <c r="B8" s="3" t="s">
        <v>9</v>
      </c>
      <c r="C8" s="3" t="s">
        <v>10</v>
      </c>
      <c r="D8" s="3" t="s">
        <v>11</v>
      </c>
      <c r="E8" s="3" t="s">
        <v>12</v>
      </c>
      <c r="F8" s="3" t="s">
        <v>13</v>
      </c>
      <c r="G8" s="3" t="s">
        <v>14</v>
      </c>
    </row>
    <row r="9" spans="1:9" ht="15.75" customHeight="1" x14ac:dyDescent="0.25">
      <c r="B9" s="51" t="s">
        <v>31</v>
      </c>
      <c r="C9" s="11">
        <v>2</v>
      </c>
      <c r="D9" s="10">
        <v>33000</v>
      </c>
      <c r="E9" s="10">
        <f t="shared" ref="E9" si="0">D9*19%</f>
        <v>6270</v>
      </c>
      <c r="F9" s="10">
        <f t="shared" ref="F9" si="1">E9+D9</f>
        <v>39270</v>
      </c>
      <c r="G9" s="10">
        <f t="shared" ref="G9" si="2">F9*C9</f>
        <v>78540</v>
      </c>
      <c r="H9" s="45"/>
    </row>
    <row r="10" spans="1:9" ht="15.75" customHeight="1" x14ac:dyDescent="0.25">
      <c r="B10" s="9" t="s">
        <v>42</v>
      </c>
      <c r="C10" s="11">
        <v>4</v>
      </c>
      <c r="D10" s="10">
        <v>1261905</v>
      </c>
      <c r="E10" s="10">
        <f t="shared" ref="E10:E11" si="3">D10*19%</f>
        <v>239761.95</v>
      </c>
      <c r="F10" s="30">
        <f t="shared" ref="F10:F11" si="4">E10+D10</f>
        <v>1501666.95</v>
      </c>
      <c r="G10" s="10">
        <f t="shared" ref="G10:G11" si="5">F10*C10</f>
        <v>6006667.7999999998</v>
      </c>
      <c r="H10" s="45"/>
      <c r="I10" s="45"/>
    </row>
    <row r="11" spans="1:9" ht="15.75" customHeight="1" x14ac:dyDescent="0.25">
      <c r="B11" s="9" t="s">
        <v>43</v>
      </c>
      <c r="C11" s="11">
        <v>1</v>
      </c>
      <c r="D11" s="10">
        <v>159776</v>
      </c>
      <c r="E11" s="10">
        <f t="shared" si="3"/>
        <v>30357.439999999999</v>
      </c>
      <c r="F11" s="30">
        <f t="shared" si="4"/>
        <v>190133.44</v>
      </c>
      <c r="G11" s="10">
        <f t="shared" si="5"/>
        <v>190133.44</v>
      </c>
      <c r="H11" s="45"/>
      <c r="I11" s="45"/>
    </row>
    <row r="12" spans="1:9" ht="15.75" customHeight="1" x14ac:dyDescent="0.25">
      <c r="B12" s="67" t="s">
        <v>15</v>
      </c>
      <c r="C12" s="67"/>
      <c r="D12" s="67"/>
      <c r="E12" s="67"/>
      <c r="F12" s="67"/>
      <c r="G12" s="7">
        <f>SUM(G9:G11)</f>
        <v>6275341.2400000002</v>
      </c>
    </row>
    <row r="13" spans="1:9" ht="15.75" customHeight="1" x14ac:dyDescent="0.25"/>
    <row r="14" spans="1:9" ht="15.75" customHeight="1" x14ac:dyDescent="0.25"/>
    <row r="15" spans="1:9" ht="15.75" customHeight="1" x14ac:dyDescent="0.25">
      <c r="A15" s="53" t="s">
        <v>29</v>
      </c>
      <c r="B15" s="53"/>
    </row>
    <row r="16" spans="1:9" ht="34.5" customHeight="1" x14ac:dyDescent="0.25">
      <c r="A16" s="3" t="s">
        <v>8</v>
      </c>
      <c r="B16" s="3" t="s">
        <v>9</v>
      </c>
      <c r="C16" s="3" t="s">
        <v>10</v>
      </c>
      <c r="D16" s="3" t="s">
        <v>11</v>
      </c>
      <c r="E16" s="3" t="s">
        <v>12</v>
      </c>
      <c r="F16" s="3" t="s">
        <v>13</v>
      </c>
      <c r="G16" s="3" t="s">
        <v>14</v>
      </c>
    </row>
    <row r="17" spans="1:8" ht="15.75" customHeight="1" x14ac:dyDescent="0.25">
      <c r="B17" s="9" t="s">
        <v>37</v>
      </c>
      <c r="C17" s="11">
        <v>0.5</v>
      </c>
      <c r="D17" s="10">
        <v>159776</v>
      </c>
      <c r="E17" s="10">
        <f>D17*19%</f>
        <v>30357.439999999999</v>
      </c>
      <c r="F17" s="30">
        <f t="shared" ref="F17:F20" si="6">E17+D17</f>
        <v>190133.44</v>
      </c>
      <c r="G17" s="10">
        <f t="shared" ref="G17:G20" si="7">F17*C17</f>
        <v>95066.72</v>
      </c>
      <c r="H17" s="45"/>
    </row>
    <row r="18" spans="1:8" ht="15.75" customHeight="1" x14ac:dyDescent="0.25">
      <c r="B18" s="9" t="s">
        <v>44</v>
      </c>
      <c r="C18" s="11">
        <v>1</v>
      </c>
      <c r="D18" s="10">
        <v>308796</v>
      </c>
      <c r="E18" s="10">
        <f t="shared" ref="E18:E20" si="8">D18*19%</f>
        <v>58671.24</v>
      </c>
      <c r="F18" s="30">
        <f t="shared" si="6"/>
        <v>367467.24</v>
      </c>
      <c r="G18" s="10">
        <f t="shared" si="7"/>
        <v>367467.24</v>
      </c>
    </row>
    <row r="19" spans="1:8" ht="15.75" customHeight="1" x14ac:dyDescent="0.25">
      <c r="B19" s="9" t="s">
        <v>45</v>
      </c>
      <c r="C19" s="11">
        <v>1</v>
      </c>
      <c r="D19" s="10">
        <v>526461</v>
      </c>
      <c r="E19" s="10">
        <f t="shared" si="8"/>
        <v>100027.59</v>
      </c>
      <c r="F19" s="30">
        <f t="shared" si="6"/>
        <v>626488.59</v>
      </c>
      <c r="G19" s="10">
        <f t="shared" si="7"/>
        <v>626488.59</v>
      </c>
    </row>
    <row r="20" spans="1:8" ht="15.75" customHeight="1" x14ac:dyDescent="0.25">
      <c r="B20" s="9" t="s">
        <v>46</v>
      </c>
      <c r="C20" s="11">
        <v>2</v>
      </c>
      <c r="D20" s="10">
        <v>159776</v>
      </c>
      <c r="E20" s="10">
        <f t="shared" si="8"/>
        <v>30357.439999999999</v>
      </c>
      <c r="F20" s="30">
        <f t="shared" si="6"/>
        <v>190133.44</v>
      </c>
      <c r="G20" s="10">
        <f t="shared" si="7"/>
        <v>380266.88</v>
      </c>
    </row>
    <row r="21" spans="1:8" ht="15.75" customHeight="1" x14ac:dyDescent="0.25">
      <c r="B21" s="67" t="s">
        <v>15</v>
      </c>
      <c r="C21" s="67"/>
      <c r="D21" s="67"/>
      <c r="E21" s="67"/>
      <c r="F21" s="67"/>
      <c r="G21" s="7">
        <f>SUM(G17:G20)</f>
        <v>1469289.4299999997</v>
      </c>
    </row>
    <row r="22" spans="1:8" ht="15.75" customHeight="1" x14ac:dyDescent="0.25"/>
    <row r="23" spans="1:8" ht="15.75" customHeight="1" x14ac:dyDescent="0.25"/>
    <row r="24" spans="1:8" x14ac:dyDescent="0.25">
      <c r="A24" s="57" t="s">
        <v>23</v>
      </c>
      <c r="B24" s="58"/>
      <c r="C24" s="59"/>
      <c r="H24" s="33"/>
    </row>
    <row r="25" spans="1:8" ht="33" customHeight="1" x14ac:dyDescent="0.25">
      <c r="A25" s="3" t="s">
        <v>8</v>
      </c>
      <c r="B25" s="3" t="s">
        <v>9</v>
      </c>
      <c r="C25" s="3" t="s">
        <v>10</v>
      </c>
      <c r="D25" s="3" t="s">
        <v>11</v>
      </c>
      <c r="E25" s="3" t="s">
        <v>12</v>
      </c>
      <c r="F25" s="3" t="s">
        <v>13</v>
      </c>
      <c r="G25" s="3" t="s">
        <v>14</v>
      </c>
      <c r="H25" s="33"/>
    </row>
    <row r="26" spans="1:8" x14ac:dyDescent="0.25">
      <c r="A26" s="9"/>
      <c r="B26" s="9" t="s">
        <v>65</v>
      </c>
      <c r="C26" s="11">
        <v>1</v>
      </c>
      <c r="D26" s="10">
        <v>305826</v>
      </c>
      <c r="E26" s="10">
        <f>D26*19%</f>
        <v>58106.94</v>
      </c>
      <c r="F26" s="10">
        <f>E26+D26</f>
        <v>363932.94</v>
      </c>
      <c r="G26" s="10">
        <f>F26*C26</f>
        <v>363932.94</v>
      </c>
      <c r="H26" s="37"/>
    </row>
    <row r="27" spans="1:8" x14ac:dyDescent="0.25">
      <c r="A27" s="9"/>
      <c r="B27" s="9" t="s">
        <v>66</v>
      </c>
      <c r="C27" s="11">
        <v>1</v>
      </c>
      <c r="D27" s="10">
        <v>412500</v>
      </c>
      <c r="E27" s="10">
        <f t="shared" ref="E27" si="9">D27*19%</f>
        <v>78375</v>
      </c>
      <c r="F27" s="10">
        <f t="shared" ref="F27" si="10">E27+D27</f>
        <v>490875</v>
      </c>
      <c r="G27" s="10">
        <f t="shared" ref="G27" si="11">F27*C27</f>
        <v>490875</v>
      </c>
      <c r="H27" s="37"/>
    </row>
    <row r="28" spans="1:8" x14ac:dyDescent="0.25">
      <c r="A28" s="9"/>
      <c r="B28" s="9" t="s">
        <v>67</v>
      </c>
      <c r="C28" s="11">
        <v>2</v>
      </c>
      <c r="D28" s="10">
        <v>125597</v>
      </c>
      <c r="E28" s="10">
        <f t="shared" ref="E28" si="12">D28*19%</f>
        <v>23863.43</v>
      </c>
      <c r="F28" s="10">
        <f t="shared" ref="F28:F30" si="13">E28+D28</f>
        <v>149460.43</v>
      </c>
      <c r="G28" s="10">
        <f t="shared" ref="G28:G30" si="14">F28*C28</f>
        <v>298920.86</v>
      </c>
      <c r="H28" s="37"/>
    </row>
    <row r="29" spans="1:8" x14ac:dyDescent="0.25">
      <c r="A29" s="9"/>
      <c r="B29" s="41" t="s">
        <v>74</v>
      </c>
      <c r="C29" s="11">
        <v>2</v>
      </c>
      <c r="D29" s="10">
        <v>38337</v>
      </c>
      <c r="E29" s="10">
        <v>0</v>
      </c>
      <c r="F29" s="10">
        <f t="shared" si="13"/>
        <v>38337</v>
      </c>
      <c r="G29" s="10">
        <f t="shared" si="14"/>
        <v>76674</v>
      </c>
      <c r="H29" s="37"/>
    </row>
    <row r="30" spans="1:8" x14ac:dyDescent="0.25">
      <c r="A30" s="9"/>
      <c r="B30" s="41" t="s">
        <v>73</v>
      </c>
      <c r="C30" s="11">
        <v>0.5</v>
      </c>
      <c r="D30" s="10">
        <v>125597</v>
      </c>
      <c r="E30" s="10">
        <f t="shared" ref="E30" si="15">D30*19%</f>
        <v>23863.43</v>
      </c>
      <c r="F30" s="10">
        <f t="shared" si="13"/>
        <v>149460.43</v>
      </c>
      <c r="G30" s="10">
        <f t="shared" si="14"/>
        <v>74730.214999999997</v>
      </c>
      <c r="H30" s="37"/>
    </row>
    <row r="31" spans="1:8" x14ac:dyDescent="0.25">
      <c r="A31" s="6"/>
      <c r="B31" s="67" t="s">
        <v>15</v>
      </c>
      <c r="C31" s="67"/>
      <c r="D31" s="67"/>
      <c r="E31" s="67"/>
      <c r="F31" s="67"/>
      <c r="G31" s="4">
        <f>SUM(G26:G30)</f>
        <v>1305133.0149999999</v>
      </c>
      <c r="H31" s="33"/>
    </row>
    <row r="32" spans="1:8" x14ac:dyDescent="0.25">
      <c r="H32" s="33"/>
    </row>
    <row r="33" spans="1:8" x14ac:dyDescent="0.25">
      <c r="H33" s="33"/>
    </row>
    <row r="34" spans="1:8" x14ac:dyDescent="0.25">
      <c r="H34" s="33"/>
    </row>
    <row r="35" spans="1:8" x14ac:dyDescent="0.25">
      <c r="D35" s="19"/>
      <c r="H35" s="33"/>
    </row>
    <row r="36" spans="1:8" ht="21" x14ac:dyDescent="0.35">
      <c r="G36" s="8">
        <f>G12+G21+G31</f>
        <v>9049763.6850000005</v>
      </c>
      <c r="H36" s="33"/>
    </row>
    <row r="37" spans="1:8" x14ac:dyDescent="0.25">
      <c r="G37" s="44"/>
      <c r="H37" s="33"/>
    </row>
    <row r="38" spans="1:8" x14ac:dyDescent="0.25">
      <c r="H38" s="33"/>
    </row>
    <row r="39" spans="1:8" x14ac:dyDescent="0.25">
      <c r="G39" s="19"/>
      <c r="H39" s="33"/>
    </row>
    <row r="40" spans="1:8" x14ac:dyDescent="0.25">
      <c r="G40" s="44"/>
      <c r="H40" s="33"/>
    </row>
    <row r="41" spans="1:8" x14ac:dyDescent="0.25">
      <c r="G41" s="19"/>
      <c r="H41" s="33"/>
    </row>
    <row r="42" spans="1:8" x14ac:dyDescent="0.25">
      <c r="H42" s="33"/>
    </row>
    <row r="43" spans="1:8" ht="18.75" x14ac:dyDescent="0.3">
      <c r="G43" s="21"/>
      <c r="H43" s="33"/>
    </row>
    <row r="44" spans="1:8" x14ac:dyDescent="0.25">
      <c r="H44" s="33"/>
    </row>
    <row r="45" spans="1:8" x14ac:dyDescent="0.25">
      <c r="H45" s="33"/>
    </row>
    <row r="46" spans="1:8" x14ac:dyDescent="0.25">
      <c r="H46" s="33"/>
    </row>
    <row r="47" spans="1:8" x14ac:dyDescent="0.25">
      <c r="H47" s="33"/>
    </row>
    <row r="48" spans="1:8" x14ac:dyDescent="0.25">
      <c r="A48" s="9"/>
      <c r="H48" s="33"/>
    </row>
    <row r="49" spans="1:8" x14ac:dyDescent="0.25">
      <c r="A49" s="9"/>
      <c r="H49" s="33"/>
    </row>
    <row r="52" spans="1:8" x14ac:dyDescent="0.25">
      <c r="A52" s="9"/>
    </row>
    <row r="53" spans="1:8" x14ac:dyDescent="0.25">
      <c r="A53" s="9"/>
    </row>
    <row r="54" spans="1:8" x14ac:dyDescent="0.25">
      <c r="A54" s="9"/>
    </row>
    <row r="55" spans="1:8" x14ac:dyDescent="0.25">
      <c r="A55" s="9"/>
    </row>
    <row r="56" spans="1:8" x14ac:dyDescent="0.25">
      <c r="A56" s="9"/>
    </row>
    <row r="57" spans="1:8" x14ac:dyDescent="0.25">
      <c r="A57" s="9"/>
    </row>
    <row r="58" spans="1:8" x14ac:dyDescent="0.25">
      <c r="A58" s="9"/>
    </row>
    <row r="59" spans="1:8" x14ac:dyDescent="0.25">
      <c r="A59" s="9"/>
    </row>
    <row r="60" spans="1:8" x14ac:dyDescent="0.25">
      <c r="A60" s="9"/>
    </row>
    <row r="61" spans="1:8" x14ac:dyDescent="0.25">
      <c r="A61" s="9"/>
    </row>
    <row r="62" spans="1:8" x14ac:dyDescent="0.25">
      <c r="A62" s="6"/>
    </row>
    <row r="106" ht="27.75" customHeight="1" x14ac:dyDescent="0.25"/>
    <row r="145" ht="47.25" customHeight="1" x14ac:dyDescent="0.25"/>
    <row r="146" ht="23.25" customHeight="1" x14ac:dyDescent="0.25"/>
    <row r="147" ht="20.25" customHeight="1" x14ac:dyDescent="0.25"/>
    <row r="148" ht="16.5" customHeight="1" x14ac:dyDescent="0.25"/>
    <row r="149" ht="18" customHeight="1" x14ac:dyDescent="0.25"/>
    <row r="150" ht="16.5" customHeight="1" x14ac:dyDescent="0.25"/>
    <row r="151" ht="16.5" customHeight="1" x14ac:dyDescent="0.25"/>
    <row r="190" ht="15" customHeight="1" x14ac:dyDescent="0.25"/>
    <row r="217" spans="9:9" x14ac:dyDescent="0.25">
      <c r="I217" s="14"/>
    </row>
    <row r="257" ht="19.5" customHeight="1" x14ac:dyDescent="0.25"/>
    <row r="265" ht="21.75" customHeight="1" x14ac:dyDescent="0.25"/>
    <row r="266" ht="21.75" customHeight="1" x14ac:dyDescent="0.25"/>
    <row r="267" ht="15.75" customHeight="1" x14ac:dyDescent="0.25"/>
    <row r="268" ht="15.75" customHeight="1" x14ac:dyDescent="0.25"/>
    <row r="269" ht="15.75" customHeight="1" x14ac:dyDescent="0.25"/>
    <row r="270" ht="35.25" customHeight="1" x14ac:dyDescent="0.25"/>
    <row r="271" ht="35.25" customHeight="1" x14ac:dyDescent="0.25"/>
    <row r="279" ht="24.75" customHeight="1" x14ac:dyDescent="0.25"/>
    <row r="294" ht="18" customHeight="1" x14ac:dyDescent="0.25"/>
    <row r="300" ht="18" customHeight="1" x14ac:dyDescent="0.25"/>
    <row r="309" ht="33" customHeight="1" x14ac:dyDescent="0.25"/>
  </sheetData>
  <autoFilter ref="A6:G35" xr:uid="{00000000-0001-0000-0100-000000000000}"/>
  <mergeCells count="14">
    <mergeCell ref="A15:B15"/>
    <mergeCell ref="B21:F21"/>
    <mergeCell ref="A7:B7"/>
    <mergeCell ref="B12:F12"/>
    <mergeCell ref="A24:C24"/>
    <mergeCell ref="B31:F31"/>
    <mergeCell ref="G4:H4"/>
    <mergeCell ref="A4:B4"/>
    <mergeCell ref="C4:F4"/>
    <mergeCell ref="A1:I1"/>
    <mergeCell ref="A2:B2"/>
    <mergeCell ref="C2:I2"/>
    <mergeCell ref="A3:B3"/>
    <mergeCell ref="C3:I3"/>
  </mergeCells>
  <pageMargins left="0.70866141732283472" right="0.70866141732283472" top="0.74803149606299213" bottom="0.74803149606299213" header="0.31496062992125984" footer="0.31496062992125984"/>
  <pageSetup scale="60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51"/>
  <sheetViews>
    <sheetView topLeftCell="B7" zoomScaleNormal="100" workbookViewId="0">
      <selection activeCell="B10" sqref="B10"/>
    </sheetView>
  </sheetViews>
  <sheetFormatPr baseColWidth="10" defaultRowHeight="15" x14ac:dyDescent="0.25"/>
  <cols>
    <col min="1" max="1" width="4.85546875" hidden="1" customWidth="1"/>
    <col min="2" max="2" width="53.140625" customWidth="1"/>
    <col min="3" max="3" width="5.7109375" customWidth="1"/>
    <col min="4" max="4" width="13" customWidth="1"/>
    <col min="5" max="5" width="12.140625" customWidth="1"/>
    <col min="6" max="6" width="15.7109375" customWidth="1"/>
    <col min="7" max="7" width="18.7109375" customWidth="1"/>
    <col min="8" max="8" width="14.140625" customWidth="1"/>
    <col min="9" max="9" width="24.28515625" customWidth="1"/>
    <col min="10" max="10" width="13" bestFit="1" customWidth="1"/>
  </cols>
  <sheetData>
    <row r="1" spans="1:9" ht="22.5" customHeight="1" x14ac:dyDescent="0.25">
      <c r="A1" s="60" t="s">
        <v>0</v>
      </c>
      <c r="B1" s="61"/>
      <c r="C1" s="61"/>
      <c r="D1" s="61"/>
      <c r="E1" s="61"/>
      <c r="F1" s="61"/>
      <c r="G1" s="61"/>
      <c r="H1" s="61"/>
      <c r="I1" s="62"/>
    </row>
    <row r="2" spans="1:9" ht="19.5" customHeight="1" x14ac:dyDescent="0.25">
      <c r="A2" s="63" t="s">
        <v>1</v>
      </c>
      <c r="B2" s="64"/>
      <c r="C2" s="65" t="s">
        <v>2</v>
      </c>
      <c r="D2" s="65"/>
      <c r="E2" s="65"/>
      <c r="F2" s="65"/>
      <c r="G2" s="65"/>
      <c r="H2" s="65"/>
      <c r="I2" s="65"/>
    </row>
    <row r="3" spans="1:9" ht="18" customHeight="1" x14ac:dyDescent="0.25">
      <c r="A3" s="63" t="s">
        <v>3</v>
      </c>
      <c r="B3" s="64"/>
      <c r="C3" s="65" t="s">
        <v>4</v>
      </c>
      <c r="D3" s="65"/>
      <c r="E3" s="65"/>
      <c r="F3" s="65"/>
      <c r="G3" s="65"/>
      <c r="H3" s="65"/>
      <c r="I3" s="65"/>
    </row>
    <row r="4" spans="1:9" ht="20.25" customHeight="1" x14ac:dyDescent="0.25">
      <c r="A4" s="63" t="s">
        <v>5</v>
      </c>
      <c r="B4" s="64"/>
      <c r="C4" s="65">
        <v>4025450</v>
      </c>
      <c r="D4" s="65"/>
      <c r="E4" s="65"/>
      <c r="F4" s="65"/>
      <c r="G4" s="66" t="s">
        <v>6</v>
      </c>
      <c r="H4" s="66"/>
      <c r="I4" s="1" t="s">
        <v>75</v>
      </c>
    </row>
    <row r="5" spans="1:9" ht="16.5" customHeight="1" x14ac:dyDescent="0.25"/>
    <row r="6" spans="1:9" ht="16.5" customHeight="1" x14ac:dyDescent="0.25">
      <c r="A6" s="29"/>
      <c r="B6" s="27"/>
      <c r="C6" s="27"/>
      <c r="D6" s="27"/>
      <c r="E6" s="27"/>
      <c r="F6" s="27"/>
      <c r="G6" s="28"/>
    </row>
    <row r="8" spans="1:9" ht="15" customHeight="1" x14ac:dyDescent="0.25">
      <c r="A8" s="53" t="s">
        <v>68</v>
      </c>
      <c r="B8" s="53"/>
    </row>
    <row r="9" spans="1:9" ht="36" x14ac:dyDescent="0.25">
      <c r="A9" s="3" t="s">
        <v>8</v>
      </c>
      <c r="B9" s="3" t="s">
        <v>9</v>
      </c>
      <c r="C9" s="3" t="s">
        <v>10</v>
      </c>
      <c r="D9" s="3" t="s">
        <v>11</v>
      </c>
      <c r="E9" s="3" t="s">
        <v>12</v>
      </c>
      <c r="F9" s="3" t="s">
        <v>13</v>
      </c>
      <c r="G9" s="3" t="s">
        <v>14</v>
      </c>
    </row>
    <row r="10" spans="1:9" x14ac:dyDescent="0.25">
      <c r="A10" s="9"/>
      <c r="B10" s="9" t="s">
        <v>72</v>
      </c>
      <c r="C10" s="11">
        <v>8</v>
      </c>
      <c r="D10" s="10">
        <v>38337</v>
      </c>
      <c r="E10" s="10">
        <v>0</v>
      </c>
      <c r="F10" s="10">
        <f>E10+D10</f>
        <v>38337</v>
      </c>
      <c r="G10" s="10">
        <f>F10*C10</f>
        <v>306696</v>
      </c>
    </row>
    <row r="11" spans="1:9" x14ac:dyDescent="0.25">
      <c r="A11" s="9"/>
      <c r="B11" s="9" t="s">
        <v>69</v>
      </c>
      <c r="C11" s="11">
        <v>1</v>
      </c>
      <c r="D11" s="10">
        <v>100952</v>
      </c>
      <c r="E11" s="10">
        <f t="shared" ref="E11:E14" si="0">D11*19%</f>
        <v>19180.88</v>
      </c>
      <c r="F11" s="10">
        <f t="shared" ref="F11:F14" si="1">E11+D11</f>
        <v>120132.88</v>
      </c>
      <c r="G11" s="10">
        <f t="shared" ref="G11:G14" si="2">F11*C11</f>
        <v>120132.88</v>
      </c>
    </row>
    <row r="12" spans="1:9" x14ac:dyDescent="0.25">
      <c r="A12" s="9"/>
      <c r="B12" s="9" t="s">
        <v>70</v>
      </c>
      <c r="C12" s="11">
        <v>1</v>
      </c>
      <c r="D12" s="10">
        <v>100952</v>
      </c>
      <c r="E12" s="10">
        <f t="shared" si="0"/>
        <v>19180.88</v>
      </c>
      <c r="F12" s="10">
        <f t="shared" si="1"/>
        <v>120132.88</v>
      </c>
      <c r="G12" s="10">
        <f t="shared" si="2"/>
        <v>120132.88</v>
      </c>
    </row>
    <row r="13" spans="1:9" x14ac:dyDescent="0.25">
      <c r="A13" s="9"/>
      <c r="B13" s="9" t="s">
        <v>71</v>
      </c>
      <c r="C13" s="11">
        <v>1</v>
      </c>
      <c r="D13" s="10">
        <v>63838</v>
      </c>
      <c r="E13" s="10">
        <f t="shared" si="0"/>
        <v>12129.22</v>
      </c>
      <c r="F13" s="10">
        <f t="shared" si="1"/>
        <v>75967.22</v>
      </c>
      <c r="G13" s="10">
        <f t="shared" si="2"/>
        <v>75967.22</v>
      </c>
    </row>
    <row r="14" spans="1:9" x14ac:dyDescent="0.25">
      <c r="A14" s="9"/>
      <c r="B14" s="9" t="s">
        <v>79</v>
      </c>
      <c r="C14" s="11">
        <v>1</v>
      </c>
      <c r="D14" s="10">
        <v>159776</v>
      </c>
      <c r="E14" s="10">
        <f t="shared" si="0"/>
        <v>30357.439999999999</v>
      </c>
      <c r="F14" s="10">
        <f t="shared" si="1"/>
        <v>190133.44</v>
      </c>
      <c r="G14" s="10">
        <f t="shared" si="2"/>
        <v>190133.44</v>
      </c>
    </row>
    <row r="15" spans="1:9" x14ac:dyDescent="0.25">
      <c r="A15" s="9"/>
      <c r="B15" s="54" t="s">
        <v>15</v>
      </c>
      <c r="C15" s="55"/>
      <c r="D15" s="55"/>
      <c r="E15" s="55"/>
      <c r="F15" s="56"/>
      <c r="G15" s="7">
        <f>SUM(G10:G14)</f>
        <v>813062.41999999993</v>
      </c>
    </row>
    <row r="19" spans="1:9" ht="29.25" customHeight="1" x14ac:dyDescent="0.35">
      <c r="A19" s="9"/>
      <c r="G19" s="18">
        <f>G15</f>
        <v>813062.41999999993</v>
      </c>
      <c r="I19" s="42"/>
    </row>
    <row r="20" spans="1:9" x14ac:dyDescent="0.25">
      <c r="A20" s="9"/>
    </row>
    <row r="21" spans="1:9" x14ac:dyDescent="0.25">
      <c r="A21" s="9"/>
    </row>
    <row r="22" spans="1:9" x14ac:dyDescent="0.25">
      <c r="A22" s="9"/>
    </row>
    <row r="23" spans="1:9" x14ac:dyDescent="0.25">
      <c r="A23" s="9"/>
    </row>
    <row r="24" spans="1:9" ht="19.5" x14ac:dyDescent="0.3">
      <c r="A24" s="9"/>
      <c r="G24" s="23"/>
    </row>
    <row r="25" spans="1:9" x14ac:dyDescent="0.25">
      <c r="A25" s="9"/>
    </row>
    <row r="26" spans="1:9" x14ac:dyDescent="0.25">
      <c r="A26" s="9"/>
    </row>
    <row r="27" spans="1:9" x14ac:dyDescent="0.25">
      <c r="A27" s="9"/>
    </row>
    <row r="28" spans="1:9" x14ac:dyDescent="0.25">
      <c r="A28" s="9"/>
    </row>
    <row r="29" spans="1:9" x14ac:dyDescent="0.25">
      <c r="A29" s="6"/>
    </row>
    <row r="31" spans="1:9" x14ac:dyDescent="0.25">
      <c r="A31" s="9"/>
    </row>
    <row r="32" spans="1:9" x14ac:dyDescent="0.25">
      <c r="A32" s="9"/>
    </row>
    <row r="33" spans="1:1" x14ac:dyDescent="0.25">
      <c r="A33" s="9"/>
    </row>
    <row r="34" spans="1:1" x14ac:dyDescent="0.25">
      <c r="A34" s="9"/>
    </row>
    <row r="35" spans="1:1" ht="15" customHeight="1" x14ac:dyDescent="0.25">
      <c r="A35" s="6"/>
    </row>
    <row r="37" spans="1:1" x14ac:dyDescent="0.25">
      <c r="A37" s="9"/>
    </row>
    <row r="38" spans="1:1" x14ac:dyDescent="0.25">
      <c r="A38" s="9"/>
    </row>
    <row r="39" spans="1:1" x14ac:dyDescent="0.25">
      <c r="A39" s="9"/>
    </row>
    <row r="40" spans="1:1" x14ac:dyDescent="0.25">
      <c r="A40" s="9"/>
    </row>
    <row r="41" spans="1:1" x14ac:dyDescent="0.25">
      <c r="A41" s="9"/>
    </row>
    <row r="42" spans="1:1" x14ac:dyDescent="0.25">
      <c r="A42" s="6"/>
    </row>
    <row r="46" spans="1:1" ht="15" customHeight="1" x14ac:dyDescent="0.25"/>
    <row r="48" spans="1:1" ht="18.75" customHeight="1" x14ac:dyDescent="0.25"/>
    <row r="91" spans="9:9" ht="19.5" x14ac:dyDescent="0.3">
      <c r="I91" s="23"/>
    </row>
    <row r="123" ht="15" customHeight="1" x14ac:dyDescent="0.25"/>
    <row r="247" spans="8:8" x14ac:dyDescent="0.25">
      <c r="H247" s="17"/>
    </row>
    <row r="277" spans="10:10" x14ac:dyDescent="0.25">
      <c r="J277" s="19"/>
    </row>
    <row r="280" spans="10:10" ht="23.25" customHeight="1" x14ac:dyDescent="0.25"/>
    <row r="283" spans="10:10" ht="15" customHeight="1" x14ac:dyDescent="0.25"/>
    <row r="289" ht="15" customHeight="1" x14ac:dyDescent="0.25"/>
    <row r="305" ht="36" customHeight="1" x14ac:dyDescent="0.25"/>
    <row r="323" ht="15.75" customHeight="1" x14ac:dyDescent="0.25"/>
    <row r="324" ht="15.75" customHeight="1" x14ac:dyDescent="0.25"/>
    <row r="325" ht="15.75" customHeight="1" x14ac:dyDescent="0.25"/>
    <row r="326" ht="39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40.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</sheetData>
  <autoFilter ref="A6:G38" xr:uid="{00000000-0001-0000-0200-000000000000}"/>
  <mergeCells count="10">
    <mergeCell ref="A1:I1"/>
    <mergeCell ref="A2:B2"/>
    <mergeCell ref="C2:I2"/>
    <mergeCell ref="A3:B3"/>
    <mergeCell ref="C3:I3"/>
    <mergeCell ref="G4:H4"/>
    <mergeCell ref="A4:B4"/>
    <mergeCell ref="C4:F4"/>
    <mergeCell ref="A8:B8"/>
    <mergeCell ref="B15:F15"/>
  </mergeCells>
  <pageMargins left="0.70866141732283472" right="0.70866141732283472" top="0.74803149606299213" bottom="0.74803149606299213" header="0.31496062992125984" footer="0.31496062992125984"/>
  <pageSetup scale="60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D3822-FA21-426A-92F6-CEB5BC087A29}">
  <dimension ref="A1:I57"/>
  <sheetViews>
    <sheetView topLeftCell="B12" workbookViewId="0">
      <selection activeCell="I48" sqref="I48"/>
    </sheetView>
  </sheetViews>
  <sheetFormatPr baseColWidth="10" defaultRowHeight="15" x14ac:dyDescent="0.25"/>
  <cols>
    <col min="1" max="1" width="4" hidden="1" customWidth="1"/>
    <col min="2" max="2" width="54" customWidth="1"/>
    <col min="4" max="4" width="16.140625" customWidth="1"/>
    <col min="5" max="5" width="13.85546875" customWidth="1"/>
    <col min="6" max="6" width="15.85546875" customWidth="1"/>
    <col min="7" max="7" width="17.42578125" customWidth="1"/>
    <col min="9" max="9" width="27.7109375" customWidth="1"/>
  </cols>
  <sheetData>
    <row r="1" spans="1:9" ht="22.5" x14ac:dyDescent="0.25">
      <c r="A1" s="60" t="s">
        <v>0</v>
      </c>
      <c r="B1" s="61"/>
      <c r="C1" s="61"/>
      <c r="D1" s="61"/>
      <c r="E1" s="61"/>
      <c r="F1" s="61"/>
      <c r="G1" s="61"/>
      <c r="H1" s="61"/>
      <c r="I1" s="62"/>
    </row>
    <row r="2" spans="1:9" ht="22.5" x14ac:dyDescent="0.25">
      <c r="A2" s="63" t="s">
        <v>1</v>
      </c>
      <c r="B2" s="64"/>
      <c r="C2" s="65" t="s">
        <v>2</v>
      </c>
      <c r="D2" s="65"/>
      <c r="E2" s="65"/>
      <c r="F2" s="65"/>
      <c r="G2" s="65"/>
      <c r="H2" s="65"/>
      <c r="I2" s="65"/>
    </row>
    <row r="3" spans="1:9" ht="22.5" x14ac:dyDescent="0.25">
      <c r="A3" s="63" t="s">
        <v>3</v>
      </c>
      <c r="B3" s="64"/>
      <c r="C3" s="65" t="s">
        <v>4</v>
      </c>
      <c r="D3" s="65"/>
      <c r="E3" s="65"/>
      <c r="F3" s="65"/>
      <c r="G3" s="65"/>
      <c r="H3" s="65"/>
      <c r="I3" s="65"/>
    </row>
    <row r="4" spans="1:9" ht="22.5" x14ac:dyDescent="0.25">
      <c r="A4" s="63" t="s">
        <v>5</v>
      </c>
      <c r="B4" s="64"/>
      <c r="C4" s="65">
        <v>4025450</v>
      </c>
      <c r="D4" s="65"/>
      <c r="E4" s="65"/>
      <c r="F4" s="65"/>
      <c r="G4" s="66" t="s">
        <v>6</v>
      </c>
      <c r="H4" s="66"/>
      <c r="I4" s="1" t="s">
        <v>75</v>
      </c>
    </row>
    <row r="6" spans="1:9" x14ac:dyDescent="0.25">
      <c r="A6" s="53" t="s">
        <v>35</v>
      </c>
      <c r="B6" s="53"/>
    </row>
    <row r="7" spans="1:9" ht="36" x14ac:dyDescent="0.25">
      <c r="A7" s="3" t="s">
        <v>8</v>
      </c>
      <c r="B7" s="3" t="s">
        <v>9</v>
      </c>
      <c r="C7" s="3" t="s">
        <v>10</v>
      </c>
      <c r="D7" s="3" t="s">
        <v>11</v>
      </c>
      <c r="E7" s="3" t="s">
        <v>12</v>
      </c>
      <c r="F7" s="3" t="s">
        <v>13</v>
      </c>
      <c r="G7" s="3" t="s">
        <v>14</v>
      </c>
    </row>
    <row r="8" spans="1:9" ht="15" customHeight="1" x14ac:dyDescent="0.25">
      <c r="A8" s="9"/>
      <c r="B8" s="9" t="s">
        <v>61</v>
      </c>
      <c r="C8" s="11">
        <v>1</v>
      </c>
      <c r="D8" s="10">
        <v>632437</v>
      </c>
      <c r="E8" s="10">
        <f>D8*19%</f>
        <v>120163.03</v>
      </c>
      <c r="F8" s="10">
        <f t="shared" ref="F8" si="0">E8+D8</f>
        <v>752600.03</v>
      </c>
      <c r="G8" s="10">
        <f t="shared" ref="G8" si="1">F8*C8</f>
        <v>752600.03</v>
      </c>
    </row>
    <row r="9" spans="1:9" ht="15.75" customHeight="1" x14ac:dyDescent="0.25">
      <c r="A9" s="9"/>
      <c r="B9" s="9" t="s">
        <v>62</v>
      </c>
      <c r="C9" s="11">
        <v>0.5</v>
      </c>
      <c r="D9" s="10">
        <v>125597</v>
      </c>
      <c r="E9" s="10">
        <f>D9*19%</f>
        <v>23863.43</v>
      </c>
      <c r="F9" s="10">
        <f>E9+D9</f>
        <v>149460.43</v>
      </c>
      <c r="G9" s="10">
        <f>F9*C9</f>
        <v>74730.214999999997</v>
      </c>
    </row>
    <row r="10" spans="1:9" ht="18.75" customHeight="1" x14ac:dyDescent="0.25">
      <c r="A10" s="9"/>
      <c r="B10" s="54" t="s">
        <v>15</v>
      </c>
      <c r="C10" s="55"/>
      <c r="D10" s="55"/>
      <c r="E10" s="55"/>
      <c r="F10" s="56"/>
      <c r="G10" s="4">
        <f>SUM(G8:G9)</f>
        <v>827330.245</v>
      </c>
    </row>
    <row r="11" spans="1:9" ht="16.5" customHeight="1" x14ac:dyDescent="0.25"/>
    <row r="12" spans="1:9" ht="16.5" customHeight="1" x14ac:dyDescent="0.25"/>
    <row r="13" spans="1:9" ht="16.5" customHeight="1" x14ac:dyDescent="0.25">
      <c r="A13" s="53" t="s">
        <v>82</v>
      </c>
      <c r="B13" s="53"/>
    </row>
    <row r="14" spans="1:9" ht="41.25" customHeight="1" x14ac:dyDescent="0.25">
      <c r="A14" s="3" t="s">
        <v>8</v>
      </c>
      <c r="B14" s="3" t="s">
        <v>9</v>
      </c>
      <c r="C14" s="3" t="s">
        <v>10</v>
      </c>
      <c r="D14" s="3" t="s">
        <v>11</v>
      </c>
      <c r="E14" s="3" t="s">
        <v>12</v>
      </c>
      <c r="F14" s="3" t="s">
        <v>13</v>
      </c>
      <c r="G14" s="3" t="s">
        <v>14</v>
      </c>
    </row>
    <row r="15" spans="1:9" ht="16.5" customHeight="1" x14ac:dyDescent="0.25">
      <c r="A15" s="9"/>
      <c r="B15" s="9" t="s">
        <v>83</v>
      </c>
      <c r="C15" s="11">
        <v>1</v>
      </c>
      <c r="D15" s="10">
        <v>198000</v>
      </c>
      <c r="E15" s="10">
        <f>D15*19%</f>
        <v>37620</v>
      </c>
      <c r="F15" s="10">
        <f t="shared" ref="F15:F24" si="2">E15+D15</f>
        <v>235620</v>
      </c>
      <c r="G15" s="10">
        <f t="shared" ref="G15:G24" si="3">F15*C15</f>
        <v>235620</v>
      </c>
    </row>
    <row r="16" spans="1:9" ht="16.5" customHeight="1" x14ac:dyDescent="0.25">
      <c r="A16" s="9"/>
      <c r="B16" s="9" t="s">
        <v>84</v>
      </c>
      <c r="C16" s="11">
        <v>1</v>
      </c>
      <c r="D16" s="10">
        <v>907500</v>
      </c>
      <c r="E16" s="10">
        <f>D16*19%</f>
        <v>172425</v>
      </c>
      <c r="F16" s="10">
        <f>E16+D16</f>
        <v>1079925</v>
      </c>
      <c r="G16" s="10">
        <f>F16*C16</f>
        <v>1079925</v>
      </c>
    </row>
    <row r="17" spans="1:7" ht="16.5" customHeight="1" x14ac:dyDescent="0.25">
      <c r="A17" s="9"/>
      <c r="B17" s="41" t="s">
        <v>85</v>
      </c>
      <c r="C17" s="11">
        <v>1</v>
      </c>
      <c r="D17" s="10">
        <v>132000</v>
      </c>
      <c r="E17" s="10">
        <f t="shared" ref="E17:E24" si="4">D17*19%</f>
        <v>25080</v>
      </c>
      <c r="F17" s="10">
        <f t="shared" si="2"/>
        <v>157080</v>
      </c>
      <c r="G17" s="10">
        <f t="shared" si="3"/>
        <v>157080</v>
      </c>
    </row>
    <row r="18" spans="1:7" ht="16.5" customHeight="1" x14ac:dyDescent="0.25">
      <c r="A18" s="9"/>
      <c r="B18" s="41" t="s">
        <v>90</v>
      </c>
      <c r="C18" s="11">
        <v>1</v>
      </c>
      <c r="D18" s="10">
        <v>412500</v>
      </c>
      <c r="E18" s="10">
        <f t="shared" si="4"/>
        <v>78375</v>
      </c>
      <c r="F18" s="10">
        <f t="shared" si="2"/>
        <v>490875</v>
      </c>
      <c r="G18" s="10">
        <f t="shared" si="3"/>
        <v>490875</v>
      </c>
    </row>
    <row r="19" spans="1:7" ht="16.5" customHeight="1" x14ac:dyDescent="0.25">
      <c r="A19" s="9"/>
      <c r="B19" s="41" t="s">
        <v>91</v>
      </c>
      <c r="C19" s="11">
        <v>2</v>
      </c>
      <c r="D19" s="10">
        <v>115500</v>
      </c>
      <c r="E19" s="10">
        <f t="shared" si="4"/>
        <v>21945</v>
      </c>
      <c r="F19" s="10">
        <f t="shared" si="2"/>
        <v>137445</v>
      </c>
      <c r="G19" s="10">
        <f t="shared" si="3"/>
        <v>274890</v>
      </c>
    </row>
    <row r="20" spans="1:7" ht="31.5" customHeight="1" x14ac:dyDescent="0.25">
      <c r="A20" s="9"/>
      <c r="B20" s="41" t="s">
        <v>92</v>
      </c>
      <c r="C20" s="11">
        <v>6</v>
      </c>
      <c r="D20" s="10">
        <v>125597</v>
      </c>
      <c r="E20" s="10">
        <f t="shared" si="4"/>
        <v>23863.43</v>
      </c>
      <c r="F20" s="10">
        <f t="shared" si="2"/>
        <v>149460.43</v>
      </c>
      <c r="G20" s="10">
        <f t="shared" si="3"/>
        <v>896762.58</v>
      </c>
    </row>
    <row r="21" spans="1:7" ht="16.5" customHeight="1" x14ac:dyDescent="0.25">
      <c r="A21" s="9"/>
      <c r="B21" s="41" t="s">
        <v>86</v>
      </c>
      <c r="C21" s="11">
        <v>0.5</v>
      </c>
      <c r="D21" s="10">
        <v>125597</v>
      </c>
      <c r="E21" s="10">
        <f t="shared" si="4"/>
        <v>23863.43</v>
      </c>
      <c r="F21" s="10">
        <f t="shared" si="2"/>
        <v>149460.43</v>
      </c>
      <c r="G21" s="10">
        <f t="shared" si="3"/>
        <v>74730.214999999997</v>
      </c>
    </row>
    <row r="22" spans="1:7" ht="16.5" customHeight="1" x14ac:dyDescent="0.25">
      <c r="A22" s="9"/>
      <c r="B22" s="41" t="s">
        <v>87</v>
      </c>
      <c r="C22" s="11">
        <v>1.5</v>
      </c>
      <c r="D22" s="10">
        <v>38337</v>
      </c>
      <c r="E22" s="10">
        <v>0</v>
      </c>
      <c r="F22" s="10">
        <f t="shared" si="2"/>
        <v>38337</v>
      </c>
      <c r="G22" s="10">
        <f t="shared" si="3"/>
        <v>57505.5</v>
      </c>
    </row>
    <row r="23" spans="1:7" ht="16.5" customHeight="1" x14ac:dyDescent="0.25">
      <c r="A23" s="9"/>
      <c r="B23" s="41" t="s">
        <v>88</v>
      </c>
      <c r="C23" s="11">
        <v>2</v>
      </c>
      <c r="D23" s="10">
        <v>82500</v>
      </c>
      <c r="E23" s="10">
        <f t="shared" si="4"/>
        <v>15675</v>
      </c>
      <c r="F23" s="10">
        <f t="shared" si="2"/>
        <v>98175</v>
      </c>
      <c r="G23" s="10">
        <f t="shared" si="3"/>
        <v>196350</v>
      </c>
    </row>
    <row r="24" spans="1:7" ht="16.5" customHeight="1" x14ac:dyDescent="0.25">
      <c r="A24" s="9"/>
      <c r="B24" s="41" t="s">
        <v>89</v>
      </c>
      <c r="C24" s="11">
        <v>1</v>
      </c>
      <c r="D24" s="10">
        <v>125597</v>
      </c>
      <c r="E24" s="10">
        <f t="shared" si="4"/>
        <v>23863.43</v>
      </c>
      <c r="F24" s="10">
        <f t="shared" si="2"/>
        <v>149460.43</v>
      </c>
      <c r="G24" s="10">
        <f t="shared" si="3"/>
        <v>149460.43</v>
      </c>
    </row>
    <row r="25" spans="1:7" ht="16.5" customHeight="1" x14ac:dyDescent="0.25">
      <c r="A25" s="9"/>
      <c r="B25" s="54" t="s">
        <v>15</v>
      </c>
      <c r="C25" s="55"/>
      <c r="D25" s="55"/>
      <c r="E25" s="55"/>
      <c r="F25" s="56"/>
      <c r="G25" s="4">
        <f>SUM(G15:G24)</f>
        <v>3613198.7250000001</v>
      </c>
    </row>
    <row r="26" spans="1:7" ht="16.5" customHeight="1" x14ac:dyDescent="0.25"/>
    <row r="27" spans="1:7" ht="16.5" customHeight="1" x14ac:dyDescent="0.25">
      <c r="D27" s="22"/>
    </row>
    <row r="28" spans="1:7" ht="16.5" customHeight="1" x14ac:dyDescent="0.25">
      <c r="A28" s="53" t="s">
        <v>39</v>
      </c>
      <c r="B28" s="53"/>
    </row>
    <row r="29" spans="1:7" ht="36" x14ac:dyDescent="0.25">
      <c r="A29" s="3" t="s">
        <v>8</v>
      </c>
      <c r="B29" s="3" t="s">
        <v>9</v>
      </c>
      <c r="C29" s="3" t="s">
        <v>10</v>
      </c>
      <c r="D29" s="3" t="s">
        <v>11</v>
      </c>
      <c r="E29" s="3" t="s">
        <v>12</v>
      </c>
      <c r="F29" s="3" t="s">
        <v>13</v>
      </c>
      <c r="G29" s="3" t="s">
        <v>14</v>
      </c>
    </row>
    <row r="30" spans="1:7" x14ac:dyDescent="0.25">
      <c r="A30" s="9"/>
      <c r="B30" s="9" t="s">
        <v>63</v>
      </c>
      <c r="C30" s="11">
        <v>2</v>
      </c>
      <c r="D30" s="10">
        <v>41250</v>
      </c>
      <c r="E30" s="10">
        <f>D30*19%</f>
        <v>7837.5</v>
      </c>
      <c r="F30" s="10">
        <f>E30+D30</f>
        <v>49087.5</v>
      </c>
      <c r="G30" s="10">
        <f>F30*C30</f>
        <v>98175</v>
      </c>
    </row>
    <row r="31" spans="1:7" x14ac:dyDescent="0.25">
      <c r="A31" s="9"/>
      <c r="B31" s="9" t="s">
        <v>64</v>
      </c>
      <c r="C31" s="11">
        <v>0.5</v>
      </c>
      <c r="D31" s="10">
        <v>125597</v>
      </c>
      <c r="E31" s="10">
        <f t="shared" ref="E31" si="5">D31*19%</f>
        <v>23863.43</v>
      </c>
      <c r="F31" s="10">
        <f t="shared" ref="F31" si="6">E31+D31</f>
        <v>149460.43</v>
      </c>
      <c r="G31" s="10">
        <f t="shared" ref="G31" si="7">F31*C31</f>
        <v>74730.214999999997</v>
      </c>
    </row>
    <row r="32" spans="1:7" x14ac:dyDescent="0.25">
      <c r="A32" s="9"/>
      <c r="B32" s="54" t="s">
        <v>15</v>
      </c>
      <c r="C32" s="55"/>
      <c r="D32" s="55"/>
      <c r="E32" s="55"/>
      <c r="F32" s="56"/>
      <c r="G32" s="4">
        <f>SUM(G30:G31)</f>
        <v>172905.215</v>
      </c>
    </row>
    <row r="38" spans="7:9" ht="19.5" x14ac:dyDescent="0.3">
      <c r="G38" s="18">
        <f>G10+G25+G32</f>
        <v>4613434.1849999996</v>
      </c>
    </row>
    <row r="46" spans="7:9" ht="19.5" x14ac:dyDescent="0.3">
      <c r="I46" s="43">
        <f>INFRAESTRUCTURA!G80+ASUNTOS!G36+'GOB.FUERZA P'!G19+TRANSITO!G38</f>
        <v>55327487.682500012</v>
      </c>
    </row>
    <row r="51" spans="9:9" x14ac:dyDescent="0.25">
      <c r="I51" s="22"/>
    </row>
    <row r="52" spans="9:9" x14ac:dyDescent="0.25">
      <c r="I52" s="19"/>
    </row>
    <row r="57" spans="9:9" ht="19.5" x14ac:dyDescent="0.3">
      <c r="I57" s="23"/>
    </row>
  </sheetData>
  <autoFilter ref="A5:G43" xr:uid="{778D3822-FA21-426A-92F6-CEB5BC087A29}"/>
  <mergeCells count="14">
    <mergeCell ref="A28:B28"/>
    <mergeCell ref="B32:F32"/>
    <mergeCell ref="A4:B4"/>
    <mergeCell ref="C4:F4"/>
    <mergeCell ref="A13:B13"/>
    <mergeCell ref="B25:F25"/>
    <mergeCell ref="G4:H4"/>
    <mergeCell ref="A6:B6"/>
    <mergeCell ref="B10:F10"/>
    <mergeCell ref="A1:I1"/>
    <mergeCell ref="A2:B2"/>
    <mergeCell ref="C2:I2"/>
    <mergeCell ref="A3:B3"/>
    <mergeCell ref="C3:I3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INFRAESTRUCTURA</vt:lpstr>
      <vt:lpstr>ASUNTOS</vt:lpstr>
      <vt:lpstr>GOB.FUERZA P</vt:lpstr>
      <vt:lpstr>TRANSITO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2026-05-04T19:29:04Z</cp:lastPrinted>
  <dcterms:created xsi:type="dcterms:W3CDTF">2022-12-13T19:56:15Z</dcterms:created>
  <dcterms:modified xsi:type="dcterms:W3CDTF">2026-06-05T16:28:22Z</dcterms:modified>
</cp:coreProperties>
</file>