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8"/>
  <workbookPr defaultThemeVersion="166925"/>
  <mc:AlternateContent xmlns:mc="http://schemas.openxmlformats.org/markup-compatibility/2006">
    <mc:Choice Requires="x15">
      <x15ac:absPath xmlns:x15ac="http://schemas.microsoft.com/office/spreadsheetml/2010/11/ac" url="/Users/sarafajardo/Desktop/MANTENIMIENTO CAMARAS DTS/"/>
    </mc:Choice>
  </mc:AlternateContent>
  <xr:revisionPtr revIDLastSave="5" documentId="8_{0BF9E42C-BE5B-4352-81E0-8927FDB5BB69}" xr6:coauthVersionLast="47" xr6:coauthVersionMax="47" xr10:uidLastSave="{FBBA1017-2282-4F4C-86F9-5559D134AFF1}"/>
  <bookViews>
    <workbookView xWindow="-100" yWindow="500" windowWidth="23260" windowHeight="12460" xr2:uid="{00000000-000D-0000-FFFF-FFFF00000000}"/>
  </bookViews>
  <sheets>
    <sheet name="OFERTA ECONOMICA" sheetId="4" r:id="rId1"/>
    <sheet name="REPUESTOS" sheetId="8" r:id="rId2"/>
    <sheet name="Cotización (2)" sheetId="2" state="hidden" r:id="rId3"/>
  </sheets>
  <externalReferences>
    <externalReference r:id="rId4"/>
  </externalReferences>
  <definedNames>
    <definedName name="_1__123Graph_Aｸﾞﾗﾌ_7" localSheetId="2" hidden="1">#REF!</definedName>
    <definedName name="_1__123Graph_Aｸﾞﾗﾌ_7" localSheetId="0" hidden="1">#REF!</definedName>
    <definedName name="_1__123Graph_Aｸﾞﾗﾌ_7" hidden="1">#REF!</definedName>
    <definedName name="_112233" localSheetId="2" hidden="1">#REF!</definedName>
    <definedName name="_112233" localSheetId="0" hidden="1">#REF!</definedName>
    <definedName name="_112233" hidden="1">#REF!</definedName>
    <definedName name="_112277" localSheetId="2" hidden="1">#REF!</definedName>
    <definedName name="_112277" localSheetId="0" hidden="1">#REF!</definedName>
    <definedName name="_112277" hidden="1">#REF!</definedName>
    <definedName name="_12__123Graph_BCHART_5" localSheetId="2" hidden="1">[1]MEX95IB!#REF!</definedName>
    <definedName name="_12__123Graph_BCHART_5" localSheetId="0" hidden="1">[1]MEX95IB!#REF!</definedName>
    <definedName name="_12__123Graph_BCHART_5" hidden="1">[1]MEX95IB!#REF!</definedName>
    <definedName name="_1222" localSheetId="2" hidden="1">#REF!</definedName>
    <definedName name="_1222" localSheetId="0" hidden="1">#REF!</definedName>
    <definedName name="_1222" hidden="1">#REF!</definedName>
    <definedName name="_13__123Graph_Bｸﾞﾗﾌ_7" localSheetId="2" hidden="1">#REF!</definedName>
    <definedName name="_13__123Graph_Bｸﾞﾗﾌ_7" localSheetId="0" hidden="1">#REF!</definedName>
    <definedName name="_13__123Graph_Bｸﾞﾗﾌ_7" hidden="1">#REF!</definedName>
    <definedName name="_14__123Graph_Cｸﾞﾗﾌ_7" localSheetId="2" hidden="1">#REF!</definedName>
    <definedName name="_14__123Graph_Cｸﾞﾗﾌ_7" localSheetId="0" hidden="1">#REF!</definedName>
    <definedName name="_14__123Graph_Cｸﾞﾗﾌ_7" hidden="1">#REF!</definedName>
    <definedName name="_15__123Graph_Dｸﾞﾗﾌ_7" localSheetId="2" hidden="1">#REF!</definedName>
    <definedName name="_15__123Graph_Dｸﾞﾗﾌ_7" localSheetId="0" hidden="1">#REF!</definedName>
    <definedName name="_15__123Graph_Dｸﾞﾗﾌ_7" hidden="1">#REF!</definedName>
    <definedName name="_16__123Graph_Eｸﾞﾗﾌ_7" localSheetId="2" hidden="1">#REF!</definedName>
    <definedName name="_16__123Graph_Eｸﾞﾗﾌ_7" localSheetId="0" hidden="1">#REF!</definedName>
    <definedName name="_16__123Graph_Eｸﾞﾗﾌ_7" hidden="1">#REF!</definedName>
    <definedName name="_17__123Graph_Fｸﾞﾗﾌ_7" localSheetId="2" hidden="1">#REF!</definedName>
    <definedName name="_17__123Graph_Fｸﾞﾗﾌ_7" localSheetId="0" hidden="1">#REF!</definedName>
    <definedName name="_17__123Graph_Fｸﾞﾗﾌ_7" hidden="1">#REF!</definedName>
    <definedName name="_21" localSheetId="2" hidden="1">#REF!</definedName>
    <definedName name="_21" localSheetId="0" hidden="1">#REF!</definedName>
    <definedName name="_21" hidden="1">#REF!</definedName>
    <definedName name="_25" localSheetId="2" hidden="1">#REF!</definedName>
    <definedName name="_25" localSheetId="0" hidden="1">#REF!</definedName>
    <definedName name="_25" hidden="1">#REF!</definedName>
    <definedName name="_29" localSheetId="2" hidden="1">#REF!</definedName>
    <definedName name="_29" localSheetId="0" hidden="1">#REF!</definedName>
    <definedName name="_29" hidden="1">#REF!</definedName>
    <definedName name="_456" hidden="1">{0,#N/A,FALSE,0;0,#N/A,FALSE,0;0,#N/A,FALSE,0;0,#N/A,FALSE,0;0,#N/A,FALSE,0;0,#N/A,FALSE,0}</definedName>
    <definedName name="_dos" localSheetId="2" hidden="1">#REF!</definedName>
    <definedName name="_dos" localSheetId="0" hidden="1">#REF!</definedName>
    <definedName name="_dos" hidden="1">#REF!</definedName>
    <definedName name="_Fill" localSheetId="2" hidden="1">#REF!</definedName>
    <definedName name="_Fill" localSheetId="0" hidden="1">#REF!</definedName>
    <definedName name="_Fill" hidden="1">#REF!</definedName>
    <definedName name="_xlnm._FilterDatabase" localSheetId="2" hidden="1">'Cotización (2)'!$A$17:$H$36</definedName>
    <definedName name="_xlnm._FilterDatabase" localSheetId="0" hidden="1">'OFERTA ECONOMICA'!$A$16:$G$24</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aaa" localSheetId="2" hidden="1">#REF!</definedName>
    <definedName name="aaaa" localSheetId="0" hidden="1">#REF!</definedName>
    <definedName name="aaaa" hidden="1">#REF!</definedName>
    <definedName name="ABF" localSheetId="2" hidden="1">#REF!</definedName>
    <definedName name="ABF" localSheetId="0" hidden="1">#REF!</definedName>
    <definedName name="ABF" hidden="1">#REF!</definedName>
    <definedName name="AccessDatabase" hidden="1">"C:\My Documents\New MMR\INPUT.mdb"</definedName>
    <definedName name="ACCV" localSheetId="2" hidden="1">#REF!</definedName>
    <definedName name="ACCV" localSheetId="0" hidden="1">#REF!</definedName>
    <definedName name="ACCV" hidden="1">#REF!</definedName>
    <definedName name="ADSF" localSheetId="2" hidden="1">#REF!</definedName>
    <definedName name="ADSF" localSheetId="0" hidden="1">#REF!</definedName>
    <definedName name="ADSF" hidden="1">#REF!</definedName>
    <definedName name="afdgbva" hidden="1">{#N/A,#N/A,TRUE,"Report"}</definedName>
    <definedName name="aga" hidden="1">{#N/A,#N/A,TRUE,"Report"}</definedName>
    <definedName name="AGHFD" localSheetId="2" hidden="1">#REF!</definedName>
    <definedName name="AGHFD" localSheetId="0" hidden="1">#REF!</definedName>
    <definedName name="AGHFD" hidden="1">#REF!</definedName>
    <definedName name="_xlnm.Print_Area" localSheetId="2">'Cotización (2)'!$A$2:$I$40</definedName>
    <definedName name="_xlnm.Print_Area" localSheetId="0">'OFERTA ECONOMICA'!$A$4:$I$28</definedName>
    <definedName name="ATGHH" localSheetId="2" hidden="1">#REF!</definedName>
    <definedName name="ATGHH" localSheetId="0" hidden="1">#REF!</definedName>
    <definedName name="ATGHH" hidden="1">#REF!</definedName>
    <definedName name="AVBC" localSheetId="2" hidden="1">#REF!</definedName>
    <definedName name="AVBC" localSheetId="0" hidden="1">#REF!</definedName>
    <definedName name="AVBC" hidden="1">#REF!</definedName>
    <definedName name="AXCC" localSheetId="2" hidden="1">#REF!</definedName>
    <definedName name="AXCC" localSheetId="0" hidden="1">#REF!</definedName>
    <definedName name="AXCC" hidden="1">#REF!</definedName>
    <definedName name="AXX" localSheetId="2" hidden="1">#REF!</definedName>
    <definedName name="AXX" localSheetId="0" hidden="1">#REF!</definedName>
    <definedName name="AXX" hidden="1">#REF!</definedName>
    <definedName name="Aグラフ" localSheetId="2" hidden="1">#REF!</definedName>
    <definedName name="Aグラフ" localSheetId="0" hidden="1">#REF!</definedName>
    <definedName name="Aグラフ" hidden="1">#REF!</definedName>
    <definedName name="badb" hidden="1">{"MG-2002-F1",#N/A,FALSE,"PPU-Telemig";"MG-2002-F2",#N/A,FALSE,"PPU-Telemig";"MG-2002-F3",#N/A,FALSE,"PPU-Telemig";"MG-2002-F4",#N/A,FALSE,"PPU-Telemig";"MG-2003-F1",#N/A,FALSE,"PPU-Telemig";"MG-2004-F1",#N/A,FALSE,"PPU-Telemig"}</definedName>
    <definedName name="bn" hidden="1">{"'内訳表'!$B$2:$N$64"}</definedName>
    <definedName name="BOL" localSheetId="2" hidden="1">#REF!</definedName>
    <definedName name="BOL" localSheetId="0" hidden="1">#REF!</definedName>
    <definedName name="BOL" hidden="1">#REF!</definedName>
    <definedName name="Ｂグラフ" localSheetId="2" hidden="1">#REF!</definedName>
    <definedName name="Ｂグラフ" localSheetId="0" hidden="1">#REF!</definedName>
    <definedName name="Ｂグラフ" hidden="1">#REF!</definedName>
    <definedName name="Ｃグラフ" localSheetId="2" hidden="1">#REF!</definedName>
    <definedName name="Ｃグラフ" localSheetId="0" hidden="1">#REF!</definedName>
    <definedName name="Ｃグラフ" hidden="1">#REF!</definedName>
    <definedName name="dasd" localSheetId="2" hidden="1">#REF!</definedName>
    <definedName name="dasd" localSheetId="0" hidden="1">#REF!</definedName>
    <definedName name="dasd" hidden="1">#REF!</definedName>
    <definedName name="Decision">[1]lista!$A$6:$A$7</definedName>
    <definedName name="DFG" localSheetId="2" hidden="1">#REF!</definedName>
    <definedName name="DFG" localSheetId="0" hidden="1">#REF!</definedName>
    <definedName name="DFG" hidden="1">#REF!</definedName>
    <definedName name="dfgd56" hidden="1">{0,#N/A,FALSE,0;0,#N/A,FALSE,0;0,#N/A,FALSE,0;0,#N/A,FALSE,0;0,#N/A,FALSE,0;0,#N/A,FALSE,0}</definedName>
    <definedName name="DFGH" localSheetId="2" hidden="1">#REF!</definedName>
    <definedName name="DFGH" localSheetId="0" hidden="1">#REF!</definedName>
    <definedName name="DFGH" hidden="1">#REF!</definedName>
    <definedName name="DFSG" localSheetId="2" hidden="1">#REF!</definedName>
    <definedName name="DFSG" localSheetId="0"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2" hidden="1">#REF!</definedName>
    <definedName name="Ｄグラフ" localSheetId="0"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Ｅグラフ" localSheetId="2" hidden="1">#REF!</definedName>
    <definedName name="Ｅグラフ" localSheetId="0"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2" hidden="1">#REF!</definedName>
    <definedName name="FDG" localSheetId="0" hidden="1">#REF!</definedName>
    <definedName name="FDG" hidden="1">#REF!</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Ｆグラフ" localSheetId="2" hidden="1">#REF!</definedName>
    <definedName name="Ｆグラフ" localSheetId="0"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2" hidden="1">#REF!</definedName>
    <definedName name="GFH" localSheetId="0"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macro" localSheetId="2" hidden="1">#REF!</definedName>
    <definedName name="macro" localSheetId="0" hidden="1">#REF!</definedName>
    <definedName name="macro" hidden="1">#REF!</definedName>
    <definedName name="mdgh" hidden="1">{"'内訳表'!$B$2:$N$64"}</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2">BASE DE [1]DATOS!$B$2:$B$2</definedName>
    <definedName name="MmExcelLinker_A12B55A7_9F67_4A31_8ABE_1C1F4218B5AF" localSheetId="0">BASE DE [1]DATOS!$B$2:$B$2</definedName>
    <definedName name="MmExcelLinker_A12B55A7_9F67_4A31_8ABE_1C1F4218B5AF" localSheetId="1">BASE DE [1]DATOS!$B$2:$B$2</definedName>
    <definedName name="MmExcelLinker_A12B55A7_9F67_4A31_8ABE_1C1F4218B5AF">BASE DE [1]DATOS!$B$2:$B$2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'[1]Cons Cotizac - Examenes médicos'!$M$12:$R$12</definedName>
    <definedName name="ndc" hidden="1">{"'内訳表'!$B$2:$N$64"}</definedName>
    <definedName name="normal" localSheetId="2" hidden="1">#REF!</definedName>
    <definedName name="normal" localSheetId="0" hidden="1">#REF!</definedName>
    <definedName name="normal" hidden="1">#REF!</definedName>
    <definedName name="normal2" localSheetId="2" hidden="1">#REF!</definedName>
    <definedName name="normal2" localSheetId="0" hidden="1">#REF!</definedName>
    <definedName name="normal2" hidden="1">#REF!</definedName>
    <definedName name="normal3" localSheetId="2" hidden="1">#REF!</definedName>
    <definedName name="normal3" localSheetId="0" hidden="1">#REF!</definedName>
    <definedName name="normal3" hidden="1">#REF!</definedName>
    <definedName name="normal4" localSheetId="2" hidden="1">#REF!</definedName>
    <definedName name="normal4" localSheetId="0" hidden="1">#REF!</definedName>
    <definedName name="normal4" hidden="1">#REF!</definedName>
    <definedName name="normal5" localSheetId="2" hidden="1">#REF!</definedName>
    <definedName name="normal5" localSheetId="0" hidden="1">#REF!</definedName>
    <definedName name="normal5" hidden="1">#REF!</definedName>
    <definedName name="normal6" localSheetId="2" hidden="1">#REF!</definedName>
    <definedName name="normal6" localSheetId="0" hidden="1">#REF!</definedName>
    <definedName name="normal6" hidden="1">#REF!</definedName>
    <definedName name="oo" hidden="1">{"'内訳表'!$B$2:$N$64"}</definedName>
    <definedName name="PARTICIPACION">[1]lista!$A$15:$A$17</definedName>
    <definedName name="Procedencia">[1]lista!$A$2:$A$3</definedName>
    <definedName name="PRUEBA" localSheetId="2" hidden="1">#REF!</definedName>
    <definedName name="PRUEBA" localSheetId="0"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2">#REF!</definedName>
    <definedName name="RESPUESTAS" localSheetId="0">#REF!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2" hidden="1">[1]MEX95IB!#REF!</definedName>
    <definedName name="SDFGFH" localSheetId="0" hidden="1">[1]MEX95IB!#REF!</definedName>
    <definedName name="SDFGFH" hidden="1">[1]MEX95IB!#REF!</definedName>
    <definedName name="sede" localSheetId="2" hidden="1">#REF!</definedName>
    <definedName name="sede" localSheetId="0"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[1]lista!$A$11:$A$13</definedName>
    <definedName name="_xlnm.Print_Titles" localSheetId="0">'OFERTA ECONOMICA'!$16:$16</definedName>
    <definedName name="tta" hidden="1">{"MG-2002-F1",#N/A,FALSE,"PPU-Telemig";"MG-2002-F2",#N/A,FALSE,"PPU-Telemig";"MG-2002-F3",#N/A,FALSE,"PPU-Telemig";"MG-2002-F4",#N/A,FALSE,"PPU-Telemig";"MG-2003-F1",#N/A,FALSE,"PPU-Telemig";"MG-2004-F1",#N/A,FALSE,"PPU-Telemig"}</definedName>
    <definedName name="v" localSheetId="2" hidden="1">#REF!</definedName>
    <definedName name="v" localSheetId="0" hidden="1">#REF!</definedName>
    <definedName name="v" hidden="1">#REF!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[1]lista!$A$11:$A$13</definedName>
    <definedName name="xxxx" hidden="1">{"'内訳表'!$B$2:$N$64"}</definedName>
    <definedName name="z" localSheetId="2" hidden="1">#REF!</definedName>
    <definedName name="z" localSheetId="0" hidden="1">#REF!</definedName>
    <definedName name="z" hidden="1">#REF!</definedName>
    <definedName name="Z_16B7AF3D_8B09_44EC_A8B4_3132B93ABEA1_.wvu.Cols" localSheetId="2" hidden="1">'Cotización (2)'!$K:$XFD</definedName>
    <definedName name="Z_16B7AF3D_8B09_44EC_A8B4_3132B93ABEA1_.wvu.Cols" localSheetId="0" hidden="1">'OFERTA ECONOMICA'!$K:$XFD</definedName>
    <definedName name="Z_16B7AF3D_8B09_44EC_A8B4_3132B93ABEA1_.wvu.FilterData" localSheetId="2" hidden="1">'Cotización (2)'!$A$17:$H$36</definedName>
    <definedName name="Z_16B7AF3D_8B09_44EC_A8B4_3132B93ABEA1_.wvu.FilterData" localSheetId="0" hidden="1">'OFERTA ECONOMICA'!$A$16:$G$24</definedName>
    <definedName name="Z_16B7AF3D_8B09_44EC_A8B4_3132B93ABEA1_.wvu.PrintArea" localSheetId="2" hidden="1">'Cotización (2)'!$A$1:$J$41</definedName>
    <definedName name="Z_16B7AF3D_8B09_44EC_A8B4_3132B93ABEA1_.wvu.PrintArea" localSheetId="0" hidden="1">'OFERTA ECONOMICA'!$A$3:$J$24</definedName>
    <definedName name="Z_16B7AF3D_8B09_44EC_A8B4_3132B93ABEA1_.wvu.Rows" localSheetId="2" hidden="1">'Cotización (2)'!$42:$1048576</definedName>
    <definedName name="Z_16B7AF3D_8B09_44EC_A8B4_3132B93ABEA1_.wvu.Rows" localSheetId="0" hidden="1">'OFERTA ECONOMICA'!$26:$1048576</definedName>
    <definedName name="Z_2DE05A1E_2A9D_45CF_B641_9402CFE8498D_.wvu.Cols" localSheetId="2" hidden="1">'Cotización (2)'!$K:$XFD</definedName>
    <definedName name="Z_2DE05A1E_2A9D_45CF_B641_9402CFE8498D_.wvu.Cols" localSheetId="0" hidden="1">'OFERTA ECONOMICA'!$K:$XFD</definedName>
    <definedName name="Z_2DE05A1E_2A9D_45CF_B641_9402CFE8498D_.wvu.FilterData" localSheetId="2" hidden="1">'Cotización (2)'!$A$17:$H$36</definedName>
    <definedName name="Z_2DE05A1E_2A9D_45CF_B641_9402CFE8498D_.wvu.FilterData" localSheetId="0" hidden="1">'OFERTA ECONOMICA'!$A$16:$G$24</definedName>
    <definedName name="Z_2DE05A1E_2A9D_45CF_B641_9402CFE8498D_.wvu.PrintArea" localSheetId="2" hidden="1">'Cotización (2)'!$A$1:$J$41</definedName>
    <definedName name="Z_2DE05A1E_2A9D_45CF_B641_9402CFE8498D_.wvu.PrintArea" localSheetId="0" hidden="1">'OFERTA ECONOMICA'!$A$3:$J$24</definedName>
    <definedName name="Z_2DE05A1E_2A9D_45CF_B641_9402CFE8498D_.wvu.Rows" localSheetId="2" hidden="1">'Cotización (2)'!$42:$1048576</definedName>
    <definedName name="Z_2DE05A1E_2A9D_45CF_B641_9402CFE8498D_.wvu.Rows" localSheetId="0" hidden="1">'OFERTA ECONOMICA'!$26:$1048576</definedName>
    <definedName name="Z_ABCCF9B4_4F75_4F3B_AAD2_54E1C063315C_.wvu.Cols" localSheetId="2"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2"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2" hidden="1">#REF!</definedName>
    <definedName name="Z_ABCCF9B4_4F75_4F3B_AAD2_54E1C063315C_.wvu.PrintArea" localSheetId="0" hidden="1">#REF!</definedName>
    <definedName name="Z_ABCCF9B4_4F75_4F3B_AAD2_54E1C063315C_.wvu.PrintArea" hidden="1">#REF!</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53" i="8" l="1"/>
  <c r="G52" i="8"/>
  <c r="G51" i="8"/>
  <c r="G50" i="8"/>
  <c r="G49" i="8"/>
  <c r="G48" i="8"/>
  <c r="G47" i="8"/>
  <c r="G46" i="8"/>
  <c r="G45" i="8"/>
  <c r="G44" i="8"/>
  <c r="G6" i="8"/>
  <c r="G14" i="8"/>
  <c r="G20" i="8"/>
  <c r="G22" i="8"/>
  <c r="G30" i="8"/>
  <c r="G31" i="8"/>
  <c r="G37" i="8"/>
  <c r="G38" i="8"/>
  <c r="G39" i="8"/>
  <c r="G25" i="8"/>
  <c r="G35" i="8"/>
  <c r="G43" i="8"/>
  <c r="I22" i="4"/>
  <c r="G24" i="8"/>
  <c r="G32" i="8"/>
  <c r="G40" i="8"/>
  <c r="G41" i="8"/>
  <c r="G9" i="8"/>
  <c r="G10" i="8"/>
  <c r="G12" i="8"/>
  <c r="G13" i="8"/>
  <c r="G17" i="8"/>
  <c r="G18" i="8"/>
  <c r="G21" i="8"/>
  <c r="I18" i="4"/>
  <c r="G33" i="8"/>
  <c r="G34" i="8"/>
  <c r="G36" i="8"/>
  <c r="G42" i="8"/>
  <c r="G7" i="8"/>
  <c r="G8" i="8"/>
  <c r="G11" i="8"/>
  <c r="G15" i="8"/>
  <c r="G16" i="8"/>
  <c r="G19" i="8"/>
  <c r="G23" i="8"/>
  <c r="G26" i="8"/>
  <c r="G27" i="8"/>
  <c r="G28" i="8"/>
  <c r="G29" i="8"/>
  <c r="I19" i="4"/>
  <c r="I20" i="4"/>
  <c r="I21" i="4"/>
  <c r="D36" i="2"/>
  <c r="N35" i="2"/>
  <c r="M35" i="2"/>
  <c r="L35" i="2"/>
  <c r="I35" i="2"/>
  <c r="G35" i="2"/>
  <c r="H35" i="2" s="1"/>
  <c r="N34" i="2"/>
  <c r="M34" i="2"/>
  <c r="L34" i="2"/>
  <c r="I34" i="2"/>
  <c r="G34" i="2"/>
  <c r="H34" i="2"/>
  <c r="N33" i="2"/>
  <c r="M33" i="2"/>
  <c r="L33" i="2"/>
  <c r="I33" i="2"/>
  <c r="G33" i="2"/>
  <c r="H33" i="2" s="1"/>
  <c r="N32" i="2"/>
  <c r="M32" i="2"/>
  <c r="L32" i="2"/>
  <c r="I32" i="2"/>
  <c r="G32" i="2"/>
  <c r="H32" i="2" s="1"/>
  <c r="N31" i="2"/>
  <c r="M31" i="2"/>
  <c r="L31" i="2"/>
  <c r="I31" i="2"/>
  <c r="G31" i="2"/>
  <c r="H31" i="2"/>
  <c r="N30" i="2"/>
  <c r="M30" i="2"/>
  <c r="L30" i="2"/>
  <c r="G30" i="2"/>
  <c r="H30" i="2"/>
  <c r="N29" i="2"/>
  <c r="M29" i="2"/>
  <c r="L29" i="2"/>
  <c r="I29" i="2"/>
  <c r="G29" i="2"/>
  <c r="H29" i="2"/>
  <c r="N28" i="2"/>
  <c r="M28" i="2"/>
  <c r="L28" i="2"/>
  <c r="I28" i="2"/>
  <c r="G28" i="2"/>
  <c r="H28" i="2"/>
  <c r="N27" i="2"/>
  <c r="M27" i="2"/>
  <c r="L27" i="2"/>
  <c r="I27" i="2"/>
  <c r="G27" i="2"/>
  <c r="H27" i="2" s="1"/>
  <c r="N26" i="2"/>
  <c r="M26" i="2"/>
  <c r="L26" i="2"/>
  <c r="I26" i="2"/>
  <c r="G26" i="2"/>
  <c r="H26" i="2"/>
  <c r="N25" i="2"/>
  <c r="M25" i="2"/>
  <c r="L25" i="2"/>
  <c r="I25" i="2"/>
  <c r="G25" i="2"/>
  <c r="H25" i="2"/>
  <c r="N24" i="2"/>
  <c r="M24" i="2"/>
  <c r="L24" i="2"/>
  <c r="I24" i="2"/>
  <c r="G24" i="2"/>
  <c r="H24" i="2"/>
  <c r="N23" i="2"/>
  <c r="M23" i="2"/>
  <c r="L23" i="2"/>
  <c r="I23" i="2"/>
  <c r="G23" i="2"/>
  <c r="H23" i="2"/>
  <c r="N22" i="2"/>
  <c r="M22" i="2"/>
  <c r="L22" i="2"/>
  <c r="I22" i="2"/>
  <c r="G22" i="2"/>
  <c r="H22" i="2"/>
  <c r="N21" i="2"/>
  <c r="M21" i="2"/>
  <c r="L21" i="2"/>
  <c r="G21" i="2"/>
  <c r="H21" i="2" s="1"/>
  <c r="N20" i="2"/>
  <c r="M20" i="2"/>
  <c r="L20" i="2"/>
  <c r="I20" i="2"/>
  <c r="G20" i="2"/>
  <c r="H20" i="2"/>
  <c r="N19" i="2"/>
  <c r="M19" i="2"/>
  <c r="L19" i="2"/>
  <c r="I19" i="2"/>
  <c r="G19" i="2"/>
  <c r="H19" i="2"/>
  <c r="N18" i="2"/>
  <c r="M18" i="2"/>
  <c r="L18" i="2"/>
  <c r="G18" i="2"/>
  <c r="H18" i="2"/>
  <c r="G5" i="8"/>
  <c r="I17" i="4" l="1"/>
  <c r="I23" i="4" s="1"/>
  <c r="H23" i="4"/>
  <c r="F53" i="8"/>
  <c r="H36" i="2"/>
</calcChain>
</file>

<file path=xl/sharedStrings.xml><?xml version="1.0" encoding="utf-8"?>
<sst xmlns="http://schemas.openxmlformats.org/spreadsheetml/2006/main" count="166" uniqueCount="123">
  <si>
    <t>Empresa</t>
  </si>
  <si>
    <t>Nit:</t>
  </si>
  <si>
    <t>Fecha:</t>
  </si>
  <si>
    <t>Contacto</t>
  </si>
  <si>
    <t>Cargo:</t>
  </si>
  <si>
    <t>Tel. celular:</t>
  </si>
  <si>
    <t>E-Mail:</t>
  </si>
  <si>
    <t>Dirección:</t>
  </si>
  <si>
    <t>Tel. fijo:</t>
  </si>
  <si>
    <t>INSTRUCCIONES PARA EL DILIGENCIAMIENTO DEL FORMATO DE OFERTA ECONOMICA</t>
  </si>
  <si>
    <t>Plazo estimado de ejecución</t>
  </si>
  <si>
    <t>10 meses</t>
  </si>
  <si>
    <t>Ítem</t>
  </si>
  <si>
    <t>Bien o Servicio</t>
  </si>
  <si>
    <t>Cantidad</t>
  </si>
  <si>
    <t>Unidad de Medida</t>
  </si>
  <si>
    <t>Tarifa IVA %</t>
  </si>
  <si>
    <t xml:space="preserve">Precio unitario
IVA Incluido
</t>
  </si>
  <si>
    <t xml:space="preserve">Precio total IVA Incluido
</t>
  </si>
  <si>
    <t>Cambio de circuito eléctrico  (Por demanda)</t>
  </si>
  <si>
    <t>UND</t>
  </si>
  <si>
    <t xml:space="preserve">Equipo de Soporte </t>
  </si>
  <si>
    <t>PERFILES</t>
  </si>
  <si>
    <t xml:space="preserve">Lider </t>
  </si>
  <si>
    <t>CONECTIVIDAD EN FIBRA EN ESTACIONES CUANDO LA INSTALACIÓN SEA SUPERIOR A 100 METROS(Por demanda)</t>
  </si>
  <si>
    <t>CONECTIVIDAD EN ETHERNET EN ESTACIONES CUANDO LA INSTALACIÓN SEA INFERIORES A 100 METROS (Por demanda)</t>
  </si>
  <si>
    <t>ADECUACION NO ESPECIALIZADA EN PASOS INTERMEDIOS PARA IMPLEMENTACIÓN CÁMARAS  (Por demanda)</t>
  </si>
  <si>
    <t xml:space="preserve">Sub Total </t>
  </si>
  <si>
    <t xml:space="preserve">Total </t>
  </si>
  <si>
    <t>Consultar el anexo tecnico para las caracteristicas del servicio.
Se debe de diligenciar la hoja "Repuestos ", el valor del respuesto debe de incluir el costo de instalación.
Diligenciar todos los espacios en amarillo</t>
  </si>
  <si>
    <r>
      <rPr>
        <b/>
        <sz val="10"/>
        <color theme="1"/>
        <rFont val="Arial"/>
        <family val="2"/>
      </rPr>
      <t>La presente oferta Economica:</t>
    </r>
    <r>
      <rPr>
        <sz val="10"/>
        <color theme="1"/>
        <rFont val="Arial"/>
        <family val="2"/>
      </rPr>
      <t xml:space="preserve">
•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t>
    </r>
  </si>
  <si>
    <t>LOS DATOS PROPORCIONADOS SERÁN TRATADOS DE ACUERDO CON EL MANUAL DE PROTECCIÓN DE DATOS DE
TRANSMILENIO S.A. Y A LA LEY 1581 DE 2012</t>
  </si>
  <si>
    <t>ITEM</t>
  </si>
  <si>
    <t>DISPOSITIVO</t>
  </si>
  <si>
    <t>Cantidad a cotizar</t>
  </si>
  <si>
    <t>VALOR</t>
  </si>
  <si>
    <t>CABLE UTP CAT 6A 23 AWG(carrete de 305mts)</t>
  </si>
  <si>
    <t xml:space="preserve">TUBERIA MT de 1" TUBO X 3MT - </t>
  </si>
  <si>
    <t>UNIONES MT DE 1"</t>
  </si>
  <si>
    <t>CODOS MT DE 1"</t>
  </si>
  <si>
    <t>TERMINALES DE LAS CAJAS DE PASO DE 1"</t>
  </si>
  <si>
    <t>CAJAS DE PASO CUADRADA PARA TUBERIA DE 1" 5 HUECOS CON TAPA</t>
  </si>
  <si>
    <t>CORAZA AMERICANA DE 1"</t>
  </si>
  <si>
    <t>TERMINAL RECTO CORAZA DE 1"</t>
  </si>
  <si>
    <t>TUBERIA MT DE 3/4 TUBO X 3MT</t>
  </si>
  <si>
    <t>UNIONES MT DE 3/4</t>
  </si>
  <si>
    <t>CODOS MT DE 3/4</t>
  </si>
  <si>
    <t>TERMINALES DE LAS CAJAS DE PASO DE 3/4</t>
  </si>
  <si>
    <t>CAJAS DE PASO CUADRADA PARA TUBERIA DE 3/4 5 HUECOS CON TAPA</t>
  </si>
  <si>
    <t>GRAPA METALICA DE 3/4</t>
  </si>
  <si>
    <t>CORAZA AMERICANA DE 3/4 MTRS.</t>
  </si>
  <si>
    <t>TERMINAL RECTO CORAZA 3/4</t>
  </si>
  <si>
    <t>TUBERIA MT DE 1/2</t>
  </si>
  <si>
    <t>UNIONES MT DE 1/2</t>
  </si>
  <si>
    <t>CODOS MT DE 1/2</t>
  </si>
  <si>
    <t>CAJAS DE PASO CUADRADA PARA TUBERIA 1/2" 5 HUECOS CON TAPA</t>
  </si>
  <si>
    <t>TERMINALES DE LAS CAJAS DE PASO DE 1/2</t>
  </si>
  <si>
    <t>TOMA CORRIENTE DOBLE</t>
  </si>
  <si>
    <t>CABLE TRENZADO CALIBRE 12</t>
  </si>
  <si>
    <t>BRAKER DE 20AMP</t>
  </si>
  <si>
    <t>CONECTOR RJ 45</t>
  </si>
  <si>
    <t>AMARRES PLASTICO DE 25CM X 100</t>
  </si>
  <si>
    <t>CINTA AISLANTE NEGRA</t>
  </si>
  <si>
    <t>AMARRES METALICOS DE 30CM X 100</t>
  </si>
  <si>
    <t>VARILLA ROSCADA DE 5/16</t>
  </si>
  <si>
    <t>TUERCAS DE 5/16 DE SEGURIDAD</t>
  </si>
  <si>
    <t>SOPORTE O BASE PARA CÁMARA</t>
  </si>
  <si>
    <t>TORNILLO CON TUERCA Y arandelas DE 1/4 X2"</t>
  </si>
  <si>
    <t>CAJA DE SOBREPONER</t>
  </si>
  <si>
    <t>RIEL CHANEL</t>
  </si>
  <si>
    <t>GRAPA DE RIEL CHANEL 1 "</t>
  </si>
  <si>
    <t>GRAPA COLGANTE de 1"</t>
  </si>
  <si>
    <t>TORNILLOS PARA BASE PUNTA DE BROCA 1/2 PULG</t>
  </si>
  <si>
    <t>REMACHE DE 5/16*1 1/2</t>
  </si>
  <si>
    <t>BROCAS PARA METAL</t>
  </si>
  <si>
    <t>ANDAMIOS CERTIFICADOS (ALQUILER)</t>
  </si>
  <si>
    <t>ESCALERA (ALQUILER)</t>
  </si>
  <si>
    <t>Mantenimiento correctivo, visita por sitio
 para solucionar daños graves e interrupciones con disponibilidad de 7/24 para fallas de servicio.</t>
  </si>
  <si>
    <t>INSTALACION DE GABINETE( Inc. Switch, multitoma y organizador)</t>
  </si>
  <si>
    <t>MULTITOMA DE 8 TOMAS SENCILLAS</t>
  </si>
  <si>
    <t>Cámaras de Seguridad 2 mgp:CMOS RGB de barrido progresivo de 1/2.8” o mayor,Varifocal mecanizado 3,4 – 8,9 mm, F1.8 o superior con zoom y foco remoto con corrección por Infrarrojos control de P-Iris o tecnología equivalente,Campo de visión horizontal: 40 ° a 100° o superior Campo de visión vertical: 25° a 50° o superior</t>
  </si>
  <si>
    <t>Instalacion de camara mano de obra</t>
  </si>
  <si>
    <t>Visita y apoyo tecnico en servidores y sistema CCTV</t>
  </si>
  <si>
    <t xml:space="preserve">Total repuestos </t>
  </si>
  <si>
    <r>
      <rPr>
        <b/>
        <u/>
        <sz val="12"/>
        <color theme="1"/>
        <rFont val="Arial"/>
        <family val="2"/>
      </rPr>
      <t>FORMATO 1</t>
    </r>
    <r>
      <rPr>
        <b/>
        <sz val="12"/>
        <color theme="1"/>
        <rFont val="Arial"/>
        <family val="2"/>
      </rPr>
      <t xml:space="preserve"> -SUMINISTRO, INSTALACIÓN, CONFIGURACIÓN Y PUESTA EN FUNCIONAMIENTO DE UPS</t>
    </r>
  </si>
  <si>
    <t>830,073,770-7</t>
  </si>
  <si>
    <t xml:space="preserve">Jose Ramon Rincon </t>
  </si>
  <si>
    <t>Representante Legal</t>
  </si>
  <si>
    <t>jrincon@egccolombia.co</t>
  </si>
  <si>
    <t>Carrera 48 # 91-32</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</si>
  <si>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</si>
  <si>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</si>
  <si>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</si>
  <si>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</si>
  <si>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</si>
  <si>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</si>
  <si>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</si>
  <si>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</si>
  <si>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</si>
  <si>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</si>
  <si>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t>Precio unitario antes de IVA</t>
  </si>
  <si>
    <t>Precio unitario IVA Incluido</t>
  </si>
  <si>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</si>
  <si>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</si>
  <si>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</si>
  <si>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</si>
  <si>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</si>
  <si>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</si>
  <si>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</si>
  <si>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</si>
  <si>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</si>
  <si>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</si>
  <si>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</si>
  <si>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t>-</t>
  </si>
  <si>
    <r>
      <rPr>
        <b/>
        <sz val="11"/>
        <color theme="1"/>
        <rFont val="Arial"/>
        <family val="2"/>
      </rPr>
      <t>PROCESO DE SELECCIÓN No.: TMSA-SAM-06-2026. Objeto:</t>
    </r>
    <r>
      <rPr>
        <sz val="11"/>
        <color theme="1"/>
        <rFont val="Arial"/>
        <family val="2"/>
      </rPr>
      <t xml:space="preserve"> Contratar el soporte, mantenimiento y adecuaciones de instalación de las cámaras de seguridad, switchs, servidores, y demás equipos y/o elementos tecnológicos que hacen parte del sistema de video vigilancia de TRANSMILENIO S.A.</t>
    </r>
  </si>
  <si>
    <t>Precio unitario
IVA Incluido</t>
  </si>
  <si>
    <t>Precio total IVA Incluido</t>
  </si>
  <si>
    <r>
      <t xml:space="preserve">• Por favor diligenciar solo las celdas en AMARILLO en las dos hojas.
• Revisar todos los requerimientos que se exponen en el documento "Anexo Técnico" ; y formular su oferta en concordancia con este.
• Asignar precio sin incluir el IVA en las celdas de la columna </t>
    </r>
    <r>
      <rPr>
        <b/>
        <sz val="10"/>
        <color rgb="FFFF0000"/>
        <rFont val="Arial"/>
        <family val="2"/>
      </rPr>
      <t>"Precio Unitario antes de IVA"</t>
    </r>
    <r>
      <rPr>
        <sz val="10"/>
        <color theme="1"/>
        <rFont val="Arial"/>
        <family val="2"/>
      </rPr>
      <t xml:space="preserve"> para los servicios requeridos, en la columna</t>
    </r>
    <r>
      <rPr>
        <b/>
        <sz val="10"/>
        <color theme="1"/>
        <rFont val="Arial"/>
        <family val="2"/>
      </rPr>
      <t xml:space="preserve"> </t>
    </r>
    <r>
      <rPr>
        <b/>
        <sz val="10"/>
        <color rgb="FFFF0000"/>
        <rFont val="Arial"/>
        <family val="2"/>
      </rPr>
      <t>"Tarifa IVA %"</t>
    </r>
    <r>
      <rPr>
        <b/>
        <sz val="10"/>
        <color theme="1"/>
        <rFont val="Arial"/>
        <family val="2"/>
      </rPr>
      <t xml:space="preserve"> </t>
    </r>
    <r>
      <rPr>
        <sz val="10"/>
        <color theme="1"/>
        <rFont val="Arial"/>
        <family val="2"/>
      </rPr>
      <t>asignar la tarifa de IVA que corresponda.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</si>
  <si>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t xml:space="preserve">General Technical Support ISS SECUROS- Remote (10 horas) Service provided via Phone / Email / Remote Access. </t>
  </si>
  <si>
    <t xml:space="preserve">Precio techo de IVA incluido
</t>
  </si>
  <si>
    <t>Precio techo de IVA incluido</t>
  </si>
  <si>
    <r>
      <t xml:space="preserve">ALCALDÍA MAYOR DE BOGOTÁ
Secretaría Distrital de Movilidad
</t>
    </r>
    <r>
      <rPr>
        <b/>
        <sz val="11"/>
        <color theme="1"/>
        <rFont val="Arial"/>
        <family val="2"/>
      </rPr>
      <t>TransMilenio</t>
    </r>
    <r>
      <rPr>
        <sz val="11"/>
        <color theme="1"/>
        <rFont val="Arial"/>
        <family val="2"/>
      </rPr>
      <t xml:space="preserve">
Dirección de Seguridad
OFERTA ECONOMICA HOJA 1 - 2</t>
    </r>
  </si>
  <si>
    <r>
      <t xml:space="preserve">ALCALDÍA MAYOR DE BOGOTÁ
Secretaría Distrital de Movilidad
</t>
    </r>
    <r>
      <rPr>
        <b/>
        <sz val="12"/>
        <color theme="1"/>
        <rFont val="Arial"/>
        <family val="2"/>
      </rPr>
      <t>TransMilenio</t>
    </r>
    <r>
      <rPr>
        <sz val="12"/>
        <color theme="1"/>
        <rFont val="Arial"/>
        <family val="2"/>
      </rPr>
      <t xml:space="preserve">
Dirección de Seguridad
OFERTA ECONOMICA REPUESTOS HOJA 2 - 2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</si>
</sst>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164" formatCode="_-&quot;$&quot;* #,##0_-;\-&quot;$&quot;* #,##0_-;_-&quot;$&quot;* &quot;-&quot;_-;_-@_-"/>
    <numFmt numFmtId="165" formatCode="[$-240A]d&quot; de &quot;mmmm&quot; de &quot;yyyy;@"/>
    <numFmt numFmtId="166" formatCode="&quot;$&quot;\ #,##0"/>
    <numFmt numFmtId="167" formatCode="#,###.00"/>
    <numFmt numFmtId="168" formatCode="_-&quot;$&quot;\ * #,##0_-;\-&quot;$&quot;\ * #,##0_-;_-&quot;$&quot;\ * &quot;-&quot;??_-;_-@_-"/>
  </numFmts>
  <fonts count="34"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4"/>
      <color theme="1"/>
      <name val="Arial"/>
      <family val="2"/>
    </font>
    <font>
      <sz val="11"/>
      <color theme="1"/>
      <name val="Arial"/>
      <family val="2"/>
    </font>
    <font>
      <b/>
      <sz val="8"/>
      <color rgb="FF000000"/>
      <name val="Arial"/>
      <family val="2"/>
    </font>
    <font>
      <b/>
      <sz val="8"/>
      <color theme="1"/>
      <name val="Arial"/>
      <family val="2"/>
    </font>
    <font>
      <sz val="8"/>
      <color rgb="FF000000"/>
      <name val="Arial"/>
      <family val="2"/>
    </font>
    <font>
      <b/>
      <sz val="14"/>
      <color theme="1"/>
      <name val="Verdana"/>
      <family val="2"/>
    </font>
    <font>
      <sz val="10"/>
      <color theme="1"/>
      <name val="Verdana"/>
      <family val="2"/>
    </font>
    <font>
      <b/>
      <sz val="10"/>
      <color theme="1"/>
      <name val="Verdana"/>
      <family val="2"/>
    </font>
    <font>
      <sz val="11"/>
      <color rgb="FF000000"/>
      <name val="Arial"/>
      <family val="2"/>
    </font>
    <font>
      <b/>
      <sz val="11"/>
      <color rgb="FF000000"/>
      <name val="Arial"/>
      <family val="2"/>
    </font>
    <font>
      <sz val="11"/>
      <name val="Arial"/>
      <family val="2"/>
    </font>
    <font>
      <b/>
      <sz val="10"/>
      <color rgb="FFFF0000"/>
      <name val="Arial"/>
      <family val="2"/>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FFFFFF"/>
        <bgColor indexed="64"/>
      </patternFill>
    </fill>
    <fill>
      <patternFill patternType="solid">
        <fgColor rgb="FFFFFF66"/>
        <bgColor indexed="64"/>
      </patternFill>
    </fill>
    <fill>
      <patternFill patternType="solid">
        <fgColor rgb="FF808080"/>
        <bgColor indexed="64"/>
      </patternFill>
    </fill>
    <fill>
      <patternFill patternType="solid">
        <fgColor rgb="FFDBE5F1"/>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auto="1"/>
      </left>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thin">
        <color auto="1"/>
      </right>
      <top/>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thin">
        <color auto="1"/>
      </right>
      <top style="medium">
        <color auto="1"/>
      </top>
      <bottom/>
      <diagonal/>
    </border>
    <border>
      <left style="thin">
        <color auto="1"/>
      </left>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top/>
      <bottom style="medium">
        <color auto="1"/>
      </bottom>
      <diagonal/>
    </border>
    <border>
      <left/>
      <right/>
      <top style="thin">
        <color auto="1"/>
      </top>
      <bottom style="thin">
        <color auto="1"/>
      </bottom>
      <diagonal/>
    </border>
  </borders>
  <cellStyleXfs count="10">
    <xf numFmtId="0" fontId="0" fillId="0" borderId="0"/>
    <xf numFmtId="9" fontId="1" fillId="0" borderId="0" applyFont="0" applyFill="0" applyBorder="0" applyAlignment="0" applyProtection="0"/>
    <xf numFmtId="0" fontId="6" fillId="0" borderId="0" applyNumberFormat="0" applyFill="0" applyBorder="0" applyAlignment="0" applyProtection="0"/>
    <xf numFmtId="0" fontId="27" fillId="7" borderId="1" applyNumberFormat="0" applyProtection="0">
      <alignment horizontal="left" vertical="center"/>
    </xf>
    <xf numFmtId="0" fontId="20" fillId="0" borderId="0"/>
    <xf numFmtId="0" fontId="29" fillId="8" borderId="0" applyNumberFormat="0" applyBorder="0" applyProtection="0">
      <alignment horizontal="center" vertical="center"/>
    </xf>
    <xf numFmtId="167" fontId="28" fillId="0" borderId="0" applyFill="0" applyBorder="0" applyProtection="0">
      <alignment horizontal="right" vertical="center"/>
    </xf>
    <xf numFmtId="49" fontId="28" fillId="0" borderId="0" applyFill="0" applyBorder="0" applyProtection="0">
      <alignment horizontal="left" vertical="center"/>
    </xf>
    <xf numFmtId="44" fontId="1" fillId="0" borderId="0" applyFont="0" applyFill="0" applyBorder="0" applyAlignment="0" applyProtection="0"/>
    <xf numFmtId="164" fontId="1" fillId="0" borderId="0" applyFont="0" applyFill="0" applyBorder="0" applyAlignment="0" applyProtection="0"/>
  </cellStyleXfs>
  <cellXfs count="194">
    <xf numFmtId="0" fontId="0" fillId="0" borderId="0" xfId="0"/>
    <xf numFmtId="0" fontId="2" fillId="0" borderId="0" xfId="0" applyFont="1" applyAlignment="1">
      <alignment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5"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4" xfId="0" applyFont="1" applyBorder="1" applyAlignment="1">
      <alignment horizontal="justify" vertical="center" wrapText="1"/>
    </xf>
    <xf numFmtId="0" fontId="0" fillId="0" borderId="0" xfId="0" applyAlignment="1">
      <alignment vertical="center"/>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15" xfId="0" applyFont="1" applyFill="1" applyBorder="1" applyAlignment="1">
      <alignment horizontal="justify" vertical="center" wrapText="1"/>
    </xf>
    <xf numFmtId="0" fontId="2" fillId="0" borderId="0" xfId="0" applyFont="1" applyAlignment="1">
      <alignment wrapText="1"/>
    </xf>
    <xf numFmtId="0" fontId="2" fillId="0" borderId="16" xfId="0" applyFont="1" applyBorder="1" applyAlignment="1">
      <alignment horizontal="center" vertical="center"/>
    </xf>
    <xf numFmtId="0" fontId="17" fillId="0" borderId="16" xfId="0" applyFont="1" applyBorder="1" applyAlignment="1">
      <alignment horizontal="center" vertical="center" wrapText="1"/>
    </xf>
    <xf numFmtId="0" fontId="2" fillId="0" borderId="17" xfId="0" applyFont="1" applyBorder="1" applyAlignment="1">
      <alignment horizontal="center" vertical="center"/>
    </xf>
    <xf numFmtId="3" fontId="17" fillId="0" borderId="4" xfId="0" applyNumberFormat="1" applyFont="1" applyBorder="1" applyAlignment="1">
      <alignment horizontal="center" vertical="center" wrapText="1"/>
    </xf>
    <xf numFmtId="9" fontId="2" fillId="4" borderId="4" xfId="1" applyFont="1" applyFill="1" applyBorder="1" applyAlignment="1" applyProtection="1">
      <alignment horizontal="center" vertical="center" wrapText="1"/>
      <protection locked="0"/>
    </xf>
    <xf numFmtId="166" fontId="2" fillId="4" borderId="4" xfId="0" applyNumberFormat="1" applyFont="1" applyFill="1" applyBorder="1" applyAlignment="1" applyProtection="1">
      <alignment horizontal="right" vertical="center" wrapText="1"/>
      <protection locked="0"/>
    </xf>
    <xf numFmtId="166" fontId="2" fillId="0" borderId="4" xfId="0" applyNumberFormat="1" applyFont="1" applyBorder="1" applyAlignment="1">
      <alignment horizontal="right" vertical="center" wrapText="1"/>
    </xf>
    <xf numFmtId="166" fontId="2" fillId="0" borderId="17" xfId="0" applyNumberFormat="1" applyFont="1" applyBorder="1" applyAlignment="1">
      <alignment horizontal="right" vertical="center" wrapText="1"/>
    </xf>
    <xf numFmtId="0" fontId="2" fillId="0" borderId="4" xfId="0" applyFont="1" applyBorder="1" applyAlignment="1">
      <alignment wrapText="1"/>
    </xf>
    <xf numFmtId="0" fontId="2" fillId="0" borderId="18" xfId="0" applyFont="1" applyBorder="1" applyAlignment="1">
      <alignment horizontal="center" vertical="center"/>
    </xf>
    <xf numFmtId="0" fontId="17" fillId="0" borderId="18" xfId="0" applyFont="1" applyBorder="1" applyAlignment="1">
      <alignment horizontal="center" vertical="center" wrapText="1"/>
    </xf>
    <xf numFmtId="0" fontId="2" fillId="0" borderId="2" xfId="0" applyFont="1" applyBorder="1" applyAlignment="1">
      <alignment horizontal="center" vertical="center"/>
    </xf>
    <xf numFmtId="3" fontId="17" fillId="0" borderId="2" xfId="0" applyNumberFormat="1" applyFont="1" applyBorder="1" applyAlignment="1">
      <alignment horizontal="center" vertical="center" wrapText="1"/>
    </xf>
    <xf numFmtId="9" fontId="2" fillId="4" borderId="1" xfId="1" applyFont="1" applyFill="1" applyBorder="1" applyAlignment="1" applyProtection="1">
      <alignment horizontal="center" vertical="center" wrapText="1"/>
      <protection locked="0"/>
    </xf>
    <xf numFmtId="166" fontId="2" fillId="4" borderId="1" xfId="0" applyNumberFormat="1" applyFont="1" applyFill="1" applyBorder="1" applyAlignment="1" applyProtection="1">
      <alignment horizontal="right" vertical="center" wrapText="1"/>
      <protection locked="0"/>
    </xf>
    <xf numFmtId="166" fontId="2" fillId="0" borderId="1" xfId="0" applyNumberFormat="1" applyFont="1" applyBorder="1" applyAlignment="1">
      <alignment horizontal="right" vertical="center" wrapText="1"/>
    </xf>
    <xf numFmtId="166" fontId="2" fillId="0" borderId="2"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2" fillId="0" borderId="19" xfId="0" applyFont="1" applyBorder="1" applyAlignment="1">
      <alignment horizontal="center" vertical="center"/>
    </xf>
    <xf numFmtId="0" fontId="17" fillId="0" borderId="19" xfId="0" applyFont="1" applyBorder="1" applyAlignment="1">
      <alignment horizontal="center" vertical="center" wrapText="1"/>
    </xf>
    <xf numFmtId="0" fontId="2" fillId="0" borderId="20" xfId="0" applyFont="1" applyBorder="1" applyAlignment="1">
      <alignment horizontal="center" vertical="center"/>
    </xf>
    <xf numFmtId="3" fontId="17" fillId="0" borderId="20" xfId="0" applyNumberFormat="1" applyFont="1" applyBorder="1" applyAlignment="1">
      <alignment horizontal="center" vertical="center" wrapText="1"/>
    </xf>
    <xf numFmtId="9" fontId="2" fillId="4" borderId="19" xfId="1" applyFont="1" applyFill="1" applyBorder="1" applyAlignment="1" applyProtection="1">
      <alignment horizontal="center" vertical="center" wrapText="1"/>
      <protection locked="0"/>
    </xf>
    <xf numFmtId="166" fontId="2" fillId="4" borderId="19" xfId="0" applyNumberFormat="1" applyFont="1" applyFill="1" applyBorder="1" applyAlignment="1" applyProtection="1">
      <alignment horizontal="right" vertical="center" wrapText="1"/>
      <protection locked="0"/>
    </xf>
    <xf numFmtId="166" fontId="2" fillId="0" borderId="18" xfId="0" applyNumberFormat="1" applyFont="1" applyBorder="1" applyAlignment="1">
      <alignment horizontal="right" vertical="center" wrapText="1"/>
    </xf>
    <xf numFmtId="166" fontId="2" fillId="0" borderId="5" xfId="0" applyNumberFormat="1" applyFont="1" applyBorder="1" applyAlignment="1">
      <alignment horizontal="right" vertical="center" wrapText="1"/>
    </xf>
    <xf numFmtId="0" fontId="18" fillId="0" borderId="19" xfId="0" applyFont="1" applyBorder="1" applyAlignment="1">
      <alignment horizontal="center" vertical="center" wrapText="1"/>
    </xf>
    <xf numFmtId="0" fontId="2" fillId="0" borderId="21" xfId="0" applyFont="1" applyBorder="1" applyAlignment="1">
      <alignment horizontal="center" vertical="center"/>
    </xf>
    <xf numFmtId="0" fontId="17" fillId="0" borderId="21" xfId="0" applyFont="1" applyBorder="1" applyAlignment="1">
      <alignment horizontal="center" vertical="center"/>
    </xf>
    <xf numFmtId="0" fontId="2" fillId="0" borderId="22" xfId="0" applyFont="1" applyBorder="1" applyAlignment="1">
      <alignment horizontal="center" vertical="center"/>
    </xf>
    <xf numFmtId="9" fontId="2" fillId="4" borderId="23" xfId="1" applyFont="1" applyFill="1" applyBorder="1" applyAlignment="1" applyProtection="1">
      <alignment horizontal="center" vertical="center" wrapText="1"/>
      <protection locked="0"/>
    </xf>
    <xf numFmtId="166" fontId="2" fillId="4" borderId="23" xfId="0" applyNumberFormat="1" applyFont="1" applyFill="1" applyBorder="1" applyAlignment="1" applyProtection="1">
      <alignment horizontal="right" vertical="center" wrapText="1"/>
      <protection locked="0"/>
    </xf>
    <xf numFmtId="166" fontId="2" fillId="0" borderId="23" xfId="0" applyNumberFormat="1" applyFont="1" applyBorder="1" applyAlignment="1">
      <alignment horizontal="right" vertical="center" wrapText="1"/>
    </xf>
    <xf numFmtId="166" fontId="2" fillId="0" borderId="22" xfId="0" applyNumberFormat="1" applyFont="1" applyBorder="1" applyAlignment="1">
      <alignment horizontal="right" vertical="center" wrapText="1"/>
    </xf>
    <xf numFmtId="0" fontId="2" fillId="0" borderId="23" xfId="0" applyFont="1" applyBorder="1" applyAlignment="1">
      <alignment wrapText="1"/>
    </xf>
    <xf numFmtId="0" fontId="17" fillId="0" borderId="18" xfId="0" applyFont="1" applyBorder="1" applyAlignment="1">
      <alignment horizontal="center" vertical="center"/>
    </xf>
    <xf numFmtId="0" fontId="2" fillId="0" borderId="1" xfId="0" applyFont="1" applyBorder="1" applyAlignment="1">
      <alignment wrapText="1"/>
    </xf>
    <xf numFmtId="0" fontId="2" fillId="0" borderId="5" xfId="0" applyFont="1" applyBorder="1" applyAlignment="1">
      <alignment horizontal="center" vertical="center"/>
    </xf>
    <xf numFmtId="9" fontId="2" fillId="4" borderId="18" xfId="1" applyFont="1" applyFill="1" applyBorder="1" applyAlignment="1" applyProtection="1">
      <alignment horizontal="center" vertical="center" wrapText="1"/>
      <protection locked="0"/>
    </xf>
    <xf numFmtId="166"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lignment wrapText="1"/>
    </xf>
    <xf numFmtId="0" fontId="17" fillId="0" borderId="19" xfId="0" applyFont="1" applyBorder="1" applyAlignment="1">
      <alignment horizontal="center" vertical="center"/>
    </xf>
    <xf numFmtId="166" fontId="2" fillId="0" borderId="19" xfId="0" applyNumberFormat="1" applyFont="1" applyBorder="1" applyAlignment="1">
      <alignment horizontal="right" vertical="center" wrapText="1"/>
    </xf>
    <xf numFmtId="166" fontId="2" fillId="0" borderId="20" xfId="0" applyNumberFormat="1" applyFont="1" applyBorder="1" applyAlignment="1">
      <alignment horizontal="right" vertical="center" wrapText="1"/>
    </xf>
    <xf numFmtId="0" fontId="2" fillId="0" borderId="19" xfId="0" applyFont="1" applyBorder="1" applyAlignment="1">
      <alignment wrapText="1"/>
    </xf>
    <xf numFmtId="0" fontId="17" fillId="0" borderId="16" xfId="0" applyFont="1" applyBorder="1" applyAlignment="1">
      <alignment horizontal="center" vertical="center"/>
    </xf>
    <xf numFmtId="0" fontId="2" fillId="0" borderId="1" xfId="0" applyFont="1" applyBorder="1" applyAlignment="1">
      <alignment horizontal="center" vertical="center"/>
    </xf>
    <xf numFmtId="0" fontId="17" fillId="0" borderId="1" xfId="0" applyFont="1" applyBorder="1" applyAlignment="1">
      <alignment horizontal="center" vertical="center"/>
    </xf>
    <xf numFmtId="3" fontId="3" fillId="0" borderId="4" xfId="0" applyNumberFormat="1" applyFont="1" applyBorder="1" applyAlignment="1">
      <alignment horizontal="center" vertical="center" wrapText="1"/>
    </xf>
    <xf numFmtId="166" fontId="3" fillId="0" borderId="24" xfId="0" applyNumberFormat="1" applyFont="1" applyBorder="1" applyAlignment="1">
      <alignment horizontal="right" vertical="center" wrapText="1"/>
    </xf>
    <xf numFmtId="0" fontId="2" fillId="0" borderId="5" xfId="0" applyFont="1" applyBorder="1" applyAlignment="1">
      <alignment wrapText="1"/>
    </xf>
    <xf numFmtId="0" fontId="3" fillId="0" borderId="0" xfId="0" applyFont="1" applyAlignment="1">
      <alignment vertical="center" wrapText="1"/>
    </xf>
    <xf numFmtId="0" fontId="2" fillId="0" borderId="0" xfId="0" applyFont="1" applyAlignment="1">
      <alignment vertical="top" wrapText="1"/>
    </xf>
    <xf numFmtId="0" fontId="2" fillId="0" borderId="0" xfId="0" applyFont="1" applyAlignment="1">
      <alignment horizontal="justify" wrapText="1"/>
    </xf>
    <xf numFmtId="0" fontId="22" fillId="0" borderId="0" xfId="0" applyFont="1" applyAlignment="1">
      <alignment vertical="center" wrapText="1"/>
    </xf>
    <xf numFmtId="0" fontId="23" fillId="0" borderId="1" xfId="0" applyFont="1" applyBorder="1" applyAlignment="1">
      <alignment horizontal="justify" vertical="center" wrapText="1"/>
    </xf>
    <xf numFmtId="0" fontId="26" fillId="0" borderId="1" xfId="0" applyFont="1" applyBorder="1" applyAlignment="1">
      <alignment horizontal="center" vertical="center" wrapText="1"/>
    </xf>
    <xf numFmtId="0" fontId="18" fillId="0" borderId="0" xfId="0" applyFont="1" applyAlignment="1">
      <alignment vertical="center"/>
    </xf>
    <xf numFmtId="3" fontId="24" fillId="0" borderId="1" xfId="0" applyNumberFormat="1" applyFont="1" applyBorder="1" applyAlignment="1">
      <alignment horizontal="center" vertical="center" wrapText="1"/>
    </xf>
    <xf numFmtId="9" fontId="24" fillId="0" borderId="1" xfId="1" applyFont="1" applyFill="1" applyBorder="1" applyAlignment="1">
      <alignment horizontal="center" vertical="center" wrapText="1"/>
    </xf>
    <xf numFmtId="9" fontId="18" fillId="0" borderId="0" xfId="1" applyFont="1" applyAlignment="1">
      <alignment horizontal="center" vertical="center"/>
    </xf>
    <xf numFmtId="9" fontId="18" fillId="6" borderId="1" xfId="1" applyFont="1" applyFill="1" applyBorder="1" applyAlignment="1">
      <alignment horizontal="center" vertical="center"/>
    </xf>
    <xf numFmtId="0" fontId="23" fillId="0" borderId="0" xfId="0" applyFont="1" applyAlignment="1">
      <alignment horizontal="center" vertical="center" wrapText="1"/>
    </xf>
    <xf numFmtId="0" fontId="23" fillId="0" borderId="0" xfId="0" applyFont="1" applyAlignment="1">
      <alignment vertical="center" wrapText="1"/>
    </xf>
    <xf numFmtId="0" fontId="23" fillId="0" borderId="0" xfId="0" applyFont="1" applyAlignment="1">
      <alignment horizontal="justify" vertical="center" wrapText="1"/>
    </xf>
    <xf numFmtId="0" fontId="11" fillId="0" borderId="0" xfId="0" applyFont="1" applyAlignment="1">
      <alignment horizontal="center" vertical="center" wrapText="1"/>
    </xf>
    <xf numFmtId="0" fontId="30" fillId="0" borderId="1" xfId="0" applyFont="1" applyBorder="1" applyAlignment="1">
      <alignment vertical="center" wrapText="1"/>
    </xf>
    <xf numFmtId="0" fontId="23" fillId="0" borderId="1" xfId="0" applyFont="1" applyBorder="1" applyAlignment="1">
      <alignment vertical="center" wrapText="1"/>
    </xf>
    <xf numFmtId="0" fontId="23" fillId="0" borderId="0" xfId="0" applyFont="1" applyAlignment="1">
      <alignment horizontal="left" vertical="center" wrapText="1"/>
    </xf>
    <xf numFmtId="0" fontId="12"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0" fontId="31" fillId="3" borderId="1" xfId="0" applyFont="1" applyFill="1" applyBorder="1" applyAlignment="1">
      <alignment horizontal="center" vertical="center" wrapText="1"/>
    </xf>
    <xf numFmtId="0" fontId="11" fillId="0" borderId="1" xfId="0" applyFont="1" applyBorder="1" applyAlignment="1">
      <alignment horizontal="center" vertical="center"/>
    </xf>
    <xf numFmtId="166" fontId="11" fillId="0" borderId="0" xfId="0" applyNumberFormat="1" applyFont="1" applyAlignment="1">
      <alignment vertical="center" wrapText="1"/>
    </xf>
    <xf numFmtId="0" fontId="11" fillId="0" borderId="0" xfId="0" applyFont="1" applyAlignment="1">
      <alignment vertical="center" wrapText="1"/>
    </xf>
    <xf numFmtId="0" fontId="20" fillId="0" borderId="0" xfId="0" applyFont="1" applyAlignment="1">
      <alignment vertical="center" wrapText="1"/>
    </xf>
    <xf numFmtId="0" fontId="20" fillId="0" borderId="0" xfId="0" applyFont="1" applyAlignment="1">
      <alignment horizontal="justify" vertical="center" wrapText="1"/>
    </xf>
    <xf numFmtId="0" fontId="20" fillId="0" borderId="0" xfId="0" applyFont="1" applyAlignment="1">
      <alignment horizontal="center" vertical="center" wrapText="1"/>
    </xf>
    <xf numFmtId="0" fontId="3" fillId="0" borderId="2" xfId="0" applyFont="1" applyBorder="1" applyAlignment="1">
      <alignment vertical="center"/>
    </xf>
    <xf numFmtId="0" fontId="3" fillId="0" borderId="25" xfId="0" applyFont="1" applyBorder="1" applyAlignment="1">
      <alignment vertical="center"/>
    </xf>
    <xf numFmtId="42" fontId="30" fillId="6" borderId="1" xfId="8" applyNumberFormat="1" applyFont="1" applyFill="1" applyBorder="1" applyAlignment="1">
      <alignment vertical="center" wrapText="1"/>
    </xf>
    <xf numFmtId="42" fontId="30" fillId="0" borderId="18" xfId="8" applyNumberFormat="1" applyFont="1" applyBorder="1" applyAlignment="1">
      <alignment horizontal="center" vertical="center" wrapText="1"/>
    </xf>
    <xf numFmtId="42" fontId="30" fillId="0" borderId="18" xfId="8" applyNumberFormat="1" applyFont="1" applyBorder="1" applyAlignment="1">
      <alignment vertical="center" wrapText="1"/>
    </xf>
    <xf numFmtId="42" fontId="11" fillId="0" borderId="1" xfId="8" applyNumberFormat="1" applyFont="1" applyBorder="1" applyAlignment="1">
      <alignment horizontal="center" vertical="center" wrapText="1"/>
    </xf>
    <xf numFmtId="42" fontId="11" fillId="0" borderId="1" xfId="8" applyNumberFormat="1" applyFont="1" applyBorder="1" applyAlignment="1">
      <alignment vertical="center" wrapText="1"/>
    </xf>
    <xf numFmtId="0" fontId="23" fillId="0" borderId="18" xfId="0" applyFont="1" applyBorder="1" applyAlignment="1">
      <alignment horizontal="center" vertical="center" wrapText="1"/>
    </xf>
    <xf numFmtId="4" fontId="18" fillId="0" borderId="1" xfId="0" applyNumberFormat="1" applyFont="1" applyBorder="1" applyAlignment="1">
      <alignment horizontal="center" vertical="center"/>
    </xf>
    <xf numFmtId="4" fontId="3" fillId="0" borderId="1" xfId="0" applyNumberFormat="1" applyFont="1" applyBorder="1" applyAlignment="1">
      <alignment horizontal="center" vertical="center"/>
    </xf>
    <xf numFmtId="3" fontId="18" fillId="0" borderId="0" xfId="0" applyNumberFormat="1" applyFont="1" applyAlignment="1">
      <alignment horizontal="center" vertical="center"/>
    </xf>
    <xf numFmtId="0" fontId="3" fillId="0" borderId="3" xfId="0" applyFont="1" applyBorder="1" applyAlignment="1">
      <alignment horizontal="center" vertical="center"/>
    </xf>
    <xf numFmtId="0" fontId="11" fillId="3" borderId="3" xfId="0" applyFont="1" applyFill="1" applyBorder="1" applyAlignment="1">
      <alignment horizontal="center" vertical="center" wrapText="1"/>
    </xf>
    <xf numFmtId="0" fontId="20" fillId="0" borderId="1" xfId="0" applyFont="1" applyBorder="1" applyAlignment="1">
      <alignment wrapText="1"/>
    </xf>
    <xf numFmtId="0" fontId="23" fillId="2" borderId="18" xfId="0" applyFont="1" applyFill="1" applyBorder="1" applyAlignment="1">
      <alignment horizontal="center" vertical="center" wrapText="1"/>
    </xf>
    <xf numFmtId="42" fontId="30" fillId="2" borderId="18" xfId="8" applyNumberFormat="1" applyFont="1" applyFill="1" applyBorder="1" applyAlignment="1">
      <alignment horizontal="center" vertical="center" wrapText="1"/>
    </xf>
    <xf numFmtId="42" fontId="30" fillId="2" borderId="18" xfId="8" applyNumberFormat="1" applyFont="1" applyFill="1" applyBorder="1" applyAlignment="1">
      <alignment vertical="center" wrapText="1"/>
    </xf>
    <xf numFmtId="0" fontId="23" fillId="2" borderId="0" xfId="0" applyFont="1" applyFill="1" applyAlignment="1">
      <alignment vertical="center" wrapText="1"/>
    </xf>
    <xf numFmtId="0" fontId="0" fillId="2" borderId="0" xfId="0" applyFill="1" applyAlignment="1">
      <alignment vertical="center"/>
    </xf>
    <xf numFmtId="0" fontId="32" fillId="0" borderId="3" xfId="0" applyFont="1" applyBorder="1" applyAlignment="1">
      <alignment horizontal="center" vertical="center" wrapText="1"/>
    </xf>
    <xf numFmtId="0" fontId="32" fillId="2" borderId="3" xfId="0" applyFont="1" applyFill="1" applyBorder="1" applyAlignment="1">
      <alignment horizontal="center" vertical="center" wrapText="1"/>
    </xf>
    <xf numFmtId="164" fontId="23" fillId="2" borderId="0" xfId="9" applyFont="1" applyFill="1" applyAlignment="1">
      <alignment vertical="center" wrapText="1"/>
    </xf>
    <xf numFmtId="42" fontId="23" fillId="0" borderId="0" xfId="0" applyNumberFormat="1" applyFont="1" applyAlignment="1">
      <alignment vertical="center" wrapText="1"/>
    </xf>
    <xf numFmtId="164" fontId="23" fillId="2" borderId="0" xfId="0" applyNumberFormat="1" applyFont="1" applyFill="1" applyAlignment="1">
      <alignment vertical="center" wrapText="1"/>
    </xf>
    <xf numFmtId="164" fontId="23" fillId="0" borderId="0" xfId="9" applyFont="1" applyAlignment="1">
      <alignment vertical="center" wrapText="1"/>
    </xf>
    <xf numFmtId="164" fontId="23" fillId="0" borderId="0" xfId="0" applyNumberFormat="1" applyFont="1" applyAlignment="1">
      <alignment vertical="center" wrapText="1"/>
    </xf>
    <xf numFmtId="0" fontId="26" fillId="0" borderId="25" xfId="0" applyFont="1" applyBorder="1" applyAlignment="1">
      <alignment horizontal="center" vertical="center" wrapText="1"/>
    </xf>
    <xf numFmtId="0" fontId="31" fillId="5" borderId="2" xfId="0" applyFont="1" applyFill="1" applyBorder="1" applyAlignment="1">
      <alignment vertical="center" wrapText="1"/>
    </xf>
    <xf numFmtId="0" fontId="31" fillId="5" borderId="25" xfId="0" applyFont="1" applyFill="1" applyBorder="1" applyAlignment="1">
      <alignment vertical="center" wrapText="1"/>
    </xf>
    <xf numFmtId="0" fontId="23" fillId="0" borderId="2" xfId="0" applyFont="1" applyBorder="1" applyAlignment="1">
      <alignment vertical="center" wrapText="1"/>
    </xf>
    <xf numFmtId="0" fontId="23" fillId="0" borderId="25" xfId="0" applyFont="1" applyBorder="1" applyAlignment="1">
      <alignment vertical="center" wrapText="1"/>
    </xf>
    <xf numFmtId="168" fontId="18" fillId="6" borderId="1" xfId="8" applyNumberFormat="1" applyFont="1" applyFill="1" applyBorder="1" applyAlignment="1">
      <alignment horizontal="center" vertical="center"/>
    </xf>
    <xf numFmtId="0" fontId="21" fillId="0" borderId="2" xfId="0" applyFont="1" applyBorder="1" applyAlignment="1">
      <alignment horizontal="center" vertical="center" wrapText="1"/>
    </xf>
    <xf numFmtId="0" fontId="21" fillId="0" borderId="25" xfId="0" applyFont="1" applyBorder="1" applyAlignment="1">
      <alignment horizontal="center" vertical="center" wrapText="1"/>
    </xf>
    <xf numFmtId="0" fontId="21" fillId="0" borderId="3" xfId="0" applyFont="1" applyBorder="1" applyAlignment="1">
      <alignment horizontal="center" vertical="center" wrapText="1"/>
    </xf>
    <xf numFmtId="0" fontId="11" fillId="3" borderId="2" xfId="0" applyFont="1" applyFill="1" applyBorder="1" applyAlignment="1">
      <alignment horizontal="center" vertical="center" wrapText="1"/>
    </xf>
    <xf numFmtId="0" fontId="11" fillId="3" borderId="25"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20" fillId="0" borderId="2" xfId="0" applyFont="1" applyBorder="1" applyAlignment="1">
      <alignment horizontal="center" vertical="center" wrapText="1"/>
    </xf>
    <xf numFmtId="0" fontId="20" fillId="0" borderId="25" xfId="0" applyFont="1" applyBorder="1" applyAlignment="1">
      <alignment horizontal="center" vertical="center" wrapText="1"/>
    </xf>
    <xf numFmtId="0" fontId="20" fillId="0" borderId="3" xfId="0" applyFont="1" applyBorder="1" applyAlignment="1">
      <alignment horizontal="center" vertical="center" wrapText="1"/>
    </xf>
    <xf numFmtId="0" fontId="32" fillId="2" borderId="2" xfId="0" applyFont="1" applyFill="1" applyBorder="1" applyAlignment="1">
      <alignment horizontal="left" vertical="center" wrapText="1"/>
    </xf>
    <xf numFmtId="0" fontId="32" fillId="2" borderId="25" xfId="0" applyFont="1" applyFill="1" applyBorder="1" applyAlignment="1">
      <alignment horizontal="left" vertical="center" wrapText="1"/>
    </xf>
    <xf numFmtId="0" fontId="32" fillId="2" borderId="3" xfId="0" applyFont="1" applyFill="1" applyBorder="1" applyAlignment="1">
      <alignment horizontal="left" vertical="center" wrapText="1"/>
    </xf>
    <xf numFmtId="42" fontId="11" fillId="0" borderId="25" xfId="8" applyNumberFormat="1" applyFont="1" applyBorder="1" applyAlignment="1">
      <alignment horizontal="center" vertical="center" wrapText="1"/>
    </xf>
    <xf numFmtId="42" fontId="11" fillId="0" borderId="3" xfId="8" applyNumberFormat="1" applyFont="1" applyBorder="1" applyAlignment="1">
      <alignment horizontal="center" vertical="center" wrapText="1"/>
    </xf>
    <xf numFmtId="0" fontId="23" fillId="2" borderId="18" xfId="0" applyFont="1" applyFill="1" applyBorder="1" applyAlignment="1">
      <alignment horizontal="center" vertical="center" wrapText="1"/>
    </xf>
    <xf numFmtId="0" fontId="23" fillId="2" borderId="4" xfId="0" applyFont="1" applyFill="1" applyBorder="1" applyAlignment="1">
      <alignment horizontal="center" vertical="center" wrapText="1"/>
    </xf>
    <xf numFmtId="0" fontId="20" fillId="0" borderId="2" xfId="0" applyFont="1" applyBorder="1" applyAlignment="1">
      <alignment horizontal="left" vertical="center" wrapText="1"/>
    </xf>
    <xf numFmtId="0" fontId="20" fillId="0" borderId="25" xfId="0" applyFont="1" applyBorder="1" applyAlignment="1">
      <alignment horizontal="left" vertical="center" wrapText="1"/>
    </xf>
    <xf numFmtId="0" fontId="20" fillId="0" borderId="3" xfId="0" applyFont="1" applyBorder="1" applyAlignment="1">
      <alignment horizontal="left"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23" fillId="0" borderId="0" xfId="0" applyFont="1" applyAlignment="1">
      <alignment horizontal="center" vertical="center" wrapText="1"/>
    </xf>
    <xf numFmtId="0" fontId="23" fillId="2" borderId="1" xfId="0" applyFont="1" applyFill="1" applyBorder="1" applyAlignment="1">
      <alignment horizontal="left" vertical="center" wrapText="1"/>
    </xf>
    <xf numFmtId="0" fontId="23" fillId="2" borderId="2" xfId="0" applyFont="1" applyFill="1" applyBorder="1" applyAlignment="1" applyProtection="1">
      <alignment horizontal="center" vertical="center" wrapText="1"/>
      <protection locked="0"/>
    </xf>
    <xf numFmtId="0" fontId="23" fillId="2" borderId="3" xfId="0" applyFont="1" applyFill="1" applyBorder="1" applyAlignment="1" applyProtection="1">
      <alignment horizontal="center" vertical="center" wrapText="1"/>
      <protection locked="0"/>
    </xf>
    <xf numFmtId="14" fontId="23" fillId="0" borderId="2" xfId="0" applyNumberFormat="1" applyFont="1" applyBorder="1" applyAlignment="1">
      <alignment horizontal="center" vertical="center" wrapText="1"/>
    </xf>
    <xf numFmtId="0" fontId="23" fillId="0" borderId="3" xfId="0" applyFont="1" applyBorder="1" applyAlignment="1">
      <alignment horizontal="center" vertical="center" wrapText="1"/>
    </xf>
    <xf numFmtId="0" fontId="23" fillId="0" borderId="2" xfId="0" applyFont="1" applyBorder="1" applyAlignment="1">
      <alignment horizontal="center" vertical="center" wrapText="1"/>
    </xf>
    <xf numFmtId="0" fontId="23" fillId="2" borderId="2" xfId="0" applyFont="1" applyFill="1" applyBorder="1" applyAlignment="1" applyProtection="1">
      <alignment horizontal="center" vertical="center"/>
      <protection locked="0"/>
    </xf>
    <xf numFmtId="0" fontId="23" fillId="2" borderId="3" xfId="0"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26"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3" xfId="0" applyFont="1" applyBorder="1" applyAlignment="1">
      <alignment horizontal="center" vertical="center" wrapText="1"/>
    </xf>
    <xf numFmtId="0" fontId="18" fillId="2" borderId="5" xfId="0" applyFont="1" applyFill="1" applyBorder="1" applyAlignment="1">
      <alignment horizontal="center" vertical="center"/>
    </xf>
    <xf numFmtId="0" fontId="18" fillId="2" borderId="6" xfId="0" applyFont="1" applyFill="1" applyBorder="1" applyAlignment="1">
      <alignment horizontal="center" vertical="center"/>
    </xf>
    <xf numFmtId="0" fontId="25" fillId="0" borderId="5" xfId="0" applyFont="1" applyBorder="1" applyAlignment="1">
      <alignment horizontal="center" vertical="center"/>
    </xf>
    <xf numFmtId="0" fontId="25" fillId="0" borderId="6" xfId="0" applyFont="1" applyBorder="1" applyAlignment="1">
      <alignment horizontal="center" vertical="center"/>
    </xf>
    <xf numFmtId="0" fontId="25" fillId="0" borderId="7" xfId="0" applyFont="1" applyBorder="1" applyAlignment="1">
      <alignment horizontal="center" vertical="center"/>
    </xf>
    <xf numFmtId="0" fontId="20"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center" wrapText="1"/>
    </xf>
    <xf numFmtId="0" fontId="19" fillId="0" borderId="4" xfId="0" applyFont="1" applyBorder="1" applyAlignment="1">
      <alignment horizontal="right" vertical="center"/>
    </xf>
    <xf numFmtId="0" fontId="3" fillId="0" borderId="1" xfId="0" applyFont="1" applyBorder="1" applyAlignment="1">
      <alignment horizontal="left" vertical="center" wrapText="1"/>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3"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5" fontId="2" fillId="2" borderId="2" xfId="0" applyNumberFormat="1" applyFont="1" applyFill="1" applyBorder="1" applyAlignment="1" applyProtection="1">
      <alignment horizontal="center" vertical="center"/>
      <protection locked="0"/>
    </xf>
    <xf numFmtId="165" fontId="2" fillId="2" borderId="3" xfId="0" applyNumberFormat="1" applyFont="1"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3" fillId="3" borderId="1" xfId="0" applyFont="1" applyFill="1" applyBorder="1" applyAlignment="1">
      <alignment horizontal="center" vertical="center" wrapText="1"/>
    </xf>
    <xf numFmtId="0" fontId="7" fillId="0" borderId="1" xfId="0" applyFont="1" applyBorder="1" applyAlignment="1">
      <alignment horizontal="left" vertical="center" wrapText="1"/>
    </xf>
  </cellXfs>
  <cellStyles count="10">
    <cellStyle name="BodyStyle" xfId="7" xr:uid="{00000000-0005-0000-0000-000000000000}"/>
    <cellStyle name="HeaderStyle" xfId="5" xr:uid="{00000000-0005-0000-0000-000001000000}"/>
    <cellStyle name="Hipervínculo" xfId="2" builtinId="8"/>
    <cellStyle name="MainTitle" xfId="3" xr:uid="{00000000-0005-0000-0000-000003000000}"/>
    <cellStyle name="Moneda" xfId="8" builtinId="4"/>
    <cellStyle name="Moneda [0]" xfId="9" builtinId="7"/>
    <cellStyle name="Normal" xfId="0" builtinId="0"/>
    <cellStyle name="Normal 2" xfId="4" xr:uid="{00000000-0005-0000-0000-000007000000}"/>
    <cellStyle name="Numeric" xfId="6" xr:uid="{00000000-0005-0000-0000-000008000000}"/>
    <cellStyle name="Porcentaje" xfId="1" builtinId="5"/>
  </cellStyles>
  <dxfs count="3">
    <dxf>
      <font>
        <color rgb="FF9C0006"/>
      </font>
      <fill>
        <patternFill>
          <bgColor rgb="FFFFC7CE"/>
        </patternFill>
      </fill>
      <border>
        <left style="thin">
          <color auto="1"/>
        </left>
        <right style="thin">
          <color auto="1"/>
        </right>
        <top style="thin">
          <color auto="1"/>
        </top>
        <bottom style="thin">
          <color auto="1"/>
        </bottom>
      </border>
    </dxf>
    <dxf>
      <font>
        <color theme="0"/>
      </font>
    </dxf>
    <dxf>
      <font>
        <color theme="0"/>
      </font>
    </dxf>
  </dxfs>
  <tableStyles count="0" defaultTableStyle="TableStyleMedium2" defaultPivotStyle="PivotStyleLight16"/>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0</xdr:col>
      <xdr:colOff>77416</xdr:colOff>
      <xdr:row>0</xdr:row>
      <xdr:rowOff>86335</xdr:rowOff>
    </xdr:from>
    <xdr:to>
      <xdr:col>1</xdr:col>
      <xdr:colOff>323266</xdr:colOff>
      <xdr:row>4</xdr:row>
      <xdr:rowOff>610</xdr:rowOff>
    </xdr:to>
    <xdr:pic>
      <xdr:nvPicPr>
        <xdr:cNvPr id="2" name="Imagen 1">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4"/>
        <a:stretch/>
      </xdr:blipFill>
      <xdr:spPr bwMode="auto">
        <a:xfrm>
          <a:off x="77416" y="86335"/>
          <a:ext cx="1099290" cy="103441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77416</xdr:colOff>
      <xdr:row>0</xdr:row>
      <xdr:rowOff>86336</xdr:rowOff>
    </xdr:from>
    <xdr:to>
      <xdr:col>1</xdr:col>
      <xdr:colOff>249555</xdr:colOff>
      <xdr:row>0</xdr:row>
      <xdr:rowOff>1049656</xdr:rowOff>
    </xdr:to>
    <xdr:pic>
      <xdr:nvPicPr>
        <xdr:cNvPr id="2" name="Imagen 1">
          <a:extLst>
            <a:ext uri="{FF2B5EF4-FFF2-40B4-BE49-F238E27FC236}">
              <a16:creationId xmlns:a16="http://schemas.microsoft.com/office/drawing/2014/main" id="{E472246C-3E26-4FBC-8E8D-BEB3A439C21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4"/>
        <a:stretch/>
      </xdr:blipFill>
      <xdr:spPr bwMode="auto">
        <a:xfrm>
          <a:off x="77416" y="86336"/>
          <a:ext cx="941759" cy="97094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BC47F954-3F64-4250-BC07-7E438CBEBF1F}"/>
            </a:ext>
          </a:extLst>
        </xdr:cNvPr>
        <xdr:cNvPicPr>
          <a:picLocks noChangeAspect="1" noChangeArrowheads="1"/>
        </xdr:cNvPicPr>
      </xdr:nvPicPr>
      <xdr:blipFill>
        <a:blip xmlns:r="http://schemas.openxmlformats.org/officeDocument/2006/relationships" r:embed="rId2" cstate="hq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transmilenio-my.sharepoint.com/Users/gcruz/Documents/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X95IB"/>
      <sheetName val="lista"/>
      <sheetName val="DATOS"/>
      <sheetName val="Cons Cotizac - Examenes médicos"/>
    </sheetNames>
    <sheetDataSet>
      <sheetData sheetId="0" refreshError="1"/>
      <sheetData sheetId="1" refreshError="1"/>
      <sheetData sheetId="2" refreshError="1"/>
      <sheetData sheetId="3"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0.34998626667073579"/>
    <pageSetUpPr fitToPage="1"/>
  </sheetPr>
  <dimension ref="A1:XFB28"/>
  <sheetViews>
    <sheetView showGridLines="0" tabSelected="1" topLeftCell="A2" zoomScaleNormal="100" zoomScaleSheetLayoutView="90" zoomScalePageLayoutView="130" workbookViewId="0">
      <selection activeCell="A26" sqref="A26:I26"/>
    </sheetView>
  </sheetViews>
  <sheetFormatPr baseColWidth="10" defaultColWidth="0" defaultRowHeight="14" x14ac:dyDescent="0.2"/>
  <cols>
    <col min="1" max="1" width="12.5" style="80" customWidth="1"/>
    <col min="2" max="2" width="21.6640625" style="80" customWidth="1"/>
    <col min="3" max="3" width="21.6640625" style="81" customWidth="1"/>
    <col min="4" max="4" width="13.1640625" style="81" customWidth="1"/>
    <col min="5" max="5" width="10.5" style="79" customWidth="1"/>
    <col min="6" max="6" width="13.33203125" style="79" customWidth="1"/>
    <col min="7" max="7" width="20.6640625" style="79" bestFit="1" customWidth="1"/>
    <col min="8" max="8" width="21.6640625" style="79" customWidth="1"/>
    <col min="9" max="9" width="26.1640625" style="80" customWidth="1"/>
    <col min="10" max="10" width="37.6640625" style="80" customWidth="1"/>
    <col min="11" max="11" width="14.6640625" style="80" hidden="1" customWidth="1"/>
    <col min="12" max="18" width="16" style="80" hidden="1" customWidth="1"/>
    <col min="19" max="16380" width="11.5" style="80" hidden="1"/>
    <col min="16381" max="16381" width="21.5" style="80" customWidth="1"/>
    <col min="16382" max="16384" width="16.6640625" style="80" customWidth="1"/>
  </cols>
  <sheetData>
    <row r="1" spans="1:12" ht="28.5" customHeight="1" x14ac:dyDescent="0.2">
      <c r="A1" s="148" t="s">
        <v>121</v>
      </c>
      <c r="B1" s="148"/>
      <c r="C1" s="148"/>
      <c r="D1" s="148"/>
      <c r="E1" s="148"/>
      <c r="F1" s="148"/>
      <c r="G1" s="148"/>
      <c r="H1" s="148"/>
      <c r="I1" s="148"/>
    </row>
    <row r="2" spans="1:12" ht="28.5" customHeight="1" x14ac:dyDescent="0.2">
      <c r="A2" s="148"/>
      <c r="B2" s="148"/>
      <c r="C2" s="148"/>
      <c r="D2" s="148"/>
      <c r="E2" s="148"/>
      <c r="F2" s="148"/>
      <c r="G2" s="148"/>
      <c r="H2" s="148"/>
      <c r="I2" s="148"/>
    </row>
    <row r="3" spans="1:12" ht="28.5" customHeight="1" x14ac:dyDescent="0.2">
      <c r="A3" s="148"/>
      <c r="B3" s="148"/>
      <c r="C3" s="148"/>
      <c r="D3" s="148"/>
      <c r="E3" s="148"/>
      <c r="F3" s="148"/>
      <c r="G3" s="148"/>
      <c r="H3" s="148"/>
      <c r="I3" s="148"/>
    </row>
    <row r="4" spans="1:12" ht="3.75" customHeight="1" x14ac:dyDescent="0.2"/>
    <row r="5" spans="1:12" ht="42" customHeight="1" x14ac:dyDescent="0.2">
      <c r="A5" s="149" t="s">
        <v>114</v>
      </c>
      <c r="B5" s="149"/>
      <c r="C5" s="149"/>
      <c r="D5" s="149"/>
      <c r="E5" s="149"/>
      <c r="F5" s="149"/>
      <c r="G5" s="149"/>
      <c r="H5" s="149"/>
      <c r="I5" s="149"/>
    </row>
    <row r="6" spans="1:12" ht="3.75" customHeight="1" x14ac:dyDescent="0.2">
      <c r="A6" s="82"/>
      <c r="B6" s="82"/>
      <c r="C6" s="82"/>
      <c r="D6" s="82"/>
      <c r="E6" s="82"/>
      <c r="F6" s="82"/>
      <c r="G6" s="82"/>
      <c r="H6" s="82"/>
    </row>
    <row r="7" spans="1:12" ht="26.75" customHeight="1" x14ac:dyDescent="0.2">
      <c r="A7" s="83" t="s">
        <v>0</v>
      </c>
      <c r="B7" s="150"/>
      <c r="C7" s="151"/>
      <c r="D7" s="72" t="s">
        <v>1</v>
      </c>
      <c r="E7" s="124"/>
      <c r="F7" s="125"/>
      <c r="G7" s="125"/>
      <c r="H7" s="152"/>
      <c r="I7" s="153"/>
    </row>
    <row r="8" spans="1:12" ht="21" customHeight="1" x14ac:dyDescent="0.2">
      <c r="A8" s="84" t="s">
        <v>3</v>
      </c>
      <c r="B8" s="155"/>
      <c r="C8" s="156"/>
      <c r="D8" s="72" t="s">
        <v>4</v>
      </c>
      <c r="E8" s="124"/>
      <c r="F8" s="125"/>
      <c r="G8" s="125"/>
      <c r="H8" s="154"/>
      <c r="I8" s="153"/>
      <c r="L8" s="8"/>
    </row>
    <row r="9" spans="1:12" ht="21" customHeight="1" x14ac:dyDescent="0.2">
      <c r="A9" s="84" t="s">
        <v>6</v>
      </c>
      <c r="B9" s="157"/>
      <c r="C9" s="156"/>
      <c r="D9" s="72" t="s">
        <v>7</v>
      </c>
      <c r="E9" s="124"/>
      <c r="F9" s="125"/>
      <c r="G9" s="125"/>
      <c r="H9" s="154" t="s">
        <v>113</v>
      </c>
      <c r="I9" s="153"/>
      <c r="K9" s="8"/>
    </row>
    <row r="10" spans="1:12" ht="3.75" customHeight="1" x14ac:dyDescent="0.2"/>
    <row r="11" spans="1:12" ht="18.75" customHeight="1" x14ac:dyDescent="0.2">
      <c r="A11" s="130" t="s">
        <v>9</v>
      </c>
      <c r="B11" s="131"/>
      <c r="C11" s="131"/>
      <c r="D11" s="131"/>
      <c r="E11" s="131"/>
      <c r="F11" s="131"/>
      <c r="G11" s="131"/>
      <c r="H11" s="131"/>
      <c r="I11" s="132"/>
    </row>
    <row r="12" spans="1:12" ht="96" customHeight="1" x14ac:dyDescent="0.2">
      <c r="A12" s="143" t="s">
        <v>117</v>
      </c>
      <c r="B12" s="144"/>
      <c r="C12" s="144"/>
      <c r="D12" s="144"/>
      <c r="E12" s="144"/>
      <c r="F12" s="144"/>
      <c r="G12" s="144"/>
      <c r="H12" s="144"/>
      <c r="I12" s="145"/>
    </row>
    <row r="13" spans="1:12" ht="3.75" customHeight="1" x14ac:dyDescent="0.2">
      <c r="A13" s="85"/>
      <c r="B13" s="85"/>
      <c r="C13" s="85"/>
      <c r="D13" s="85"/>
    </row>
    <row r="14" spans="1:12" ht="27.75" customHeight="1" x14ac:dyDescent="0.2">
      <c r="A14" s="146" t="s">
        <v>10</v>
      </c>
      <c r="B14" s="147"/>
      <c r="C14" s="86" t="s">
        <v>11</v>
      </c>
      <c r="D14" s="85"/>
    </row>
    <row r="15" spans="1:12" ht="3.75" customHeight="1" x14ac:dyDescent="0.2">
      <c r="B15" s="148"/>
      <c r="C15" s="148"/>
      <c r="D15" s="148"/>
      <c r="E15" s="148"/>
      <c r="F15" s="148"/>
      <c r="G15" s="148"/>
    </row>
    <row r="16" spans="1:12" ht="77.25" customHeight="1" x14ac:dyDescent="0.2">
      <c r="A16" s="87" t="s">
        <v>12</v>
      </c>
      <c r="B16" s="130" t="s">
        <v>13</v>
      </c>
      <c r="C16" s="131"/>
      <c r="D16" s="132"/>
      <c r="E16" s="107" t="s">
        <v>14</v>
      </c>
      <c r="F16" s="107" t="s">
        <v>15</v>
      </c>
      <c r="G16" s="88" t="s">
        <v>119</v>
      </c>
      <c r="H16" s="88" t="s">
        <v>17</v>
      </c>
      <c r="I16" s="88" t="s">
        <v>18</v>
      </c>
      <c r="L16" s="8"/>
    </row>
    <row r="17" spans="1:12 16381:16382" ht="36" customHeight="1" x14ac:dyDescent="0.2">
      <c r="A17" s="102">
        <v>1</v>
      </c>
      <c r="B17" s="136" t="s">
        <v>19</v>
      </c>
      <c r="C17" s="137"/>
      <c r="D17" s="138"/>
      <c r="E17" s="114">
        <v>1</v>
      </c>
      <c r="F17" s="114" t="s">
        <v>20</v>
      </c>
      <c r="G17" s="97">
        <v>832385</v>
      </c>
      <c r="H17" s="98"/>
      <c r="I17" s="99">
        <f t="shared" ref="I17:I22" si="0">H17*E17</f>
        <v>0</v>
      </c>
      <c r="L17" s="8"/>
    </row>
    <row r="18" spans="1:12 16381:16382" s="112" customFormat="1" ht="29.25" customHeight="1" x14ac:dyDescent="0.2">
      <c r="A18" s="141">
        <v>2</v>
      </c>
      <c r="B18" s="136" t="s">
        <v>21</v>
      </c>
      <c r="C18" s="137"/>
      <c r="D18" s="138"/>
      <c r="E18" s="115">
        <v>2</v>
      </c>
      <c r="F18" s="115" t="s">
        <v>22</v>
      </c>
      <c r="G18" s="97">
        <v>7252682</v>
      </c>
      <c r="H18" s="110"/>
      <c r="I18" s="111">
        <f t="shared" si="0"/>
        <v>0</v>
      </c>
      <c r="J18" s="116"/>
      <c r="L18" s="113"/>
      <c r="XFA18" s="116"/>
      <c r="XFB18" s="118"/>
    </row>
    <row r="19" spans="1:12 16381:16382" s="112" customFormat="1" ht="25.5" customHeight="1" x14ac:dyDescent="0.2">
      <c r="A19" s="142"/>
      <c r="B19" s="136" t="s">
        <v>23</v>
      </c>
      <c r="C19" s="137"/>
      <c r="D19" s="138"/>
      <c r="E19" s="115">
        <v>1</v>
      </c>
      <c r="F19" s="115" t="s">
        <v>22</v>
      </c>
      <c r="G19" s="97">
        <v>7186415</v>
      </c>
      <c r="H19" s="110"/>
      <c r="I19" s="111">
        <f t="shared" si="0"/>
        <v>0</v>
      </c>
      <c r="J19" s="116"/>
      <c r="L19" s="113"/>
      <c r="XFA19" s="116"/>
      <c r="XFB19" s="118"/>
    </row>
    <row r="20" spans="1:12 16381:16382" ht="51" customHeight="1" x14ac:dyDescent="0.2">
      <c r="A20" s="102">
        <v>3</v>
      </c>
      <c r="B20" s="136" t="s">
        <v>24</v>
      </c>
      <c r="C20" s="137"/>
      <c r="D20" s="138"/>
      <c r="E20" s="114">
        <v>1</v>
      </c>
      <c r="F20" s="114" t="s">
        <v>20</v>
      </c>
      <c r="G20" s="97">
        <v>902829</v>
      </c>
      <c r="H20" s="98"/>
      <c r="I20" s="99">
        <f t="shared" si="0"/>
        <v>0</v>
      </c>
      <c r="L20" s="8"/>
    </row>
    <row r="21" spans="1:12 16381:16382" ht="55.25" customHeight="1" x14ac:dyDescent="0.2">
      <c r="A21" s="109">
        <v>4</v>
      </c>
      <c r="B21" s="136" t="s">
        <v>25</v>
      </c>
      <c r="C21" s="137"/>
      <c r="D21" s="138"/>
      <c r="E21" s="114">
        <v>1</v>
      </c>
      <c r="F21" s="114" t="s">
        <v>20</v>
      </c>
      <c r="G21" s="97">
        <v>743988</v>
      </c>
      <c r="H21" s="98"/>
      <c r="I21" s="99">
        <f t="shared" si="0"/>
        <v>0</v>
      </c>
      <c r="J21" s="117"/>
      <c r="L21" s="8"/>
      <c r="XFB21" s="120"/>
    </row>
    <row r="22" spans="1:12 16381:16382" ht="54" customHeight="1" x14ac:dyDescent="0.2">
      <c r="A22" s="109">
        <v>5</v>
      </c>
      <c r="B22" s="136" t="s">
        <v>26</v>
      </c>
      <c r="C22" s="137"/>
      <c r="D22" s="138"/>
      <c r="E22" s="114">
        <v>1</v>
      </c>
      <c r="F22" s="114" t="s">
        <v>20</v>
      </c>
      <c r="G22" s="97">
        <v>1168117</v>
      </c>
      <c r="H22" s="98"/>
      <c r="I22" s="99">
        <f t="shared" si="0"/>
        <v>0</v>
      </c>
      <c r="L22" s="8"/>
      <c r="XFB22" s="119"/>
    </row>
    <row r="23" spans="1:12 16381:16382" s="91" customFormat="1" ht="33" customHeight="1" x14ac:dyDescent="0.2">
      <c r="A23" s="89"/>
      <c r="B23" s="122" t="s">
        <v>27</v>
      </c>
      <c r="C23" s="123"/>
      <c r="D23" s="123"/>
      <c r="E23" s="123"/>
      <c r="F23" s="123"/>
      <c r="H23" s="100">
        <f>SUM(H17:H22)</f>
        <v>0</v>
      </c>
      <c r="I23" s="101">
        <f>SUM(I17:I22)</f>
        <v>0</v>
      </c>
      <c r="J23" s="90"/>
    </row>
    <row r="24" spans="1:12 16381:16382" s="91" customFormat="1" ht="33" customHeight="1" x14ac:dyDescent="0.2">
      <c r="A24" s="89"/>
      <c r="B24" s="122" t="s">
        <v>28</v>
      </c>
      <c r="C24" s="123"/>
      <c r="D24" s="123"/>
      <c r="E24" s="123"/>
      <c r="F24" s="123"/>
      <c r="G24" s="123"/>
      <c r="H24" s="139"/>
      <c r="I24" s="140"/>
      <c r="J24" s="90"/>
    </row>
    <row r="25" spans="1:12 16381:16382" ht="42" customHeight="1" x14ac:dyDescent="0.2">
      <c r="A25" s="133" t="s">
        <v>29</v>
      </c>
      <c r="B25" s="134"/>
      <c r="C25" s="134"/>
      <c r="D25" s="134"/>
      <c r="E25" s="134"/>
      <c r="F25" s="134"/>
      <c r="G25" s="134"/>
      <c r="H25" s="134"/>
      <c r="I25" s="135"/>
    </row>
    <row r="26" spans="1:12 16381:16382" ht="70.5" customHeight="1" x14ac:dyDescent="0.2">
      <c r="A26" s="133" t="s">
        <v>30</v>
      </c>
      <c r="B26" s="134"/>
      <c r="C26" s="134"/>
      <c r="D26" s="134"/>
      <c r="E26" s="134"/>
      <c r="F26" s="134"/>
      <c r="G26" s="134"/>
      <c r="H26" s="134"/>
      <c r="I26" s="135"/>
    </row>
    <row r="27" spans="1:12 16381:16382" ht="9" customHeight="1" x14ac:dyDescent="0.2">
      <c r="A27" s="92"/>
      <c r="B27" s="92"/>
      <c r="C27" s="93"/>
      <c r="D27" s="93"/>
      <c r="E27" s="94"/>
      <c r="F27" s="94"/>
      <c r="G27" s="94"/>
      <c r="H27" s="94"/>
      <c r="I27" s="92"/>
    </row>
    <row r="28" spans="1:12 16381:16382" ht="33" customHeight="1" x14ac:dyDescent="0.2">
      <c r="A28" s="127" t="s">
        <v>31</v>
      </c>
      <c r="B28" s="128"/>
      <c r="C28" s="128"/>
      <c r="D28" s="128"/>
      <c r="E28" s="128"/>
      <c r="F28" s="128"/>
      <c r="G28" s="128"/>
      <c r="H28" s="128"/>
      <c r="I28" s="129"/>
    </row>
  </sheetData>
  <mergeCells count="24">
    <mergeCell ref="A11:I11"/>
    <mergeCell ref="A12:I12"/>
    <mergeCell ref="A14:B14"/>
    <mergeCell ref="A1:I3"/>
    <mergeCell ref="A26:I26"/>
    <mergeCell ref="B15:G15"/>
    <mergeCell ref="A5:I5"/>
    <mergeCell ref="B7:C7"/>
    <mergeCell ref="H7:I7"/>
    <mergeCell ref="H8:I8"/>
    <mergeCell ref="H9:I9"/>
    <mergeCell ref="B8:C8"/>
    <mergeCell ref="B9:C9"/>
    <mergeCell ref="A28:I28"/>
    <mergeCell ref="B16:D16"/>
    <mergeCell ref="A25:I25"/>
    <mergeCell ref="B17:D17"/>
    <mergeCell ref="B21:D21"/>
    <mergeCell ref="B19:D19"/>
    <mergeCell ref="B20:D20"/>
    <mergeCell ref="B22:D22"/>
    <mergeCell ref="H24:I24"/>
    <mergeCell ref="B18:D18"/>
    <mergeCell ref="A18:A19"/>
  </mergeCells>
  <conditionalFormatting sqref="H23:I23">
    <cfRule type="containsText" dxfId="2" priority="1" operator="containsText" text="No cotiza">
      <formula>NOT(ISERROR(SEARCH("No cotiza",H23)))</formula>
    </cfRule>
  </conditionalFormatting>
  <dataValidations count="1">
    <dataValidation type="custom" allowBlank="1" showInputMessage="1" showErrorMessage="1" errorTitle="Email" error="El valor incluido no se reconoce como un email" promptTitle="Email" prompt="Por favor indique su email" sqref="B9" xr:uid="{00000000-0002-0000-0000-000000000000}">
      <formula1>ISNUMBER(MATCH("*@*.*",$B$9,0))</formula1>
    </dataValidation>
  </dataValidations>
  <printOptions horizontalCentered="1"/>
  <pageMargins left="0.39370078740157483" right="0.39370078740157483" top="0.39370078740157483" bottom="0.39370078740157483" header="0.31496062992125984" footer="0.31496062992125984"/>
  <pageSetup scale="56" fitToHeight="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3"/>
  <sheetViews>
    <sheetView zoomScale="130" zoomScaleNormal="130" zoomScalePageLayoutView="130" workbookViewId="0">
      <selection sqref="A1:G1"/>
    </sheetView>
  </sheetViews>
  <sheetFormatPr baseColWidth="10" defaultColWidth="11.5" defaultRowHeight="11" x14ac:dyDescent="0.2"/>
  <cols>
    <col min="1" max="1" width="11.5" style="74"/>
    <col min="2" max="2" width="49.5" style="74" customWidth="1"/>
    <col min="3" max="4" width="13.6640625" style="74" customWidth="1"/>
    <col min="5" max="5" width="11.5" style="77"/>
    <col min="6" max="6" width="24.33203125" style="105" customWidth="1"/>
    <col min="7" max="16384" width="11.5" style="74"/>
  </cols>
  <sheetData>
    <row r="1" spans="1:11" s="71" customFormat="1" ht="86.25" customHeight="1" x14ac:dyDescent="0.2">
      <c r="A1" s="162" t="s">
        <v>122</v>
      </c>
      <c r="B1" s="163"/>
      <c r="C1" s="163"/>
      <c r="D1" s="163"/>
      <c r="E1" s="163"/>
      <c r="F1" s="163"/>
      <c r="G1" s="164"/>
      <c r="H1" s="1"/>
    </row>
    <row r="2" spans="1:11" x14ac:dyDescent="0.2">
      <c r="A2" s="165"/>
      <c r="B2" s="166"/>
      <c r="C2" s="166"/>
      <c r="D2" s="166"/>
      <c r="E2" s="166"/>
      <c r="F2" s="166"/>
      <c r="G2" s="166"/>
    </row>
    <row r="3" spans="1:11" ht="14.5" customHeight="1" x14ac:dyDescent="0.2">
      <c r="A3" s="158" t="s">
        <v>32</v>
      </c>
      <c r="B3" s="159" t="s">
        <v>33</v>
      </c>
      <c r="C3" s="160" t="s">
        <v>34</v>
      </c>
      <c r="D3" s="167" t="s">
        <v>35</v>
      </c>
      <c r="E3" s="168"/>
      <c r="F3" s="168"/>
      <c r="G3" s="169"/>
    </row>
    <row r="4" spans="1:11" ht="24" x14ac:dyDescent="0.2">
      <c r="A4" s="158"/>
      <c r="B4" s="159"/>
      <c r="C4" s="161"/>
      <c r="D4" s="75" t="s">
        <v>120</v>
      </c>
      <c r="E4" s="76" t="s">
        <v>16</v>
      </c>
      <c r="F4" s="75" t="s">
        <v>115</v>
      </c>
      <c r="G4" s="75" t="s">
        <v>116</v>
      </c>
      <c r="H4"/>
      <c r="I4"/>
      <c r="J4"/>
      <c r="K4"/>
    </row>
    <row r="5" spans="1:11" ht="15" customHeight="1" x14ac:dyDescent="0.15">
      <c r="A5" s="73">
        <v>1</v>
      </c>
      <c r="B5" s="108" t="s">
        <v>36</v>
      </c>
      <c r="C5" s="73">
        <v>1</v>
      </c>
      <c r="D5" s="126">
        <v>1189503</v>
      </c>
      <c r="E5" s="78">
        <v>0.19</v>
      </c>
      <c r="F5" s="103"/>
      <c r="G5" s="103">
        <f t="shared" ref="G5:G52" si="0">C5*F5</f>
        <v>0</v>
      </c>
    </row>
    <row r="6" spans="1:11" ht="14" x14ac:dyDescent="0.15">
      <c r="A6" s="73">
        <v>2</v>
      </c>
      <c r="B6" s="108" t="s">
        <v>37</v>
      </c>
      <c r="C6" s="73">
        <v>1</v>
      </c>
      <c r="D6" s="126">
        <v>59739</v>
      </c>
      <c r="E6" s="78">
        <v>0.19</v>
      </c>
      <c r="F6" s="103"/>
      <c r="G6" s="103">
        <f t="shared" si="0"/>
        <v>0</v>
      </c>
    </row>
    <row r="7" spans="1:11" ht="14" x14ac:dyDescent="0.15">
      <c r="A7" s="73">
        <v>3</v>
      </c>
      <c r="B7" s="108" t="s">
        <v>38</v>
      </c>
      <c r="C7" s="73">
        <v>1</v>
      </c>
      <c r="D7" s="126">
        <v>5014.0000000000009</v>
      </c>
      <c r="E7" s="78">
        <v>0.19</v>
      </c>
      <c r="F7" s="103"/>
      <c r="G7" s="103">
        <f t="shared" si="0"/>
        <v>0</v>
      </c>
    </row>
    <row r="8" spans="1:11" ht="14" x14ac:dyDescent="0.15">
      <c r="A8" s="73">
        <v>4</v>
      </c>
      <c r="B8" s="108" t="s">
        <v>39</v>
      </c>
      <c r="C8" s="73">
        <v>1</v>
      </c>
      <c r="D8" s="126">
        <v>6006</v>
      </c>
      <c r="E8" s="78">
        <v>0.19</v>
      </c>
      <c r="F8" s="103"/>
      <c r="G8" s="103">
        <f t="shared" si="0"/>
        <v>0</v>
      </c>
    </row>
    <row r="9" spans="1:11" ht="14" x14ac:dyDescent="0.15">
      <c r="A9" s="73">
        <v>5</v>
      </c>
      <c r="B9" s="108" t="s">
        <v>40</v>
      </c>
      <c r="C9" s="73">
        <v>1</v>
      </c>
      <c r="D9" s="126">
        <v>4467</v>
      </c>
      <c r="E9" s="78">
        <v>0.19</v>
      </c>
      <c r="F9" s="103"/>
      <c r="G9" s="103">
        <f t="shared" si="0"/>
        <v>0</v>
      </c>
    </row>
    <row r="10" spans="1:11" ht="28" x14ac:dyDescent="0.15">
      <c r="A10" s="73">
        <v>6</v>
      </c>
      <c r="B10" s="108" t="s">
        <v>41</v>
      </c>
      <c r="C10" s="73">
        <v>1</v>
      </c>
      <c r="D10" s="126">
        <v>17612</v>
      </c>
      <c r="E10" s="78">
        <v>0.19</v>
      </c>
      <c r="F10" s="103"/>
      <c r="G10" s="103">
        <f t="shared" si="0"/>
        <v>0</v>
      </c>
    </row>
    <row r="11" spans="1:11" ht="14" x14ac:dyDescent="0.15">
      <c r="A11" s="73">
        <v>7</v>
      </c>
      <c r="B11" s="108" t="s">
        <v>42</v>
      </c>
      <c r="C11" s="73">
        <v>1</v>
      </c>
      <c r="D11" s="126">
        <v>17245</v>
      </c>
      <c r="E11" s="78">
        <v>0.19</v>
      </c>
      <c r="F11" s="103"/>
      <c r="G11" s="103">
        <f t="shared" si="0"/>
        <v>0</v>
      </c>
    </row>
    <row r="12" spans="1:11" ht="14" x14ac:dyDescent="0.15">
      <c r="A12" s="73">
        <v>8</v>
      </c>
      <c r="B12" s="108" t="s">
        <v>43</v>
      </c>
      <c r="C12" s="73">
        <v>1</v>
      </c>
      <c r="D12" s="126">
        <v>11038.999999999998</v>
      </c>
      <c r="E12" s="78">
        <v>0.19</v>
      </c>
      <c r="F12" s="103"/>
      <c r="G12" s="103">
        <f t="shared" si="0"/>
        <v>0</v>
      </c>
    </row>
    <row r="13" spans="1:11" ht="14" x14ac:dyDescent="0.15">
      <c r="A13" s="73">
        <v>9</v>
      </c>
      <c r="B13" s="108" t="s">
        <v>44</v>
      </c>
      <c r="C13" s="73">
        <v>1</v>
      </c>
      <c r="D13" s="126">
        <v>40695</v>
      </c>
      <c r="E13" s="78">
        <v>0.19</v>
      </c>
      <c r="F13" s="103"/>
      <c r="G13" s="103">
        <f t="shared" si="0"/>
        <v>0</v>
      </c>
    </row>
    <row r="14" spans="1:11" ht="14" x14ac:dyDescent="0.15">
      <c r="A14" s="73">
        <v>10</v>
      </c>
      <c r="B14" s="108" t="s">
        <v>45</v>
      </c>
      <c r="C14" s="73">
        <v>1</v>
      </c>
      <c r="D14" s="126">
        <v>1691</v>
      </c>
      <c r="E14" s="78">
        <v>0.19</v>
      </c>
      <c r="F14" s="103"/>
      <c r="G14" s="103">
        <f t="shared" si="0"/>
        <v>0</v>
      </c>
    </row>
    <row r="15" spans="1:11" ht="14" x14ac:dyDescent="0.15">
      <c r="A15" s="73">
        <v>11</v>
      </c>
      <c r="B15" s="108" t="s">
        <v>46</v>
      </c>
      <c r="C15" s="73">
        <v>1</v>
      </c>
      <c r="D15" s="126">
        <v>2266</v>
      </c>
      <c r="E15" s="78">
        <v>0.19</v>
      </c>
      <c r="F15" s="103"/>
      <c r="G15" s="103">
        <f t="shared" si="0"/>
        <v>0</v>
      </c>
    </row>
    <row r="16" spans="1:11" ht="14" x14ac:dyDescent="0.15">
      <c r="A16" s="73">
        <v>12</v>
      </c>
      <c r="B16" s="108" t="s">
        <v>47</v>
      </c>
      <c r="C16" s="73">
        <v>1</v>
      </c>
      <c r="D16" s="126">
        <v>2209</v>
      </c>
      <c r="E16" s="78">
        <v>0.19</v>
      </c>
      <c r="F16" s="103"/>
      <c r="G16" s="103">
        <f t="shared" si="0"/>
        <v>0</v>
      </c>
    </row>
    <row r="17" spans="1:7" ht="28" x14ac:dyDescent="0.15">
      <c r="A17" s="73">
        <v>13</v>
      </c>
      <c r="B17" s="108" t="s">
        <v>48</v>
      </c>
      <c r="C17" s="73">
        <v>1</v>
      </c>
      <c r="D17" s="126">
        <v>9127</v>
      </c>
      <c r="E17" s="78">
        <v>0.19</v>
      </c>
      <c r="F17" s="103"/>
      <c r="G17" s="103">
        <f t="shared" si="0"/>
        <v>0</v>
      </c>
    </row>
    <row r="18" spans="1:7" ht="15" customHeight="1" x14ac:dyDescent="0.15">
      <c r="A18" s="73">
        <v>14</v>
      </c>
      <c r="B18" s="108" t="s">
        <v>49</v>
      </c>
      <c r="C18" s="73">
        <v>1</v>
      </c>
      <c r="D18" s="126">
        <v>758</v>
      </c>
      <c r="E18" s="78">
        <v>0.19</v>
      </c>
      <c r="F18" s="103"/>
      <c r="G18" s="103">
        <f t="shared" si="0"/>
        <v>0</v>
      </c>
    </row>
    <row r="19" spans="1:7" ht="14" x14ac:dyDescent="0.15">
      <c r="A19" s="73">
        <v>15</v>
      </c>
      <c r="B19" s="108" t="s">
        <v>50</v>
      </c>
      <c r="C19" s="73">
        <v>1</v>
      </c>
      <c r="D19" s="126">
        <v>11398</v>
      </c>
      <c r="E19" s="78">
        <v>0.19</v>
      </c>
      <c r="F19" s="103"/>
      <c r="G19" s="103">
        <f t="shared" si="0"/>
        <v>0</v>
      </c>
    </row>
    <row r="20" spans="1:7" ht="14" x14ac:dyDescent="0.15">
      <c r="A20" s="73">
        <v>16</v>
      </c>
      <c r="B20" s="108" t="s">
        <v>51</v>
      </c>
      <c r="C20" s="73">
        <v>1</v>
      </c>
      <c r="D20" s="126">
        <v>11877</v>
      </c>
      <c r="E20" s="78">
        <v>0.19</v>
      </c>
      <c r="F20" s="103"/>
      <c r="G20" s="103">
        <f t="shared" si="0"/>
        <v>0</v>
      </c>
    </row>
    <row r="21" spans="1:7" ht="14" x14ac:dyDescent="0.15">
      <c r="A21" s="73">
        <v>17</v>
      </c>
      <c r="B21" s="108" t="s">
        <v>52</v>
      </c>
      <c r="C21" s="73">
        <v>1</v>
      </c>
      <c r="D21" s="126">
        <v>25043</v>
      </c>
      <c r="E21" s="78">
        <v>0.19</v>
      </c>
      <c r="F21" s="103"/>
      <c r="G21" s="103">
        <f t="shared" si="0"/>
        <v>0</v>
      </c>
    </row>
    <row r="22" spans="1:7" ht="14" x14ac:dyDescent="0.15">
      <c r="A22" s="73">
        <v>18</v>
      </c>
      <c r="B22" s="108" t="s">
        <v>53</v>
      </c>
      <c r="C22" s="73">
        <v>1</v>
      </c>
      <c r="D22" s="126">
        <v>1182</v>
      </c>
      <c r="E22" s="78">
        <v>0.19</v>
      </c>
      <c r="F22" s="103"/>
      <c r="G22" s="103">
        <f t="shared" si="0"/>
        <v>0</v>
      </c>
    </row>
    <row r="23" spans="1:7" ht="14" x14ac:dyDescent="0.15">
      <c r="A23" s="73">
        <v>19</v>
      </c>
      <c r="B23" s="108" t="s">
        <v>54</v>
      </c>
      <c r="C23" s="73">
        <v>1</v>
      </c>
      <c r="D23" s="126">
        <v>2688</v>
      </c>
      <c r="E23" s="78">
        <v>0.19</v>
      </c>
      <c r="F23" s="103"/>
      <c r="G23" s="103">
        <f t="shared" si="0"/>
        <v>0</v>
      </c>
    </row>
    <row r="24" spans="1:7" ht="28" x14ac:dyDescent="0.15">
      <c r="A24" s="73">
        <v>20</v>
      </c>
      <c r="B24" s="108" t="s">
        <v>55</v>
      </c>
      <c r="C24" s="73">
        <v>1</v>
      </c>
      <c r="D24" s="126">
        <v>27210.000000000004</v>
      </c>
      <c r="E24" s="78">
        <v>0.19</v>
      </c>
      <c r="F24" s="103"/>
      <c r="G24" s="103">
        <f t="shared" si="0"/>
        <v>0</v>
      </c>
    </row>
    <row r="25" spans="1:7" ht="14" x14ac:dyDescent="0.15">
      <c r="A25" s="73">
        <v>21</v>
      </c>
      <c r="B25" s="108" t="s">
        <v>56</v>
      </c>
      <c r="C25" s="73">
        <v>1</v>
      </c>
      <c r="D25" s="126">
        <v>1765</v>
      </c>
      <c r="E25" s="78">
        <v>0.19</v>
      </c>
      <c r="F25" s="103"/>
      <c r="G25" s="103">
        <f t="shared" si="0"/>
        <v>0</v>
      </c>
    </row>
    <row r="26" spans="1:7" ht="14" x14ac:dyDescent="0.15">
      <c r="A26" s="73">
        <v>22</v>
      </c>
      <c r="B26" s="108" t="s">
        <v>57</v>
      </c>
      <c r="C26" s="73">
        <v>1</v>
      </c>
      <c r="D26" s="126">
        <v>13118</v>
      </c>
      <c r="E26" s="78">
        <v>0.19</v>
      </c>
      <c r="F26" s="103"/>
      <c r="G26" s="103">
        <f t="shared" si="0"/>
        <v>0</v>
      </c>
    </row>
    <row r="27" spans="1:7" ht="14" x14ac:dyDescent="0.15">
      <c r="A27" s="73">
        <v>23</v>
      </c>
      <c r="B27" s="108" t="s">
        <v>58</v>
      </c>
      <c r="C27" s="73">
        <v>1</v>
      </c>
      <c r="D27" s="126">
        <v>15868</v>
      </c>
      <c r="E27" s="78">
        <v>0.19</v>
      </c>
      <c r="F27" s="103"/>
      <c r="G27" s="103">
        <f t="shared" si="0"/>
        <v>0</v>
      </c>
    </row>
    <row r="28" spans="1:7" ht="15" customHeight="1" x14ac:dyDescent="0.15">
      <c r="A28" s="73">
        <v>24</v>
      </c>
      <c r="B28" s="108" t="s">
        <v>59</v>
      </c>
      <c r="C28" s="73">
        <v>1</v>
      </c>
      <c r="D28" s="126">
        <v>24748</v>
      </c>
      <c r="E28" s="78">
        <v>0.19</v>
      </c>
      <c r="F28" s="103"/>
      <c r="G28" s="103">
        <f t="shared" si="0"/>
        <v>0</v>
      </c>
    </row>
    <row r="29" spans="1:7" ht="14" x14ac:dyDescent="0.15">
      <c r="A29" s="73">
        <v>25</v>
      </c>
      <c r="B29" s="108" t="s">
        <v>60</v>
      </c>
      <c r="C29" s="73">
        <v>1</v>
      </c>
      <c r="D29" s="126">
        <v>1567</v>
      </c>
      <c r="E29" s="78">
        <v>0.19</v>
      </c>
      <c r="F29" s="103"/>
      <c r="G29" s="103">
        <f t="shared" si="0"/>
        <v>0</v>
      </c>
    </row>
    <row r="30" spans="1:7" ht="14" x14ac:dyDescent="0.15">
      <c r="A30" s="73">
        <v>26</v>
      </c>
      <c r="B30" s="108" t="s">
        <v>61</v>
      </c>
      <c r="C30" s="73">
        <v>1</v>
      </c>
      <c r="D30" s="126">
        <v>20329</v>
      </c>
      <c r="E30" s="78">
        <v>0.19</v>
      </c>
      <c r="F30" s="103"/>
      <c r="G30" s="103">
        <f t="shared" si="0"/>
        <v>0</v>
      </c>
    </row>
    <row r="31" spans="1:7" ht="14" x14ac:dyDescent="0.15">
      <c r="A31" s="73">
        <v>27</v>
      </c>
      <c r="B31" s="108" t="s">
        <v>62</v>
      </c>
      <c r="C31" s="73">
        <v>1</v>
      </c>
      <c r="D31" s="126">
        <v>7491</v>
      </c>
      <c r="E31" s="78">
        <v>0.19</v>
      </c>
      <c r="F31" s="103"/>
      <c r="G31" s="103">
        <f t="shared" si="0"/>
        <v>0</v>
      </c>
    </row>
    <row r="32" spans="1:7" ht="14" x14ac:dyDescent="0.15">
      <c r="A32" s="73">
        <v>28</v>
      </c>
      <c r="B32" s="108" t="s">
        <v>63</v>
      </c>
      <c r="C32" s="73">
        <v>1</v>
      </c>
      <c r="D32" s="126">
        <v>203</v>
      </c>
      <c r="E32" s="78">
        <v>0.19</v>
      </c>
      <c r="F32" s="103"/>
      <c r="G32" s="103">
        <f t="shared" si="0"/>
        <v>0</v>
      </c>
    </row>
    <row r="33" spans="1:7" ht="14" x14ac:dyDescent="0.15">
      <c r="A33" s="73">
        <v>29</v>
      </c>
      <c r="B33" s="108" t="s">
        <v>64</v>
      </c>
      <c r="C33" s="73">
        <v>1</v>
      </c>
      <c r="D33" s="126">
        <v>13977.000000000002</v>
      </c>
      <c r="E33" s="78">
        <v>0.19</v>
      </c>
      <c r="F33" s="103"/>
      <c r="G33" s="103">
        <f t="shared" si="0"/>
        <v>0</v>
      </c>
    </row>
    <row r="34" spans="1:7" ht="14" x14ac:dyDescent="0.15">
      <c r="A34" s="73">
        <v>30</v>
      </c>
      <c r="B34" s="108" t="s">
        <v>65</v>
      </c>
      <c r="C34" s="73">
        <v>1</v>
      </c>
      <c r="D34" s="126">
        <v>436</v>
      </c>
      <c r="E34" s="78">
        <v>0.19</v>
      </c>
      <c r="F34" s="103"/>
      <c r="G34" s="103">
        <f t="shared" si="0"/>
        <v>0</v>
      </c>
    </row>
    <row r="35" spans="1:7" ht="14" x14ac:dyDescent="0.15">
      <c r="A35" s="73">
        <v>31</v>
      </c>
      <c r="B35" s="108" t="s">
        <v>66</v>
      </c>
      <c r="C35" s="73">
        <v>1</v>
      </c>
      <c r="D35" s="126">
        <v>508142</v>
      </c>
      <c r="E35" s="78">
        <v>0.19</v>
      </c>
      <c r="F35" s="103"/>
      <c r="G35" s="103">
        <f t="shared" si="0"/>
        <v>0</v>
      </c>
    </row>
    <row r="36" spans="1:7" ht="14" x14ac:dyDescent="0.15">
      <c r="A36" s="73">
        <v>32</v>
      </c>
      <c r="B36" s="108" t="s">
        <v>67</v>
      </c>
      <c r="C36" s="73">
        <v>1</v>
      </c>
      <c r="D36" s="126">
        <v>2092</v>
      </c>
      <c r="E36" s="78">
        <v>0.19</v>
      </c>
      <c r="F36" s="103"/>
      <c r="G36" s="103">
        <f t="shared" si="0"/>
        <v>0</v>
      </c>
    </row>
    <row r="37" spans="1:7" ht="14" x14ac:dyDescent="0.15">
      <c r="A37" s="73">
        <v>33</v>
      </c>
      <c r="B37" s="108" t="s">
        <v>68</v>
      </c>
      <c r="C37" s="73">
        <v>1</v>
      </c>
      <c r="D37" s="126">
        <v>13042</v>
      </c>
      <c r="E37" s="78">
        <v>0.19</v>
      </c>
      <c r="F37" s="103"/>
      <c r="G37" s="103">
        <f t="shared" si="0"/>
        <v>0</v>
      </c>
    </row>
    <row r="38" spans="1:7" ht="14" x14ac:dyDescent="0.15">
      <c r="A38" s="73">
        <v>34</v>
      </c>
      <c r="B38" s="108" t="s">
        <v>69</v>
      </c>
      <c r="C38" s="73">
        <v>1</v>
      </c>
      <c r="D38" s="126">
        <v>55369.999999999993</v>
      </c>
      <c r="E38" s="78">
        <v>0.19</v>
      </c>
      <c r="F38" s="103"/>
      <c r="G38" s="103">
        <f t="shared" si="0"/>
        <v>0</v>
      </c>
    </row>
    <row r="39" spans="1:7" ht="14" x14ac:dyDescent="0.15">
      <c r="A39" s="73">
        <v>35</v>
      </c>
      <c r="B39" s="108" t="s">
        <v>70</v>
      </c>
      <c r="C39" s="73">
        <v>1</v>
      </c>
      <c r="D39" s="126">
        <v>2799.0000000000005</v>
      </c>
      <c r="E39" s="78">
        <v>0.19</v>
      </c>
      <c r="F39" s="103"/>
      <c r="G39" s="103">
        <f t="shared" si="0"/>
        <v>0</v>
      </c>
    </row>
    <row r="40" spans="1:7" ht="14" x14ac:dyDescent="0.15">
      <c r="A40" s="73">
        <v>36</v>
      </c>
      <c r="B40" s="108" t="s">
        <v>71</v>
      </c>
      <c r="C40" s="73">
        <v>1</v>
      </c>
      <c r="D40" s="126">
        <v>2803</v>
      </c>
      <c r="E40" s="78">
        <v>0.19</v>
      </c>
      <c r="F40" s="103"/>
      <c r="G40" s="103">
        <f t="shared" si="0"/>
        <v>0</v>
      </c>
    </row>
    <row r="41" spans="1:7" ht="14" x14ac:dyDescent="0.15">
      <c r="A41" s="73">
        <v>37</v>
      </c>
      <c r="B41" s="108" t="s">
        <v>72</v>
      </c>
      <c r="C41" s="73">
        <v>1</v>
      </c>
      <c r="D41" s="126">
        <v>98</v>
      </c>
      <c r="E41" s="78">
        <v>0.19</v>
      </c>
      <c r="F41" s="103"/>
      <c r="G41" s="103">
        <f t="shared" si="0"/>
        <v>0</v>
      </c>
    </row>
    <row r="42" spans="1:7" ht="14" x14ac:dyDescent="0.15">
      <c r="A42" s="73">
        <v>38</v>
      </c>
      <c r="B42" s="108" t="s">
        <v>73</v>
      </c>
      <c r="C42" s="73">
        <v>1</v>
      </c>
      <c r="D42" s="126">
        <v>484</v>
      </c>
      <c r="E42" s="78">
        <v>0.19</v>
      </c>
      <c r="F42" s="103"/>
      <c r="G42" s="103">
        <f t="shared" si="0"/>
        <v>0</v>
      </c>
    </row>
    <row r="43" spans="1:7" ht="14" x14ac:dyDescent="0.15">
      <c r="A43" s="73">
        <v>39</v>
      </c>
      <c r="B43" s="108" t="s">
        <v>74</v>
      </c>
      <c r="C43" s="73">
        <v>1</v>
      </c>
      <c r="D43" s="126">
        <v>14697</v>
      </c>
      <c r="E43" s="78">
        <v>0.19</v>
      </c>
      <c r="F43" s="103"/>
      <c r="G43" s="103">
        <f t="shared" si="0"/>
        <v>0</v>
      </c>
    </row>
    <row r="44" spans="1:7" ht="14" x14ac:dyDescent="0.15">
      <c r="A44" s="73">
        <v>40</v>
      </c>
      <c r="B44" s="108" t="s">
        <v>75</v>
      </c>
      <c r="C44" s="73">
        <v>1</v>
      </c>
      <c r="D44" s="126">
        <v>861724</v>
      </c>
      <c r="E44" s="78">
        <v>0.19</v>
      </c>
      <c r="F44" s="103"/>
      <c r="G44" s="103">
        <f t="shared" si="0"/>
        <v>0</v>
      </c>
    </row>
    <row r="45" spans="1:7" ht="14" x14ac:dyDescent="0.15">
      <c r="A45" s="73">
        <v>41</v>
      </c>
      <c r="B45" s="108" t="s">
        <v>76</v>
      </c>
      <c r="C45" s="73">
        <v>1</v>
      </c>
      <c r="D45" s="126">
        <v>336549</v>
      </c>
      <c r="E45" s="78">
        <v>0.19</v>
      </c>
      <c r="F45" s="103"/>
      <c r="G45" s="103">
        <f t="shared" si="0"/>
        <v>0</v>
      </c>
    </row>
    <row r="46" spans="1:7" ht="42" x14ac:dyDescent="0.15">
      <c r="A46" s="73">
        <v>42</v>
      </c>
      <c r="B46" s="108" t="s">
        <v>77</v>
      </c>
      <c r="C46" s="73">
        <v>1</v>
      </c>
      <c r="D46" s="126">
        <v>407940</v>
      </c>
      <c r="E46" s="78">
        <v>0.19</v>
      </c>
      <c r="F46" s="103"/>
      <c r="G46" s="103">
        <f t="shared" si="0"/>
        <v>0</v>
      </c>
    </row>
    <row r="47" spans="1:7" ht="28" x14ac:dyDescent="0.15">
      <c r="A47" s="73">
        <v>43</v>
      </c>
      <c r="B47" s="108" t="s">
        <v>78</v>
      </c>
      <c r="C47" s="73">
        <v>1</v>
      </c>
      <c r="D47" s="126">
        <v>568434</v>
      </c>
      <c r="E47" s="78">
        <v>0.19</v>
      </c>
      <c r="F47" s="103"/>
      <c r="G47" s="103">
        <f t="shared" si="0"/>
        <v>0</v>
      </c>
    </row>
    <row r="48" spans="1:7" ht="14" x14ac:dyDescent="0.15">
      <c r="A48" s="73">
        <v>44</v>
      </c>
      <c r="B48" s="108" t="s">
        <v>79</v>
      </c>
      <c r="C48" s="73">
        <v>1</v>
      </c>
      <c r="D48" s="126">
        <v>216585</v>
      </c>
      <c r="E48" s="78">
        <v>0.19</v>
      </c>
      <c r="F48" s="103"/>
      <c r="G48" s="103">
        <f t="shared" si="0"/>
        <v>0</v>
      </c>
    </row>
    <row r="49" spans="1:7" ht="84" x14ac:dyDescent="0.15">
      <c r="A49" s="73">
        <v>45</v>
      </c>
      <c r="B49" s="108" t="s">
        <v>80</v>
      </c>
      <c r="C49" s="73">
        <v>1</v>
      </c>
      <c r="D49" s="126">
        <v>3713174</v>
      </c>
      <c r="E49" s="78">
        <v>0.19</v>
      </c>
      <c r="F49" s="103"/>
      <c r="G49" s="103">
        <f t="shared" si="0"/>
        <v>0</v>
      </c>
    </row>
    <row r="50" spans="1:7" ht="14" x14ac:dyDescent="0.15">
      <c r="A50" s="73">
        <v>46</v>
      </c>
      <c r="B50" s="108" t="s">
        <v>81</v>
      </c>
      <c r="C50" s="121">
        <v>1</v>
      </c>
      <c r="D50" s="126">
        <v>527897</v>
      </c>
      <c r="E50" s="78">
        <v>0.19</v>
      </c>
      <c r="F50" s="103"/>
      <c r="G50" s="103">
        <f t="shared" si="0"/>
        <v>0</v>
      </c>
    </row>
    <row r="51" spans="1:7" ht="28" x14ac:dyDescent="0.15">
      <c r="A51" s="73">
        <v>47</v>
      </c>
      <c r="B51" s="108" t="s">
        <v>118</v>
      </c>
      <c r="C51" s="121">
        <v>1</v>
      </c>
      <c r="D51" s="126">
        <v>18572683</v>
      </c>
      <c r="E51" s="78">
        <v>0.19</v>
      </c>
      <c r="F51" s="103"/>
      <c r="G51" s="103">
        <f t="shared" si="0"/>
        <v>0</v>
      </c>
    </row>
    <row r="52" spans="1:7" ht="14" x14ac:dyDescent="0.15">
      <c r="A52" s="73">
        <v>48</v>
      </c>
      <c r="B52" s="108" t="s">
        <v>82</v>
      </c>
      <c r="C52" s="121">
        <v>1</v>
      </c>
      <c r="D52" s="126">
        <v>673628</v>
      </c>
      <c r="E52" s="78">
        <v>0.19</v>
      </c>
      <c r="F52" s="103"/>
      <c r="G52" s="103">
        <f t="shared" si="0"/>
        <v>0</v>
      </c>
    </row>
    <row r="53" spans="1:7" ht="17.25" customHeight="1" x14ac:dyDescent="0.2">
      <c r="A53" s="95" t="s">
        <v>83</v>
      </c>
      <c r="B53" s="96"/>
      <c r="C53" s="96"/>
      <c r="D53" s="96"/>
      <c r="E53" s="106"/>
      <c r="F53" s="104">
        <f>SUM(F5:F52)</f>
        <v>0</v>
      </c>
      <c r="G53" s="104">
        <f>SUM(G5:G52)</f>
        <v>0</v>
      </c>
    </row>
  </sheetData>
  <mergeCells count="6">
    <mergeCell ref="A3:A4"/>
    <mergeCell ref="B3:B4"/>
    <mergeCell ref="C3:C4"/>
    <mergeCell ref="A1:G1"/>
    <mergeCell ref="A2:G2"/>
    <mergeCell ref="D3:G3"/>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1" tint="0.14999847407452621"/>
    <pageSetUpPr fitToPage="1"/>
  </sheetPr>
  <dimension ref="A1:O42"/>
  <sheetViews>
    <sheetView showGridLines="0" topLeftCell="A28" zoomScaleSheetLayoutView="90" workbookViewId="0">
      <selection activeCell="A10" sqref="A10:I10"/>
    </sheetView>
  </sheetViews>
  <sheetFormatPr baseColWidth="10" defaultColWidth="0" defaultRowHeight="0" customHeight="1" zeroHeight="1" x14ac:dyDescent="0.2"/>
  <cols>
    <col min="1" max="1" width="18.5" style="16" customWidth="1"/>
    <col min="2" max="2" width="18.33203125" style="16" customWidth="1"/>
    <col min="3" max="4" width="18.33203125" style="70" customWidth="1"/>
    <col min="5" max="8" width="18.33203125" style="16" customWidth="1"/>
    <col min="9" max="9" width="22.5" style="16" customWidth="1"/>
    <col min="10" max="10" width="2.1640625" style="16" customWidth="1"/>
    <col min="11" max="11" width="14.6640625" style="16" hidden="1" customWidth="1"/>
    <col min="12" max="14" width="16" style="1" hidden="1" customWidth="1"/>
    <col min="15" max="15" width="16" style="16" hidden="1" customWidth="1"/>
    <col min="16" max="16384" width="11.5" style="16" hidden="1"/>
  </cols>
  <sheetData>
    <row r="1" spans="1:12" s="1" customFormat="1" ht="12.75" customHeight="1" x14ac:dyDescent="0.2">
      <c r="C1" s="2"/>
      <c r="D1" s="2"/>
    </row>
    <row r="2" spans="1:12" s="1" customFormat="1" ht="3.75" customHeight="1" x14ac:dyDescent="0.2">
      <c r="C2" s="2"/>
      <c r="D2" s="2"/>
    </row>
    <row r="3" spans="1:12" s="1" customFormat="1" ht="25.5" customHeight="1" x14ac:dyDescent="0.2">
      <c r="A3" s="186" t="s">
        <v>84</v>
      </c>
      <c r="B3" s="186"/>
      <c r="C3" s="186"/>
      <c r="D3" s="186"/>
      <c r="E3" s="186"/>
      <c r="F3" s="186"/>
      <c r="G3" s="186"/>
      <c r="H3" s="186"/>
      <c r="I3" s="186"/>
    </row>
    <row r="4" spans="1:12" s="1" customFormat="1" ht="3.75" customHeight="1" x14ac:dyDescent="0.2">
      <c r="A4" s="3"/>
      <c r="B4" s="3"/>
      <c r="C4" s="3"/>
      <c r="D4" s="3"/>
      <c r="E4" s="3"/>
      <c r="F4" s="3"/>
      <c r="G4" s="3"/>
    </row>
    <row r="5" spans="1:12" s="1" customFormat="1" ht="21" customHeight="1" x14ac:dyDescent="0.2">
      <c r="A5" s="4" t="s">
        <v>0</v>
      </c>
      <c r="B5" s="187"/>
      <c r="C5" s="188"/>
      <c r="D5" s="5" t="s">
        <v>1</v>
      </c>
      <c r="E5" s="187" t="s">
        <v>85</v>
      </c>
      <c r="F5" s="188"/>
      <c r="G5" s="5" t="s">
        <v>2</v>
      </c>
      <c r="H5" s="189">
        <v>43220</v>
      </c>
      <c r="I5" s="190"/>
    </row>
    <row r="6" spans="1:12" s="1" customFormat="1" ht="21" customHeight="1" x14ac:dyDescent="0.2">
      <c r="A6" s="6" t="s">
        <v>3</v>
      </c>
      <c r="B6" s="187" t="s">
        <v>86</v>
      </c>
      <c r="C6" s="188"/>
      <c r="D6" s="5" t="s">
        <v>4</v>
      </c>
      <c r="E6" s="187" t="s">
        <v>87</v>
      </c>
      <c r="F6" s="188"/>
      <c r="G6" s="7" t="s">
        <v>5</v>
      </c>
      <c r="H6" s="187">
        <v>3164728247</v>
      </c>
      <c r="I6" s="188"/>
      <c r="L6" s="8"/>
    </row>
    <row r="7" spans="1:12" s="1" customFormat="1" ht="21" customHeight="1" x14ac:dyDescent="0.2">
      <c r="A7" s="6" t="s">
        <v>6</v>
      </c>
      <c r="B7" s="187" t="s">
        <v>88</v>
      </c>
      <c r="C7" s="188"/>
      <c r="D7" s="5" t="s">
        <v>7</v>
      </c>
      <c r="E7" s="157" t="s">
        <v>89</v>
      </c>
      <c r="F7" s="191"/>
      <c r="G7" s="7" t="s">
        <v>8</v>
      </c>
      <c r="H7" s="157">
        <v>2362022</v>
      </c>
      <c r="I7" s="191"/>
      <c r="K7"/>
    </row>
    <row r="8" spans="1:12" s="1" customFormat="1" ht="3.75" customHeight="1" x14ac:dyDescent="0.2">
      <c r="C8" s="2"/>
      <c r="D8" s="2"/>
      <c r="E8" s="9"/>
    </row>
    <row r="9" spans="1:12" s="1" customFormat="1" ht="18.75" customHeight="1" x14ac:dyDescent="0.2">
      <c r="A9" s="192" t="s">
        <v>90</v>
      </c>
      <c r="B9" s="192"/>
      <c r="C9" s="192"/>
      <c r="D9" s="192"/>
      <c r="E9" s="192"/>
      <c r="F9" s="192"/>
      <c r="G9" s="192"/>
      <c r="H9" s="192"/>
      <c r="I9" s="192"/>
    </row>
    <row r="10" spans="1:12" s="1" customFormat="1" ht="119.25" customHeight="1" x14ac:dyDescent="0.2">
      <c r="A10" s="193" t="s">
        <v>91</v>
      </c>
      <c r="B10" s="193"/>
      <c r="C10" s="193"/>
      <c r="D10" s="193"/>
      <c r="E10" s="193"/>
      <c r="F10" s="193"/>
      <c r="G10" s="193"/>
      <c r="H10" s="193"/>
      <c r="I10" s="193"/>
    </row>
    <row r="11" spans="1:12" s="1" customFormat="1" ht="17.75" customHeight="1" x14ac:dyDescent="0.2">
      <c r="A11" s="183" t="s">
        <v>92</v>
      </c>
      <c r="B11" s="184"/>
      <c r="C11" s="184"/>
      <c r="D11" s="184"/>
      <c r="E11" s="184"/>
      <c r="F11" s="184"/>
      <c r="G11" s="184"/>
      <c r="H11" s="184"/>
      <c r="I11" s="185"/>
    </row>
    <row r="12" spans="1:12" s="1" customFormat="1" ht="15.5" customHeight="1" x14ac:dyDescent="0.2">
      <c r="A12" s="172" t="s">
        <v>93</v>
      </c>
      <c r="B12" s="173"/>
      <c r="C12" s="173"/>
      <c r="D12" s="173"/>
      <c r="E12" s="173"/>
      <c r="F12" s="173"/>
      <c r="G12" s="173"/>
      <c r="H12" s="173"/>
      <c r="I12" s="174"/>
    </row>
    <row r="13" spans="1:12" s="1" customFormat="1" ht="24.75" customHeight="1" x14ac:dyDescent="0.2">
      <c r="A13" s="175" t="s">
        <v>94</v>
      </c>
      <c r="B13" s="176"/>
      <c r="C13" s="176"/>
      <c r="D13" s="176"/>
      <c r="E13" s="176"/>
      <c r="F13" s="176"/>
      <c r="G13" s="176"/>
      <c r="H13" s="176"/>
      <c r="I13" s="177"/>
    </row>
    <row r="14" spans="1:12" s="1" customFormat="1" ht="3.75" customHeight="1" x14ac:dyDescent="0.2">
      <c r="A14" s="9"/>
      <c r="B14" s="9"/>
      <c r="C14" s="9"/>
      <c r="D14" s="9"/>
      <c r="E14" s="9"/>
      <c r="F14" s="9"/>
      <c r="G14" s="9"/>
    </row>
    <row r="15" spans="1:12" s="1" customFormat="1" ht="17.25" customHeight="1" x14ac:dyDescent="0.2">
      <c r="A15" s="178" t="s">
        <v>10</v>
      </c>
      <c r="B15" s="179"/>
      <c r="C15" s="10" t="s">
        <v>95</v>
      </c>
      <c r="D15" s="9"/>
      <c r="E15" s="9"/>
      <c r="F15" s="9"/>
      <c r="G15" s="9"/>
    </row>
    <row r="16" spans="1:12" s="1" customFormat="1" ht="3.75" customHeight="1" x14ac:dyDescent="0.2">
      <c r="B16" s="180"/>
      <c r="C16" s="180"/>
      <c r="D16" s="180"/>
      <c r="E16" s="180"/>
    </row>
    <row r="17" spans="1:14" ht="63" customHeight="1" thickBot="1" x14ac:dyDescent="0.25">
      <c r="A17" s="11" t="s">
        <v>96</v>
      </c>
      <c r="B17" s="12" t="s">
        <v>97</v>
      </c>
      <c r="C17" s="13" t="s">
        <v>98</v>
      </c>
      <c r="D17" s="12" t="s">
        <v>99</v>
      </c>
      <c r="E17" s="14" t="s">
        <v>16</v>
      </c>
      <c r="F17" s="14" t="s">
        <v>100</v>
      </c>
      <c r="G17" s="14" t="s">
        <v>101</v>
      </c>
      <c r="H17" s="14" t="s">
        <v>102</v>
      </c>
      <c r="I17" s="15" t="s">
        <v>103</v>
      </c>
      <c r="L17" s="8"/>
    </row>
    <row r="18" spans="1:14" ht="37.5" customHeight="1" thickTop="1" x14ac:dyDescent="0.2">
      <c r="A18" s="17" t="s">
        <v>104</v>
      </c>
      <c r="B18" s="18">
        <v>6</v>
      </c>
      <c r="C18" s="19" t="s">
        <v>105</v>
      </c>
      <c r="D18" s="20">
        <v>0</v>
      </c>
      <c r="E18" s="21">
        <v>0.19</v>
      </c>
      <c r="F18" s="22">
        <v>6150000</v>
      </c>
      <c r="G18" s="23">
        <f t="shared" ref="G18:G35" si="0">IFERROR(IF(OR(AND(E18="",F18=""),AND(E18="No cotiza",F18="No cotiza")),"No cotiza",IF(OR(E18="",E18="No cotiza"),"Especifique la tarifa IVA",IF(OR(F18="",F18="No cotiza"),"Especifique el precio unitario antes de IVA",ROUND(F18*(1+E18),0)))),"Imposible calcular")</f>
        <v>7318500</v>
      </c>
      <c r="H18" s="24">
        <f t="shared" ref="H18:H23" si="1">IFERROR(IF(OR(AND(E18="",F18=""),AND(E18="No cotiza",F18="No cotiza")),"No cotiza",IF(OR(E18="",E18="No cotiza"),"Especifique la tarifa IVA",IF(OR(F18="",F18="No cotiza"),"Especifique el precio unitario antes de IVA",ROUND(G18*D18,0)))),"Imposible calcular")</f>
        <v>0</v>
      </c>
      <c r="I18" s="25"/>
      <c r="L18" s="1" t="b">
        <f t="shared" ref="L18:M35" si="2">E18&lt;&gt;""</f>
        <v>1</v>
      </c>
      <c r="M18" s="1" t="b">
        <f t="shared" si="2"/>
        <v>1</v>
      </c>
      <c r="N18" s="1" t="b">
        <f>+E18=19%</f>
        <v>1</v>
      </c>
    </row>
    <row r="19" spans="1:14" ht="37.5" customHeight="1" x14ac:dyDescent="0.2">
      <c r="A19" s="26" t="s">
        <v>104</v>
      </c>
      <c r="B19" s="27">
        <v>6</v>
      </c>
      <c r="C19" s="28" t="s">
        <v>106</v>
      </c>
      <c r="D19" s="29">
        <v>1</v>
      </c>
      <c r="E19" s="30">
        <v>0.19</v>
      </c>
      <c r="F19" s="31">
        <v>6750000</v>
      </c>
      <c r="G19" s="32">
        <f t="shared" si="0"/>
        <v>8032500</v>
      </c>
      <c r="H19" s="33">
        <f t="shared" si="1"/>
        <v>8032500</v>
      </c>
      <c r="I19" s="34" t="str">
        <f>IF(AND(COUNT(F18,F19)=2,F19&lt;=F18),"Favor revisar precios, se espera que el precio aumente con la dificultad de acceso","")</f>
        <v/>
      </c>
      <c r="L19" s="1" t="b">
        <f t="shared" si="2"/>
        <v>1</v>
      </c>
      <c r="M19" s="1" t="b">
        <f t="shared" si="2"/>
        <v>1</v>
      </c>
      <c r="N19" s="1" t="b">
        <f>+E19=19%</f>
        <v>1</v>
      </c>
    </row>
    <row r="20" spans="1:14" ht="37.5" customHeight="1" thickBot="1" x14ac:dyDescent="0.25">
      <c r="A20" s="35" t="s">
        <v>104</v>
      </c>
      <c r="B20" s="36">
        <v>6</v>
      </c>
      <c r="C20" s="37" t="s">
        <v>107</v>
      </c>
      <c r="D20" s="38">
        <v>1</v>
      </c>
      <c r="E20" s="39">
        <v>0.19</v>
      </c>
      <c r="F20" s="40">
        <v>7100000</v>
      </c>
      <c r="G20" s="41">
        <f>IFERROR(IF(OR(AND(E20="",F20=""),AND(E20="No cotiza",F20="No cotiza")),"No cotiza",IF(OR(E20="",E20="No cotiza"),"Especifique la tarifa IVA",IF(OR(F20="",F20="No cotiza"),"Especifique el precio unitario antes de IVA",ROUND(F20*(1+E20),0)))),"Imposible calcular")</f>
        <v>8449000</v>
      </c>
      <c r="H20" s="42">
        <f t="shared" si="1"/>
        <v>8449000</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2">
      <c r="A21" s="44" t="s">
        <v>104</v>
      </c>
      <c r="B21" s="45">
        <v>10</v>
      </c>
      <c r="C21" s="46" t="s">
        <v>105</v>
      </c>
      <c r="D21" s="46">
        <v>3</v>
      </c>
      <c r="E21" s="47">
        <v>0.19</v>
      </c>
      <c r="F21" s="48">
        <v>7700000</v>
      </c>
      <c r="G21" s="49">
        <f>IFERROR(IF(OR(AND(E21="",F21=""),AND(E21="No cotiza",F21="No cotiza")),"No cotiza",IF(OR(E21="",E21="No cotiza"),"Especifique la tarifa IVA",IF(OR(F21="",F21="No cotiza"),"Especifique el precio unitario antes de IVA",ROUND(F21*(1+E21),0)))),"Imposible calcular")</f>
        <v>9163000</v>
      </c>
      <c r="H21" s="50">
        <f t="shared" si="1"/>
        <v>27489000</v>
      </c>
      <c r="I21" s="51"/>
      <c r="L21" s="1" t="b">
        <f t="shared" si="2"/>
        <v>1</v>
      </c>
      <c r="M21" s="1" t="b">
        <f t="shared" si="2"/>
        <v>1</v>
      </c>
      <c r="N21" s="1" t="b">
        <f t="shared" si="3"/>
        <v>1</v>
      </c>
    </row>
    <row r="22" spans="1:14" ht="37.5" customHeight="1" x14ac:dyDescent="0.2">
      <c r="A22" s="26" t="s">
        <v>104</v>
      </c>
      <c r="B22" s="52">
        <v>10</v>
      </c>
      <c r="C22" s="28" t="s">
        <v>106</v>
      </c>
      <c r="D22" s="28">
        <v>17</v>
      </c>
      <c r="E22" s="30">
        <v>0.19</v>
      </c>
      <c r="F22" s="31">
        <v>8650000</v>
      </c>
      <c r="G22" s="32">
        <f>IFERROR(IF(OR(AND(E22="",F22=""),AND(E22="No cotiza",F22="No cotiza")),"No cotiza",IF(OR(E22="",E22="No cotiza"),"Especifique la tarifa IVA",IF(OR(F22="",F22="No cotiza"),"Especifique el precio unitario antes de IVA",ROUND(F22*(1+E22),0)))),"Imposible calcular")</f>
        <v>10293500</v>
      </c>
      <c r="H22" s="33">
        <f t="shared" si="1"/>
        <v>174989500</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25">
      <c r="A23" s="26" t="s">
        <v>104</v>
      </c>
      <c r="B23" s="52">
        <v>10</v>
      </c>
      <c r="C23" s="54" t="s">
        <v>107</v>
      </c>
      <c r="D23" s="54">
        <v>1</v>
      </c>
      <c r="E23" s="55">
        <v>0.19</v>
      </c>
      <c r="F23" s="56">
        <v>9250000</v>
      </c>
      <c r="G23" s="41">
        <f>IFERROR(IF(OR(AND(E23="",F23=""),AND(E23="No cotiza",F23="No cotiza")),"No cotiza",IF(OR(E23="",E23="No cotiza"),"Especifique la tarifa IVA",IF(OR(F23="",F23="No cotiza"),"Especifique el precio unitario antes de IVA",ROUND(F23*(1+E23),0)))),"Imposible calcular")</f>
        <v>11007500</v>
      </c>
      <c r="H23" s="42">
        <f t="shared" si="1"/>
        <v>11007500</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2">
      <c r="A24" s="44" t="s">
        <v>104</v>
      </c>
      <c r="B24" s="45">
        <v>15</v>
      </c>
      <c r="C24" s="46" t="s">
        <v>105</v>
      </c>
      <c r="D24" s="46">
        <v>10</v>
      </c>
      <c r="E24" s="47">
        <v>0.19</v>
      </c>
      <c r="F24" s="48">
        <v>18220000</v>
      </c>
      <c r="G24" s="49">
        <f t="shared" si="0"/>
        <v>21681800</v>
      </c>
      <c r="H24" s="50">
        <f>IFERROR(IF(OR(AND(E24="",F24=""),AND(E24="No cotiza",F24="No cotiza")),"No cotiza",IF(OR(E24="",E24="No cotiza"),"Especifique la tarifa IVA",IF(OR(F24="",F24="No cotiza"),"Especifique el precio unitario antes de IVA",ROUND(G24*D24,0)))),"Imposible calcular")</f>
        <v>216818000</v>
      </c>
      <c r="I24" s="51" t="str">
        <f>IF(AND(COUNT(F21,F24)=2,F21&gt;=F24),"Favor revisar precios, se espera que el precio aumente con los Kva de la UPS","")</f>
        <v/>
      </c>
      <c r="L24" s="1" t="b">
        <f t="shared" si="2"/>
        <v>1</v>
      </c>
      <c r="M24" s="1" t="b">
        <f t="shared" si="2"/>
        <v>1</v>
      </c>
      <c r="N24" s="1" t="b">
        <f t="shared" si="3"/>
        <v>1</v>
      </c>
    </row>
    <row r="25" spans="1:14" ht="37.5" customHeight="1" x14ac:dyDescent="0.2">
      <c r="A25" s="26" t="s">
        <v>104</v>
      </c>
      <c r="B25" s="52">
        <v>15</v>
      </c>
      <c r="C25" s="28" t="s">
        <v>106</v>
      </c>
      <c r="D25" s="28">
        <v>5</v>
      </c>
      <c r="E25" s="30">
        <v>0.19</v>
      </c>
      <c r="F25" s="31">
        <v>20070000</v>
      </c>
      <c r="G25" s="32">
        <f t="shared" si="0"/>
        <v>23883300</v>
      </c>
      <c r="H25" s="33">
        <f t="shared" ref="H25:H35" si="4">IFERROR(IF(OR(AND(E25="",F25=""),AND(E25="No cotiza",F25="No cotiza")),"No cotiza",IF(OR(E25="",E25="No cotiza"),"Especifique la tarifa IVA",IF(OR(F25="",F25="No cotiza"),"Especifique el precio unitario antes de IVA",ROUND(G25*D25,0)))),"Imposible calcular")</f>
        <v>119416500</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25">
      <c r="A26" s="26" t="s">
        <v>104</v>
      </c>
      <c r="B26" s="52">
        <v>15</v>
      </c>
      <c r="C26" s="54" t="s">
        <v>107</v>
      </c>
      <c r="D26" s="54">
        <v>0</v>
      </c>
      <c r="E26" s="55">
        <v>0.19</v>
      </c>
      <c r="F26" s="56">
        <v>20750000</v>
      </c>
      <c r="G26" s="41">
        <f t="shared" si="0"/>
        <v>24692500</v>
      </c>
      <c r="H26" s="42">
        <f t="shared" si="4"/>
        <v>0</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2">
      <c r="A27" s="44" t="s">
        <v>108</v>
      </c>
      <c r="B27" s="45">
        <v>30</v>
      </c>
      <c r="C27" s="46" t="s">
        <v>105</v>
      </c>
      <c r="D27" s="46">
        <v>1</v>
      </c>
      <c r="E27" s="47">
        <v>0.19</v>
      </c>
      <c r="F27" s="48">
        <v>30240000</v>
      </c>
      <c r="G27" s="49">
        <f t="shared" si="0"/>
        <v>35985600</v>
      </c>
      <c r="H27" s="50">
        <f t="shared" si="4"/>
        <v>35985600</v>
      </c>
      <c r="I27" s="51" t="str">
        <f>IF(AND(COUNT(F24,F27)=2,F24&gt;=F27),"Favor revisar precios, se espera que el precio aumente con los Kva de la UPS","")</f>
        <v/>
      </c>
      <c r="L27" s="1" t="b">
        <f t="shared" si="2"/>
        <v>1</v>
      </c>
      <c r="M27" s="1" t="b">
        <f t="shared" si="2"/>
        <v>1</v>
      </c>
      <c r="N27" s="1" t="b">
        <f t="shared" si="3"/>
        <v>1</v>
      </c>
    </row>
    <row r="28" spans="1:14" ht="37.5" customHeight="1" x14ac:dyDescent="0.2">
      <c r="A28" s="26" t="s">
        <v>108</v>
      </c>
      <c r="B28" s="52">
        <v>30</v>
      </c>
      <c r="C28" s="28" t="s">
        <v>106</v>
      </c>
      <c r="D28" s="28">
        <v>0</v>
      </c>
      <c r="E28" s="30">
        <v>0.19</v>
      </c>
      <c r="F28" s="31">
        <v>32990000</v>
      </c>
      <c r="G28" s="32">
        <f t="shared" si="0"/>
        <v>39258100</v>
      </c>
      <c r="H28" s="33">
        <f t="shared" si="4"/>
        <v>0</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25">
      <c r="A29" s="26" t="s">
        <v>108</v>
      </c>
      <c r="B29" s="52">
        <v>30</v>
      </c>
      <c r="C29" s="54" t="s">
        <v>107</v>
      </c>
      <c r="D29" s="54">
        <v>2</v>
      </c>
      <c r="E29" s="55">
        <v>0.19</v>
      </c>
      <c r="F29" s="56">
        <v>35220000</v>
      </c>
      <c r="G29" s="41">
        <f t="shared" si="0"/>
        <v>41911800</v>
      </c>
      <c r="H29" s="42">
        <f t="shared" si="4"/>
        <v>83823600</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2">
      <c r="A30" s="44" t="s">
        <v>108</v>
      </c>
      <c r="B30" s="45">
        <v>40</v>
      </c>
      <c r="C30" s="46" t="s">
        <v>105</v>
      </c>
      <c r="D30" s="46">
        <v>1</v>
      </c>
      <c r="E30" s="47">
        <v>0.19</v>
      </c>
      <c r="F30" s="48">
        <v>32550000</v>
      </c>
      <c r="G30" s="49">
        <f t="shared" si="0"/>
        <v>38734500</v>
      </c>
      <c r="H30" s="50">
        <f t="shared" si="4"/>
        <v>38734500</v>
      </c>
      <c r="I30" s="51"/>
      <c r="L30" s="1" t="b">
        <f t="shared" si="2"/>
        <v>1</v>
      </c>
      <c r="M30" s="1" t="b">
        <f t="shared" si="2"/>
        <v>1</v>
      </c>
      <c r="N30" s="1" t="b">
        <f t="shared" si="3"/>
        <v>1</v>
      </c>
    </row>
    <row r="31" spans="1:14" ht="37.5" customHeight="1" x14ac:dyDescent="0.2">
      <c r="A31" s="26" t="s">
        <v>108</v>
      </c>
      <c r="B31" s="52">
        <v>40</v>
      </c>
      <c r="C31" s="28" t="s">
        <v>106</v>
      </c>
      <c r="D31" s="28">
        <v>0</v>
      </c>
      <c r="E31" s="30">
        <v>0.19</v>
      </c>
      <c r="F31" s="31">
        <v>36010000</v>
      </c>
      <c r="G31" s="32">
        <f t="shared" si="0"/>
        <v>42851900</v>
      </c>
      <c r="H31" s="33">
        <f t="shared" si="4"/>
        <v>0</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25">
      <c r="A32" s="35" t="s">
        <v>108</v>
      </c>
      <c r="B32" s="58">
        <v>40</v>
      </c>
      <c r="C32" s="37" t="s">
        <v>107</v>
      </c>
      <c r="D32" s="37">
        <v>0</v>
      </c>
      <c r="E32" s="55">
        <v>0.19</v>
      </c>
      <c r="F32" s="40">
        <v>38950000</v>
      </c>
      <c r="G32" s="59">
        <f t="shared" si="0"/>
        <v>46350500</v>
      </c>
      <c r="H32" s="60">
        <f t="shared" si="4"/>
        <v>0</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2">
      <c r="A33" s="17" t="s">
        <v>108</v>
      </c>
      <c r="B33" s="62">
        <v>80</v>
      </c>
      <c r="C33" s="19" t="s">
        <v>105</v>
      </c>
      <c r="D33" s="19">
        <v>1</v>
      </c>
      <c r="E33" s="47">
        <v>0.19</v>
      </c>
      <c r="F33" s="22">
        <v>59700000</v>
      </c>
      <c r="G33" s="23">
        <f t="shared" si="0"/>
        <v>71043000</v>
      </c>
      <c r="H33" s="24">
        <f t="shared" si="4"/>
        <v>71043000</v>
      </c>
      <c r="I33" s="25" t="str">
        <f>IF(AND(COUNT(F30,F33)=2,F30&gt;=F33),"Favor revisar precios, se espera que el precio aumente con los Kva de la UPS","")</f>
        <v/>
      </c>
      <c r="L33" s="1" t="b">
        <f t="shared" si="2"/>
        <v>1</v>
      </c>
      <c r="M33" s="1" t="b">
        <f t="shared" si="2"/>
        <v>1</v>
      </c>
      <c r="N33" s="1" t="b">
        <f t="shared" si="3"/>
        <v>1</v>
      </c>
    </row>
    <row r="34" spans="1:14" ht="37.5" customHeight="1" x14ac:dyDescent="0.2">
      <c r="A34" s="26" t="s">
        <v>108</v>
      </c>
      <c r="B34" s="52">
        <v>80</v>
      </c>
      <c r="C34" s="28" t="s">
        <v>106</v>
      </c>
      <c r="D34" s="28">
        <v>0</v>
      </c>
      <c r="E34" s="30">
        <v>0.19</v>
      </c>
      <c r="F34" s="31">
        <v>63400000</v>
      </c>
      <c r="G34" s="32">
        <f t="shared" si="0"/>
        <v>75446000</v>
      </c>
      <c r="H34" s="33">
        <f t="shared" si="4"/>
        <v>0</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2">
      <c r="A35" s="63" t="s">
        <v>108</v>
      </c>
      <c r="B35" s="64">
        <v>80</v>
      </c>
      <c r="C35" s="28" t="s">
        <v>107</v>
      </c>
      <c r="D35" s="28">
        <v>0</v>
      </c>
      <c r="E35" s="55">
        <v>0.19</v>
      </c>
      <c r="F35" s="31">
        <v>67150000</v>
      </c>
      <c r="G35" s="32">
        <f t="shared" si="0"/>
        <v>79908500</v>
      </c>
      <c r="H35" s="33">
        <f t="shared" si="4"/>
        <v>0</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25">
      <c r="A36" s="181" t="s">
        <v>109</v>
      </c>
      <c r="B36" s="181"/>
      <c r="C36" s="181"/>
      <c r="D36" s="65">
        <f>SUM(D18:D35)</f>
        <v>43</v>
      </c>
      <c r="H36" s="66">
        <f>IF(SUM(H18:H35)=0,"",SUM(H18:H35))</f>
        <v>795788700</v>
      </c>
      <c r="I36" s="67"/>
      <c r="K36" s="68"/>
    </row>
    <row r="37" spans="1:14" ht="3.75" customHeight="1" x14ac:dyDescent="0.2">
      <c r="B37" s="69"/>
    </row>
    <row r="38" spans="1:14" s="1" customFormat="1" ht="15.5" customHeight="1" x14ac:dyDescent="0.2">
      <c r="A38" s="182" t="s">
        <v>110</v>
      </c>
      <c r="B38" s="182"/>
      <c r="C38" s="182"/>
      <c r="D38" s="182"/>
      <c r="E38" s="182"/>
      <c r="F38" s="182"/>
      <c r="G38" s="182"/>
      <c r="H38" s="182"/>
      <c r="I38" s="182"/>
    </row>
    <row r="39" spans="1:14" s="1" customFormat="1" ht="57.75" customHeight="1" x14ac:dyDescent="0.2">
      <c r="A39" s="170" t="s">
        <v>111</v>
      </c>
      <c r="B39" s="170"/>
      <c r="C39" s="170"/>
      <c r="D39" s="170"/>
      <c r="E39" s="170"/>
      <c r="F39" s="170"/>
      <c r="G39" s="170"/>
      <c r="H39" s="170"/>
      <c r="I39" s="170"/>
    </row>
    <row r="40" spans="1:14" ht="19.5" customHeight="1" x14ac:dyDescent="0.2">
      <c r="A40" s="171" t="s">
        <v>112</v>
      </c>
      <c r="B40" s="171"/>
      <c r="C40" s="171"/>
      <c r="D40" s="171"/>
      <c r="E40" s="171"/>
      <c r="F40" s="171"/>
      <c r="G40" s="171"/>
      <c r="H40" s="171"/>
      <c r="I40" s="171"/>
      <c r="J40" s="1"/>
    </row>
    <row r="41" spans="1:14" ht="16" x14ac:dyDescent="0.2">
      <c r="J41" s="1"/>
    </row>
    <row r="42" spans="1:14" ht="15" customHeight="1" x14ac:dyDescent="0.2"/>
  </sheetData>
  <mergeCells count="21">
    <mergeCell ref="A11:I11"/>
    <mergeCell ref="A3:I3"/>
    <mergeCell ref="B5:C5"/>
    <mergeCell ref="E5:F5"/>
    <mergeCell ref="H5:I5"/>
    <mergeCell ref="B6:C6"/>
    <mergeCell ref="E6:F6"/>
    <mergeCell ref="H6:I6"/>
    <mergeCell ref="B7:C7"/>
    <mergeCell ref="E7:F7"/>
    <mergeCell ref="H7:I7"/>
    <mergeCell ref="A9:I9"/>
    <mergeCell ref="A10:I10"/>
    <mergeCell ref="A39:I39"/>
    <mergeCell ref="A40:I40"/>
    <mergeCell ref="A12:I12"/>
    <mergeCell ref="A13:I13"/>
    <mergeCell ref="A15:B15"/>
    <mergeCell ref="B16:E16"/>
    <mergeCell ref="A36:C36"/>
    <mergeCell ref="A38:I38"/>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2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2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200-000002000000}">
      <formula1>0</formula1>
      <formula2>9.99999999999999E+39</formula2>
    </dataValidation>
    <dataValidation type="whole" allowBlank="1" showInputMessage="1" showErrorMessage="1" errorTitle="Precio Unitario antes de IVA" error="Debe ser un valor entero mayor que cero" sqref="F21:F35" xr:uid="{00000000-0002-0000-02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2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2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OFERTA ECONOMICA</vt:lpstr>
      <vt:lpstr>REPUESTOS</vt:lpstr>
      <vt:lpstr>Cotización (2)</vt:lpstr>
      <vt:lpstr>'Cotización (2)'!Área_de_impresión</vt:lpstr>
      <vt:lpstr>'OFERTA ECONOMICA'!Área_de_impresión</vt:lpstr>
      <vt:lpstr>'OFERTA ECONOMICA'!Títulos_a_imprimir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VELEZ</dc:creator>
  <cp:keywords/>
  <dc:description/>
  <cp:lastModifiedBy>Sara Fajardo</cp:lastModifiedBy>
  <cp:revision/>
  <dcterms:created xsi:type="dcterms:W3CDTF">2018-12-17T00:47:47Z</dcterms:created>
  <dcterms:modified xsi:type="dcterms:W3CDTF">2026-06-16T00:04:56Z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2022-09-30T13:36:33Z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cbec7e71-506a-49bd-9bfd-2728a9fb3d1a</vt:lpwstr>
  </property>
  <property fmtid="{D5CDD505-2E9C-101B-9397-08002B2CF9AE}" pid="8" name="MSIP_Label_6d4a1d0b-1085-4621-a04c-793d50865184_ContentBits">
    <vt:lpwstr>0</vt:lpwstr>
  </property>
</Properties>
</file>