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Pcv\Documents\SENA 2026\Hidroflow\"/>
    </mc:Choice>
  </mc:AlternateContent>
  <xr:revisionPtr revIDLastSave="0" documentId="8_{E3333696-D9CC-4CDF-835F-7747D284D34B}" xr6:coauthVersionLast="47" xr6:coauthVersionMax="47" xr10:uidLastSave="{00000000-0000-0000-0000-000000000000}"/>
  <bookViews>
    <workbookView xWindow="-110" yWindow="-110" windowWidth="19420" windowHeight="10300" activeTab="1" xr2:uid="{00000000-000D-0000-FFFF-FFFF00000000}"/>
  </bookViews>
  <sheets>
    <sheet name="2025" sheetId="2" r:id="rId1"/>
    <sheet name="2026" sheetId="3" r:id="rId2"/>
    <sheet name="Hoja1" sheetId="5" state="hidden" r:id="rId3"/>
    <sheet name="APU" sheetId="4" r:id="rId4"/>
  </sheets>
  <externalReferences>
    <externalReference r:id="rId5"/>
  </externalReferences>
  <definedNames>
    <definedName name="_xlnm._FilterDatabase" localSheetId="0" hidden="1">'2025'!$A$3:$E$32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3" l="1"/>
  <c r="J8" i="3" s="1"/>
  <c r="I9" i="3"/>
  <c r="I10" i="3"/>
  <c r="J10" i="3" s="1"/>
  <c r="I11" i="3"/>
  <c r="I12" i="3"/>
  <c r="J12" i="3" s="1"/>
  <c r="I13" i="3"/>
  <c r="I14" i="3"/>
  <c r="J14" i="3" s="1"/>
  <c r="I15" i="3"/>
  <c r="I16" i="3"/>
  <c r="J16" i="3" s="1"/>
  <c r="I17" i="3"/>
  <c r="J17" i="3" s="1"/>
  <c r="I18" i="3"/>
  <c r="I19" i="3"/>
  <c r="I20" i="3"/>
  <c r="I21" i="3"/>
  <c r="J21" i="3" s="1"/>
  <c r="I22" i="3"/>
  <c r="J22" i="3" s="1"/>
  <c r="I23" i="3"/>
  <c r="I24" i="3"/>
  <c r="I25" i="3"/>
  <c r="I26" i="3"/>
  <c r="J26" i="3" s="1"/>
  <c r="I27" i="3"/>
  <c r="I28" i="3"/>
  <c r="J28" i="3" s="1"/>
  <c r="I29" i="3"/>
  <c r="I30" i="3"/>
  <c r="J30" i="3" s="1"/>
  <c r="I31" i="3"/>
  <c r="I32" i="3"/>
  <c r="J32" i="3" s="1"/>
  <c r="I33" i="3"/>
  <c r="I34" i="3"/>
  <c r="J34" i="3" s="1"/>
  <c r="I35" i="3"/>
  <c r="I36" i="3"/>
  <c r="I37" i="3"/>
  <c r="J37" i="3" s="1"/>
  <c r="I38" i="3"/>
  <c r="J38" i="3" s="1"/>
  <c r="I7" i="3"/>
  <c r="J33" i="3"/>
  <c r="J31" i="3"/>
  <c r="J29" i="3"/>
  <c r="J27" i="3"/>
  <c r="J25" i="3"/>
  <c r="J20" i="3"/>
  <c r="J19" i="3"/>
  <c r="J18" i="3"/>
  <c r="J15" i="3"/>
  <c r="J13" i="3"/>
  <c r="J11" i="3"/>
  <c r="J9" i="3"/>
  <c r="J7" i="3"/>
  <c r="J23" i="3"/>
  <c r="J24" i="3"/>
  <c r="J35" i="3"/>
  <c r="J36" i="3"/>
  <c r="J44" i="5"/>
  <c r="I44" i="5"/>
  <c r="I43" i="5"/>
  <c r="J43" i="5" s="1"/>
  <c r="I42" i="5"/>
  <c r="J42" i="5" s="1"/>
  <c r="I41" i="5"/>
  <c r="J41" i="5" s="1"/>
  <c r="I40" i="5"/>
  <c r="J40" i="5" s="1"/>
  <c r="I39" i="5"/>
  <c r="J39" i="5" s="1"/>
  <c r="I38" i="5"/>
  <c r="J38" i="5" s="1"/>
  <c r="I37" i="5"/>
  <c r="J37" i="5" s="1"/>
  <c r="J36" i="5"/>
  <c r="I36" i="5"/>
  <c r="I35" i="5"/>
  <c r="J35" i="5" s="1"/>
  <c r="I34" i="5"/>
  <c r="J34" i="5" s="1"/>
  <c r="I33" i="5"/>
  <c r="J33" i="5" s="1"/>
  <c r="I32" i="5"/>
  <c r="J32" i="5" s="1"/>
  <c r="I31" i="5"/>
  <c r="J31" i="5" s="1"/>
  <c r="I30" i="5"/>
  <c r="J30" i="5" s="1"/>
  <c r="I29" i="5"/>
  <c r="J29" i="5" s="1"/>
  <c r="J28" i="5"/>
  <c r="I28" i="5"/>
  <c r="I27" i="5"/>
  <c r="J27" i="5" s="1"/>
  <c r="I26" i="5"/>
  <c r="J26" i="5" s="1"/>
  <c r="I25" i="5"/>
  <c r="J25" i="5" s="1"/>
  <c r="I24" i="5"/>
  <c r="J24" i="5" s="1"/>
  <c r="I23" i="5"/>
  <c r="J23" i="5" s="1"/>
  <c r="I22" i="5"/>
  <c r="J22" i="5" s="1"/>
  <c r="I21" i="5"/>
  <c r="J21" i="5" s="1"/>
  <c r="I20" i="5"/>
  <c r="J20" i="5" s="1"/>
  <c r="I19" i="5"/>
  <c r="J19" i="5" s="1"/>
  <c r="I18" i="5"/>
  <c r="J18" i="5" s="1"/>
  <c r="I17" i="5"/>
  <c r="J17" i="5" s="1"/>
  <c r="I16" i="5"/>
  <c r="J16" i="5" s="1"/>
  <c r="I15" i="5"/>
  <c r="J15" i="5" s="1"/>
  <c r="I14" i="5"/>
  <c r="J14" i="5" s="1"/>
  <c r="I13" i="5"/>
  <c r="J13" i="5" s="1"/>
  <c r="I12" i="5"/>
  <c r="J12" i="5" s="1"/>
  <c r="I11" i="5"/>
  <c r="J11" i="5" s="1"/>
  <c r="I10" i="5"/>
  <c r="J10" i="5" s="1"/>
  <c r="I9" i="5"/>
  <c r="J9" i="5" s="1"/>
  <c r="I8" i="5"/>
  <c r="J8" i="5" s="1"/>
  <c r="I7" i="5"/>
  <c r="J7" i="5" s="1"/>
  <c r="I6" i="5"/>
  <c r="J6" i="5" s="1"/>
  <c r="I5" i="5"/>
  <c r="J5" i="5" s="1"/>
  <c r="I4" i="5"/>
  <c r="J4" i="5" s="1"/>
  <c r="I3" i="5"/>
  <c r="J3" i="5" s="1"/>
  <c r="J45" i="5" l="1"/>
  <c r="J48" i="5" l="1"/>
  <c r="J49" i="5" s="1"/>
  <c r="J47" i="5"/>
  <c r="J46" i="5"/>
  <c r="J50" i="5" l="1"/>
  <c r="R1736" i="4"/>
  <c r="C1736" i="4"/>
  <c r="A1736" i="4"/>
  <c r="T1764" i="4"/>
  <c r="T1763" i="4"/>
  <c r="T1748" i="4"/>
  <c r="T1752" i="4" s="1"/>
  <c r="T1744" i="4"/>
  <c r="R1693" i="4"/>
  <c r="C1693" i="4"/>
  <c r="A1693" i="4"/>
  <c r="T1721" i="4"/>
  <c r="T1720" i="4"/>
  <c r="T1705" i="4"/>
  <c r="T1709" i="4" s="1"/>
  <c r="T1701" i="4"/>
  <c r="R1650" i="4"/>
  <c r="C1650" i="4"/>
  <c r="A1650" i="4"/>
  <c r="T1678" i="4"/>
  <c r="T1677" i="4"/>
  <c r="T1662" i="4"/>
  <c r="T1666" i="4" s="1"/>
  <c r="T1658" i="4"/>
  <c r="R1607" i="4"/>
  <c r="C1607" i="4"/>
  <c r="A1607" i="4"/>
  <c r="T1635" i="4"/>
  <c r="T1634" i="4"/>
  <c r="T1619" i="4"/>
  <c r="T1623" i="4" s="1"/>
  <c r="T1615" i="4"/>
  <c r="R1564" i="4"/>
  <c r="C1564" i="4"/>
  <c r="A1564" i="4"/>
  <c r="T1592" i="4"/>
  <c r="T1591" i="4"/>
  <c r="T1576" i="4"/>
  <c r="T1580" i="4" s="1"/>
  <c r="T1572" i="4"/>
  <c r="R1521" i="4"/>
  <c r="C1521" i="4"/>
  <c r="A1521" i="4"/>
  <c r="T1549" i="4"/>
  <c r="T1548" i="4"/>
  <c r="T1533" i="4"/>
  <c r="T1537" i="4" s="1"/>
  <c r="T1526" i="4"/>
  <c r="T1529" i="4" s="1"/>
  <c r="R1478" i="4"/>
  <c r="C1478" i="4"/>
  <c r="A1478" i="4"/>
  <c r="T1506" i="4"/>
  <c r="T1505" i="4"/>
  <c r="T1490" i="4"/>
  <c r="T1494" i="4" s="1"/>
  <c r="T1483" i="4"/>
  <c r="T1486" i="4" s="1"/>
  <c r="R1437" i="4"/>
  <c r="C1437" i="4"/>
  <c r="A1437" i="4"/>
  <c r="T1463" i="4"/>
  <c r="T1462" i="4"/>
  <c r="T1465" i="4" s="1"/>
  <c r="T1449" i="4"/>
  <c r="T1448" i="4"/>
  <c r="T1442" i="4"/>
  <c r="T1444" i="4" s="1"/>
  <c r="R1396" i="4"/>
  <c r="C1396" i="4"/>
  <c r="A1396" i="4"/>
  <c r="T1422" i="4"/>
  <c r="T1421" i="4"/>
  <c r="T1408" i="4"/>
  <c r="T1407" i="4"/>
  <c r="T1401" i="4"/>
  <c r="T1403" i="4" s="1"/>
  <c r="R1355" i="4"/>
  <c r="T1368" i="4"/>
  <c r="C1355" i="4"/>
  <c r="A1355" i="4"/>
  <c r="T1360" i="4"/>
  <c r="T1362" i="4" s="1"/>
  <c r="T1381" i="4"/>
  <c r="T1380" i="4"/>
  <c r="T1367" i="4"/>
  <c r="T1366" i="4"/>
  <c r="T1370" i="4" s="1"/>
  <c r="R1314" i="4"/>
  <c r="C1314" i="4"/>
  <c r="A1314" i="4"/>
  <c r="T1340" i="4"/>
  <c r="T1339" i="4"/>
  <c r="T1342" i="4" s="1"/>
  <c r="T1327" i="4"/>
  <c r="T1326" i="4"/>
  <c r="T1325" i="4"/>
  <c r="T1321" i="4"/>
  <c r="R1273" i="4"/>
  <c r="C1273" i="4"/>
  <c r="A1273" i="4"/>
  <c r="T1299" i="4"/>
  <c r="T1298" i="4"/>
  <c r="T1286" i="4"/>
  <c r="T1285" i="4"/>
  <c r="T1284" i="4"/>
  <c r="T1280" i="4"/>
  <c r="R1232" i="4"/>
  <c r="C1232" i="4"/>
  <c r="A1232" i="4"/>
  <c r="T1258" i="4"/>
  <c r="T1257" i="4"/>
  <c r="T1245" i="4"/>
  <c r="T1244" i="4"/>
  <c r="T1243" i="4"/>
  <c r="T1247" i="4" s="1"/>
  <c r="T1239" i="4"/>
  <c r="R1191" i="4"/>
  <c r="C1191" i="4"/>
  <c r="A1191" i="4"/>
  <c r="T1217" i="4"/>
  <c r="T1216" i="4"/>
  <c r="T1204" i="4"/>
  <c r="T1203" i="4"/>
  <c r="T1202" i="4"/>
  <c r="T1198" i="4"/>
  <c r="R1150" i="4"/>
  <c r="C1150" i="4"/>
  <c r="A1150" i="4"/>
  <c r="T1176" i="4"/>
  <c r="T1175" i="4"/>
  <c r="T1163" i="4"/>
  <c r="T1162" i="4"/>
  <c r="T1161" i="4"/>
  <c r="T1157" i="4"/>
  <c r="R1108" i="4"/>
  <c r="C1108" i="4"/>
  <c r="A1108" i="4"/>
  <c r="T1135" i="4"/>
  <c r="T1134" i="4"/>
  <c r="T1122" i="4"/>
  <c r="T1121" i="4"/>
  <c r="T1120" i="4"/>
  <c r="T1119" i="4"/>
  <c r="T1113" i="4"/>
  <c r="T1115" i="4" s="1"/>
  <c r="R1065" i="4"/>
  <c r="C1065" i="4"/>
  <c r="A1065" i="4"/>
  <c r="T1093" i="4"/>
  <c r="T1092" i="4"/>
  <c r="T1078" i="4"/>
  <c r="T1077" i="4"/>
  <c r="T1076" i="4"/>
  <c r="T1072" i="4"/>
  <c r="R1024" i="4"/>
  <c r="C1024" i="4"/>
  <c r="A1024" i="4"/>
  <c r="T1050" i="4"/>
  <c r="T1049" i="4"/>
  <c r="T1037" i="4"/>
  <c r="T1036" i="4"/>
  <c r="T1035" i="4"/>
  <c r="T1031" i="4"/>
  <c r="R983" i="4"/>
  <c r="C983" i="4"/>
  <c r="A983" i="4"/>
  <c r="T1009" i="4"/>
  <c r="T1008" i="4"/>
  <c r="T996" i="4"/>
  <c r="T995" i="4"/>
  <c r="T994" i="4"/>
  <c r="T990" i="4"/>
  <c r="R942" i="4"/>
  <c r="C942" i="4"/>
  <c r="A942" i="4"/>
  <c r="T968" i="4"/>
  <c r="T967" i="4"/>
  <c r="T955" i="4"/>
  <c r="T953" i="4"/>
  <c r="T954" i="4"/>
  <c r="T949" i="4"/>
  <c r="R900" i="4"/>
  <c r="C900" i="4"/>
  <c r="A900" i="4"/>
  <c r="T927" i="4"/>
  <c r="T926" i="4"/>
  <c r="T914" i="4"/>
  <c r="T913" i="4"/>
  <c r="T912" i="4"/>
  <c r="T911" i="4"/>
  <c r="T907" i="4"/>
  <c r="R858" i="4"/>
  <c r="C858" i="4"/>
  <c r="A858" i="4"/>
  <c r="T885" i="4"/>
  <c r="T884" i="4"/>
  <c r="T872" i="4"/>
  <c r="T871" i="4"/>
  <c r="T870" i="4"/>
  <c r="T869" i="4"/>
  <c r="T865" i="4"/>
  <c r="R816" i="4"/>
  <c r="C816" i="4"/>
  <c r="A816" i="4"/>
  <c r="T843" i="4"/>
  <c r="T842" i="4"/>
  <c r="T830" i="4"/>
  <c r="T829" i="4"/>
  <c r="T828" i="4"/>
  <c r="T827" i="4"/>
  <c r="T823" i="4"/>
  <c r="R774" i="4"/>
  <c r="C774" i="4"/>
  <c r="A774" i="4"/>
  <c r="T801" i="4"/>
  <c r="T800" i="4"/>
  <c r="T787" i="4"/>
  <c r="T786" i="4"/>
  <c r="T788" i="4"/>
  <c r="T785" i="4"/>
  <c r="T781" i="4"/>
  <c r="R731" i="4"/>
  <c r="C731" i="4"/>
  <c r="A731" i="4"/>
  <c r="T759" i="4"/>
  <c r="T758" i="4"/>
  <c r="T743" i="4"/>
  <c r="T745" i="4"/>
  <c r="T744" i="4"/>
  <c r="T742" i="4"/>
  <c r="T738" i="4"/>
  <c r="R688" i="4"/>
  <c r="C688" i="4"/>
  <c r="A688" i="4"/>
  <c r="T716" i="4"/>
  <c r="T715" i="4"/>
  <c r="T701" i="4"/>
  <c r="T700" i="4"/>
  <c r="T699" i="4"/>
  <c r="T695" i="4"/>
  <c r="R645" i="4"/>
  <c r="C645" i="4"/>
  <c r="A645" i="4"/>
  <c r="T673" i="4"/>
  <c r="T672" i="4"/>
  <c r="T659" i="4"/>
  <c r="T658" i="4"/>
  <c r="T657" i="4"/>
  <c r="T656" i="4"/>
  <c r="T652" i="4"/>
  <c r="T615" i="4"/>
  <c r="R602" i="4"/>
  <c r="C602" i="4"/>
  <c r="A602" i="4"/>
  <c r="T630" i="4"/>
  <c r="T629" i="4"/>
  <c r="T614" i="4"/>
  <c r="T616" i="4"/>
  <c r="T613" i="4"/>
  <c r="T609" i="4"/>
  <c r="R560" i="4"/>
  <c r="C560" i="4"/>
  <c r="A560" i="4"/>
  <c r="T573" i="4"/>
  <c r="T587" i="4"/>
  <c r="T586" i="4"/>
  <c r="T574" i="4"/>
  <c r="T572" i="4"/>
  <c r="T571" i="4"/>
  <c r="T567" i="4"/>
  <c r="R518" i="4"/>
  <c r="C518" i="4"/>
  <c r="A518" i="4"/>
  <c r="T532" i="4"/>
  <c r="T533" i="4"/>
  <c r="T545" i="4"/>
  <c r="T544" i="4"/>
  <c r="T531" i="4"/>
  <c r="T530" i="4"/>
  <c r="T529" i="4"/>
  <c r="T525" i="4"/>
  <c r="R472" i="4"/>
  <c r="C472" i="4"/>
  <c r="A472" i="4"/>
  <c r="Q503" i="4"/>
  <c r="T503" i="4" s="1"/>
  <c r="T502" i="4"/>
  <c r="T486" i="4"/>
  <c r="T485" i="4"/>
  <c r="T484" i="4"/>
  <c r="T480" i="4"/>
  <c r="R430" i="4"/>
  <c r="C430" i="4"/>
  <c r="A430" i="4"/>
  <c r="T457" i="4"/>
  <c r="T456" i="4"/>
  <c r="T443" i="4"/>
  <c r="T442" i="4"/>
  <c r="T441" i="4"/>
  <c r="T437" i="4"/>
  <c r="R388" i="4"/>
  <c r="C388" i="4"/>
  <c r="A388" i="4"/>
  <c r="R346" i="4"/>
  <c r="C346" i="4"/>
  <c r="A346" i="4"/>
  <c r="T415" i="4"/>
  <c r="T414" i="4"/>
  <c r="T401" i="4"/>
  <c r="T400" i="4"/>
  <c r="T399" i="4"/>
  <c r="T395" i="4"/>
  <c r="T373" i="4"/>
  <c r="T372" i="4"/>
  <c r="T359" i="4"/>
  <c r="T358" i="4"/>
  <c r="T357" i="4"/>
  <c r="T353" i="4"/>
  <c r="R304" i="4"/>
  <c r="C304" i="4"/>
  <c r="A304" i="4"/>
  <c r="T331" i="4"/>
  <c r="T330" i="4"/>
  <c r="T317" i="4"/>
  <c r="T316" i="4"/>
  <c r="T315" i="4"/>
  <c r="T311" i="4"/>
  <c r="R260" i="4"/>
  <c r="C260" i="4"/>
  <c r="A260" i="4"/>
  <c r="T273" i="4"/>
  <c r="T272" i="4"/>
  <c r="T289" i="4"/>
  <c r="T288" i="4"/>
  <c r="T275" i="4"/>
  <c r="T274" i="4"/>
  <c r="T271" i="4"/>
  <c r="T267" i="4"/>
  <c r="R218" i="4"/>
  <c r="C218" i="4"/>
  <c r="A218" i="4"/>
  <c r="T245" i="4"/>
  <c r="T244" i="4"/>
  <c r="T231" i="4"/>
  <c r="T230" i="4"/>
  <c r="T229" i="4"/>
  <c r="T225" i="4"/>
  <c r="R176" i="4"/>
  <c r="C176" i="4"/>
  <c r="A176" i="4"/>
  <c r="T203" i="4"/>
  <c r="T202" i="4"/>
  <c r="T189" i="4"/>
  <c r="T188" i="4"/>
  <c r="T187" i="4"/>
  <c r="T183" i="4"/>
  <c r="R134" i="4"/>
  <c r="C134" i="4"/>
  <c r="A134" i="4"/>
  <c r="T161" i="4"/>
  <c r="T160" i="4"/>
  <c r="T147" i="4"/>
  <c r="T146" i="4"/>
  <c r="T145" i="4"/>
  <c r="T141" i="4"/>
  <c r="R92" i="4"/>
  <c r="C92" i="4"/>
  <c r="A92" i="4"/>
  <c r="T119" i="4"/>
  <c r="T118" i="4"/>
  <c r="T105" i="4"/>
  <c r="T104" i="4"/>
  <c r="T103" i="4"/>
  <c r="T99" i="4"/>
  <c r="R50" i="4"/>
  <c r="C50" i="4"/>
  <c r="A50" i="4"/>
  <c r="T62" i="4"/>
  <c r="T63" i="4"/>
  <c r="T64" i="4"/>
  <c r="T65" i="4"/>
  <c r="T56" i="4"/>
  <c r="T77" i="4"/>
  <c r="T76" i="4"/>
  <c r="T61" i="4"/>
  <c r="T55" i="4"/>
  <c r="R8" i="4"/>
  <c r="C8" i="4"/>
  <c r="A8" i="4"/>
  <c r="T13" i="4"/>
  <c r="T15" i="4" s="1"/>
  <c r="T35" i="4"/>
  <c r="T34" i="4"/>
  <c r="T22" i="4"/>
  <c r="T21" i="4"/>
  <c r="T20" i="4"/>
  <c r="T19" i="4"/>
  <c r="T1206" i="4" l="1"/>
  <c r="T998" i="4"/>
  <c r="T1637" i="4"/>
  <c r="T1452" i="4"/>
  <c r="T1551" i="4"/>
  <c r="T1552" i="4" s="1"/>
  <c r="T1165" i="4"/>
  <c r="T1039" i="4"/>
  <c r="T1329" i="4"/>
  <c r="T1343" i="4" s="1"/>
  <c r="T1123" i="4"/>
  <c r="T1411" i="4"/>
  <c r="J39" i="3"/>
  <c r="T1052" i="4"/>
  <c r="T1053" i="4" s="1"/>
  <c r="T1766" i="4"/>
  <c r="T1767" i="4" s="1"/>
  <c r="T1723" i="4"/>
  <c r="T1724" i="4" s="1"/>
  <c r="T1680" i="4"/>
  <c r="T1681" i="4" s="1"/>
  <c r="T1638" i="4"/>
  <c r="T1594" i="4"/>
  <c r="T1595" i="4" s="1"/>
  <c r="T1508" i="4"/>
  <c r="T1509" i="4" s="1"/>
  <c r="T1466" i="4"/>
  <c r="T1424" i="4"/>
  <c r="T1383" i="4"/>
  <c r="T1384" i="4" s="1"/>
  <c r="T1301" i="4"/>
  <c r="T1288" i="4"/>
  <c r="T1260" i="4"/>
  <c r="T1261" i="4" s="1"/>
  <c r="T1219" i="4"/>
  <c r="T1220" i="4" s="1"/>
  <c r="T1178" i="4"/>
  <c r="T1179" i="4"/>
  <c r="T1137" i="4"/>
  <c r="T1138" i="4" s="1"/>
  <c r="T1095" i="4"/>
  <c r="T1082" i="4"/>
  <c r="T1011" i="4"/>
  <c r="T1012" i="4" s="1"/>
  <c r="T957" i="4"/>
  <c r="T675" i="4"/>
  <c r="T970" i="4"/>
  <c r="T887" i="4"/>
  <c r="T803" i="4"/>
  <c r="T845" i="4"/>
  <c r="T929" i="4"/>
  <c r="T915" i="4"/>
  <c r="T930" i="4" s="1"/>
  <c r="T873" i="4"/>
  <c r="T888" i="4" s="1"/>
  <c r="T831" i="4"/>
  <c r="T846" i="4" s="1"/>
  <c r="T789" i="4"/>
  <c r="T662" i="4"/>
  <c r="T459" i="4"/>
  <c r="T417" i="4"/>
  <c r="T761" i="4"/>
  <c r="T446" i="4"/>
  <c r="T589" i="4"/>
  <c r="T632" i="4"/>
  <c r="T748" i="4"/>
  <c r="T718" i="4"/>
  <c r="T705" i="4"/>
  <c r="T291" i="4"/>
  <c r="T375" i="4"/>
  <c r="T205" i="4"/>
  <c r="T404" i="4"/>
  <c r="T320" i="4"/>
  <c r="T362" i="4"/>
  <c r="T619" i="4"/>
  <c r="T576" i="4"/>
  <c r="T547" i="4"/>
  <c r="T534" i="4"/>
  <c r="T505" i="4"/>
  <c r="T491" i="4"/>
  <c r="T333" i="4"/>
  <c r="T192" i="4"/>
  <c r="T37" i="4"/>
  <c r="T278" i="4"/>
  <c r="T57" i="4"/>
  <c r="T247" i="4"/>
  <c r="T150" i="4"/>
  <c r="T66" i="4"/>
  <c r="T234" i="4"/>
  <c r="T163" i="4"/>
  <c r="T121" i="4"/>
  <c r="T108" i="4"/>
  <c r="T79" i="4"/>
  <c r="T23" i="4"/>
  <c r="T1425" i="4" l="1"/>
  <c r="T1426" i="4" s="1"/>
  <c r="T1427" i="4" s="1"/>
  <c r="J41" i="3"/>
  <c r="J40" i="3"/>
  <c r="J42" i="3"/>
  <c r="J43" i="3" s="1"/>
  <c r="T206" i="4"/>
  <c r="T376" i="4"/>
  <c r="T847" i="4"/>
  <c r="T848" i="4" s="1"/>
  <c r="T889" i="4"/>
  <c r="T890" i="4" s="1"/>
  <c r="T931" i="4"/>
  <c r="T932" i="4" s="1"/>
  <c r="T1013" i="4"/>
  <c r="T1014" i="4" s="1"/>
  <c r="T1054" i="4"/>
  <c r="T1055" i="4" s="1"/>
  <c r="T1139" i="4"/>
  <c r="T1140" i="4" s="1"/>
  <c r="T1180" i="4"/>
  <c r="T1181" i="4" s="1"/>
  <c r="T1221" i="4"/>
  <c r="T1222" i="4" s="1"/>
  <c r="T1262" i="4"/>
  <c r="T1263" i="4" s="1"/>
  <c r="T1344" i="4"/>
  <c r="T1345" i="4" s="1"/>
  <c r="T1385" i="4"/>
  <c r="T1386" i="4" s="1"/>
  <c r="T1467" i="4"/>
  <c r="T1468" i="4" s="1"/>
  <c r="T1510" i="4"/>
  <c r="T1511" i="4" s="1"/>
  <c r="T1553" i="4"/>
  <c r="T1554" i="4" s="1"/>
  <c r="T1596" i="4"/>
  <c r="T1597" i="4" s="1"/>
  <c r="T1639" i="4"/>
  <c r="T1640" i="4" s="1"/>
  <c r="T1682" i="4"/>
  <c r="T1683" i="4" s="1"/>
  <c r="T1725" i="4"/>
  <c r="T1726" i="4" s="1"/>
  <c r="T1768" i="4"/>
  <c r="T1769" i="4" s="1"/>
  <c r="T1302" i="4"/>
  <c r="T1096" i="4"/>
  <c r="T971" i="4"/>
  <c r="T676" i="4"/>
  <c r="T804" i="4"/>
  <c r="T418" i="4"/>
  <c r="T460" i="4"/>
  <c r="T590" i="4"/>
  <c r="T633" i="4"/>
  <c r="T762" i="4"/>
  <c r="T292" i="4"/>
  <c r="T719" i="4"/>
  <c r="T334" i="4"/>
  <c r="T548" i="4"/>
  <c r="T506" i="4"/>
  <c r="T164" i="4"/>
  <c r="T38" i="4"/>
  <c r="T248" i="4"/>
  <c r="T122" i="4"/>
  <c r="T80" i="4"/>
  <c r="J44" i="3" l="1"/>
  <c r="T81" i="4"/>
  <c r="T82" i="4" s="1"/>
  <c r="T123" i="4"/>
  <c r="T124" i="4" s="1"/>
  <c r="T249" i="4"/>
  <c r="T250" i="4" s="1"/>
  <c r="T39" i="4"/>
  <c r="T40" i="4" s="1"/>
  <c r="T165" i="4"/>
  <c r="T166" i="4" s="1"/>
  <c r="T507" i="4"/>
  <c r="T508" i="4" s="1"/>
  <c r="T549" i="4"/>
  <c r="T550" i="4" s="1"/>
  <c r="T335" i="4"/>
  <c r="T336" i="4" s="1"/>
  <c r="T720" i="4"/>
  <c r="T721" i="4" s="1"/>
  <c r="T293" i="4"/>
  <c r="T294" i="4" s="1"/>
  <c r="T763" i="4"/>
  <c r="T764" i="4" s="1"/>
  <c r="T634" i="4"/>
  <c r="T635" i="4" s="1"/>
  <c r="T591" i="4"/>
  <c r="T592" i="4" s="1"/>
  <c r="T461" i="4"/>
  <c r="T462" i="4" s="1"/>
  <c r="T419" i="4"/>
  <c r="T420" i="4" s="1"/>
  <c r="T805" i="4"/>
  <c r="T806" i="4" s="1"/>
  <c r="T677" i="4"/>
  <c r="T678" i="4" s="1"/>
  <c r="T972" i="4"/>
  <c r="T973" i="4" s="1"/>
  <c r="T1097" i="4"/>
  <c r="T1098" i="4" s="1"/>
  <c r="T1303" i="4"/>
  <c r="T1304" i="4" s="1"/>
  <c r="T377" i="4"/>
  <c r="T378" i="4" s="1"/>
  <c r="T207" i="4"/>
  <c r="T208"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38" authorId="0" shapeId="0" xr:uid="{00000000-0006-0000-0300-000001000000}">
      <text>
        <r>
          <rPr>
            <sz val="8"/>
            <color indexed="81"/>
            <rFont val="Tahoma"/>
            <family val="2"/>
          </rPr>
          <t>Sumatoria de los subtotales</t>
        </r>
      </text>
    </comment>
    <comment ref="T39" authorId="0" shapeId="0" xr:uid="{00000000-0006-0000-0300-000002000000}">
      <text>
        <r>
          <rPr>
            <sz val="8"/>
            <color indexed="81"/>
            <rFont val="Tahoma"/>
            <family val="2"/>
          </rPr>
          <t>Total costo directo multiplicado por el AIU</t>
        </r>
        <r>
          <rPr>
            <sz val="8"/>
            <color indexed="81"/>
            <rFont val="Tahoma"/>
            <family val="2"/>
          </rPr>
          <t xml:space="preserve">
</t>
        </r>
      </text>
    </comment>
    <comment ref="T40" authorId="0" shapeId="0" xr:uid="{00000000-0006-0000-0300-000003000000}">
      <text>
        <r>
          <rPr>
            <sz val="8"/>
            <color indexed="81"/>
            <rFont val="Tahoma"/>
            <family val="2"/>
          </rPr>
          <t>Sumatoria costo directo y costo indirecto</t>
        </r>
        <r>
          <rPr>
            <sz val="8"/>
            <color indexed="81"/>
            <rFont val="Tahoma"/>
            <family val="2"/>
          </rPr>
          <t xml:space="preserve">
</t>
        </r>
      </text>
    </comment>
    <comment ref="T80" authorId="0" shapeId="0" xr:uid="{00000000-0006-0000-0300-000004000000}">
      <text>
        <r>
          <rPr>
            <sz val="8"/>
            <color indexed="81"/>
            <rFont val="Tahoma"/>
            <family val="2"/>
          </rPr>
          <t>Sumatoria de los subtotales</t>
        </r>
      </text>
    </comment>
    <comment ref="T81" authorId="0" shapeId="0" xr:uid="{00000000-0006-0000-0300-000005000000}">
      <text>
        <r>
          <rPr>
            <sz val="8"/>
            <color indexed="81"/>
            <rFont val="Tahoma"/>
            <family val="2"/>
          </rPr>
          <t>Total costo directo multiplicado por el AIU</t>
        </r>
        <r>
          <rPr>
            <sz val="8"/>
            <color indexed="81"/>
            <rFont val="Tahoma"/>
            <family val="2"/>
          </rPr>
          <t xml:space="preserve">
</t>
        </r>
      </text>
    </comment>
    <comment ref="T82" authorId="0" shapeId="0" xr:uid="{00000000-0006-0000-0300-000006000000}">
      <text>
        <r>
          <rPr>
            <sz val="8"/>
            <color indexed="81"/>
            <rFont val="Tahoma"/>
            <family val="2"/>
          </rPr>
          <t>Sumatoria costo directo y costo indirecto</t>
        </r>
        <r>
          <rPr>
            <sz val="8"/>
            <color indexed="81"/>
            <rFont val="Tahoma"/>
            <family val="2"/>
          </rPr>
          <t xml:space="preserve">
</t>
        </r>
      </text>
    </comment>
    <comment ref="T122" authorId="0" shapeId="0" xr:uid="{00000000-0006-0000-0300-000007000000}">
      <text>
        <r>
          <rPr>
            <sz val="8"/>
            <color indexed="81"/>
            <rFont val="Tahoma"/>
            <family val="2"/>
          </rPr>
          <t>Sumatoria de los subtotales</t>
        </r>
      </text>
    </comment>
    <comment ref="T123" authorId="0" shapeId="0" xr:uid="{00000000-0006-0000-0300-000008000000}">
      <text>
        <r>
          <rPr>
            <sz val="8"/>
            <color indexed="81"/>
            <rFont val="Tahoma"/>
            <family val="2"/>
          </rPr>
          <t>Total costo directo multiplicado por el AIU</t>
        </r>
        <r>
          <rPr>
            <sz val="8"/>
            <color indexed="81"/>
            <rFont val="Tahoma"/>
            <family val="2"/>
          </rPr>
          <t xml:space="preserve">
</t>
        </r>
      </text>
    </comment>
    <comment ref="T124" authorId="0" shapeId="0" xr:uid="{00000000-0006-0000-0300-000009000000}">
      <text>
        <r>
          <rPr>
            <sz val="8"/>
            <color indexed="81"/>
            <rFont val="Tahoma"/>
            <family val="2"/>
          </rPr>
          <t>Sumatoria costo directo y costo indirecto</t>
        </r>
        <r>
          <rPr>
            <sz val="8"/>
            <color indexed="81"/>
            <rFont val="Tahoma"/>
            <family val="2"/>
          </rPr>
          <t xml:space="preserve">
</t>
        </r>
      </text>
    </comment>
    <comment ref="T164" authorId="0" shapeId="0" xr:uid="{00000000-0006-0000-0300-00000A000000}">
      <text>
        <r>
          <rPr>
            <sz val="8"/>
            <color indexed="81"/>
            <rFont val="Tahoma"/>
            <family val="2"/>
          </rPr>
          <t>Sumatoria de los subtotales</t>
        </r>
      </text>
    </comment>
    <comment ref="T165" authorId="0" shapeId="0" xr:uid="{00000000-0006-0000-0300-00000B000000}">
      <text>
        <r>
          <rPr>
            <sz val="8"/>
            <color indexed="81"/>
            <rFont val="Tahoma"/>
            <family val="2"/>
          </rPr>
          <t>Total costo directo multiplicado por el AIU</t>
        </r>
        <r>
          <rPr>
            <sz val="8"/>
            <color indexed="81"/>
            <rFont val="Tahoma"/>
            <family val="2"/>
          </rPr>
          <t xml:space="preserve">
</t>
        </r>
      </text>
    </comment>
    <comment ref="T166" authorId="0" shapeId="0" xr:uid="{00000000-0006-0000-0300-00000C000000}">
      <text>
        <r>
          <rPr>
            <sz val="8"/>
            <color indexed="81"/>
            <rFont val="Tahoma"/>
            <family val="2"/>
          </rPr>
          <t>Sumatoria costo directo y costo indirecto</t>
        </r>
        <r>
          <rPr>
            <sz val="8"/>
            <color indexed="81"/>
            <rFont val="Tahoma"/>
            <family val="2"/>
          </rPr>
          <t xml:space="preserve">
</t>
        </r>
      </text>
    </comment>
    <comment ref="T206" authorId="0" shapeId="0" xr:uid="{00000000-0006-0000-0300-00000D000000}">
      <text>
        <r>
          <rPr>
            <sz val="8"/>
            <color indexed="81"/>
            <rFont val="Tahoma"/>
            <family val="2"/>
          </rPr>
          <t>Sumatoria de los subtotales</t>
        </r>
      </text>
    </comment>
    <comment ref="T207" authorId="0" shapeId="0" xr:uid="{00000000-0006-0000-0300-00000E000000}">
      <text>
        <r>
          <rPr>
            <sz val="8"/>
            <color indexed="81"/>
            <rFont val="Tahoma"/>
            <family val="2"/>
          </rPr>
          <t>Total costo directo multiplicado por el AIU</t>
        </r>
        <r>
          <rPr>
            <sz val="8"/>
            <color indexed="81"/>
            <rFont val="Tahoma"/>
            <family val="2"/>
          </rPr>
          <t xml:space="preserve">
</t>
        </r>
      </text>
    </comment>
    <comment ref="T208" authorId="0" shapeId="0" xr:uid="{00000000-0006-0000-0300-00000F000000}">
      <text>
        <r>
          <rPr>
            <sz val="8"/>
            <color indexed="81"/>
            <rFont val="Tahoma"/>
            <family val="2"/>
          </rPr>
          <t>Sumatoria costo directo y costo indirecto</t>
        </r>
        <r>
          <rPr>
            <sz val="8"/>
            <color indexed="81"/>
            <rFont val="Tahoma"/>
            <family val="2"/>
          </rPr>
          <t xml:space="preserve">
</t>
        </r>
      </text>
    </comment>
    <comment ref="T248" authorId="0" shapeId="0" xr:uid="{00000000-0006-0000-0300-000010000000}">
      <text>
        <r>
          <rPr>
            <sz val="8"/>
            <color indexed="81"/>
            <rFont val="Tahoma"/>
            <family val="2"/>
          </rPr>
          <t>Sumatoria de los subtotales</t>
        </r>
      </text>
    </comment>
    <comment ref="T249" authorId="0" shapeId="0" xr:uid="{00000000-0006-0000-0300-000011000000}">
      <text>
        <r>
          <rPr>
            <sz val="8"/>
            <color indexed="81"/>
            <rFont val="Tahoma"/>
            <family val="2"/>
          </rPr>
          <t>Total costo directo multiplicado por el AIU</t>
        </r>
        <r>
          <rPr>
            <sz val="8"/>
            <color indexed="81"/>
            <rFont val="Tahoma"/>
            <family val="2"/>
          </rPr>
          <t xml:space="preserve">
</t>
        </r>
      </text>
    </comment>
    <comment ref="T250" authorId="0" shapeId="0" xr:uid="{00000000-0006-0000-0300-000012000000}">
      <text>
        <r>
          <rPr>
            <sz val="8"/>
            <color indexed="81"/>
            <rFont val="Tahoma"/>
            <family val="2"/>
          </rPr>
          <t>Sumatoria costo directo y costo indirecto</t>
        </r>
        <r>
          <rPr>
            <sz val="8"/>
            <color indexed="81"/>
            <rFont val="Tahoma"/>
            <family val="2"/>
          </rPr>
          <t xml:space="preserve">
</t>
        </r>
      </text>
    </comment>
    <comment ref="T292" authorId="0" shapeId="0" xr:uid="{00000000-0006-0000-0300-000013000000}">
      <text>
        <r>
          <rPr>
            <sz val="8"/>
            <color indexed="81"/>
            <rFont val="Tahoma"/>
            <family val="2"/>
          </rPr>
          <t>Sumatoria de los subtotales</t>
        </r>
      </text>
    </comment>
    <comment ref="T293" authorId="0" shapeId="0" xr:uid="{00000000-0006-0000-0300-000014000000}">
      <text>
        <r>
          <rPr>
            <sz val="8"/>
            <color indexed="81"/>
            <rFont val="Tahoma"/>
            <family val="2"/>
          </rPr>
          <t>Total costo directo multiplicado por el AIU</t>
        </r>
        <r>
          <rPr>
            <sz val="8"/>
            <color indexed="81"/>
            <rFont val="Tahoma"/>
            <family val="2"/>
          </rPr>
          <t xml:space="preserve">
</t>
        </r>
      </text>
    </comment>
    <comment ref="T294" authorId="0" shapeId="0" xr:uid="{00000000-0006-0000-0300-000015000000}">
      <text>
        <r>
          <rPr>
            <sz val="8"/>
            <color indexed="81"/>
            <rFont val="Tahoma"/>
            <family val="2"/>
          </rPr>
          <t>Sumatoria costo directo y costo indirecto</t>
        </r>
        <r>
          <rPr>
            <sz val="8"/>
            <color indexed="81"/>
            <rFont val="Tahoma"/>
            <family val="2"/>
          </rPr>
          <t xml:space="preserve">
</t>
        </r>
      </text>
    </comment>
    <comment ref="T334" authorId="0" shapeId="0" xr:uid="{00000000-0006-0000-0300-000016000000}">
      <text>
        <r>
          <rPr>
            <sz val="8"/>
            <color indexed="81"/>
            <rFont val="Tahoma"/>
            <family val="2"/>
          </rPr>
          <t>Sumatoria de los subtotales</t>
        </r>
      </text>
    </comment>
    <comment ref="T335" authorId="0" shapeId="0" xr:uid="{00000000-0006-0000-0300-000017000000}">
      <text>
        <r>
          <rPr>
            <sz val="8"/>
            <color indexed="81"/>
            <rFont val="Tahoma"/>
            <family val="2"/>
          </rPr>
          <t>Total costo directo multiplicado por el AIU</t>
        </r>
        <r>
          <rPr>
            <sz val="8"/>
            <color indexed="81"/>
            <rFont val="Tahoma"/>
            <family val="2"/>
          </rPr>
          <t xml:space="preserve">
</t>
        </r>
      </text>
    </comment>
    <comment ref="T336" authorId="0" shapeId="0" xr:uid="{00000000-0006-0000-0300-000018000000}">
      <text>
        <r>
          <rPr>
            <sz val="8"/>
            <color indexed="81"/>
            <rFont val="Tahoma"/>
            <family val="2"/>
          </rPr>
          <t>Sumatoria costo directo y costo indirecto</t>
        </r>
        <r>
          <rPr>
            <sz val="8"/>
            <color indexed="81"/>
            <rFont val="Tahoma"/>
            <family val="2"/>
          </rPr>
          <t xml:space="preserve">
</t>
        </r>
      </text>
    </comment>
    <comment ref="T376" authorId="0" shapeId="0" xr:uid="{00000000-0006-0000-0300-000019000000}">
      <text>
        <r>
          <rPr>
            <sz val="8"/>
            <color indexed="81"/>
            <rFont val="Tahoma"/>
            <family val="2"/>
          </rPr>
          <t>Sumatoria de los subtotales</t>
        </r>
      </text>
    </comment>
    <comment ref="T377" authorId="0" shapeId="0" xr:uid="{00000000-0006-0000-0300-00001A000000}">
      <text>
        <r>
          <rPr>
            <sz val="8"/>
            <color indexed="81"/>
            <rFont val="Tahoma"/>
            <family val="2"/>
          </rPr>
          <t>Total costo directo multiplicado por el AIU</t>
        </r>
        <r>
          <rPr>
            <sz val="8"/>
            <color indexed="81"/>
            <rFont val="Tahoma"/>
            <family val="2"/>
          </rPr>
          <t xml:space="preserve">
</t>
        </r>
      </text>
    </comment>
    <comment ref="T378" authorId="0" shapeId="0" xr:uid="{00000000-0006-0000-0300-00001B000000}">
      <text>
        <r>
          <rPr>
            <sz val="8"/>
            <color indexed="81"/>
            <rFont val="Tahoma"/>
            <family val="2"/>
          </rPr>
          <t>Sumatoria costo directo y costo indirecto</t>
        </r>
        <r>
          <rPr>
            <sz val="8"/>
            <color indexed="81"/>
            <rFont val="Tahoma"/>
            <family val="2"/>
          </rPr>
          <t xml:space="preserve">
</t>
        </r>
      </text>
    </comment>
    <comment ref="T418" authorId="0" shapeId="0" xr:uid="{00000000-0006-0000-0300-00001C000000}">
      <text>
        <r>
          <rPr>
            <sz val="8"/>
            <color indexed="81"/>
            <rFont val="Tahoma"/>
            <family val="2"/>
          </rPr>
          <t>Sumatoria de los subtotales</t>
        </r>
      </text>
    </comment>
    <comment ref="T419" authorId="0" shapeId="0" xr:uid="{00000000-0006-0000-0300-00001D000000}">
      <text>
        <r>
          <rPr>
            <sz val="8"/>
            <color indexed="81"/>
            <rFont val="Tahoma"/>
            <family val="2"/>
          </rPr>
          <t>Total costo directo multiplicado por el AIU</t>
        </r>
        <r>
          <rPr>
            <sz val="8"/>
            <color indexed="81"/>
            <rFont val="Tahoma"/>
            <family val="2"/>
          </rPr>
          <t xml:space="preserve">
</t>
        </r>
      </text>
    </comment>
    <comment ref="T420" authorId="0" shapeId="0" xr:uid="{00000000-0006-0000-0300-00001E000000}">
      <text>
        <r>
          <rPr>
            <sz val="8"/>
            <color indexed="81"/>
            <rFont val="Tahoma"/>
            <family val="2"/>
          </rPr>
          <t>Sumatoria costo directo y costo indirecto</t>
        </r>
        <r>
          <rPr>
            <sz val="8"/>
            <color indexed="81"/>
            <rFont val="Tahoma"/>
            <family val="2"/>
          </rPr>
          <t xml:space="preserve">
</t>
        </r>
      </text>
    </comment>
    <comment ref="T460" authorId="0" shapeId="0" xr:uid="{00000000-0006-0000-0300-00001F000000}">
      <text>
        <r>
          <rPr>
            <sz val="8"/>
            <color indexed="81"/>
            <rFont val="Tahoma"/>
            <family val="2"/>
          </rPr>
          <t>Sumatoria de los subtotales</t>
        </r>
      </text>
    </comment>
    <comment ref="T461" authorId="0" shapeId="0" xr:uid="{00000000-0006-0000-0300-000020000000}">
      <text>
        <r>
          <rPr>
            <sz val="8"/>
            <color indexed="81"/>
            <rFont val="Tahoma"/>
            <family val="2"/>
          </rPr>
          <t>Total costo directo multiplicado por el AIU</t>
        </r>
        <r>
          <rPr>
            <sz val="8"/>
            <color indexed="81"/>
            <rFont val="Tahoma"/>
            <family val="2"/>
          </rPr>
          <t xml:space="preserve">
</t>
        </r>
      </text>
    </comment>
    <comment ref="T462" authorId="0" shapeId="0" xr:uid="{00000000-0006-0000-0300-000021000000}">
      <text>
        <r>
          <rPr>
            <sz val="8"/>
            <color indexed="81"/>
            <rFont val="Tahoma"/>
            <family val="2"/>
          </rPr>
          <t>Sumatoria costo directo y costo indirecto</t>
        </r>
        <r>
          <rPr>
            <sz val="8"/>
            <color indexed="81"/>
            <rFont val="Tahoma"/>
            <family val="2"/>
          </rPr>
          <t xml:space="preserve">
</t>
        </r>
      </text>
    </comment>
    <comment ref="T506" authorId="0" shapeId="0" xr:uid="{00000000-0006-0000-0300-000022000000}">
      <text>
        <r>
          <rPr>
            <sz val="8"/>
            <color indexed="81"/>
            <rFont val="Tahoma"/>
            <family val="2"/>
          </rPr>
          <t>Sumatoria de los subtotales</t>
        </r>
      </text>
    </comment>
    <comment ref="T507" authorId="0" shapeId="0" xr:uid="{00000000-0006-0000-0300-000023000000}">
      <text>
        <r>
          <rPr>
            <sz val="8"/>
            <color indexed="81"/>
            <rFont val="Tahoma"/>
            <family val="2"/>
          </rPr>
          <t>Total costo directo multiplicado por el AIU</t>
        </r>
        <r>
          <rPr>
            <sz val="8"/>
            <color indexed="81"/>
            <rFont val="Tahoma"/>
            <family val="2"/>
          </rPr>
          <t xml:space="preserve">
</t>
        </r>
      </text>
    </comment>
    <comment ref="T508" authorId="0" shapeId="0" xr:uid="{00000000-0006-0000-0300-000024000000}">
      <text>
        <r>
          <rPr>
            <sz val="8"/>
            <color indexed="81"/>
            <rFont val="Tahoma"/>
            <family val="2"/>
          </rPr>
          <t>Sumatoria costo directo y costo indirecto</t>
        </r>
        <r>
          <rPr>
            <sz val="8"/>
            <color indexed="81"/>
            <rFont val="Tahoma"/>
            <family val="2"/>
          </rPr>
          <t xml:space="preserve">
</t>
        </r>
      </text>
    </comment>
    <comment ref="T548" authorId="0" shapeId="0" xr:uid="{00000000-0006-0000-0300-000025000000}">
      <text>
        <r>
          <rPr>
            <sz val="8"/>
            <color indexed="81"/>
            <rFont val="Tahoma"/>
            <family val="2"/>
          </rPr>
          <t>Sumatoria de los subtotales</t>
        </r>
      </text>
    </comment>
    <comment ref="T549" authorId="0" shapeId="0" xr:uid="{00000000-0006-0000-0300-000026000000}">
      <text>
        <r>
          <rPr>
            <sz val="8"/>
            <color indexed="81"/>
            <rFont val="Tahoma"/>
            <family val="2"/>
          </rPr>
          <t>Total costo directo multiplicado por el AIU</t>
        </r>
        <r>
          <rPr>
            <sz val="8"/>
            <color indexed="81"/>
            <rFont val="Tahoma"/>
            <family val="2"/>
          </rPr>
          <t xml:space="preserve">
</t>
        </r>
      </text>
    </comment>
    <comment ref="T550" authorId="0" shapeId="0" xr:uid="{00000000-0006-0000-0300-000027000000}">
      <text>
        <r>
          <rPr>
            <sz val="8"/>
            <color indexed="81"/>
            <rFont val="Tahoma"/>
            <family val="2"/>
          </rPr>
          <t>Sumatoria costo directo y costo indirecto</t>
        </r>
        <r>
          <rPr>
            <sz val="8"/>
            <color indexed="81"/>
            <rFont val="Tahoma"/>
            <family val="2"/>
          </rPr>
          <t xml:space="preserve">
</t>
        </r>
      </text>
    </comment>
    <comment ref="T590" authorId="0" shapeId="0" xr:uid="{00000000-0006-0000-0300-000028000000}">
      <text>
        <r>
          <rPr>
            <sz val="8"/>
            <color indexed="81"/>
            <rFont val="Tahoma"/>
            <family val="2"/>
          </rPr>
          <t>Sumatoria de los subtotales</t>
        </r>
      </text>
    </comment>
    <comment ref="T591" authorId="0" shapeId="0" xr:uid="{00000000-0006-0000-0300-000029000000}">
      <text>
        <r>
          <rPr>
            <sz val="8"/>
            <color indexed="81"/>
            <rFont val="Tahoma"/>
            <family val="2"/>
          </rPr>
          <t>Total costo directo multiplicado por el AIU</t>
        </r>
        <r>
          <rPr>
            <sz val="8"/>
            <color indexed="81"/>
            <rFont val="Tahoma"/>
            <family val="2"/>
          </rPr>
          <t xml:space="preserve">
</t>
        </r>
      </text>
    </comment>
    <comment ref="T592" authorId="0" shapeId="0" xr:uid="{00000000-0006-0000-0300-00002A000000}">
      <text>
        <r>
          <rPr>
            <sz val="8"/>
            <color indexed="81"/>
            <rFont val="Tahoma"/>
            <family val="2"/>
          </rPr>
          <t>Sumatoria costo directo y costo indirecto</t>
        </r>
        <r>
          <rPr>
            <sz val="8"/>
            <color indexed="81"/>
            <rFont val="Tahoma"/>
            <family val="2"/>
          </rPr>
          <t xml:space="preserve">
</t>
        </r>
      </text>
    </comment>
    <comment ref="T633" authorId="0" shapeId="0" xr:uid="{00000000-0006-0000-0300-00002B000000}">
      <text>
        <r>
          <rPr>
            <sz val="8"/>
            <color indexed="81"/>
            <rFont val="Tahoma"/>
            <family val="2"/>
          </rPr>
          <t>Sumatoria de los subtotales</t>
        </r>
      </text>
    </comment>
    <comment ref="T634" authorId="0" shapeId="0" xr:uid="{00000000-0006-0000-0300-00002C000000}">
      <text>
        <r>
          <rPr>
            <sz val="8"/>
            <color indexed="81"/>
            <rFont val="Tahoma"/>
            <family val="2"/>
          </rPr>
          <t>Total costo directo multiplicado por el AIU</t>
        </r>
        <r>
          <rPr>
            <sz val="8"/>
            <color indexed="81"/>
            <rFont val="Tahoma"/>
            <family val="2"/>
          </rPr>
          <t xml:space="preserve">
</t>
        </r>
      </text>
    </comment>
    <comment ref="T635" authorId="0" shapeId="0" xr:uid="{00000000-0006-0000-0300-00002D000000}">
      <text>
        <r>
          <rPr>
            <sz val="8"/>
            <color indexed="81"/>
            <rFont val="Tahoma"/>
            <family val="2"/>
          </rPr>
          <t>Sumatoria costo directo y costo indirecto</t>
        </r>
        <r>
          <rPr>
            <sz val="8"/>
            <color indexed="81"/>
            <rFont val="Tahoma"/>
            <family val="2"/>
          </rPr>
          <t xml:space="preserve">
</t>
        </r>
      </text>
    </comment>
    <comment ref="T676" authorId="0" shapeId="0" xr:uid="{00000000-0006-0000-0300-00002E000000}">
      <text>
        <r>
          <rPr>
            <sz val="8"/>
            <color indexed="81"/>
            <rFont val="Tahoma"/>
            <family val="2"/>
          </rPr>
          <t>Sumatoria de los subtotales</t>
        </r>
      </text>
    </comment>
    <comment ref="T677" authorId="0" shapeId="0" xr:uid="{00000000-0006-0000-0300-00002F000000}">
      <text>
        <r>
          <rPr>
            <sz val="8"/>
            <color indexed="81"/>
            <rFont val="Tahoma"/>
            <family val="2"/>
          </rPr>
          <t>Total costo directo multiplicado por el AIU</t>
        </r>
        <r>
          <rPr>
            <sz val="8"/>
            <color indexed="81"/>
            <rFont val="Tahoma"/>
            <family val="2"/>
          </rPr>
          <t xml:space="preserve">
</t>
        </r>
      </text>
    </comment>
    <comment ref="T678" authorId="0" shapeId="0" xr:uid="{00000000-0006-0000-0300-000030000000}">
      <text>
        <r>
          <rPr>
            <sz val="8"/>
            <color indexed="81"/>
            <rFont val="Tahoma"/>
            <family val="2"/>
          </rPr>
          <t>Sumatoria costo directo y costo indirecto</t>
        </r>
        <r>
          <rPr>
            <sz val="8"/>
            <color indexed="81"/>
            <rFont val="Tahoma"/>
            <family val="2"/>
          </rPr>
          <t xml:space="preserve">
</t>
        </r>
      </text>
    </comment>
    <comment ref="T719" authorId="0" shapeId="0" xr:uid="{00000000-0006-0000-0300-000031000000}">
      <text>
        <r>
          <rPr>
            <sz val="8"/>
            <color indexed="81"/>
            <rFont val="Tahoma"/>
            <family val="2"/>
          </rPr>
          <t>Sumatoria de los subtotales</t>
        </r>
      </text>
    </comment>
    <comment ref="T720" authorId="0" shapeId="0" xr:uid="{00000000-0006-0000-0300-000032000000}">
      <text>
        <r>
          <rPr>
            <sz val="8"/>
            <color indexed="81"/>
            <rFont val="Tahoma"/>
            <family val="2"/>
          </rPr>
          <t>Total costo directo multiplicado por el AIU</t>
        </r>
        <r>
          <rPr>
            <sz val="8"/>
            <color indexed="81"/>
            <rFont val="Tahoma"/>
            <family val="2"/>
          </rPr>
          <t xml:space="preserve">
</t>
        </r>
      </text>
    </comment>
    <comment ref="T721" authorId="0" shapeId="0" xr:uid="{00000000-0006-0000-0300-000033000000}">
      <text>
        <r>
          <rPr>
            <sz val="8"/>
            <color indexed="81"/>
            <rFont val="Tahoma"/>
            <family val="2"/>
          </rPr>
          <t>Sumatoria costo directo y costo indirecto</t>
        </r>
        <r>
          <rPr>
            <sz val="8"/>
            <color indexed="81"/>
            <rFont val="Tahoma"/>
            <family val="2"/>
          </rPr>
          <t xml:space="preserve">
</t>
        </r>
      </text>
    </comment>
    <comment ref="T762" authorId="0" shapeId="0" xr:uid="{00000000-0006-0000-0300-000034000000}">
      <text>
        <r>
          <rPr>
            <sz val="8"/>
            <color indexed="81"/>
            <rFont val="Tahoma"/>
            <family val="2"/>
          </rPr>
          <t>Sumatoria de los subtotales</t>
        </r>
      </text>
    </comment>
    <comment ref="T763" authorId="0" shapeId="0" xr:uid="{00000000-0006-0000-0300-000035000000}">
      <text>
        <r>
          <rPr>
            <sz val="8"/>
            <color indexed="81"/>
            <rFont val="Tahoma"/>
            <family val="2"/>
          </rPr>
          <t>Total costo directo multiplicado por el AIU</t>
        </r>
        <r>
          <rPr>
            <sz val="8"/>
            <color indexed="81"/>
            <rFont val="Tahoma"/>
            <family val="2"/>
          </rPr>
          <t xml:space="preserve">
</t>
        </r>
      </text>
    </comment>
    <comment ref="T764" authorId="0" shapeId="0" xr:uid="{00000000-0006-0000-0300-000036000000}">
      <text>
        <r>
          <rPr>
            <sz val="8"/>
            <color indexed="81"/>
            <rFont val="Tahoma"/>
            <family val="2"/>
          </rPr>
          <t>Sumatoria costo directo y costo indirecto</t>
        </r>
        <r>
          <rPr>
            <sz val="8"/>
            <color indexed="81"/>
            <rFont val="Tahoma"/>
            <family val="2"/>
          </rPr>
          <t xml:space="preserve">
</t>
        </r>
      </text>
    </comment>
    <comment ref="T804" authorId="0" shapeId="0" xr:uid="{00000000-0006-0000-0300-000037000000}">
      <text>
        <r>
          <rPr>
            <sz val="8"/>
            <color indexed="81"/>
            <rFont val="Tahoma"/>
            <family val="2"/>
          </rPr>
          <t>Sumatoria de los subtotales</t>
        </r>
      </text>
    </comment>
    <comment ref="T805" authorId="0" shapeId="0" xr:uid="{00000000-0006-0000-0300-000038000000}">
      <text>
        <r>
          <rPr>
            <sz val="8"/>
            <color indexed="81"/>
            <rFont val="Tahoma"/>
            <family val="2"/>
          </rPr>
          <t>Total costo directo multiplicado por el AIU</t>
        </r>
        <r>
          <rPr>
            <sz val="8"/>
            <color indexed="81"/>
            <rFont val="Tahoma"/>
            <family val="2"/>
          </rPr>
          <t xml:space="preserve">
</t>
        </r>
      </text>
    </comment>
    <comment ref="T806" authorId="0" shapeId="0" xr:uid="{00000000-0006-0000-0300-000039000000}">
      <text>
        <r>
          <rPr>
            <sz val="8"/>
            <color indexed="81"/>
            <rFont val="Tahoma"/>
            <family val="2"/>
          </rPr>
          <t>Sumatoria costo directo y costo indirecto</t>
        </r>
        <r>
          <rPr>
            <sz val="8"/>
            <color indexed="81"/>
            <rFont val="Tahoma"/>
            <family val="2"/>
          </rPr>
          <t xml:space="preserve">
</t>
        </r>
      </text>
    </comment>
    <comment ref="T846" authorId="0" shapeId="0" xr:uid="{00000000-0006-0000-0300-00003A000000}">
      <text>
        <r>
          <rPr>
            <sz val="8"/>
            <color indexed="81"/>
            <rFont val="Tahoma"/>
            <family val="2"/>
          </rPr>
          <t>Sumatoria de los subtotales</t>
        </r>
      </text>
    </comment>
    <comment ref="T847" authorId="0" shapeId="0" xr:uid="{00000000-0006-0000-0300-00003B000000}">
      <text>
        <r>
          <rPr>
            <sz val="8"/>
            <color indexed="81"/>
            <rFont val="Tahoma"/>
            <family val="2"/>
          </rPr>
          <t>Total costo directo multiplicado por el AIU</t>
        </r>
        <r>
          <rPr>
            <sz val="8"/>
            <color indexed="81"/>
            <rFont val="Tahoma"/>
            <family val="2"/>
          </rPr>
          <t xml:space="preserve">
</t>
        </r>
      </text>
    </comment>
    <comment ref="T848" authorId="0" shapeId="0" xr:uid="{00000000-0006-0000-0300-00003C000000}">
      <text>
        <r>
          <rPr>
            <sz val="8"/>
            <color indexed="81"/>
            <rFont val="Tahoma"/>
            <family val="2"/>
          </rPr>
          <t>Sumatoria costo directo y costo indirecto</t>
        </r>
        <r>
          <rPr>
            <sz val="8"/>
            <color indexed="81"/>
            <rFont val="Tahoma"/>
            <family val="2"/>
          </rPr>
          <t xml:space="preserve">
</t>
        </r>
      </text>
    </comment>
    <comment ref="T888" authorId="0" shapeId="0" xr:uid="{00000000-0006-0000-0300-00003D000000}">
      <text>
        <r>
          <rPr>
            <sz val="8"/>
            <color indexed="81"/>
            <rFont val="Tahoma"/>
            <family val="2"/>
          </rPr>
          <t>Sumatoria de los subtotales</t>
        </r>
      </text>
    </comment>
    <comment ref="T889" authorId="0" shapeId="0" xr:uid="{00000000-0006-0000-0300-00003E000000}">
      <text>
        <r>
          <rPr>
            <sz val="8"/>
            <color indexed="81"/>
            <rFont val="Tahoma"/>
            <family val="2"/>
          </rPr>
          <t>Total costo directo multiplicado por el AIU</t>
        </r>
        <r>
          <rPr>
            <sz val="8"/>
            <color indexed="81"/>
            <rFont val="Tahoma"/>
            <family val="2"/>
          </rPr>
          <t xml:space="preserve">
</t>
        </r>
      </text>
    </comment>
    <comment ref="T890" authorId="0" shapeId="0" xr:uid="{00000000-0006-0000-0300-00003F000000}">
      <text>
        <r>
          <rPr>
            <sz val="8"/>
            <color indexed="81"/>
            <rFont val="Tahoma"/>
            <family val="2"/>
          </rPr>
          <t>Sumatoria costo directo y costo indirecto</t>
        </r>
        <r>
          <rPr>
            <sz val="8"/>
            <color indexed="81"/>
            <rFont val="Tahoma"/>
            <family val="2"/>
          </rPr>
          <t xml:space="preserve">
</t>
        </r>
      </text>
    </comment>
    <comment ref="T930" authorId="0" shapeId="0" xr:uid="{00000000-0006-0000-0300-000040000000}">
      <text>
        <r>
          <rPr>
            <sz val="8"/>
            <color indexed="81"/>
            <rFont val="Tahoma"/>
            <family val="2"/>
          </rPr>
          <t>Sumatoria de los subtotales</t>
        </r>
      </text>
    </comment>
    <comment ref="T931" authorId="0" shapeId="0" xr:uid="{00000000-0006-0000-0300-000041000000}">
      <text>
        <r>
          <rPr>
            <sz val="8"/>
            <color indexed="81"/>
            <rFont val="Tahoma"/>
            <family val="2"/>
          </rPr>
          <t>Total costo directo multiplicado por el AIU</t>
        </r>
        <r>
          <rPr>
            <sz val="8"/>
            <color indexed="81"/>
            <rFont val="Tahoma"/>
            <family val="2"/>
          </rPr>
          <t xml:space="preserve">
</t>
        </r>
      </text>
    </comment>
    <comment ref="T932" authorId="0" shapeId="0" xr:uid="{00000000-0006-0000-0300-000042000000}">
      <text>
        <r>
          <rPr>
            <sz val="8"/>
            <color indexed="81"/>
            <rFont val="Tahoma"/>
            <family val="2"/>
          </rPr>
          <t>Sumatoria costo directo y costo indirecto</t>
        </r>
        <r>
          <rPr>
            <sz val="8"/>
            <color indexed="81"/>
            <rFont val="Tahoma"/>
            <family val="2"/>
          </rPr>
          <t xml:space="preserve">
</t>
        </r>
      </text>
    </comment>
    <comment ref="T971" authorId="0" shapeId="0" xr:uid="{00000000-0006-0000-0300-000043000000}">
      <text>
        <r>
          <rPr>
            <sz val="8"/>
            <color indexed="81"/>
            <rFont val="Tahoma"/>
            <family val="2"/>
          </rPr>
          <t>Sumatoria de los subtotales</t>
        </r>
      </text>
    </comment>
    <comment ref="T972" authorId="0" shapeId="0" xr:uid="{00000000-0006-0000-0300-000044000000}">
      <text>
        <r>
          <rPr>
            <sz val="8"/>
            <color indexed="81"/>
            <rFont val="Tahoma"/>
            <family val="2"/>
          </rPr>
          <t>Total costo directo multiplicado por el AIU</t>
        </r>
        <r>
          <rPr>
            <sz val="8"/>
            <color indexed="81"/>
            <rFont val="Tahoma"/>
            <family val="2"/>
          </rPr>
          <t xml:space="preserve">
</t>
        </r>
      </text>
    </comment>
    <comment ref="T973" authorId="0" shapeId="0" xr:uid="{00000000-0006-0000-0300-000045000000}">
      <text>
        <r>
          <rPr>
            <sz val="8"/>
            <color indexed="81"/>
            <rFont val="Tahoma"/>
            <family val="2"/>
          </rPr>
          <t>Sumatoria costo directo y costo indirecto</t>
        </r>
        <r>
          <rPr>
            <sz val="8"/>
            <color indexed="81"/>
            <rFont val="Tahoma"/>
            <family val="2"/>
          </rPr>
          <t xml:space="preserve">
</t>
        </r>
      </text>
    </comment>
    <comment ref="T1012" authorId="0" shapeId="0" xr:uid="{00000000-0006-0000-0300-000046000000}">
      <text>
        <r>
          <rPr>
            <sz val="8"/>
            <color indexed="81"/>
            <rFont val="Tahoma"/>
            <family val="2"/>
          </rPr>
          <t>Sumatoria de los subtotales</t>
        </r>
      </text>
    </comment>
    <comment ref="T1013" authorId="0" shapeId="0" xr:uid="{00000000-0006-0000-0300-000047000000}">
      <text>
        <r>
          <rPr>
            <sz val="8"/>
            <color indexed="81"/>
            <rFont val="Tahoma"/>
            <family val="2"/>
          </rPr>
          <t>Total costo directo multiplicado por el AIU</t>
        </r>
        <r>
          <rPr>
            <sz val="8"/>
            <color indexed="81"/>
            <rFont val="Tahoma"/>
            <family val="2"/>
          </rPr>
          <t xml:space="preserve">
</t>
        </r>
      </text>
    </comment>
    <comment ref="T1014" authorId="0" shapeId="0" xr:uid="{00000000-0006-0000-0300-000048000000}">
      <text>
        <r>
          <rPr>
            <sz val="8"/>
            <color indexed="81"/>
            <rFont val="Tahoma"/>
            <family val="2"/>
          </rPr>
          <t>Sumatoria costo directo y costo indirecto</t>
        </r>
        <r>
          <rPr>
            <sz val="8"/>
            <color indexed="81"/>
            <rFont val="Tahoma"/>
            <family val="2"/>
          </rPr>
          <t xml:space="preserve">
</t>
        </r>
      </text>
    </comment>
    <comment ref="T1053" authorId="0" shapeId="0" xr:uid="{00000000-0006-0000-0300-000049000000}">
      <text>
        <r>
          <rPr>
            <sz val="8"/>
            <color indexed="81"/>
            <rFont val="Tahoma"/>
            <family val="2"/>
          </rPr>
          <t>Sumatoria de los subtotales</t>
        </r>
      </text>
    </comment>
    <comment ref="T1054" authorId="0" shapeId="0" xr:uid="{00000000-0006-0000-0300-00004A000000}">
      <text>
        <r>
          <rPr>
            <sz val="8"/>
            <color indexed="81"/>
            <rFont val="Tahoma"/>
            <family val="2"/>
          </rPr>
          <t>Total costo directo multiplicado por el AIU</t>
        </r>
        <r>
          <rPr>
            <sz val="8"/>
            <color indexed="81"/>
            <rFont val="Tahoma"/>
            <family val="2"/>
          </rPr>
          <t xml:space="preserve">
</t>
        </r>
      </text>
    </comment>
    <comment ref="T1055" authorId="0" shapeId="0" xr:uid="{00000000-0006-0000-0300-00004B000000}">
      <text>
        <r>
          <rPr>
            <sz val="8"/>
            <color indexed="81"/>
            <rFont val="Tahoma"/>
            <family val="2"/>
          </rPr>
          <t>Sumatoria costo directo y costo indirecto</t>
        </r>
        <r>
          <rPr>
            <sz val="8"/>
            <color indexed="81"/>
            <rFont val="Tahoma"/>
            <family val="2"/>
          </rPr>
          <t xml:space="preserve">
</t>
        </r>
      </text>
    </comment>
    <comment ref="T1096" authorId="0" shapeId="0" xr:uid="{00000000-0006-0000-0300-00004C000000}">
      <text>
        <r>
          <rPr>
            <sz val="8"/>
            <color indexed="81"/>
            <rFont val="Tahoma"/>
            <family val="2"/>
          </rPr>
          <t>Sumatoria de los subtotales</t>
        </r>
      </text>
    </comment>
    <comment ref="T1097" authorId="0" shapeId="0" xr:uid="{00000000-0006-0000-0300-00004D000000}">
      <text>
        <r>
          <rPr>
            <sz val="8"/>
            <color indexed="81"/>
            <rFont val="Tahoma"/>
            <family val="2"/>
          </rPr>
          <t>Total costo directo multiplicado por el AIU</t>
        </r>
        <r>
          <rPr>
            <sz val="8"/>
            <color indexed="81"/>
            <rFont val="Tahoma"/>
            <family val="2"/>
          </rPr>
          <t xml:space="preserve">
</t>
        </r>
      </text>
    </comment>
    <comment ref="T1098" authorId="0" shapeId="0" xr:uid="{00000000-0006-0000-0300-00004E000000}">
      <text>
        <r>
          <rPr>
            <sz val="8"/>
            <color indexed="81"/>
            <rFont val="Tahoma"/>
            <family val="2"/>
          </rPr>
          <t>Sumatoria costo directo y costo indirecto</t>
        </r>
        <r>
          <rPr>
            <sz val="8"/>
            <color indexed="81"/>
            <rFont val="Tahoma"/>
            <family val="2"/>
          </rPr>
          <t xml:space="preserve">
</t>
        </r>
      </text>
    </comment>
    <comment ref="T1138" authorId="0" shapeId="0" xr:uid="{00000000-0006-0000-0300-00004F000000}">
      <text>
        <r>
          <rPr>
            <sz val="8"/>
            <color indexed="81"/>
            <rFont val="Tahoma"/>
            <family val="2"/>
          </rPr>
          <t>Sumatoria de los subtotales</t>
        </r>
      </text>
    </comment>
    <comment ref="T1139" authorId="0" shapeId="0" xr:uid="{00000000-0006-0000-0300-000050000000}">
      <text>
        <r>
          <rPr>
            <sz val="8"/>
            <color indexed="81"/>
            <rFont val="Tahoma"/>
            <family val="2"/>
          </rPr>
          <t>Total costo directo multiplicado por el AIU</t>
        </r>
        <r>
          <rPr>
            <sz val="8"/>
            <color indexed="81"/>
            <rFont val="Tahoma"/>
            <family val="2"/>
          </rPr>
          <t xml:space="preserve">
</t>
        </r>
      </text>
    </comment>
    <comment ref="T1140" authorId="0" shapeId="0" xr:uid="{00000000-0006-0000-0300-000051000000}">
      <text>
        <r>
          <rPr>
            <sz val="8"/>
            <color indexed="81"/>
            <rFont val="Tahoma"/>
            <family val="2"/>
          </rPr>
          <t>Sumatoria costo directo y costo indirecto</t>
        </r>
        <r>
          <rPr>
            <sz val="8"/>
            <color indexed="81"/>
            <rFont val="Tahoma"/>
            <family val="2"/>
          </rPr>
          <t xml:space="preserve">
</t>
        </r>
      </text>
    </comment>
    <comment ref="T1179" authorId="0" shapeId="0" xr:uid="{00000000-0006-0000-0300-000052000000}">
      <text>
        <r>
          <rPr>
            <sz val="8"/>
            <color indexed="81"/>
            <rFont val="Tahoma"/>
            <family val="2"/>
          </rPr>
          <t>Sumatoria de los subtotales</t>
        </r>
      </text>
    </comment>
    <comment ref="T1180" authorId="0" shapeId="0" xr:uid="{00000000-0006-0000-0300-000053000000}">
      <text>
        <r>
          <rPr>
            <sz val="8"/>
            <color indexed="81"/>
            <rFont val="Tahoma"/>
            <family val="2"/>
          </rPr>
          <t>Total costo directo multiplicado por el AIU</t>
        </r>
        <r>
          <rPr>
            <sz val="8"/>
            <color indexed="81"/>
            <rFont val="Tahoma"/>
            <family val="2"/>
          </rPr>
          <t xml:space="preserve">
</t>
        </r>
      </text>
    </comment>
    <comment ref="T1181" authorId="0" shapeId="0" xr:uid="{00000000-0006-0000-0300-000054000000}">
      <text>
        <r>
          <rPr>
            <sz val="8"/>
            <color indexed="81"/>
            <rFont val="Tahoma"/>
            <family val="2"/>
          </rPr>
          <t>Sumatoria costo directo y costo indirecto</t>
        </r>
        <r>
          <rPr>
            <sz val="8"/>
            <color indexed="81"/>
            <rFont val="Tahoma"/>
            <family val="2"/>
          </rPr>
          <t xml:space="preserve">
</t>
        </r>
      </text>
    </comment>
    <comment ref="T1220" authorId="0" shapeId="0" xr:uid="{00000000-0006-0000-0300-000055000000}">
      <text>
        <r>
          <rPr>
            <sz val="8"/>
            <color indexed="81"/>
            <rFont val="Tahoma"/>
            <family val="2"/>
          </rPr>
          <t>Sumatoria de los subtotales</t>
        </r>
      </text>
    </comment>
    <comment ref="T1221" authorId="0" shapeId="0" xr:uid="{00000000-0006-0000-0300-000056000000}">
      <text>
        <r>
          <rPr>
            <sz val="8"/>
            <color indexed="81"/>
            <rFont val="Tahoma"/>
            <family val="2"/>
          </rPr>
          <t>Total costo directo multiplicado por el AIU</t>
        </r>
        <r>
          <rPr>
            <sz val="8"/>
            <color indexed="81"/>
            <rFont val="Tahoma"/>
            <family val="2"/>
          </rPr>
          <t xml:space="preserve">
</t>
        </r>
      </text>
    </comment>
    <comment ref="T1222" authorId="0" shapeId="0" xr:uid="{00000000-0006-0000-0300-000057000000}">
      <text>
        <r>
          <rPr>
            <sz val="8"/>
            <color indexed="81"/>
            <rFont val="Tahoma"/>
            <family val="2"/>
          </rPr>
          <t>Sumatoria costo directo y costo indirecto</t>
        </r>
        <r>
          <rPr>
            <sz val="8"/>
            <color indexed="81"/>
            <rFont val="Tahoma"/>
            <family val="2"/>
          </rPr>
          <t xml:space="preserve">
</t>
        </r>
      </text>
    </comment>
    <comment ref="T1261" authorId="0" shapeId="0" xr:uid="{00000000-0006-0000-0300-000058000000}">
      <text>
        <r>
          <rPr>
            <sz val="8"/>
            <color indexed="81"/>
            <rFont val="Tahoma"/>
            <family val="2"/>
          </rPr>
          <t>Sumatoria de los subtotales</t>
        </r>
      </text>
    </comment>
    <comment ref="T1262" authorId="0" shapeId="0" xr:uid="{00000000-0006-0000-0300-000059000000}">
      <text>
        <r>
          <rPr>
            <sz val="8"/>
            <color indexed="81"/>
            <rFont val="Tahoma"/>
            <family val="2"/>
          </rPr>
          <t>Total costo directo multiplicado por el AIU</t>
        </r>
        <r>
          <rPr>
            <sz val="8"/>
            <color indexed="81"/>
            <rFont val="Tahoma"/>
            <family val="2"/>
          </rPr>
          <t xml:space="preserve">
</t>
        </r>
      </text>
    </comment>
    <comment ref="T1263" authorId="0" shapeId="0" xr:uid="{00000000-0006-0000-0300-00005A000000}">
      <text>
        <r>
          <rPr>
            <sz val="8"/>
            <color indexed="81"/>
            <rFont val="Tahoma"/>
            <family val="2"/>
          </rPr>
          <t>Sumatoria costo directo y costo indirecto</t>
        </r>
        <r>
          <rPr>
            <sz val="8"/>
            <color indexed="81"/>
            <rFont val="Tahoma"/>
            <family val="2"/>
          </rPr>
          <t xml:space="preserve">
</t>
        </r>
      </text>
    </comment>
    <comment ref="T1302" authorId="0" shapeId="0" xr:uid="{00000000-0006-0000-0300-00005B000000}">
      <text>
        <r>
          <rPr>
            <sz val="8"/>
            <color indexed="81"/>
            <rFont val="Tahoma"/>
            <family val="2"/>
          </rPr>
          <t>Sumatoria de los subtotales</t>
        </r>
      </text>
    </comment>
    <comment ref="T1303" authorId="0" shapeId="0" xr:uid="{00000000-0006-0000-0300-00005C000000}">
      <text>
        <r>
          <rPr>
            <sz val="8"/>
            <color indexed="81"/>
            <rFont val="Tahoma"/>
            <family val="2"/>
          </rPr>
          <t>Total costo directo multiplicado por el AIU</t>
        </r>
        <r>
          <rPr>
            <sz val="8"/>
            <color indexed="81"/>
            <rFont val="Tahoma"/>
            <family val="2"/>
          </rPr>
          <t xml:space="preserve">
</t>
        </r>
      </text>
    </comment>
    <comment ref="T1304" authorId="0" shapeId="0" xr:uid="{00000000-0006-0000-0300-00005D000000}">
      <text>
        <r>
          <rPr>
            <sz val="8"/>
            <color indexed="81"/>
            <rFont val="Tahoma"/>
            <family val="2"/>
          </rPr>
          <t>Sumatoria costo directo y costo indirecto</t>
        </r>
        <r>
          <rPr>
            <sz val="8"/>
            <color indexed="81"/>
            <rFont val="Tahoma"/>
            <family val="2"/>
          </rPr>
          <t xml:space="preserve">
</t>
        </r>
      </text>
    </comment>
    <comment ref="T1343" authorId="0" shapeId="0" xr:uid="{00000000-0006-0000-0300-00005E000000}">
      <text>
        <r>
          <rPr>
            <sz val="8"/>
            <color indexed="81"/>
            <rFont val="Tahoma"/>
            <family val="2"/>
          </rPr>
          <t>Sumatoria de los subtotales</t>
        </r>
      </text>
    </comment>
    <comment ref="T1344" authorId="0" shapeId="0" xr:uid="{00000000-0006-0000-0300-00005F000000}">
      <text>
        <r>
          <rPr>
            <sz val="8"/>
            <color indexed="81"/>
            <rFont val="Tahoma"/>
            <family val="2"/>
          </rPr>
          <t>Total costo directo multiplicado por el AIU</t>
        </r>
        <r>
          <rPr>
            <sz val="8"/>
            <color indexed="81"/>
            <rFont val="Tahoma"/>
            <family val="2"/>
          </rPr>
          <t xml:space="preserve">
</t>
        </r>
      </text>
    </comment>
    <comment ref="T1345" authorId="0" shapeId="0" xr:uid="{00000000-0006-0000-0300-000060000000}">
      <text>
        <r>
          <rPr>
            <sz val="8"/>
            <color indexed="81"/>
            <rFont val="Tahoma"/>
            <family val="2"/>
          </rPr>
          <t>Sumatoria costo directo y costo indirecto</t>
        </r>
        <r>
          <rPr>
            <sz val="8"/>
            <color indexed="81"/>
            <rFont val="Tahoma"/>
            <family val="2"/>
          </rPr>
          <t xml:space="preserve">
</t>
        </r>
      </text>
    </comment>
    <comment ref="T1384" authorId="0" shapeId="0" xr:uid="{00000000-0006-0000-0300-000061000000}">
      <text>
        <r>
          <rPr>
            <sz val="8"/>
            <color indexed="81"/>
            <rFont val="Tahoma"/>
            <family val="2"/>
          </rPr>
          <t>Sumatoria de los subtotales</t>
        </r>
      </text>
    </comment>
    <comment ref="T1385" authorId="0" shapeId="0" xr:uid="{00000000-0006-0000-0300-000062000000}">
      <text>
        <r>
          <rPr>
            <sz val="8"/>
            <color indexed="81"/>
            <rFont val="Tahoma"/>
            <family val="2"/>
          </rPr>
          <t>Total costo directo multiplicado por el AIU</t>
        </r>
        <r>
          <rPr>
            <sz val="8"/>
            <color indexed="81"/>
            <rFont val="Tahoma"/>
            <family val="2"/>
          </rPr>
          <t xml:space="preserve">
</t>
        </r>
      </text>
    </comment>
    <comment ref="T1386" authorId="0" shapeId="0" xr:uid="{00000000-0006-0000-0300-000063000000}">
      <text>
        <r>
          <rPr>
            <sz val="8"/>
            <color indexed="81"/>
            <rFont val="Tahoma"/>
            <family val="2"/>
          </rPr>
          <t>Sumatoria costo directo y costo indirecto</t>
        </r>
        <r>
          <rPr>
            <sz val="8"/>
            <color indexed="81"/>
            <rFont val="Tahoma"/>
            <family val="2"/>
          </rPr>
          <t xml:space="preserve">
</t>
        </r>
      </text>
    </comment>
    <comment ref="T1425" authorId="0" shapeId="0" xr:uid="{00000000-0006-0000-0300-000064000000}">
      <text>
        <r>
          <rPr>
            <sz val="8"/>
            <color indexed="81"/>
            <rFont val="Tahoma"/>
            <family val="2"/>
          </rPr>
          <t>Sumatoria de los subtotales</t>
        </r>
      </text>
    </comment>
    <comment ref="T1426" authorId="0" shapeId="0" xr:uid="{00000000-0006-0000-0300-000065000000}">
      <text>
        <r>
          <rPr>
            <sz val="8"/>
            <color indexed="81"/>
            <rFont val="Tahoma"/>
            <family val="2"/>
          </rPr>
          <t>Total costo directo multiplicado por el AIU</t>
        </r>
        <r>
          <rPr>
            <sz val="8"/>
            <color indexed="81"/>
            <rFont val="Tahoma"/>
            <family val="2"/>
          </rPr>
          <t xml:space="preserve">
</t>
        </r>
      </text>
    </comment>
    <comment ref="T1427" authorId="0" shapeId="0" xr:uid="{00000000-0006-0000-0300-000066000000}">
      <text>
        <r>
          <rPr>
            <sz val="8"/>
            <color indexed="81"/>
            <rFont val="Tahoma"/>
            <family val="2"/>
          </rPr>
          <t>Sumatoria costo directo y costo indirecto</t>
        </r>
        <r>
          <rPr>
            <sz val="8"/>
            <color indexed="81"/>
            <rFont val="Tahoma"/>
            <family val="2"/>
          </rPr>
          <t xml:space="preserve">
</t>
        </r>
      </text>
    </comment>
    <comment ref="T1466" authorId="0" shapeId="0" xr:uid="{00000000-0006-0000-0300-000067000000}">
      <text>
        <r>
          <rPr>
            <sz val="8"/>
            <color indexed="81"/>
            <rFont val="Tahoma"/>
            <family val="2"/>
          </rPr>
          <t>Sumatoria de los subtotales</t>
        </r>
      </text>
    </comment>
    <comment ref="T1467" authorId="0" shapeId="0" xr:uid="{00000000-0006-0000-0300-000068000000}">
      <text>
        <r>
          <rPr>
            <sz val="8"/>
            <color indexed="81"/>
            <rFont val="Tahoma"/>
            <family val="2"/>
          </rPr>
          <t>Total costo directo multiplicado por el AIU</t>
        </r>
        <r>
          <rPr>
            <sz val="8"/>
            <color indexed="81"/>
            <rFont val="Tahoma"/>
            <family val="2"/>
          </rPr>
          <t xml:space="preserve">
</t>
        </r>
      </text>
    </comment>
    <comment ref="T1468" authorId="0" shapeId="0" xr:uid="{00000000-0006-0000-0300-000069000000}">
      <text>
        <r>
          <rPr>
            <sz val="8"/>
            <color indexed="81"/>
            <rFont val="Tahoma"/>
            <family val="2"/>
          </rPr>
          <t>Sumatoria costo directo y costo indirecto</t>
        </r>
        <r>
          <rPr>
            <sz val="8"/>
            <color indexed="81"/>
            <rFont val="Tahoma"/>
            <family val="2"/>
          </rPr>
          <t xml:space="preserve">
</t>
        </r>
      </text>
    </comment>
    <comment ref="T1509" authorId="0" shapeId="0" xr:uid="{00000000-0006-0000-0300-00006A000000}">
      <text>
        <r>
          <rPr>
            <sz val="8"/>
            <color indexed="81"/>
            <rFont val="Tahoma"/>
            <family val="2"/>
          </rPr>
          <t>Sumatoria de los subtotales</t>
        </r>
      </text>
    </comment>
    <comment ref="T1510" authorId="0" shapeId="0" xr:uid="{00000000-0006-0000-0300-00006B000000}">
      <text>
        <r>
          <rPr>
            <sz val="8"/>
            <color indexed="81"/>
            <rFont val="Tahoma"/>
            <family val="2"/>
          </rPr>
          <t>Total costo directo multiplicado por el AIU</t>
        </r>
        <r>
          <rPr>
            <sz val="8"/>
            <color indexed="81"/>
            <rFont val="Tahoma"/>
            <family val="2"/>
          </rPr>
          <t xml:space="preserve">
</t>
        </r>
      </text>
    </comment>
    <comment ref="T1511" authorId="0" shapeId="0" xr:uid="{00000000-0006-0000-0300-00006C000000}">
      <text>
        <r>
          <rPr>
            <sz val="8"/>
            <color indexed="81"/>
            <rFont val="Tahoma"/>
            <family val="2"/>
          </rPr>
          <t>Sumatoria costo directo y costo indirecto</t>
        </r>
        <r>
          <rPr>
            <sz val="8"/>
            <color indexed="81"/>
            <rFont val="Tahoma"/>
            <family val="2"/>
          </rPr>
          <t xml:space="preserve">
</t>
        </r>
      </text>
    </comment>
    <comment ref="T1552" authorId="0" shapeId="0" xr:uid="{00000000-0006-0000-0300-00006D000000}">
      <text>
        <r>
          <rPr>
            <sz val="8"/>
            <color indexed="81"/>
            <rFont val="Tahoma"/>
            <family val="2"/>
          </rPr>
          <t>Sumatoria de los subtotales</t>
        </r>
      </text>
    </comment>
    <comment ref="T1553" authorId="0" shapeId="0" xr:uid="{00000000-0006-0000-0300-00006E000000}">
      <text>
        <r>
          <rPr>
            <sz val="8"/>
            <color indexed="81"/>
            <rFont val="Tahoma"/>
            <family val="2"/>
          </rPr>
          <t>Total costo directo multiplicado por el AIU</t>
        </r>
        <r>
          <rPr>
            <sz val="8"/>
            <color indexed="81"/>
            <rFont val="Tahoma"/>
            <family val="2"/>
          </rPr>
          <t xml:space="preserve">
</t>
        </r>
      </text>
    </comment>
    <comment ref="T1554" authorId="0" shapeId="0" xr:uid="{00000000-0006-0000-0300-00006F000000}">
      <text>
        <r>
          <rPr>
            <sz val="8"/>
            <color indexed="81"/>
            <rFont val="Tahoma"/>
            <family val="2"/>
          </rPr>
          <t>Sumatoria costo directo y costo indirecto</t>
        </r>
        <r>
          <rPr>
            <sz val="8"/>
            <color indexed="81"/>
            <rFont val="Tahoma"/>
            <family val="2"/>
          </rPr>
          <t xml:space="preserve">
</t>
        </r>
      </text>
    </comment>
    <comment ref="T1595" authorId="0" shapeId="0" xr:uid="{00000000-0006-0000-0300-000070000000}">
      <text>
        <r>
          <rPr>
            <sz val="8"/>
            <color indexed="81"/>
            <rFont val="Tahoma"/>
            <family val="2"/>
          </rPr>
          <t>Sumatoria de los subtotales</t>
        </r>
      </text>
    </comment>
    <comment ref="T1596" authorId="0" shapeId="0" xr:uid="{00000000-0006-0000-0300-000071000000}">
      <text>
        <r>
          <rPr>
            <sz val="8"/>
            <color indexed="81"/>
            <rFont val="Tahoma"/>
            <family val="2"/>
          </rPr>
          <t>Total costo directo multiplicado por el AIU</t>
        </r>
        <r>
          <rPr>
            <sz val="8"/>
            <color indexed="81"/>
            <rFont val="Tahoma"/>
            <family val="2"/>
          </rPr>
          <t xml:space="preserve">
</t>
        </r>
      </text>
    </comment>
    <comment ref="T1597" authorId="0" shapeId="0" xr:uid="{00000000-0006-0000-0300-000072000000}">
      <text>
        <r>
          <rPr>
            <sz val="8"/>
            <color indexed="81"/>
            <rFont val="Tahoma"/>
            <family val="2"/>
          </rPr>
          <t>Sumatoria costo directo y costo indirecto</t>
        </r>
        <r>
          <rPr>
            <sz val="8"/>
            <color indexed="81"/>
            <rFont val="Tahoma"/>
            <family val="2"/>
          </rPr>
          <t xml:space="preserve">
</t>
        </r>
      </text>
    </comment>
    <comment ref="T1638" authorId="0" shapeId="0" xr:uid="{00000000-0006-0000-0300-000073000000}">
      <text>
        <r>
          <rPr>
            <sz val="8"/>
            <color indexed="81"/>
            <rFont val="Tahoma"/>
            <family val="2"/>
          </rPr>
          <t>Sumatoria de los subtotales</t>
        </r>
      </text>
    </comment>
    <comment ref="T1639" authorId="0" shapeId="0" xr:uid="{00000000-0006-0000-0300-000074000000}">
      <text>
        <r>
          <rPr>
            <sz val="8"/>
            <color indexed="81"/>
            <rFont val="Tahoma"/>
            <family val="2"/>
          </rPr>
          <t>Total costo directo multiplicado por el AIU</t>
        </r>
        <r>
          <rPr>
            <sz val="8"/>
            <color indexed="81"/>
            <rFont val="Tahoma"/>
            <family val="2"/>
          </rPr>
          <t xml:space="preserve">
</t>
        </r>
      </text>
    </comment>
    <comment ref="T1640" authorId="0" shapeId="0" xr:uid="{00000000-0006-0000-0300-000075000000}">
      <text>
        <r>
          <rPr>
            <sz val="8"/>
            <color indexed="81"/>
            <rFont val="Tahoma"/>
            <family val="2"/>
          </rPr>
          <t>Sumatoria costo directo y costo indirecto</t>
        </r>
        <r>
          <rPr>
            <sz val="8"/>
            <color indexed="81"/>
            <rFont val="Tahoma"/>
            <family val="2"/>
          </rPr>
          <t xml:space="preserve">
</t>
        </r>
      </text>
    </comment>
    <comment ref="T1681" authorId="0" shapeId="0" xr:uid="{00000000-0006-0000-0300-000076000000}">
      <text>
        <r>
          <rPr>
            <sz val="8"/>
            <color indexed="81"/>
            <rFont val="Tahoma"/>
            <family val="2"/>
          </rPr>
          <t>Sumatoria de los subtotales</t>
        </r>
      </text>
    </comment>
    <comment ref="T1682" authorId="0" shapeId="0" xr:uid="{00000000-0006-0000-0300-000077000000}">
      <text>
        <r>
          <rPr>
            <sz val="8"/>
            <color indexed="81"/>
            <rFont val="Tahoma"/>
            <family val="2"/>
          </rPr>
          <t>Total costo directo multiplicado por el AIU</t>
        </r>
        <r>
          <rPr>
            <sz val="8"/>
            <color indexed="81"/>
            <rFont val="Tahoma"/>
            <family val="2"/>
          </rPr>
          <t xml:space="preserve">
</t>
        </r>
      </text>
    </comment>
    <comment ref="T1683" authorId="0" shapeId="0" xr:uid="{00000000-0006-0000-0300-000078000000}">
      <text>
        <r>
          <rPr>
            <sz val="8"/>
            <color indexed="81"/>
            <rFont val="Tahoma"/>
            <family val="2"/>
          </rPr>
          <t>Sumatoria costo directo y costo indirecto</t>
        </r>
        <r>
          <rPr>
            <sz val="8"/>
            <color indexed="81"/>
            <rFont val="Tahoma"/>
            <family val="2"/>
          </rPr>
          <t xml:space="preserve">
</t>
        </r>
      </text>
    </comment>
    <comment ref="T1724" authorId="0" shapeId="0" xr:uid="{00000000-0006-0000-0300-000079000000}">
      <text>
        <r>
          <rPr>
            <sz val="8"/>
            <color indexed="81"/>
            <rFont val="Tahoma"/>
            <family val="2"/>
          </rPr>
          <t>Sumatoria de los subtotales</t>
        </r>
      </text>
    </comment>
    <comment ref="T1725" authorId="0" shapeId="0" xr:uid="{00000000-0006-0000-0300-00007A000000}">
      <text>
        <r>
          <rPr>
            <sz val="8"/>
            <color indexed="81"/>
            <rFont val="Tahoma"/>
            <family val="2"/>
          </rPr>
          <t>Total costo directo multiplicado por el AIU</t>
        </r>
        <r>
          <rPr>
            <sz val="8"/>
            <color indexed="81"/>
            <rFont val="Tahoma"/>
            <family val="2"/>
          </rPr>
          <t xml:space="preserve">
</t>
        </r>
      </text>
    </comment>
    <comment ref="T1726" authorId="0" shapeId="0" xr:uid="{00000000-0006-0000-0300-00007B000000}">
      <text>
        <r>
          <rPr>
            <sz val="8"/>
            <color indexed="81"/>
            <rFont val="Tahoma"/>
            <family val="2"/>
          </rPr>
          <t>Sumatoria costo directo y costo indirecto</t>
        </r>
        <r>
          <rPr>
            <sz val="8"/>
            <color indexed="81"/>
            <rFont val="Tahoma"/>
            <family val="2"/>
          </rPr>
          <t xml:space="preserve">
</t>
        </r>
      </text>
    </comment>
    <comment ref="T1767" authorId="0" shapeId="0" xr:uid="{00000000-0006-0000-0300-00007C000000}">
      <text>
        <r>
          <rPr>
            <sz val="8"/>
            <color indexed="81"/>
            <rFont val="Tahoma"/>
            <family val="2"/>
          </rPr>
          <t>Sumatoria de los subtotales</t>
        </r>
      </text>
    </comment>
    <comment ref="T1768" authorId="0" shapeId="0" xr:uid="{00000000-0006-0000-0300-00007D000000}">
      <text>
        <r>
          <rPr>
            <sz val="8"/>
            <color indexed="81"/>
            <rFont val="Tahoma"/>
            <family val="2"/>
          </rPr>
          <t>Total costo directo multiplicado por el AIU</t>
        </r>
        <r>
          <rPr>
            <sz val="8"/>
            <color indexed="81"/>
            <rFont val="Tahoma"/>
            <family val="2"/>
          </rPr>
          <t xml:space="preserve">
</t>
        </r>
      </text>
    </comment>
    <comment ref="T1769" authorId="0" shapeId="0" xr:uid="{00000000-0006-0000-0300-00007E000000}">
      <text>
        <r>
          <rPr>
            <sz val="8"/>
            <color indexed="81"/>
            <rFont val="Tahoma"/>
            <family val="2"/>
          </rPr>
          <t>Sumatoria costo directo y costo indirecto</t>
        </r>
        <r>
          <rPr>
            <sz val="8"/>
            <color indexed="81"/>
            <rFont val="Tahoma"/>
            <family val="2"/>
          </rPr>
          <t xml:space="preserve">
</t>
        </r>
      </text>
    </comment>
  </commentList>
</comments>
</file>

<file path=xl/sharedStrings.xml><?xml version="1.0" encoding="utf-8"?>
<sst xmlns="http://schemas.openxmlformats.org/spreadsheetml/2006/main" count="2563" uniqueCount="225">
  <si>
    <t>CONTRATACIÓN DEL MANTENIMIENTO PREVENTIVO Y CORRECTIVO DE LOS SISTEMAS HIDRÁULICO E HIDRONEUMÁTICO DE AGUA POTABLE, REDES SANITARIAS Y DE AGUAS LLUVIAS DEL CENTRO DE INDUSTRIA Y CONSTRUCCIÓN REGIONAL TOLIMA</t>
  </si>
  <si>
    <t>ítem</t>
  </si>
  <si>
    <t>CODIGOS UNSPC</t>
  </si>
  <si>
    <t>Descripción</t>
  </si>
  <si>
    <t>UNIDAD DE MEDIDA</t>
  </si>
  <si>
    <t>CANTIDAD</t>
  </si>
  <si>
    <t>Suministro y reemplazo de sellos hidráulicos de motobombas</t>
  </si>
  <si>
    <t>UND</t>
  </si>
  <si>
    <t>Mantenimiento preventivo de motores eléctricos (Cambio de rodamiento y terminales eléctricos) de 5 HP</t>
  </si>
  <si>
    <t>Suministro y reemplazo de Contactores trifásicos de 30 Amperios</t>
  </si>
  <si>
    <t>Suministro e instalación de vigilante de tensión</t>
  </si>
  <si>
    <t>Suministro e instalación de protección termomagnética tripolar</t>
  </si>
  <si>
    <t>Suministro e instalación de protección termomagnética monopolar</t>
  </si>
  <si>
    <t>Suministro y reemplazo de cable encauchado 4x12 x metro</t>
  </si>
  <si>
    <r>
      <t xml:space="preserve">Mantenimiento general de sistema electrohidráulico de 2 motobombas en alternancia; </t>
    </r>
    <r>
      <rPr>
        <sz val="10"/>
        <color rgb="FFFF0000"/>
        <rFont val="Arial"/>
        <family val="2"/>
      </rPr>
      <t>inspeccion y verificacion del buen funcionamiento, limpieza, ajuste de elementos de sujeción y lubricación de partes moviles.</t>
    </r>
  </si>
  <si>
    <t xml:space="preserve">explicar en que consiste el mantenimiento general </t>
  </si>
  <si>
    <r>
      <t xml:space="preserve">Mantenimiento general de tuberías de la cisterna; </t>
    </r>
    <r>
      <rPr>
        <sz val="10"/>
        <color rgb="FFFF0000"/>
        <rFont val="Arial"/>
        <family val="2"/>
      </rPr>
      <t xml:space="preserve"> inspeccion y verificacion del buen funcionamiento, limpieza, ajuste de elementos de sujeción.</t>
    </r>
  </si>
  <si>
    <t>Inspección y mantenimiento general de la placa superior de la cisterna</t>
  </si>
  <si>
    <t xml:space="preserve">Suministro y reemplazo de ductos de toma de agua de motobombas de 3 metros x 2 pulgadas </t>
  </si>
  <si>
    <t>Suministro y reemplazo de válvulas de pie 2 pulgadas</t>
  </si>
  <si>
    <t>Mantenimiento general de compuerta de cisterna 1,2 metros x 1,2 metros</t>
  </si>
  <si>
    <t>Suministro y reemplazo de sensores de nivel</t>
  </si>
  <si>
    <r>
      <t xml:space="preserve">Verificación y mantenimiento de tanque Hidro Flow de 300 L; </t>
    </r>
    <r>
      <rPr>
        <sz val="10"/>
        <color rgb="FFFF0000"/>
        <rFont val="Arial"/>
        <family val="2"/>
      </rPr>
      <t>Inspeccion y correccion de fugas, ajuste de presión neumática, verificacion del medidro de presion y valvulas, verificación de funcionamiento de válvula de purga.</t>
    </r>
  </si>
  <si>
    <t xml:space="preserve">explicar mantenimiento y verificación en qué consiste </t>
  </si>
  <si>
    <r>
      <t xml:space="preserve">Verificación y mantenimiento de vejigas de tanque Hidro Flow de 300 L; </t>
    </r>
    <r>
      <rPr>
        <sz val="10"/>
        <color rgb="FFFF0000"/>
        <rFont val="Arial"/>
        <family val="2"/>
      </rPr>
      <t>Verificacion de fugas de la vejiga del tanque hidroflow, mantenimiento o reemplazo de vlavula de espiga de entrada de aire para calibración.</t>
    </r>
    <r>
      <rPr>
        <sz val="10"/>
        <color theme="1"/>
        <rFont val="Arial"/>
        <family val="2"/>
      </rPr>
      <t xml:space="preserve"> </t>
    </r>
  </si>
  <si>
    <t>Suministro y reemplazo de presóstato convencional con calibración de rango y límite de presión</t>
  </si>
  <si>
    <t>Mantenimiento general de tuberías de distribución de agua</t>
  </si>
  <si>
    <t>Suministro y reemplazo de medidor de presión, manómetro de 0 a 300 PSI</t>
  </si>
  <si>
    <t>Elaboración y suministro de plano eléctrico en gabinete eléctrico</t>
  </si>
  <si>
    <t>Calibración de presiones hidráulicas de motobombas</t>
  </si>
  <si>
    <t>Calibración de presión neumática de tanque Hidro Flow</t>
  </si>
  <si>
    <t>LIMPIEZA REVISION Y MANTENIMIENTO de CANALES de aguas lluvias - Incluye todos los elementos y materiales necesarios para la correcta ejecución</t>
  </si>
  <si>
    <t>ML</t>
  </si>
  <si>
    <t>LIMPIEZA REVISION Y MANTENIMIENTO de BAJANTES de aguas lluvias - Incluye todos los elementos y materiales necesarios para la correcta ejecución</t>
  </si>
  <si>
    <t>LIMPIEZA REVISION Y MANTENIMIENTO de SUMIDEROS de aguas lluvias - Incluye todos los elementos y materiales necesarios para la correcta ejecución</t>
  </si>
  <si>
    <t>LIMPIEZA REVISION Y MANTENIMIENTO de CUNETAS de aguas lluvias - Incluye todos los elementos y materiales necesarios para la correcta ejecución</t>
  </si>
  <si>
    <t>LIMPIEZA REVISION Y MANTENIMIENTO de CAJAS DE DISTRIBUCION de aguas lluvias. Incluye todos los elementos y materiales necesarios para la correcta ejecución</t>
  </si>
  <si>
    <t>LIMPIEZA REVISION Y MANTENIMIENTO de RED de aguas lluvias. Incluye todos los elementos y materiales necesarios para la correcta ejecución</t>
  </si>
  <si>
    <t>ASEO GENERAL DE OBRA CENTRO INDUSTRIA Y CONSTRUCCION incluye todos los elementos y materiales necesarios para la correcta ejecución</t>
  </si>
  <si>
    <t>ÍTEM</t>
  </si>
  <si>
    <t xml:space="preserve">CLASIFICACIÓN DEL ITEM </t>
  </si>
  <si>
    <t>CÓDIGO UNSPSC</t>
  </si>
  <si>
    <t>NOMBRE</t>
  </si>
  <si>
    <t>DESCRIPCIÓN DETALLADA</t>
  </si>
  <si>
    <t>CANT</t>
  </si>
  <si>
    <t>V/UNITARIO</t>
  </si>
  <si>
    <t>V/TOTAL</t>
  </si>
  <si>
    <t>No aplica (no es bien, es servicio)</t>
  </si>
  <si>
    <t>Servicios de instalación y mantenimiento de equipos hidráulicos</t>
  </si>
  <si>
    <t>Servicio que incluye el suministro y reemplazo de sellos hidráulicos de motobombas, con desmontaje, limpieza, verificación de asientos y prueba de estanqueidad; incluye insumos y mano de obra.</t>
  </si>
  <si>
    <t>Servicio de instalación y mantenimiento de motores</t>
  </si>
  <si>
    <t>Mantenimiento preventivo de motores eléctricos de 5 HP, que incluye cambio de rodamientos y terminales eléctricos, limpieza, pruebas de giro y verificación de aislamiento.</t>
  </si>
  <si>
    <t>Bien Devolutivo</t>
  </si>
  <si>
    <t>Válvulas de flotación</t>
  </si>
  <si>
    <t>Kit de válvula flotadora en bronce de 3", con accesorios: flotador y varilla de instalación. Para control de nivel en sistemas hidráulicos.</t>
  </si>
  <si>
    <t>Válvulas de retención oscilante (swing check valves)</t>
  </si>
  <si>
    <t>Válvula de retención oscilante 2" en bronce, tipo vertical, para evitar flujo inverso en líneas de agua.</t>
  </si>
  <si>
    <t>Válvula de retención oscilante 1 1/2" en bronce, instalación horizontal, para prevención de reflujo en tuberías.</t>
  </si>
  <si>
    <t>Válvulas de bola</t>
  </si>
  <si>
    <t>Válvula de cierre tipo bola de 3" en bronce, para aislamiento rápido de línea.</t>
  </si>
  <si>
    <t>Válvula de retención de elevación (lift check valve)</t>
  </si>
  <si>
    <t>Válvula de retención tipo lift check de 2" en bronce, montaje vertical, con provisión para 2 manómetros.</t>
  </si>
  <si>
    <t>Válvula de retención oscilante 3" en bronce, instalación horizontal, para control de retorno de flujo.</t>
  </si>
  <si>
    <t>Válvulas de compuerta</t>
  </si>
  <si>
    <t>Válvula de compuerta 2", para apertura/cierre completo de la conducción.</t>
  </si>
  <si>
    <t>Válvula de compuerta 1 1/2", para corte general de línea.</t>
  </si>
  <si>
    <t>Válvulas de globo</t>
  </si>
  <si>
    <t>Válvula de globo 1", para regulación de caudal en la línea.</t>
  </si>
  <si>
    <t>Servicios de sistemas eléctricos</t>
  </si>
  <si>
    <t>Suministro e instalación de cable encauchado 4×12 AWG, por metro instalado; incluye retiro del cable existente, tendido, conexionado y pruebas de continuidad.</t>
  </si>
  <si>
    <t>Servicios de construcción de plomería</t>
  </si>
  <si>
    <t>Suministro E instalación de puntos hidráulicos de 1/2 pulgada pvc incluye accesorios y todo lo necesario para su correcta ejecución y su funcionamiento</t>
  </si>
  <si>
    <t>No aplica (no es un bien)</t>
  </si>
  <si>
    <t>Mantenimiento general del sistema electrohidráulico (2 motobombas en alternancia): inspección funcional, limpieza, ajuste de sujeciones y lubricación de partes móviles. Entrega a satisfacción y funcionamiento</t>
  </si>
  <si>
    <t>Mantenimiento o reparación del sistema de plomería</t>
  </si>
  <si>
    <t>Mantenimiento general de tuberías de cisterna: inspección, verificación de funcionamiento, limpieza y ajuste de elementos de sujeción. Entrega a satisfacción y funcionamiento</t>
  </si>
  <si>
    <t>Inspección y mantenimiento de la placa superior de la cisterna, con limpieza, ajuste de fijaciones y sellos. Entrega a satisfacción y funcionamiento.</t>
  </si>
  <si>
    <t>Suministro y reemplazo de ductos de toma para motobombas (3 m × 2"), con desmontaje e instalación. Entrega a satisfacción y funcionamiento</t>
  </si>
  <si>
    <t>Suministro y reemplazo de válvula de pie 2" para succión de motobombas, con pruebas de estanqueidad. Entrega a satisfacción y funcionamiento</t>
  </si>
  <si>
    <t>Mantenimiento de compuerta de cisterna (1,2 m × 1,2 m): limpieza, ajuste y verificación de cierre.</t>
  </si>
  <si>
    <t>Verificación y mantenimiento de tanque presurizado Hidro Flow 300 L: detección y corrección de fugas, ajuste de presión neumática, verificación de manómetro y válvulas, y prueba de válvula de purga. Entrega a satisfacción y funcionamiento.</t>
  </si>
  <si>
    <t>Verificación y mantenimiento de vejigas de tanque Hidro Flow 300 L: detección de fugas, mantenimiento o reemplazo de válvula de espiga de entrada de aire para calibración. Entrega a satisfacción y funcionamiento</t>
  </si>
  <si>
    <t>Suministro y reemplazo de presóstato convencional, con calibración de rango y límite de presión. Entrega a satisfacción y funcionamiento</t>
  </si>
  <si>
    <t>Mantenimiento general de tuberías de distribución de agua, con inspección, limpieza y ajuste de uniones. Entrega a satisfacción y funcionamiento</t>
  </si>
  <si>
    <t>Suministro y reemplazo de manómetro 0 –200 PSI, con instalación y prueba de estanqueidad. Entrega a satisfacción y funcionamiento</t>
  </si>
  <si>
    <t>Calibración de presiones hidráulicas del conjunto de motobombas, con reporte de parámetros finales. Entrega a satisfacción y funcionamiento.</t>
  </si>
  <si>
    <t>Calibración de presión neumática de tanque Hidro Flow, con registro de valores antes y después. Entrega a satisfacción y funcionamiento</t>
  </si>
  <si>
    <t>Limpieza, revisión y mantenimiento de canales de aguas lluvias. Incluye herramientas, retiro de residuos y disposición adecuada; ejecución conforme a buenas prácticas para garantizar flujo y drenaje. Entrega a satisfacción y funcionamiento</t>
  </si>
  <si>
    <t>Limpieza, revisión y mantenimiento de bajantes de aguas lluvias. Incluye herramientas, retiro de residuos y disposición adecuada; ejecución conforme a buenas prácticas para garantizar flujo y drenaje. Entrega a satisfacción y funcionamiento</t>
  </si>
  <si>
    <t>Limpieza, revisión y mantenimiento de cunetas de aguas lluvias. Incluye herramientas, retiro de residuos y disposición adecuada; ejecución conforme a buenas prácticas para garantizar flujo y drenaje. Entrega a satisfacción y funcionamiento</t>
  </si>
  <si>
    <t>Limpieza, revisión y mantenimiento de cajas de distribución de aguas lluvias. Incluye herramientas, retiro de residuos y disposición adecuada; ejecución conforme a buenas prácticas para garantizar flujo y drenaje. Entrega a satisfacción y funcionamiento</t>
  </si>
  <si>
    <t>Limpieza, revisión y mantenimiento de red de aguas lluvias. Incluye herramientas, retiro de residuos y disposición adecuada; ejecución conforme a buenas prácticas para garantizar flujo y drenaje. Entrega a satisfacción y funcionamiento</t>
  </si>
  <si>
    <t>Servicios de limpieza y mantenimiento de edificios generales y de oficinas</t>
  </si>
  <si>
    <t>Aseo general de obra (Centro Industria y Construcción): recolección de escombros menores, barrido, retiro de residuos y entrega de áreas limpias. Incluye todos los elementos y materiales necesarios. Entrega a satisfacción.</t>
  </si>
  <si>
    <r>
      <rPr>
        <b/>
        <sz val="16"/>
        <color indexed="8"/>
        <rFont val="Calibri"/>
        <family val="2"/>
      </rPr>
      <t>DIRECCIÓN ADMINISTRATIVA Y FINANCIERA</t>
    </r>
    <r>
      <rPr>
        <b/>
        <sz val="14"/>
        <color indexed="8"/>
        <rFont val="Calibri"/>
        <family val="2"/>
      </rPr>
      <t xml:space="preserve">
</t>
    </r>
    <r>
      <rPr>
        <b/>
        <sz val="14"/>
        <color indexed="8"/>
        <rFont val="Calibri"/>
        <family val="2"/>
      </rPr>
      <t>GRUPO CONSTRUCCIONES</t>
    </r>
  </si>
  <si>
    <t>GIL-F-061
V.1</t>
  </si>
  <si>
    <t>ANÁLISIS DE PRECIOS UNITARIOS (Hoja 2 de 2)</t>
  </si>
  <si>
    <t>B. DATOS ESPECIFICOS</t>
  </si>
  <si>
    <t>Item</t>
  </si>
  <si>
    <t>Unidad</t>
  </si>
  <si>
    <t>Cantidad</t>
  </si>
  <si>
    <t>1.  Equipo</t>
  </si>
  <si>
    <t>Marca</t>
  </si>
  <si>
    <t>Tipo</t>
  </si>
  <si>
    <t>Tarifa/Hora</t>
  </si>
  <si>
    <t>Rendimiento</t>
  </si>
  <si>
    <t>Vr. Unitario</t>
  </si>
  <si>
    <t>Herramienta menor</t>
  </si>
  <si>
    <t>Equipo de Prueba</t>
  </si>
  <si>
    <t>SUBTOTAL</t>
  </si>
  <si>
    <t>2.  Materiales</t>
  </si>
  <si>
    <t>Precio Unit.</t>
  </si>
  <si>
    <t>Vr Unitario</t>
  </si>
  <si>
    <t>SELLO MECANICO</t>
  </si>
  <si>
    <t>GRASA/LUBRICANTES</t>
  </si>
  <si>
    <t>LIMPIADOR INDUSTRIAL</t>
  </si>
  <si>
    <t>EMPAQUE</t>
  </si>
  <si>
    <t>3. Transportes</t>
  </si>
  <si>
    <t>Material</t>
  </si>
  <si>
    <t>Vol. o Peso</t>
  </si>
  <si>
    <t>Distancia</t>
  </si>
  <si>
    <t>m2 o Ton/Km</t>
  </si>
  <si>
    <t>Tarifa</t>
  </si>
  <si>
    <t>4. Mano de Obra</t>
  </si>
  <si>
    <t>Trabajador</t>
  </si>
  <si>
    <t>Cant.</t>
  </si>
  <si>
    <t>Jornal + Prestaciones</t>
  </si>
  <si>
    <t>Tecnico Especializado</t>
  </si>
  <si>
    <t>Ayudante</t>
  </si>
  <si>
    <t>TOTAL COSTO DIRECTO</t>
  </si>
  <si>
    <t>AIU CONTRACTUAL</t>
  </si>
  <si>
    <t>TOTAL COSTO INDIRECTO</t>
  </si>
  <si>
    <t xml:space="preserve">VALOR TOTAL ACTIVIDAD </t>
  </si>
  <si>
    <t>Extractor de rodamientos</t>
  </si>
  <si>
    <t>RODAMIENTO</t>
  </si>
  <si>
    <t>LUBRICANTE</t>
  </si>
  <si>
    <t>TERMINAL</t>
  </si>
  <si>
    <t>LIJA</t>
  </si>
  <si>
    <t>Tecnico Electricista</t>
  </si>
  <si>
    <t>VALVULA FLOTADORA BRONCE 3"</t>
  </si>
  <si>
    <t>KIT</t>
  </si>
  <si>
    <t>CINTA TEFLON</t>
  </si>
  <si>
    <t>ADAPTADOR</t>
  </si>
  <si>
    <t>Oficial plomeria</t>
  </si>
  <si>
    <t>VALVULA DE RETENCION OSCILANTE 2" EN BRONCE</t>
  </si>
  <si>
    <t>VALVULA DE RETENCION OSCILANTE 1 1/2" EN BRONCE</t>
  </si>
  <si>
    <t>VALVULA DE BOLA 3" EN BRONCE</t>
  </si>
  <si>
    <t>VALVULA LIFT CHECK 2" EN BRONCE</t>
  </si>
  <si>
    <t>TEE (MANOMETRO)</t>
  </si>
  <si>
    <t>VALVULA Y/O REGISTRO MANOMETRO</t>
  </si>
  <si>
    <t>REDUCCION</t>
  </si>
  <si>
    <t>VALVULA OSCILANTE 3" EN BRONCE</t>
  </si>
  <si>
    <t>UNION</t>
  </si>
  <si>
    <t>VALVULA DE COMPUERTA 2" EN BRONCE</t>
  </si>
  <si>
    <t>VALVULA DE COMPUERTA1 1/2" EN BRONCE</t>
  </si>
  <si>
    <t>VALVULA DE GLOBO 1" EN BRONCE</t>
  </si>
  <si>
    <t>%</t>
  </si>
  <si>
    <t>Cable eléctrico encauchetado (4x12 AWG)</t>
  </si>
  <si>
    <t>Terminal y concetor</t>
  </si>
  <si>
    <t>Cinta aislante</t>
  </si>
  <si>
    <t>Oficial Electrico</t>
  </si>
  <si>
    <t>Ayudante Electrico</t>
  </si>
  <si>
    <t>TUBERIA PVC 1/2"</t>
  </si>
  <si>
    <t>ACCESORIO PVC (CODO, TEE, UNION)</t>
  </si>
  <si>
    <t>VALVULA PVC 1/2"</t>
  </si>
  <si>
    <t>ABRAZADERA</t>
  </si>
  <si>
    <t>PEGANTE PVC</t>
  </si>
  <si>
    <t>ACCESORIO PVC (CODO, UNION)</t>
  </si>
  <si>
    <t>VALVULA DE PASO PVC 1"</t>
  </si>
  <si>
    <t>LT</t>
  </si>
  <si>
    <t>VALVULA DE PASO PVC 2"</t>
  </si>
  <si>
    <t>CAJA PREFABRICADA EN CONCRETO 20X20X20</t>
  </si>
  <si>
    <t>ACERO</t>
  </si>
  <si>
    <t>KG</t>
  </si>
  <si>
    <t>ACCESORIO ANCLAJE</t>
  </si>
  <si>
    <t>Oficial</t>
  </si>
  <si>
    <t>TUBO PVC 1/2" PRESION RDE 9</t>
  </si>
  <si>
    <t>ACCESORIO PVC 1/2" (CODO, UNION)</t>
  </si>
  <si>
    <t>PINTURA TRAFICO SOLVENTE</t>
  </si>
  <si>
    <t>GALON</t>
  </si>
  <si>
    <t>RODILLO</t>
  </si>
  <si>
    <t>CINTA DE ENMASCARAR</t>
  </si>
  <si>
    <t>DISOLVENTE</t>
  </si>
  <si>
    <t xml:space="preserve">Oficial </t>
  </si>
  <si>
    <t>GRASA</t>
  </si>
  <si>
    <t>Tecnico Electromecanico</t>
  </si>
  <si>
    <t>SELLOS Y/O PLASTICOS PARA FIJAR</t>
  </si>
  <si>
    <t xml:space="preserve">TUBO PVC 2" PRESION RDE </t>
  </si>
  <si>
    <t>VALVULA DE PIE PVC 2"</t>
  </si>
  <si>
    <t>PEGAMENTO PVC</t>
  </si>
  <si>
    <t>SELLOS Y/O EMPAQUES</t>
  </si>
  <si>
    <t>PRESOSTATO CONVENCIONAL</t>
  </si>
  <si>
    <t>ACCESORIOS DE CONEXIÓN</t>
  </si>
  <si>
    <t>SELLOS</t>
  </si>
  <si>
    <t>MANOMETRO DE 0 A 200 PSI</t>
  </si>
  <si>
    <t>Manometro de calibracion</t>
  </si>
  <si>
    <t>ACEITE Y/O LUBRICANTES</t>
  </si>
  <si>
    <t>Seccion de andamios</t>
  </si>
  <si>
    <t>DIA</t>
  </si>
  <si>
    <t>BOLSA</t>
  </si>
  <si>
    <t>IMPREVISTOS (1%)</t>
  </si>
  <si>
    <t>UTILIDAD (5%)</t>
  </si>
  <si>
    <t xml:space="preserve">IVA SOBRE UTILIDAD </t>
  </si>
  <si>
    <t>ADMINISTRACION (19%)</t>
  </si>
  <si>
    <t>VALOR TOTAL</t>
  </si>
  <si>
    <t>CENTRO DE INDUSTRIA Y CONSTRUCCIÓN - SENA REGIONAL TOLIMA</t>
  </si>
  <si>
    <t>FORMATO OFERTA ECONÓMICA</t>
  </si>
  <si>
    <t xml:space="preserve"> MANTENIMIENTO DE LAS UNIDADES SANITARIAS DE LOS DIFERENTES AMBIENTES DEL CENTRO DE INDUSTRIA Y CONSTRUCCION</t>
  </si>
  <si>
    <t>FIRMA REPRESENTANTE LEGAL</t>
  </si>
  <si>
    <t>NIT</t>
  </si>
  <si>
    <t>MC-CIC-9226-356-2026</t>
  </si>
  <si>
    <r>
      <rPr>
        <b/>
        <sz val="9"/>
        <color theme="1"/>
        <rFont val="Calibri"/>
        <family val="2"/>
        <scheme val="minor"/>
      </rPr>
      <t>OBJETO</t>
    </r>
    <r>
      <rPr>
        <sz val="9"/>
        <color theme="1"/>
        <rFont val="Calibri"/>
        <family val="2"/>
        <scheme val="minor"/>
      </rPr>
      <t>: Obra consistente en mantenimiento preventivo y correctivo del sistema hidráulico e hidroneumático de agua potable, redes sanitarias y aguas lluvias del Centro De Industria Y Construcción.</t>
    </r>
  </si>
  <si>
    <t>Suministro E instalación de válvulas de paso de ½ pulgada pvc cierre rápido, para corte de flujo, incluye accesorios y todo lo necesario para su correcta ejecución y su funcionamiento</t>
  </si>
  <si>
    <t>Suministro E instalación de válvulas de paso de 1 pulgada pvc cierre rápido, para corte de flujo, incluye accesorios y todo lo necesario para su correcta ejecución y su funcionamiento</t>
  </si>
  <si>
    <t>Suministro E instalación de válvulas de paso de 2 pulgadas pvc cierre rápido, para corte de flujo, incluye accesorios y todo lo necesario para su correcta ejecución y su funcionamiento</t>
  </si>
  <si>
    <t>Servicios de instalación y reparación de concreto</t>
  </si>
  <si>
    <t>Suministro e instalación de cajillas prefabricadas en concreto con refuerzo en acero y tapa resistente, de 20×20×20 cm, para alojar válvulas de paso; incluye excavación menor, nivelación, anclaje tapa y puesta en servicio.</t>
  </si>
  <si>
    <t>Suministro e instalación de red hidráulica de 1/2" en PVC, con todos los accesorios y elementos necesarios para su correcta ejecución y funcionamiento. Medición por metro lineal instalado. entrega a satisfacción y funcionando.</t>
  </si>
  <si>
    <t>Servicio</t>
  </si>
  <si>
    <t>Servicios de pintura y acabados</t>
  </si>
  <si>
    <t>Suministro y aplicación de pintura azul para demarcar perimetralmente cajillas de válvulas de corte o de paso (dimensiones 20 x 20 cm). Incluye preparación de superficie, limpieza, delimitación, aplicación y entrega a satisfacción.</t>
  </si>
  <si>
    <t>Suministro y aplicación de pintura azul para demarcar perimetralmente cajillas de válvulas de corte o de paso (dimensiones 70 x 70 cm). Incluye preparación de superficie, limpieza, delimitación, aplicación y entrega a satisfacción.</t>
  </si>
  <si>
    <t>Suministro y aplicación de pintura azul para demarcar perimetralmente cajillas de válvulas de corte o de paso (dimensiones 40 x 40 cm). Incluye preparación de superficie, limpieza, delimitación, aplicación y entrega a satisfacción.</t>
  </si>
  <si>
    <t>Suministro y aplicación de pintura azul para demarcar perimetralmente cajillas de válvulas de corte o de paso (dimensiones 150 x 150 cm). Incluye preparación de superficie, limpieza, delimitación, aplicación y entrega a satisfacción.</t>
  </si>
  <si>
    <t>Limpieza, revisión y mantenimiento de sumideros de aguas lluvias. Incluye herramientas, retiro de residuos y disposición adecuada; ejecución conforme a buenas prácticas para garantizar flujo y drenaje. Entrega a satisfacción y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</si>
</sst>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2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1"/>
      <color theme="1"/>
      <name val="Calibri"/>
      <family val="2"/>
      <scheme val="minor"/>
    </font>
    <font>
      <b/>
      <sz val="11"/>
      <color theme="1"/>
      <name val="Calibri"/>
      <family val="2"/>
      <scheme val="minor"/>
    </font>
    <font>
      <sz val="11"/>
      <color indexed="8"/>
      <name val="Century Gothic"/>
      <family val="2"/>
    </font>
    <font>
      <b/>
      <sz val="14"/>
      <color indexed="8"/>
      <name val="Calibri"/>
      <family val="2"/>
    </font>
    <font>
      <b/>
      <sz val="16"/>
      <color indexed="8"/>
      <name val="Calibri"/>
      <family val="2"/>
    </font>
    <font>
      <sz val="11"/>
      <color indexed="8"/>
      <name val="Calibri"/>
      <family val="2"/>
    </font>
    <font>
      <b/>
      <sz val="11"/>
      <color indexed="8"/>
      <name val="Calibri"/>
      <family val="2"/>
    </font>
    <font>
      <sz val="10"/>
      <name val="Arial"/>
      <family val="2"/>
    </font>
    <font>
      <b/>
      <sz val="11"/>
      <name val="Calibri"/>
      <family val="2"/>
    </font>
    <font>
      <sz val="11"/>
      <color indexed="12"/>
      <name val="Arial Narrow"/>
      <family val="2"/>
    </font>
    <font>
      <sz val="11"/>
      <name val="Arial Narrow"/>
      <family val="2"/>
    </font>
    <font>
      <b/>
      <sz val="10"/>
      <name val="Calibri"/>
      <family val="2"/>
    </font>
    <font>
      <sz val="10"/>
      <color indexed="12"/>
      <name val="Arial Narrow"/>
      <family val="2"/>
    </font>
    <font>
      <sz val="10"/>
      <name val="Arial Narrow"/>
      <family val="2"/>
    </font>
    <font>
      <sz val="11"/>
      <name val="Calibri"/>
      <family val="2"/>
    </font>
    <font>
      <sz val="10"/>
      <name val="Calibri"/>
      <family val="2"/>
    </font>
    <font>
      <b/>
      <sz val="9"/>
      <name val="Calibri"/>
      <family val="2"/>
    </font>
    <font>
      <sz val="9"/>
      <name val="Calibri"/>
      <family val="2"/>
    </font>
    <font>
      <sz val="8"/>
      <color indexed="81"/>
      <name val="Tahoma"/>
      <family val="2"/>
    </font>
    <font>
      <b/>
      <sz val="9"/>
      <color theme="1"/>
      <name val="Calibri"/>
      <family val="2"/>
      <scheme val="minor"/>
    </font>
    <font>
      <sz val="9"/>
      <color theme="1"/>
      <name val="Calibri"/>
      <family val="2"/>
      <scheme val="minor"/>
    </font>
  </fonts>
  <fills count="6">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rgb="FFD0D0D0"/>
        <bgColor rgb="FFD0D0D0"/>
      </patternFill>
    </fill>
    <fill>
      <patternFill patternType="solid">
        <fgColor theme="0"/>
        <bgColor theme="0"/>
      </patternFill>
    </fill>
  </fills>
  <borders count="43">
    <border>
      <left/>
      <right/>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style="medium">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44" fontId="4" fillId="0" borderId="0" applyFont="0" applyFill="0" applyBorder="0" applyAlignment="0" applyProtection="0"/>
    <xf numFmtId="0" fontId="11" fillId="0" borderId="0"/>
  </cellStyleXfs>
  <cellXfs count="167">
    <xf numFmtId="0" fontId="0" fillId="0" borderId="0" xfId="0"/>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4" xfId="0" applyFont="1" applyBorder="1" applyAlignment="1">
      <alignment horizontal="center" vertical="center" wrapText="1"/>
    </xf>
    <xf numFmtId="0" fontId="2" fillId="3" borderId="5" xfId="0" applyFont="1" applyFill="1" applyBorder="1" applyAlignment="1">
      <alignment horizontal="center" vertical="center" wrapText="1"/>
    </xf>
    <xf numFmtId="0" fontId="6" fillId="3" borderId="0" xfId="0" applyFont="1" applyFill="1" applyAlignment="1">
      <alignment vertical="center"/>
    </xf>
    <xf numFmtId="0" fontId="13" fillId="3" borderId="0" xfId="2" applyFont="1" applyFill="1"/>
    <xf numFmtId="0" fontId="14" fillId="3" borderId="0" xfId="2" applyFont="1" applyFill="1"/>
    <xf numFmtId="0" fontId="16" fillId="3" borderId="0" xfId="2" applyFont="1" applyFill="1"/>
    <xf numFmtId="0" fontId="17" fillId="3" borderId="0" xfId="2" applyFont="1" applyFill="1"/>
    <xf numFmtId="0" fontId="19" fillId="3" borderId="19" xfId="2" applyFont="1" applyFill="1" applyBorder="1" applyAlignment="1">
      <alignment horizontal="center"/>
    </xf>
    <xf numFmtId="0" fontId="19" fillId="3" borderId="0" xfId="2" applyFont="1" applyFill="1" applyAlignment="1">
      <alignment horizontal="center"/>
    </xf>
    <xf numFmtId="0" fontId="19" fillId="3" borderId="15" xfId="2" applyFont="1" applyFill="1" applyBorder="1" applyAlignment="1">
      <alignment horizontal="center"/>
    </xf>
    <xf numFmtId="0" fontId="21" fillId="3" borderId="34" xfId="2" applyFont="1" applyFill="1" applyBorder="1" applyAlignment="1">
      <alignment horizontal="right"/>
    </xf>
    <xf numFmtId="0" fontId="21" fillId="3" borderId="35" xfId="2" applyFont="1" applyFill="1" applyBorder="1" applyAlignment="1">
      <alignment horizontal="right"/>
    </xf>
    <xf numFmtId="164" fontId="21" fillId="3" borderId="35" xfId="2" applyNumberFormat="1" applyFont="1" applyFill="1" applyBorder="1" applyAlignment="1">
      <alignment horizontal="center"/>
    </xf>
    <xf numFmtId="164" fontId="21" fillId="3" borderId="36" xfId="2" applyNumberFormat="1" applyFont="1" applyFill="1" applyBorder="1" applyAlignment="1">
      <alignment horizontal="center"/>
    </xf>
    <xf numFmtId="0" fontId="19" fillId="3" borderId="34" xfId="2" applyFont="1" applyFill="1" applyBorder="1" applyAlignment="1">
      <alignment horizontal="right"/>
    </xf>
    <xf numFmtId="0" fontId="19" fillId="3" borderId="35" xfId="2" applyFont="1" applyFill="1" applyBorder="1" applyAlignment="1">
      <alignment horizontal="right"/>
    </xf>
    <xf numFmtId="0" fontId="16" fillId="3" borderId="0" xfId="2" applyFont="1" applyFill="1" applyAlignment="1">
      <alignment vertical="center"/>
    </xf>
    <xf numFmtId="0" fontId="12" fillId="3" borderId="35" xfId="2" applyFont="1" applyFill="1" applyBorder="1" applyAlignment="1">
      <alignment horizontal="right"/>
    </xf>
    <xf numFmtId="0" fontId="17" fillId="3" borderId="0" xfId="2" applyFont="1" applyFill="1" applyAlignment="1">
      <alignment vertical="center"/>
    </xf>
    <xf numFmtId="0" fontId="12" fillId="3" borderId="24" xfId="2" applyFont="1" applyFill="1" applyBorder="1"/>
    <xf numFmtId="0" fontId="12" fillId="3" borderId="25" xfId="2" applyFont="1" applyFill="1" applyBorder="1"/>
    <xf numFmtId="0" fontId="12" fillId="3" borderId="37" xfId="2" applyFont="1" applyFill="1" applyBorder="1"/>
    <xf numFmtId="9" fontId="12" fillId="3" borderId="38" xfId="2" applyNumberFormat="1" applyFont="1" applyFill="1" applyBorder="1"/>
    <xf numFmtId="0" fontId="0" fillId="3" borderId="0" xfId="0" applyFont="1" applyFill="1" applyAlignment="1">
      <alignment horizontal="center"/>
    </xf>
    <xf numFmtId="0" fontId="0" fillId="3" borderId="0" xfId="0" applyFont="1" applyFill="1"/>
    <xf numFmtId="0" fontId="0" fillId="3" borderId="35" xfId="0" applyFont="1" applyFill="1" applyBorder="1" applyAlignment="1">
      <alignment horizontal="center" vertical="center"/>
    </xf>
    <xf numFmtId="0" fontId="0" fillId="3" borderId="35" xfId="0" applyFont="1" applyFill="1" applyBorder="1" applyAlignment="1">
      <alignment horizontal="left" vertical="center" wrapText="1"/>
    </xf>
    <xf numFmtId="0" fontId="0" fillId="3" borderId="35" xfId="0" applyFont="1" applyFill="1" applyBorder="1" applyAlignment="1">
      <alignment horizontal="center" vertical="center" wrapText="1"/>
    </xf>
    <xf numFmtId="44" fontId="0" fillId="3" borderId="35" xfId="0" applyNumberFormat="1" applyFont="1" applyFill="1" applyBorder="1" applyAlignment="1">
      <alignment horizontal="center" vertical="center" wrapText="1"/>
    </xf>
    <xf numFmtId="44" fontId="0" fillId="3" borderId="35" xfId="1" applyFont="1" applyFill="1" applyBorder="1" applyAlignment="1">
      <alignment horizontal="center"/>
    </xf>
    <xf numFmtId="44" fontId="5" fillId="3" borderId="35" xfId="0" applyNumberFormat="1" applyFont="1" applyFill="1" applyBorder="1" applyAlignment="1">
      <alignment horizontal="center"/>
    </xf>
    <xf numFmtId="2" fontId="0" fillId="3" borderId="35" xfId="0" applyNumberFormat="1" applyFont="1" applyFill="1" applyBorder="1" applyAlignment="1">
      <alignment horizontal="center" vertical="center" wrapText="1"/>
    </xf>
    <xf numFmtId="2" fontId="0" fillId="3" borderId="0" xfId="0" applyNumberFormat="1" applyFont="1" applyFill="1" applyAlignment="1">
      <alignment horizontal="center"/>
    </xf>
    <xf numFmtId="0" fontId="5" fillId="3" borderId="42" xfId="0" applyFont="1" applyFill="1" applyBorder="1" applyAlignment="1">
      <alignment horizontal="center" vertical="center" wrapText="1"/>
    </xf>
    <xf numFmtId="0" fontId="5" fillId="3" borderId="42" xfId="0" applyFont="1" applyFill="1" applyBorder="1" applyAlignment="1">
      <alignment horizontal="left" vertical="center" wrapText="1"/>
    </xf>
    <xf numFmtId="2" fontId="5" fillId="3" borderId="42" xfId="0" applyNumberFormat="1" applyFont="1" applyFill="1" applyBorder="1" applyAlignment="1">
      <alignment horizontal="center" vertical="center" wrapText="1"/>
    </xf>
    <xf numFmtId="0" fontId="5" fillId="3" borderId="0" xfId="0" applyFont="1" applyFill="1" applyAlignment="1">
      <alignment horizontal="center"/>
    </xf>
    <xf numFmtId="0" fontId="5" fillId="3" borderId="35" xfId="0" applyFont="1" applyFill="1" applyBorder="1" applyAlignment="1">
      <alignment horizontal="center" vertical="center" wrapText="1"/>
    </xf>
    <xf numFmtId="0" fontId="5" fillId="3" borderId="35" xfId="0" applyFont="1" applyFill="1" applyBorder="1" applyAlignment="1">
      <alignment horizontal="left" vertical="center" wrapText="1"/>
    </xf>
    <xf numFmtId="2" fontId="5" fillId="3" borderId="35" xfId="0" applyNumberFormat="1" applyFont="1" applyFill="1" applyBorder="1" applyAlignment="1">
      <alignment horizontal="center" vertical="center" wrapText="1"/>
    </xf>
    <xf numFmtId="44" fontId="0" fillId="3" borderId="0" xfId="1" applyFont="1" applyFill="1"/>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5" fillId="3" borderId="38" xfId="0" applyFont="1" applyFill="1" applyBorder="1" applyAlignment="1">
      <alignment horizontal="right"/>
    </xf>
    <xf numFmtId="0" fontId="5" fillId="3" borderId="25" xfId="0" applyFont="1" applyFill="1" applyBorder="1" applyAlignment="1">
      <alignment horizontal="right"/>
    </xf>
    <xf numFmtId="0" fontId="5" fillId="3" borderId="37" xfId="0" applyFont="1" applyFill="1" applyBorder="1" applyAlignment="1">
      <alignment horizontal="right"/>
    </xf>
    <xf numFmtId="0" fontId="5" fillId="3" borderId="35" xfId="0" applyFont="1" applyFill="1" applyBorder="1" applyAlignment="1">
      <alignment horizontal="right"/>
    </xf>
    <xf numFmtId="0" fontId="0" fillId="3" borderId="35" xfId="0" applyFont="1" applyFill="1" applyBorder="1" applyAlignment="1">
      <alignment horizontal="right"/>
    </xf>
    <xf numFmtId="0" fontId="0" fillId="3" borderId="38" xfId="0" applyFont="1" applyFill="1" applyBorder="1" applyAlignment="1">
      <alignment horizontal="right"/>
    </xf>
    <xf numFmtId="0" fontId="0" fillId="3" borderId="25" xfId="0" applyFont="1" applyFill="1" applyBorder="1" applyAlignment="1">
      <alignment horizontal="right"/>
    </xf>
    <xf numFmtId="0" fontId="0" fillId="3" borderId="37" xfId="0" applyFont="1" applyFill="1" applyBorder="1" applyAlignment="1">
      <alignment horizontal="right"/>
    </xf>
    <xf numFmtId="0" fontId="24" fillId="5" borderId="22"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5" borderId="22" xfId="0" applyFont="1" applyFill="1" applyBorder="1" applyAlignment="1">
      <alignment horizontal="center" vertical="center" wrapText="1"/>
    </xf>
    <xf numFmtId="0" fontId="23" fillId="5" borderId="23"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3" xfId="0" applyFont="1" applyBorder="1" applyAlignment="1">
      <alignment horizontal="center" wrapText="1"/>
    </xf>
    <xf numFmtId="0" fontId="12" fillId="3" borderId="34" xfId="2" applyFont="1" applyFill="1" applyBorder="1" applyAlignment="1">
      <alignment horizontal="right"/>
    </xf>
    <xf numFmtId="0" fontId="12" fillId="3" borderId="35" xfId="2" applyFont="1" applyFill="1" applyBorder="1" applyAlignment="1">
      <alignment horizontal="right"/>
    </xf>
    <xf numFmtId="44" fontId="12" fillId="3" borderId="35" xfId="1" applyFont="1" applyFill="1" applyBorder="1" applyAlignment="1">
      <alignment horizontal="center"/>
    </xf>
    <xf numFmtId="44" fontId="12" fillId="3" borderId="36" xfId="1" applyFont="1" applyFill="1" applyBorder="1" applyAlignment="1">
      <alignment horizontal="center"/>
    </xf>
    <xf numFmtId="0" fontId="12" fillId="3" borderId="39" xfId="2" applyFont="1" applyFill="1" applyBorder="1" applyAlignment="1">
      <alignment horizontal="right"/>
    </xf>
    <xf numFmtId="0" fontId="12" fillId="3" borderId="40" xfId="2" applyFont="1" applyFill="1" applyBorder="1" applyAlignment="1">
      <alignment horizontal="right"/>
    </xf>
    <xf numFmtId="44" fontId="12" fillId="3" borderId="40" xfId="1" applyFont="1" applyFill="1" applyBorder="1" applyAlignment="1">
      <alignment horizontal="center"/>
    </xf>
    <xf numFmtId="44" fontId="12" fillId="3" borderId="41" xfId="1" applyFont="1" applyFill="1" applyBorder="1" applyAlignment="1">
      <alignment horizontal="center"/>
    </xf>
    <xf numFmtId="0" fontId="20" fillId="3" borderId="34" xfId="2" applyFont="1" applyFill="1" applyBorder="1" applyAlignment="1">
      <alignment horizontal="center"/>
    </xf>
    <xf numFmtId="0" fontId="20" fillId="3" borderId="35" xfId="2" applyFont="1" applyFill="1" applyBorder="1" applyAlignment="1">
      <alignment horizontal="center"/>
    </xf>
    <xf numFmtId="0" fontId="20" fillId="3" borderId="38" xfId="2" applyFont="1" applyFill="1" applyBorder="1" applyAlignment="1">
      <alignment horizontal="center"/>
    </xf>
    <xf numFmtId="0" fontId="20" fillId="3" borderId="25" xfId="2" applyFont="1" applyFill="1" applyBorder="1" applyAlignment="1">
      <alignment horizontal="center"/>
    </xf>
    <xf numFmtId="0" fontId="20" fillId="3" borderId="37" xfId="2" applyFont="1" applyFill="1" applyBorder="1" applyAlignment="1">
      <alignment horizontal="center"/>
    </xf>
    <xf numFmtId="0" fontId="20" fillId="3" borderId="36" xfId="2" applyFont="1" applyFill="1" applyBorder="1" applyAlignment="1">
      <alignment horizontal="center"/>
    </xf>
    <xf numFmtId="0" fontId="20" fillId="3" borderId="34" xfId="2" applyFont="1" applyFill="1" applyBorder="1" applyAlignment="1">
      <alignment horizontal="right"/>
    </xf>
    <xf numFmtId="0" fontId="20" fillId="3" borderId="35" xfId="2" applyFont="1" applyFill="1" applyBorder="1" applyAlignment="1">
      <alignment horizontal="right"/>
    </xf>
    <xf numFmtId="44" fontId="20" fillId="3" borderId="35" xfId="1" applyFont="1" applyFill="1" applyBorder="1" applyAlignment="1">
      <alignment horizontal="center"/>
    </xf>
    <xf numFmtId="44" fontId="20" fillId="3" borderId="36" xfId="1" applyFont="1" applyFill="1" applyBorder="1" applyAlignment="1">
      <alignment horizontal="center"/>
    </xf>
    <xf numFmtId="0" fontId="21" fillId="3" borderId="34" xfId="2" applyFont="1" applyFill="1" applyBorder="1" applyAlignment="1">
      <alignment horizontal="left"/>
    </xf>
    <xf numFmtId="0" fontId="21" fillId="3" borderId="35" xfId="2" applyFont="1" applyFill="1" applyBorder="1" applyAlignment="1">
      <alignment horizontal="left"/>
    </xf>
    <xf numFmtId="2" fontId="21" fillId="3" borderId="35" xfId="1" applyNumberFormat="1" applyFont="1" applyFill="1" applyBorder="1" applyAlignment="1">
      <alignment horizontal="center"/>
    </xf>
    <xf numFmtId="44" fontId="21" fillId="3" borderId="25" xfId="1" applyFont="1" applyFill="1" applyBorder="1" applyAlignment="1">
      <alignment horizontal="center"/>
    </xf>
    <xf numFmtId="44" fontId="21" fillId="3" borderId="37" xfId="1" applyFont="1" applyFill="1" applyBorder="1" applyAlignment="1">
      <alignment horizontal="center"/>
    </xf>
    <xf numFmtId="2" fontId="21" fillId="3" borderId="35" xfId="2" applyNumberFormat="1" applyFont="1" applyFill="1" applyBorder="1" applyAlignment="1">
      <alignment horizontal="center"/>
    </xf>
    <xf numFmtId="44" fontId="21" fillId="3" borderId="35" xfId="1" applyFont="1" applyFill="1" applyBorder="1" applyAlignment="1">
      <alignment horizontal="center"/>
    </xf>
    <xf numFmtId="44" fontId="21" fillId="3" borderId="36" xfId="1" applyFont="1" applyFill="1" applyBorder="1" applyAlignment="1">
      <alignment horizontal="center"/>
    </xf>
    <xf numFmtId="0" fontId="15" fillId="3" borderId="34" xfId="2" applyFont="1" applyFill="1" applyBorder="1" applyAlignment="1">
      <alignment horizontal="left"/>
    </xf>
    <xf numFmtId="0" fontId="15" fillId="3" borderId="35" xfId="2" applyFont="1" applyFill="1" applyBorder="1" applyAlignment="1">
      <alignment horizontal="left"/>
    </xf>
    <xf numFmtId="0" fontId="15" fillId="3" borderId="36" xfId="2" applyFont="1" applyFill="1" applyBorder="1" applyAlignment="1">
      <alignment horizontal="left"/>
    </xf>
    <xf numFmtId="0" fontId="20" fillId="3" borderId="35" xfId="2" applyFont="1" applyFill="1" applyBorder="1" applyAlignment="1">
      <alignment horizontal="center" wrapText="1"/>
    </xf>
    <xf numFmtId="0" fontId="20" fillId="3" borderId="25" xfId="2" applyFont="1" applyFill="1" applyBorder="1" applyAlignment="1">
      <alignment horizontal="center" wrapText="1"/>
    </xf>
    <xf numFmtId="0" fontId="20" fillId="3" borderId="37" xfId="2" applyFont="1" applyFill="1" applyBorder="1" applyAlignment="1">
      <alignment horizontal="center" wrapText="1"/>
    </xf>
    <xf numFmtId="44" fontId="20" fillId="3" borderId="35" xfId="2" applyNumberFormat="1" applyFont="1" applyFill="1" applyBorder="1" applyAlignment="1">
      <alignment horizontal="center"/>
    </xf>
    <xf numFmtId="0" fontId="19" fillId="3" borderId="24" xfId="2" applyFont="1" applyFill="1" applyBorder="1" applyAlignment="1">
      <alignment horizontal="left"/>
    </xf>
    <xf numFmtId="0" fontId="19" fillId="3" borderId="25" xfId="2" applyFont="1" applyFill="1" applyBorder="1" applyAlignment="1">
      <alignment horizontal="left"/>
    </xf>
    <xf numFmtId="0" fontId="19" fillId="3" borderId="37" xfId="2" applyFont="1" applyFill="1" applyBorder="1" applyAlignment="1">
      <alignment horizontal="left"/>
    </xf>
    <xf numFmtId="0" fontId="19" fillId="3" borderId="35" xfId="2" applyFont="1" applyFill="1" applyBorder="1" applyAlignment="1">
      <alignment horizontal="center"/>
    </xf>
    <xf numFmtId="44" fontId="19" fillId="3" borderId="35" xfId="1" applyFont="1" applyFill="1" applyBorder="1" applyAlignment="1">
      <alignment horizontal="center"/>
    </xf>
    <xf numFmtId="44" fontId="19" fillId="3" borderId="35" xfId="2" applyNumberFormat="1" applyFont="1" applyFill="1" applyBorder="1" applyAlignment="1">
      <alignment horizontal="center"/>
    </xf>
    <xf numFmtId="0" fontId="19" fillId="3" borderId="36" xfId="2" applyFont="1" applyFill="1" applyBorder="1" applyAlignment="1">
      <alignment horizontal="center"/>
    </xf>
    <xf numFmtId="2" fontId="19" fillId="3" borderId="35" xfId="2" applyNumberFormat="1" applyFont="1" applyFill="1" applyBorder="1" applyAlignment="1">
      <alignment horizontal="center"/>
    </xf>
    <xf numFmtId="0" fontId="15" fillId="3" borderId="34" xfId="2" applyFont="1" applyFill="1" applyBorder="1" applyAlignment="1">
      <alignment horizontal="center"/>
    </xf>
    <xf numFmtId="0" fontId="15" fillId="3" borderId="35" xfId="2" applyFont="1" applyFill="1" applyBorder="1" applyAlignment="1">
      <alignment horizontal="center"/>
    </xf>
    <xf numFmtId="0" fontId="15" fillId="3" borderId="36" xfId="2" applyFont="1" applyFill="1" applyBorder="1" applyAlignment="1">
      <alignment horizontal="center"/>
    </xf>
    <xf numFmtId="0" fontId="21" fillId="3" borderId="35" xfId="2" applyFont="1" applyFill="1" applyBorder="1" applyAlignment="1">
      <alignment horizontal="center"/>
    </xf>
    <xf numFmtId="0" fontId="20" fillId="3" borderId="35" xfId="2" applyFont="1" applyFill="1" applyBorder="1" applyAlignment="1">
      <alignment horizontal="left"/>
    </xf>
    <xf numFmtId="0" fontId="18" fillId="3" borderId="30" xfId="2" applyFont="1" applyFill="1" applyBorder="1" applyAlignment="1">
      <alignment horizontal="center"/>
    </xf>
    <xf numFmtId="0" fontId="18" fillId="3" borderId="31" xfId="2" applyFont="1" applyFill="1" applyBorder="1" applyAlignment="1">
      <alignment horizontal="center"/>
    </xf>
    <xf numFmtId="0" fontId="12" fillId="3" borderId="32" xfId="2" applyFont="1" applyFill="1" applyBorder="1" applyAlignment="1">
      <alignment horizontal="center" wrapText="1"/>
    </xf>
    <xf numFmtId="0" fontId="12" fillId="3" borderId="32" xfId="2" applyFont="1" applyFill="1" applyBorder="1" applyAlignment="1">
      <alignment horizontal="center"/>
    </xf>
    <xf numFmtId="0" fontId="12" fillId="3" borderId="33" xfId="2" applyFont="1" applyFill="1" applyBorder="1" applyAlignment="1">
      <alignment horizont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0" fillId="3" borderId="3" xfId="0" applyFont="1" applyFill="1" applyBorder="1" applyAlignment="1">
      <alignment horizontal="center" vertical="center"/>
    </xf>
    <xf numFmtId="0" fontId="12" fillId="3" borderId="24" xfId="2" applyFont="1" applyFill="1" applyBorder="1" applyAlignment="1">
      <alignment horizontal="center"/>
    </xf>
    <xf numFmtId="0" fontId="12" fillId="3" borderId="25" xfId="2" applyFont="1" applyFill="1" applyBorder="1" applyAlignment="1">
      <alignment horizontal="center"/>
    </xf>
    <xf numFmtId="0" fontId="12" fillId="3" borderId="26" xfId="2" applyFont="1" applyFill="1" applyBorder="1" applyAlignment="1">
      <alignment horizontal="center"/>
    </xf>
    <xf numFmtId="0" fontId="15" fillId="3" borderId="27" xfId="2" applyFont="1" applyFill="1" applyBorder="1" applyAlignment="1">
      <alignment horizontal="center"/>
    </xf>
    <xf numFmtId="0" fontId="15" fillId="3" borderId="28" xfId="2" applyFont="1" applyFill="1" applyBorder="1" applyAlignment="1">
      <alignment horizontal="center"/>
    </xf>
    <xf numFmtId="0" fontId="15" fillId="3" borderId="29" xfId="2" applyFont="1" applyFill="1" applyBorder="1" applyAlignment="1">
      <alignment horizont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0" xfId="0" applyFont="1" applyFill="1" applyAlignment="1">
      <alignment horizontal="center" vertical="center"/>
    </xf>
    <xf numFmtId="0" fontId="6" fillId="3" borderId="15"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5" xfId="0" applyFont="1" applyFill="1" applyBorder="1" applyAlignment="1">
      <alignment horizontal="center" vertical="center"/>
    </xf>
    <xf numFmtId="0" fontId="7" fillId="3" borderId="16"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9" fillId="3" borderId="22" xfId="0" applyFont="1" applyFill="1" applyBorder="1" applyAlignment="1">
      <alignment horizontal="center"/>
    </xf>
    <xf numFmtId="0" fontId="9" fillId="3" borderId="23" xfId="0" applyFont="1" applyFill="1" applyBorder="1" applyAlignment="1">
      <alignment horizontal="center"/>
    </xf>
    <xf numFmtId="0" fontId="9" fillId="3" borderId="3" xfId="0" applyFont="1" applyFill="1" applyBorder="1" applyAlignment="1">
      <alignment horizontal="center"/>
    </xf>
    <xf numFmtId="0" fontId="21" fillId="3" borderId="24" xfId="2" applyFont="1" applyFill="1" applyBorder="1" applyAlignment="1">
      <alignment horizontal="left"/>
    </xf>
    <xf numFmtId="0" fontId="21" fillId="3" borderId="25" xfId="2" applyFont="1" applyFill="1" applyBorder="1" applyAlignment="1">
      <alignment horizontal="left"/>
    </xf>
    <xf numFmtId="0" fontId="21" fillId="3" borderId="37" xfId="2" applyFont="1" applyFill="1" applyBorder="1" applyAlignment="1">
      <alignment horizontal="left"/>
    </xf>
    <xf numFmtId="0" fontId="21" fillId="3" borderId="38" xfId="2" applyFont="1" applyFill="1" applyBorder="1" applyAlignment="1">
      <alignment horizontal="center"/>
    </xf>
    <xf numFmtId="0" fontId="21" fillId="3" borderId="37" xfId="2" applyFont="1" applyFill="1" applyBorder="1" applyAlignment="1">
      <alignment horizontal="center"/>
    </xf>
    <xf numFmtId="2" fontId="21" fillId="3" borderId="38" xfId="2" applyNumberFormat="1" applyFont="1" applyFill="1" applyBorder="1" applyAlignment="1">
      <alignment horizontal="center"/>
    </xf>
    <xf numFmtId="2" fontId="21" fillId="3" borderId="37" xfId="2" applyNumberFormat="1" applyFont="1" applyFill="1" applyBorder="1" applyAlignment="1">
      <alignment horizontal="center"/>
    </xf>
    <xf numFmtId="44" fontId="21" fillId="3" borderId="38" xfId="1" applyFont="1" applyFill="1" applyBorder="1" applyAlignment="1">
      <alignment horizontal="center"/>
    </xf>
    <xf numFmtId="44" fontId="21" fillId="3" borderId="35" xfId="1" applyFont="1" applyFill="1" applyBorder="1" applyAlignment="1">
      <alignment horizontal="right"/>
    </xf>
    <xf numFmtId="44" fontId="21" fillId="3" borderId="36" xfId="1" applyFont="1" applyFill="1" applyBorder="1" applyAlignment="1">
      <alignment horizontal="right"/>
    </xf>
    <xf numFmtId="1" fontId="21" fillId="3" borderId="35" xfId="2" applyNumberFormat="1" applyFont="1" applyFill="1" applyBorder="1" applyAlignment="1">
      <alignment horizontal="center"/>
    </xf>
    <xf numFmtId="1" fontId="21" fillId="3" borderId="36" xfId="2" applyNumberFormat="1" applyFont="1" applyFill="1" applyBorder="1" applyAlignment="1">
      <alignment horizontal="center"/>
    </xf>
  </cellXfs>
  <cellStyles count="3">
    <cellStyle name="Moneda" xfId="1" builtinId="4"/>
    <cellStyle name="Normal" xfId="0" builtinId="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1143000</xdr:colOff>
      <xdr:row>39</xdr:row>
      <xdr:rowOff>136071</xdr:rowOff>
    </xdr:from>
    <xdr:to>
      <xdr:col>5</xdr:col>
      <xdr:colOff>1102178</xdr:colOff>
      <xdr:row>45</xdr:row>
      <xdr:rowOff>64226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667000" y="27377571"/>
          <a:ext cx="3347357" cy="10711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91329</xdr:colOff>
      <xdr:row>0</xdr:row>
      <xdr:rowOff>45944</xdr:rowOff>
    </xdr:from>
    <xdr:to>
      <xdr:col>2</xdr:col>
      <xdr:colOff>533400</xdr:colOff>
      <xdr:row>3</xdr:row>
      <xdr:rowOff>292937</xdr:rowOff>
    </xdr:to>
    <xdr:pic>
      <xdr:nvPicPr>
        <xdr:cNvPr id="2" name="Imagen 1">
          <a:extLst>
            <a:ext uri="{FF2B5EF4-FFF2-40B4-BE49-F238E27FC236}">
              <a16:creationId xmlns:a16="http://schemas.microsoft.com/office/drawing/2014/main" id="{797E5862-50CF-42EF-953C-8AEB3C7941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45944"/>
          <a:ext cx="1204071" cy="1066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91329</xdr:colOff>
      <xdr:row>42</xdr:row>
      <xdr:rowOff>45944</xdr:rowOff>
    </xdr:from>
    <xdr:ext cx="1204071" cy="1065022"/>
    <xdr:pic>
      <xdr:nvPicPr>
        <xdr:cNvPr id="3" name="Imagen 2">
          <a:extLst>
            <a:ext uri="{FF2B5EF4-FFF2-40B4-BE49-F238E27FC236}">
              <a16:creationId xmlns:a16="http://schemas.microsoft.com/office/drawing/2014/main" id="{6EB8C556-A524-4E62-AF2A-C162D3D14A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459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84</xdr:row>
      <xdr:rowOff>45944</xdr:rowOff>
    </xdr:from>
    <xdr:ext cx="1204071" cy="1065022"/>
    <xdr:pic>
      <xdr:nvPicPr>
        <xdr:cNvPr id="4" name="Imagen 3">
          <a:extLst>
            <a:ext uri="{FF2B5EF4-FFF2-40B4-BE49-F238E27FC236}">
              <a16:creationId xmlns:a16="http://schemas.microsoft.com/office/drawing/2014/main" id="{4FACFCCC-A72C-4EB4-82C4-34A93835B9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74754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126</xdr:row>
      <xdr:rowOff>45944</xdr:rowOff>
    </xdr:from>
    <xdr:ext cx="1204071" cy="1065022"/>
    <xdr:pic>
      <xdr:nvPicPr>
        <xdr:cNvPr id="5" name="Imagen 4">
          <a:extLst>
            <a:ext uri="{FF2B5EF4-FFF2-40B4-BE49-F238E27FC236}">
              <a16:creationId xmlns:a16="http://schemas.microsoft.com/office/drawing/2014/main" id="{3FCB3DCE-1151-48C1-9FD3-CE607912BB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49049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168</xdr:row>
      <xdr:rowOff>45944</xdr:rowOff>
    </xdr:from>
    <xdr:ext cx="1204071" cy="1065022"/>
    <xdr:pic>
      <xdr:nvPicPr>
        <xdr:cNvPr id="6" name="Imagen 5">
          <a:extLst>
            <a:ext uri="{FF2B5EF4-FFF2-40B4-BE49-F238E27FC236}">
              <a16:creationId xmlns:a16="http://schemas.microsoft.com/office/drawing/2014/main" id="{CE727545-8740-42E9-811B-23E10B6BE1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23344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210</xdr:row>
      <xdr:rowOff>45944</xdr:rowOff>
    </xdr:from>
    <xdr:ext cx="1204071" cy="1065022"/>
    <xdr:pic>
      <xdr:nvPicPr>
        <xdr:cNvPr id="7" name="Imagen 6">
          <a:extLst>
            <a:ext uri="{FF2B5EF4-FFF2-40B4-BE49-F238E27FC236}">
              <a16:creationId xmlns:a16="http://schemas.microsoft.com/office/drawing/2014/main" id="{20525065-F5F1-41D0-8433-7B8B719C3A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97639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252</xdr:row>
      <xdr:rowOff>45944</xdr:rowOff>
    </xdr:from>
    <xdr:ext cx="1204071" cy="1065022"/>
    <xdr:pic>
      <xdr:nvPicPr>
        <xdr:cNvPr id="8" name="Imagen 7">
          <a:extLst>
            <a:ext uri="{FF2B5EF4-FFF2-40B4-BE49-F238E27FC236}">
              <a16:creationId xmlns:a16="http://schemas.microsoft.com/office/drawing/2014/main" id="{59E89E4D-26FD-4FEE-95CC-040324C245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371934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296</xdr:row>
      <xdr:rowOff>45944</xdr:rowOff>
    </xdr:from>
    <xdr:ext cx="1204071" cy="1065022"/>
    <xdr:pic>
      <xdr:nvPicPr>
        <xdr:cNvPr id="9" name="Imagen 8">
          <a:extLst>
            <a:ext uri="{FF2B5EF4-FFF2-40B4-BE49-F238E27FC236}">
              <a16:creationId xmlns:a16="http://schemas.microsoft.com/office/drawing/2014/main" id="{395C270B-0058-4A71-A387-3F076851B3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44622944"/>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338</xdr:row>
      <xdr:rowOff>45944</xdr:rowOff>
    </xdr:from>
    <xdr:ext cx="1204071" cy="1065022"/>
    <xdr:pic>
      <xdr:nvPicPr>
        <xdr:cNvPr id="10" name="Imagen 9">
          <a:extLst>
            <a:ext uri="{FF2B5EF4-FFF2-40B4-BE49-F238E27FC236}">
              <a16:creationId xmlns:a16="http://schemas.microsoft.com/office/drawing/2014/main" id="{9914CCF7-D5C6-44FB-98D8-973452BA2A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52366209"/>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380</xdr:row>
      <xdr:rowOff>45944</xdr:rowOff>
    </xdr:from>
    <xdr:ext cx="1204071" cy="1065022"/>
    <xdr:pic>
      <xdr:nvPicPr>
        <xdr:cNvPr id="11" name="Imagen 10">
          <a:extLst>
            <a:ext uri="{FF2B5EF4-FFF2-40B4-BE49-F238E27FC236}">
              <a16:creationId xmlns:a16="http://schemas.microsoft.com/office/drawing/2014/main" id="{5E01BD00-A666-4146-88A3-DE34069EDB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59795709"/>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422</xdr:row>
      <xdr:rowOff>45944</xdr:rowOff>
    </xdr:from>
    <xdr:ext cx="1204071" cy="1065022"/>
    <xdr:pic>
      <xdr:nvPicPr>
        <xdr:cNvPr id="12" name="Imagen 11">
          <a:extLst>
            <a:ext uri="{FF2B5EF4-FFF2-40B4-BE49-F238E27FC236}">
              <a16:creationId xmlns:a16="http://schemas.microsoft.com/office/drawing/2014/main" id="{D32B6829-2E05-4903-A808-F174130ABF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67225209"/>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464</xdr:row>
      <xdr:rowOff>93569</xdr:rowOff>
    </xdr:from>
    <xdr:ext cx="1376643" cy="986535"/>
    <xdr:pic>
      <xdr:nvPicPr>
        <xdr:cNvPr id="13" name="Imagen 12">
          <a:extLst>
            <a:ext uri="{FF2B5EF4-FFF2-40B4-BE49-F238E27FC236}">
              <a16:creationId xmlns:a16="http://schemas.microsoft.com/office/drawing/2014/main" id="{9189661D-906A-4692-97B4-9DAAD42FB7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98601119"/>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464</xdr:row>
      <xdr:rowOff>93569</xdr:rowOff>
    </xdr:from>
    <xdr:ext cx="1376643" cy="986535"/>
    <xdr:pic>
      <xdr:nvPicPr>
        <xdr:cNvPr id="14" name="Imagen 13">
          <a:extLst>
            <a:ext uri="{FF2B5EF4-FFF2-40B4-BE49-F238E27FC236}">
              <a16:creationId xmlns:a16="http://schemas.microsoft.com/office/drawing/2014/main" id="{328C9D40-7D79-4E52-BDE4-03F4527940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98601119"/>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464</xdr:row>
      <xdr:rowOff>93569</xdr:rowOff>
    </xdr:from>
    <xdr:ext cx="1376643" cy="986535"/>
    <xdr:pic>
      <xdr:nvPicPr>
        <xdr:cNvPr id="15" name="Imagen 14">
          <a:extLst>
            <a:ext uri="{FF2B5EF4-FFF2-40B4-BE49-F238E27FC236}">
              <a16:creationId xmlns:a16="http://schemas.microsoft.com/office/drawing/2014/main" id="{9955E69C-D816-421B-BF39-F3C4489A66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98601119"/>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510</xdr:row>
      <xdr:rowOff>45944</xdr:rowOff>
    </xdr:from>
    <xdr:ext cx="1204071" cy="1065022"/>
    <xdr:pic>
      <xdr:nvPicPr>
        <xdr:cNvPr id="16" name="Imagen 15">
          <a:extLst>
            <a:ext uri="{FF2B5EF4-FFF2-40B4-BE49-F238E27FC236}">
              <a16:creationId xmlns:a16="http://schemas.microsoft.com/office/drawing/2014/main" id="{5195B27E-4052-4E27-8CB6-F7317CB72B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74654709"/>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552</xdr:row>
      <xdr:rowOff>45944</xdr:rowOff>
    </xdr:from>
    <xdr:ext cx="1204071" cy="1065022"/>
    <xdr:pic>
      <xdr:nvPicPr>
        <xdr:cNvPr id="17" name="Imagen 16">
          <a:extLst>
            <a:ext uri="{FF2B5EF4-FFF2-40B4-BE49-F238E27FC236}">
              <a16:creationId xmlns:a16="http://schemas.microsoft.com/office/drawing/2014/main" id="{8C2176AF-6059-440C-B771-721354FB0E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90141238"/>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594</xdr:row>
      <xdr:rowOff>45944</xdr:rowOff>
    </xdr:from>
    <xdr:ext cx="1204071" cy="1065022"/>
    <xdr:pic>
      <xdr:nvPicPr>
        <xdr:cNvPr id="18" name="Imagen 17">
          <a:extLst>
            <a:ext uri="{FF2B5EF4-FFF2-40B4-BE49-F238E27FC236}">
              <a16:creationId xmlns:a16="http://schemas.microsoft.com/office/drawing/2014/main" id="{82CAD0BB-D1F1-4BF8-9095-54A7D2F0A7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97570738"/>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637</xdr:row>
      <xdr:rowOff>45944</xdr:rowOff>
    </xdr:from>
    <xdr:ext cx="1204071" cy="1065022"/>
    <xdr:pic>
      <xdr:nvPicPr>
        <xdr:cNvPr id="19" name="Imagen 18">
          <a:extLst>
            <a:ext uri="{FF2B5EF4-FFF2-40B4-BE49-F238E27FC236}">
              <a16:creationId xmlns:a16="http://schemas.microsoft.com/office/drawing/2014/main" id="{F9E2926C-A0AA-4368-A82E-1E19A272A5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05000238"/>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680</xdr:row>
      <xdr:rowOff>45944</xdr:rowOff>
    </xdr:from>
    <xdr:ext cx="1204071" cy="1065022"/>
    <xdr:pic>
      <xdr:nvPicPr>
        <xdr:cNvPr id="20" name="Imagen 19">
          <a:extLst>
            <a:ext uri="{FF2B5EF4-FFF2-40B4-BE49-F238E27FC236}">
              <a16:creationId xmlns:a16="http://schemas.microsoft.com/office/drawing/2014/main" id="{7BC0455C-8D8D-4909-8020-626A3855BB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1258662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723</xdr:row>
      <xdr:rowOff>45944</xdr:rowOff>
    </xdr:from>
    <xdr:ext cx="1204071" cy="1065022"/>
    <xdr:pic>
      <xdr:nvPicPr>
        <xdr:cNvPr id="21" name="Imagen 20">
          <a:extLst>
            <a:ext uri="{FF2B5EF4-FFF2-40B4-BE49-F238E27FC236}">
              <a16:creationId xmlns:a16="http://schemas.microsoft.com/office/drawing/2014/main" id="{B19C78EB-B226-4BBC-AB96-040E14E212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1258662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74520</xdr:colOff>
      <xdr:row>766</xdr:row>
      <xdr:rowOff>71157</xdr:rowOff>
    </xdr:from>
    <xdr:to>
      <xdr:col>2</xdr:col>
      <xdr:colOff>537882</xdr:colOff>
      <xdr:row>770</xdr:row>
      <xdr:rowOff>21882</xdr:rowOff>
    </xdr:to>
    <xdr:pic>
      <xdr:nvPicPr>
        <xdr:cNvPr id="22" name="Imagen 21">
          <a:extLst>
            <a:ext uri="{FF2B5EF4-FFF2-40B4-BE49-F238E27FC236}">
              <a16:creationId xmlns:a16="http://schemas.microsoft.com/office/drawing/2014/main" id="{5DEB48EA-08DA-46D7-B3E5-C636FD69D8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6520" y="135527863"/>
          <a:ext cx="1225362" cy="10825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74520</xdr:colOff>
      <xdr:row>808</xdr:row>
      <xdr:rowOff>71157</xdr:rowOff>
    </xdr:from>
    <xdr:ext cx="1225362" cy="1082519"/>
    <xdr:pic>
      <xdr:nvPicPr>
        <xdr:cNvPr id="23" name="Imagen 22">
          <a:extLst>
            <a:ext uri="{FF2B5EF4-FFF2-40B4-BE49-F238E27FC236}">
              <a16:creationId xmlns:a16="http://schemas.microsoft.com/office/drawing/2014/main" id="{DD5E96DD-D6F0-4837-B240-D35B64AA96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6520" y="135527863"/>
          <a:ext cx="1225362" cy="10825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74520</xdr:colOff>
      <xdr:row>850</xdr:row>
      <xdr:rowOff>71157</xdr:rowOff>
    </xdr:from>
    <xdr:ext cx="1225362" cy="1082519"/>
    <xdr:pic>
      <xdr:nvPicPr>
        <xdr:cNvPr id="24" name="Imagen 23">
          <a:extLst>
            <a:ext uri="{FF2B5EF4-FFF2-40B4-BE49-F238E27FC236}">
              <a16:creationId xmlns:a16="http://schemas.microsoft.com/office/drawing/2014/main" id="{6950AB2E-9E53-46A4-90AE-4D12C2A4AD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6520" y="135527863"/>
          <a:ext cx="1225362" cy="10825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74520</xdr:colOff>
      <xdr:row>892</xdr:row>
      <xdr:rowOff>71157</xdr:rowOff>
    </xdr:from>
    <xdr:ext cx="1225362" cy="1082519"/>
    <xdr:pic>
      <xdr:nvPicPr>
        <xdr:cNvPr id="25" name="Imagen 24">
          <a:extLst>
            <a:ext uri="{FF2B5EF4-FFF2-40B4-BE49-F238E27FC236}">
              <a16:creationId xmlns:a16="http://schemas.microsoft.com/office/drawing/2014/main" id="{52E36524-7B3D-43A2-BD9B-F09E77A3DE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6520" y="142957363"/>
          <a:ext cx="1225362" cy="10825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934</xdr:row>
      <xdr:rowOff>45944</xdr:rowOff>
    </xdr:from>
    <xdr:ext cx="1204071" cy="1065022"/>
    <xdr:pic>
      <xdr:nvPicPr>
        <xdr:cNvPr id="26" name="Imagen 25">
          <a:extLst>
            <a:ext uri="{FF2B5EF4-FFF2-40B4-BE49-F238E27FC236}">
              <a16:creationId xmlns:a16="http://schemas.microsoft.com/office/drawing/2014/main" id="{D8EBF37C-2763-4816-BFDA-A4C0064E32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76387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975</xdr:row>
      <xdr:rowOff>45944</xdr:rowOff>
    </xdr:from>
    <xdr:ext cx="1204071" cy="1065022"/>
    <xdr:pic>
      <xdr:nvPicPr>
        <xdr:cNvPr id="27" name="Imagen 26">
          <a:extLst>
            <a:ext uri="{FF2B5EF4-FFF2-40B4-BE49-F238E27FC236}">
              <a16:creationId xmlns:a16="http://schemas.microsoft.com/office/drawing/2014/main" id="{CABF95EF-3403-42C0-BEF6-53BF082E68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68883373"/>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1016</xdr:row>
      <xdr:rowOff>45944</xdr:rowOff>
    </xdr:from>
    <xdr:ext cx="1204071" cy="1065022"/>
    <xdr:pic>
      <xdr:nvPicPr>
        <xdr:cNvPr id="28" name="Imagen 27">
          <a:extLst>
            <a:ext uri="{FF2B5EF4-FFF2-40B4-BE49-F238E27FC236}">
              <a16:creationId xmlns:a16="http://schemas.microsoft.com/office/drawing/2014/main" id="{E52406CB-45A0-4E16-B1B3-11A8D9B535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76312873"/>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1057</xdr:row>
      <xdr:rowOff>45944</xdr:rowOff>
    </xdr:from>
    <xdr:ext cx="1204071" cy="1065022"/>
    <xdr:pic>
      <xdr:nvPicPr>
        <xdr:cNvPr id="29" name="Imagen 28">
          <a:extLst>
            <a:ext uri="{FF2B5EF4-FFF2-40B4-BE49-F238E27FC236}">
              <a16:creationId xmlns:a16="http://schemas.microsoft.com/office/drawing/2014/main" id="{F420D19F-F2B2-4192-8374-4E18AA2E61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30756158"/>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1100</xdr:row>
      <xdr:rowOff>45944</xdr:rowOff>
    </xdr:from>
    <xdr:ext cx="1204071" cy="1063422"/>
    <xdr:pic>
      <xdr:nvPicPr>
        <xdr:cNvPr id="30" name="Imagen 29">
          <a:extLst>
            <a:ext uri="{FF2B5EF4-FFF2-40B4-BE49-F238E27FC236}">
              <a16:creationId xmlns:a16="http://schemas.microsoft.com/office/drawing/2014/main" id="{CBE09DE9-DB37-4903-8FAA-EBD12BB237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45944"/>
          <a:ext cx="1204071" cy="1063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1142</xdr:row>
      <xdr:rowOff>45944</xdr:rowOff>
    </xdr:from>
    <xdr:ext cx="1204071" cy="1065022"/>
    <xdr:pic>
      <xdr:nvPicPr>
        <xdr:cNvPr id="31" name="Imagen 30">
          <a:extLst>
            <a:ext uri="{FF2B5EF4-FFF2-40B4-BE49-F238E27FC236}">
              <a16:creationId xmlns:a16="http://schemas.microsoft.com/office/drawing/2014/main" id="{B30BE475-FB7B-4773-BB7A-09645CABFE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183742373"/>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1183</xdr:row>
      <xdr:rowOff>45944</xdr:rowOff>
    </xdr:from>
    <xdr:ext cx="1204071" cy="1065022"/>
    <xdr:pic>
      <xdr:nvPicPr>
        <xdr:cNvPr id="32" name="Imagen 31">
          <a:extLst>
            <a:ext uri="{FF2B5EF4-FFF2-40B4-BE49-F238E27FC236}">
              <a16:creationId xmlns:a16="http://schemas.microsoft.com/office/drawing/2014/main" id="{AFB43917-0011-48D9-AA07-6F2D600D3A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065207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1224</xdr:row>
      <xdr:rowOff>45944</xdr:rowOff>
    </xdr:from>
    <xdr:ext cx="1204071" cy="1065022"/>
    <xdr:pic>
      <xdr:nvPicPr>
        <xdr:cNvPr id="33" name="Imagen 32">
          <a:extLst>
            <a:ext uri="{FF2B5EF4-FFF2-40B4-BE49-F238E27FC236}">
              <a16:creationId xmlns:a16="http://schemas.microsoft.com/office/drawing/2014/main" id="{15CFE032-863A-434D-96C7-6D6AA954E9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139502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1265</xdr:row>
      <xdr:rowOff>45944</xdr:rowOff>
    </xdr:from>
    <xdr:ext cx="1204071" cy="1065022"/>
    <xdr:pic>
      <xdr:nvPicPr>
        <xdr:cNvPr id="34" name="Imagen 33">
          <a:extLst>
            <a:ext uri="{FF2B5EF4-FFF2-40B4-BE49-F238E27FC236}">
              <a16:creationId xmlns:a16="http://schemas.microsoft.com/office/drawing/2014/main" id="{1EEC2588-3630-4019-B44F-B73ECE051B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213797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1306</xdr:row>
      <xdr:rowOff>45944</xdr:rowOff>
    </xdr:from>
    <xdr:ext cx="1204071" cy="1065022"/>
    <xdr:pic>
      <xdr:nvPicPr>
        <xdr:cNvPr id="35" name="Imagen 34">
          <a:extLst>
            <a:ext uri="{FF2B5EF4-FFF2-40B4-BE49-F238E27FC236}">
              <a16:creationId xmlns:a16="http://schemas.microsoft.com/office/drawing/2014/main" id="{01729994-E687-4B87-A2E1-0A08636BBE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213797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1347</xdr:row>
      <xdr:rowOff>45944</xdr:rowOff>
    </xdr:from>
    <xdr:ext cx="1204071" cy="1065022"/>
    <xdr:pic>
      <xdr:nvPicPr>
        <xdr:cNvPr id="36" name="Imagen 35">
          <a:extLst>
            <a:ext uri="{FF2B5EF4-FFF2-40B4-BE49-F238E27FC236}">
              <a16:creationId xmlns:a16="http://schemas.microsoft.com/office/drawing/2014/main" id="{C47CBBA2-9D00-4273-B7FB-0E36C03123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288092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1388</xdr:row>
      <xdr:rowOff>45944</xdr:rowOff>
    </xdr:from>
    <xdr:ext cx="1204071" cy="1065022"/>
    <xdr:pic>
      <xdr:nvPicPr>
        <xdr:cNvPr id="37" name="Imagen 36">
          <a:extLst>
            <a:ext uri="{FF2B5EF4-FFF2-40B4-BE49-F238E27FC236}">
              <a16:creationId xmlns:a16="http://schemas.microsoft.com/office/drawing/2014/main" id="{C2E9054C-EE6C-4506-99AA-BD4FAB5D09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436682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91329</xdr:colOff>
      <xdr:row>1429</xdr:row>
      <xdr:rowOff>45944</xdr:rowOff>
    </xdr:from>
    <xdr:ext cx="1204071" cy="1065022"/>
    <xdr:pic>
      <xdr:nvPicPr>
        <xdr:cNvPr id="38" name="Imagen 37">
          <a:extLst>
            <a:ext uri="{FF2B5EF4-FFF2-40B4-BE49-F238E27FC236}">
              <a16:creationId xmlns:a16="http://schemas.microsoft.com/office/drawing/2014/main" id="{7F1289A0-D117-4A18-9B7D-7B40D5533A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329" y="251097730"/>
          <a:ext cx="1204071" cy="1065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1470</xdr:row>
      <xdr:rowOff>93569</xdr:rowOff>
    </xdr:from>
    <xdr:ext cx="1376643" cy="986535"/>
    <xdr:pic>
      <xdr:nvPicPr>
        <xdr:cNvPr id="39" name="Imagen 38">
          <a:extLst>
            <a:ext uri="{FF2B5EF4-FFF2-40B4-BE49-F238E27FC236}">
              <a16:creationId xmlns:a16="http://schemas.microsoft.com/office/drawing/2014/main" id="{EF2F0F55-3238-4F84-87AA-3205C7EB59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7599269"/>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1513</xdr:row>
      <xdr:rowOff>93569</xdr:rowOff>
    </xdr:from>
    <xdr:ext cx="1376643" cy="986535"/>
    <xdr:pic>
      <xdr:nvPicPr>
        <xdr:cNvPr id="40" name="Imagen 39">
          <a:extLst>
            <a:ext uri="{FF2B5EF4-FFF2-40B4-BE49-F238E27FC236}">
              <a16:creationId xmlns:a16="http://schemas.microsoft.com/office/drawing/2014/main" id="{095167F9-73BF-4813-A834-5D3FA070FC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266004355"/>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1556</xdr:row>
      <xdr:rowOff>93569</xdr:rowOff>
    </xdr:from>
    <xdr:ext cx="1376643" cy="986535"/>
    <xdr:pic>
      <xdr:nvPicPr>
        <xdr:cNvPr id="41" name="Imagen 40">
          <a:extLst>
            <a:ext uri="{FF2B5EF4-FFF2-40B4-BE49-F238E27FC236}">
              <a16:creationId xmlns:a16="http://schemas.microsoft.com/office/drawing/2014/main" id="{9848B41B-5B29-488F-82AB-7B4EE44AF7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274263890"/>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1599</xdr:row>
      <xdr:rowOff>93569</xdr:rowOff>
    </xdr:from>
    <xdr:ext cx="1376643" cy="986535"/>
    <xdr:pic>
      <xdr:nvPicPr>
        <xdr:cNvPr id="42" name="Imagen 41">
          <a:extLst>
            <a:ext uri="{FF2B5EF4-FFF2-40B4-BE49-F238E27FC236}">
              <a16:creationId xmlns:a16="http://schemas.microsoft.com/office/drawing/2014/main" id="{E30B8008-0117-4DF5-9A91-EF0AFFD93C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282482605"/>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1642</xdr:row>
      <xdr:rowOff>93569</xdr:rowOff>
    </xdr:from>
    <xdr:ext cx="1376643" cy="986535"/>
    <xdr:pic>
      <xdr:nvPicPr>
        <xdr:cNvPr id="43" name="Imagen 42">
          <a:extLst>
            <a:ext uri="{FF2B5EF4-FFF2-40B4-BE49-F238E27FC236}">
              <a16:creationId xmlns:a16="http://schemas.microsoft.com/office/drawing/2014/main" id="{491C1860-8081-459B-813B-B776D4A47F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290701319"/>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1685</xdr:row>
      <xdr:rowOff>93569</xdr:rowOff>
    </xdr:from>
    <xdr:ext cx="1376643" cy="986535"/>
    <xdr:pic>
      <xdr:nvPicPr>
        <xdr:cNvPr id="44" name="Imagen 43">
          <a:extLst>
            <a:ext uri="{FF2B5EF4-FFF2-40B4-BE49-F238E27FC236}">
              <a16:creationId xmlns:a16="http://schemas.microsoft.com/office/drawing/2014/main" id="{3554C8DD-582C-405B-9A85-BA2ECFA1A3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298920033"/>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186579</xdr:colOff>
      <xdr:row>1728</xdr:row>
      <xdr:rowOff>93569</xdr:rowOff>
    </xdr:from>
    <xdr:ext cx="1376643" cy="986535"/>
    <xdr:pic>
      <xdr:nvPicPr>
        <xdr:cNvPr id="45" name="Imagen 44">
          <a:extLst>
            <a:ext uri="{FF2B5EF4-FFF2-40B4-BE49-F238E27FC236}">
              <a16:creationId xmlns:a16="http://schemas.microsoft.com/office/drawing/2014/main" id="{ECB1EF3F-9A14-40F1-9507-746FAC6D92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579" y="307138748"/>
          <a:ext cx="1376643" cy="986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Local/Temp/Rar$DIa13492.29406/005.%20PRESUPUESTO%20Y%20APUS%20AJUST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5"/>
      <sheetName val="2026"/>
      <sheetName val="APU"/>
    </sheetNames>
    <sheetDataSet>
      <sheetData sheetId="0" refreshError="1"/>
      <sheetData sheetId="1" refreshError="1"/>
      <sheetData sheetId="2">
        <row r="38">
          <cell r="T38">
            <v>476031</v>
          </cell>
        </row>
        <row r="80">
          <cell r="T80">
            <v>640562</v>
          </cell>
        </row>
        <row r="122">
          <cell r="T122">
            <v>393260.33333333337</v>
          </cell>
        </row>
        <row r="164">
          <cell r="T164">
            <v>226695.25</v>
          </cell>
        </row>
        <row r="206">
          <cell r="T206">
            <v>184956.2</v>
          </cell>
        </row>
        <row r="248">
          <cell r="T248">
            <v>506412.4</v>
          </cell>
        </row>
        <row r="292">
          <cell r="T292">
            <v>386080.28571428568</v>
          </cell>
        </row>
        <row r="334">
          <cell r="T334">
            <v>599433.88888888888</v>
          </cell>
        </row>
        <row r="376">
          <cell r="T376">
            <v>217695.25</v>
          </cell>
        </row>
        <row r="418">
          <cell r="T418">
            <v>185956.2</v>
          </cell>
        </row>
        <row r="460">
          <cell r="T460">
            <v>163130.16666666669</v>
          </cell>
        </row>
        <row r="506">
          <cell r="T506">
            <v>34673.8125</v>
          </cell>
        </row>
        <row r="548">
          <cell r="T548">
            <v>68290.142857142855</v>
          </cell>
        </row>
        <row r="590">
          <cell r="T590">
            <v>58086.777777777781</v>
          </cell>
        </row>
        <row r="633">
          <cell r="T633">
            <v>124556.2</v>
          </cell>
        </row>
        <row r="676">
          <cell r="T676">
            <v>129556.2</v>
          </cell>
        </row>
        <row r="719">
          <cell r="T719">
            <v>196718.63636363635</v>
          </cell>
        </row>
        <row r="762">
          <cell r="T762">
            <v>9827.3555555555558</v>
          </cell>
        </row>
        <row r="804">
          <cell r="T804">
            <v>26802.066666666666</v>
          </cell>
        </row>
        <row r="846">
          <cell r="T846">
            <v>52578.1</v>
          </cell>
        </row>
        <row r="888">
          <cell r="T888">
            <v>40715.083333333336</v>
          </cell>
        </row>
        <row r="930">
          <cell r="T930">
            <v>89940.142857142855</v>
          </cell>
        </row>
        <row r="971">
          <cell r="T971">
            <v>1291405</v>
          </cell>
        </row>
        <row r="1012">
          <cell r="T1012">
            <v>1056624</v>
          </cell>
        </row>
        <row r="1053">
          <cell r="T1053">
            <v>344681</v>
          </cell>
        </row>
        <row r="1096">
          <cell r="T1096">
            <v>1154886.3636363638</v>
          </cell>
        </row>
        <row r="1138">
          <cell r="T1138">
            <v>319510.33333333337</v>
          </cell>
        </row>
        <row r="1179">
          <cell r="T1179">
            <v>1049024</v>
          </cell>
        </row>
        <row r="1220">
          <cell r="T1220">
            <v>780702.85714285728</v>
          </cell>
        </row>
        <row r="1261">
          <cell r="T1261">
            <v>344681</v>
          </cell>
        </row>
        <row r="1302">
          <cell r="T1302">
            <v>319260.33333333337</v>
          </cell>
        </row>
        <row r="1343">
          <cell r="T1343">
            <v>1177086.3636363638</v>
          </cell>
        </row>
        <row r="1384">
          <cell r="T1384">
            <v>324423.55555555556</v>
          </cell>
        </row>
        <row r="1425">
          <cell r="T1425">
            <v>194770.66666666669</v>
          </cell>
        </row>
        <row r="1466">
          <cell r="T1466">
            <v>194770.66666666669</v>
          </cell>
        </row>
        <row r="1509">
          <cell r="T1509">
            <v>4209.3377777777778</v>
          </cell>
        </row>
        <row r="1552">
          <cell r="T1552">
            <v>4209.3377777777778</v>
          </cell>
        </row>
        <row r="1595">
          <cell r="T1595">
            <v>175511.85185185185</v>
          </cell>
        </row>
        <row r="1638">
          <cell r="T1638">
            <v>9426.0333333333328</v>
          </cell>
        </row>
        <row r="1681">
          <cell r="T1681">
            <v>85450.357142857159</v>
          </cell>
        </row>
        <row r="1724">
          <cell r="T1724">
            <v>3165.2066666666669</v>
          </cell>
        </row>
        <row r="1767">
          <cell r="T1767">
            <v>784203.33333333337</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2"/>
  <sheetViews>
    <sheetView workbookViewId="0">
      <selection activeCell="F6" sqref="F6"/>
    </sheetView>
  </sheetViews>
  <sheetFormatPr baseColWidth="10" defaultColWidth="11.453125" defaultRowHeight="14.5" x14ac:dyDescent="0.35"/>
  <cols>
    <col min="2" max="2" width="14.26953125" customWidth="1"/>
    <col min="3" max="3" width="32.7265625" customWidth="1"/>
    <col min="4" max="4" width="19" customWidth="1"/>
    <col min="5" max="5" width="17.453125" customWidth="1"/>
    <col min="6" max="6" width="32.54296875" customWidth="1"/>
  </cols>
  <sheetData>
    <row r="1" spans="1:6" x14ac:dyDescent="0.35">
      <c r="A1" s="51" t="s">
        <v>0</v>
      </c>
      <c r="B1" s="52"/>
      <c r="C1" s="52"/>
      <c r="D1" s="52"/>
      <c r="E1" s="53"/>
    </row>
    <row r="2" spans="1:6" ht="43.5" customHeight="1" thickBot="1" x14ac:dyDescent="0.4">
      <c r="A2" s="54"/>
      <c r="B2" s="55"/>
      <c r="C2" s="55"/>
      <c r="D2" s="55"/>
      <c r="E2" s="56"/>
    </row>
    <row r="3" spans="1:6" ht="26.5" thickBot="1" x14ac:dyDescent="0.4">
      <c r="A3" s="1" t="s">
        <v>1</v>
      </c>
      <c r="B3" s="2" t="s">
        <v>2</v>
      </c>
      <c r="C3" s="2" t="s">
        <v>3</v>
      </c>
      <c r="D3" s="2" t="s">
        <v>4</v>
      </c>
      <c r="E3" s="2" t="s">
        <v>5</v>
      </c>
    </row>
    <row r="4" spans="1:6" ht="25.5" thickBot="1" x14ac:dyDescent="0.4">
      <c r="A4" s="3">
        <v>1</v>
      </c>
      <c r="B4" s="4">
        <v>72101510</v>
      </c>
      <c r="C4" s="4" t="s">
        <v>6</v>
      </c>
      <c r="D4" s="4" t="s">
        <v>7</v>
      </c>
      <c r="E4" s="4">
        <v>2</v>
      </c>
    </row>
    <row r="5" spans="1:6" ht="38" thickBot="1" x14ac:dyDescent="0.4">
      <c r="A5" s="3">
        <v>2</v>
      </c>
      <c r="B5" s="4">
        <v>72101510</v>
      </c>
      <c r="C5" s="4" t="s">
        <v>8</v>
      </c>
      <c r="D5" s="4" t="s">
        <v>7</v>
      </c>
      <c r="E5" s="4">
        <v>2</v>
      </c>
    </row>
    <row r="6" spans="1:6" ht="25.5" thickBot="1" x14ac:dyDescent="0.4">
      <c r="A6" s="3">
        <v>3</v>
      </c>
      <c r="B6" s="4">
        <v>72101510</v>
      </c>
      <c r="C6" s="4" t="s">
        <v>9</v>
      </c>
      <c r="D6" s="4" t="s">
        <v>7</v>
      </c>
      <c r="E6" s="4">
        <v>2</v>
      </c>
    </row>
    <row r="7" spans="1:6" ht="25.5" thickBot="1" x14ac:dyDescent="0.4">
      <c r="A7" s="3">
        <v>4</v>
      </c>
      <c r="B7" s="4">
        <v>72101510</v>
      </c>
      <c r="C7" s="4" t="s">
        <v>10</v>
      </c>
      <c r="D7" s="4" t="s">
        <v>7</v>
      </c>
      <c r="E7" s="4">
        <v>1</v>
      </c>
    </row>
    <row r="8" spans="1:6" ht="25.5" thickBot="1" x14ac:dyDescent="0.4">
      <c r="A8" s="3">
        <v>5</v>
      </c>
      <c r="B8" s="4">
        <v>72101510</v>
      </c>
      <c r="C8" s="4" t="s">
        <v>11</v>
      </c>
      <c r="D8" s="4" t="s">
        <v>7</v>
      </c>
      <c r="E8" s="4">
        <v>1</v>
      </c>
    </row>
    <row r="9" spans="1:6" ht="25.5" thickBot="1" x14ac:dyDescent="0.4">
      <c r="A9" s="3">
        <v>6</v>
      </c>
      <c r="B9" s="4">
        <v>72101510</v>
      </c>
      <c r="C9" s="4" t="s">
        <v>12</v>
      </c>
      <c r="D9" s="4" t="s">
        <v>7</v>
      </c>
      <c r="E9" s="4">
        <v>1</v>
      </c>
    </row>
    <row r="10" spans="1:6" ht="25.5" thickBot="1" x14ac:dyDescent="0.4">
      <c r="A10" s="3">
        <v>7</v>
      </c>
      <c r="B10" s="4">
        <v>72101510</v>
      </c>
      <c r="C10" s="4" t="s">
        <v>13</v>
      </c>
      <c r="D10" s="11" t="s">
        <v>7</v>
      </c>
      <c r="E10" s="4">
        <v>8</v>
      </c>
    </row>
    <row r="11" spans="1:6" ht="75.5" thickBot="1" x14ac:dyDescent="0.4">
      <c r="A11" s="3">
        <v>8</v>
      </c>
      <c r="B11" s="4">
        <v>72101510</v>
      </c>
      <c r="C11" s="4" t="s">
        <v>14</v>
      </c>
      <c r="D11" s="4" t="s">
        <v>7</v>
      </c>
      <c r="E11" s="4">
        <v>1</v>
      </c>
      <c r="F11" t="s">
        <v>15</v>
      </c>
    </row>
    <row r="12" spans="1:6" ht="50.5" thickBot="1" x14ac:dyDescent="0.4">
      <c r="A12" s="3">
        <v>9</v>
      </c>
      <c r="B12" s="4">
        <v>72101510</v>
      </c>
      <c r="C12" s="4" t="s">
        <v>16</v>
      </c>
      <c r="D12" s="4" t="s">
        <v>7</v>
      </c>
      <c r="E12" s="4">
        <v>1</v>
      </c>
      <c r="F12" t="s">
        <v>15</v>
      </c>
    </row>
    <row r="13" spans="1:6" ht="25.5" thickBot="1" x14ac:dyDescent="0.4">
      <c r="A13" s="3">
        <v>10</v>
      </c>
      <c r="B13" s="4">
        <v>72101510</v>
      </c>
      <c r="C13" s="4" t="s">
        <v>17</v>
      </c>
      <c r="D13" s="4" t="s">
        <v>7</v>
      </c>
      <c r="E13" s="4">
        <v>1</v>
      </c>
    </row>
    <row r="14" spans="1:6" ht="38" thickBot="1" x14ac:dyDescent="0.4">
      <c r="A14" s="3">
        <v>11</v>
      </c>
      <c r="B14" s="4">
        <v>72101510</v>
      </c>
      <c r="C14" s="4" t="s">
        <v>18</v>
      </c>
      <c r="D14" s="4" t="s">
        <v>7</v>
      </c>
      <c r="E14" s="4">
        <v>2</v>
      </c>
    </row>
    <row r="15" spans="1:6" ht="25.5" thickBot="1" x14ac:dyDescent="0.4">
      <c r="A15" s="3">
        <v>12</v>
      </c>
      <c r="B15" s="4">
        <v>72101510</v>
      </c>
      <c r="C15" s="4" t="s">
        <v>19</v>
      </c>
      <c r="D15" s="4" t="s">
        <v>7</v>
      </c>
      <c r="E15" s="4">
        <v>2</v>
      </c>
    </row>
    <row r="16" spans="1:6" ht="25.5" thickBot="1" x14ac:dyDescent="0.4">
      <c r="A16" s="3">
        <v>13</v>
      </c>
      <c r="B16" s="4">
        <v>72101510</v>
      </c>
      <c r="C16" s="4" t="s">
        <v>20</v>
      </c>
      <c r="D16" s="4" t="s">
        <v>7</v>
      </c>
      <c r="E16" s="4">
        <v>1</v>
      </c>
    </row>
    <row r="17" spans="1:6" ht="25.5" thickBot="1" x14ac:dyDescent="0.4">
      <c r="A17" s="3">
        <v>14</v>
      </c>
      <c r="B17" s="4">
        <v>72101510</v>
      </c>
      <c r="C17" s="4" t="s">
        <v>21</v>
      </c>
      <c r="D17" s="4" t="s">
        <v>7</v>
      </c>
      <c r="E17" s="4">
        <v>2</v>
      </c>
    </row>
    <row r="18" spans="1:6" ht="75.5" thickBot="1" x14ac:dyDescent="0.4">
      <c r="A18" s="3">
        <v>15</v>
      </c>
      <c r="B18" s="4">
        <v>72101510</v>
      </c>
      <c r="C18" s="4" t="s">
        <v>22</v>
      </c>
      <c r="D18" s="4" t="s">
        <v>7</v>
      </c>
      <c r="E18" s="4">
        <v>2</v>
      </c>
      <c r="F18" t="s">
        <v>23</v>
      </c>
    </row>
    <row r="19" spans="1:6" ht="75.5" thickBot="1" x14ac:dyDescent="0.4">
      <c r="A19" s="3">
        <v>16</v>
      </c>
      <c r="B19" s="4">
        <v>72101510</v>
      </c>
      <c r="C19" s="4" t="s">
        <v>24</v>
      </c>
      <c r="D19" s="4" t="s">
        <v>7</v>
      </c>
      <c r="E19" s="4">
        <v>2</v>
      </c>
      <c r="F19" t="s">
        <v>23</v>
      </c>
    </row>
    <row r="20" spans="1:6" ht="38" thickBot="1" x14ac:dyDescent="0.4">
      <c r="A20" s="3">
        <v>17</v>
      </c>
      <c r="B20" s="4">
        <v>72101510</v>
      </c>
      <c r="C20" s="4" t="s">
        <v>25</v>
      </c>
      <c r="D20" s="4" t="s">
        <v>7</v>
      </c>
      <c r="E20" s="4">
        <v>2</v>
      </c>
    </row>
    <row r="21" spans="1:6" ht="25.5" thickBot="1" x14ac:dyDescent="0.4">
      <c r="A21" s="3">
        <v>18</v>
      </c>
      <c r="B21" s="4">
        <v>72101510</v>
      </c>
      <c r="C21" s="4" t="s">
        <v>26</v>
      </c>
      <c r="D21" s="4" t="s">
        <v>7</v>
      </c>
      <c r="E21" s="4">
        <v>1</v>
      </c>
    </row>
    <row r="22" spans="1:6" ht="25.5" thickBot="1" x14ac:dyDescent="0.4">
      <c r="A22" s="3">
        <v>19</v>
      </c>
      <c r="B22" s="4">
        <v>72101510</v>
      </c>
      <c r="C22" s="4" t="s">
        <v>27</v>
      </c>
      <c r="D22" s="4" t="s">
        <v>7</v>
      </c>
      <c r="E22" s="4">
        <v>1</v>
      </c>
    </row>
    <row r="23" spans="1:6" ht="25.5" thickBot="1" x14ac:dyDescent="0.4">
      <c r="A23" s="3">
        <v>20</v>
      </c>
      <c r="B23" s="4">
        <v>72101510</v>
      </c>
      <c r="C23" s="4" t="s">
        <v>28</v>
      </c>
      <c r="D23" s="4" t="s">
        <v>7</v>
      </c>
      <c r="E23" s="4">
        <v>1</v>
      </c>
    </row>
    <row r="24" spans="1:6" ht="25.5" thickBot="1" x14ac:dyDescent="0.4">
      <c r="A24" s="3">
        <v>21</v>
      </c>
      <c r="B24" s="4">
        <v>72101510</v>
      </c>
      <c r="C24" s="4" t="s">
        <v>29</v>
      </c>
      <c r="D24" s="4" t="s">
        <v>7</v>
      </c>
      <c r="E24" s="4">
        <v>1</v>
      </c>
    </row>
    <row r="25" spans="1:6" ht="25.5" thickBot="1" x14ac:dyDescent="0.4">
      <c r="A25" s="3">
        <v>22</v>
      </c>
      <c r="B25" s="4">
        <v>72101510</v>
      </c>
      <c r="C25" s="4" t="s">
        <v>30</v>
      </c>
      <c r="D25" s="4" t="s">
        <v>7</v>
      </c>
      <c r="E25" s="4">
        <v>2</v>
      </c>
    </row>
    <row r="26" spans="1:6" ht="85.5" customHeight="1" thickBot="1" x14ac:dyDescent="0.4">
      <c r="A26" s="3">
        <v>23</v>
      </c>
      <c r="B26" s="5">
        <v>72101510</v>
      </c>
      <c r="C26" s="4" t="s">
        <v>31</v>
      </c>
      <c r="D26" s="5" t="s">
        <v>32</v>
      </c>
      <c r="E26" s="5">
        <v>1046.75</v>
      </c>
    </row>
    <row r="27" spans="1:6" ht="63" thickBot="1" x14ac:dyDescent="0.4">
      <c r="A27" s="3">
        <v>24</v>
      </c>
      <c r="B27" s="6">
        <v>72101510</v>
      </c>
      <c r="C27" s="4" t="s">
        <v>33</v>
      </c>
      <c r="D27" s="6" t="s">
        <v>32</v>
      </c>
      <c r="E27" s="6">
        <v>559.58000000000004</v>
      </c>
    </row>
    <row r="28" spans="1:6" ht="63" thickBot="1" x14ac:dyDescent="0.4">
      <c r="A28" s="3">
        <v>25</v>
      </c>
      <c r="B28" s="6">
        <v>72101510</v>
      </c>
      <c r="C28" s="4" t="s">
        <v>34</v>
      </c>
      <c r="D28" s="6" t="s">
        <v>7</v>
      </c>
      <c r="E28" s="6">
        <v>40</v>
      </c>
    </row>
    <row r="29" spans="1:6" ht="63" thickBot="1" x14ac:dyDescent="0.4">
      <c r="A29" s="3">
        <v>26</v>
      </c>
      <c r="B29" s="6">
        <v>72101510</v>
      </c>
      <c r="C29" s="4" t="s">
        <v>35</v>
      </c>
      <c r="D29" s="6" t="s">
        <v>32</v>
      </c>
      <c r="E29" s="6">
        <v>392</v>
      </c>
    </row>
    <row r="30" spans="1:6" ht="75.5" thickBot="1" x14ac:dyDescent="0.4">
      <c r="A30" s="3">
        <v>27</v>
      </c>
      <c r="B30" s="6">
        <v>72101510</v>
      </c>
      <c r="C30" s="4" t="s">
        <v>36</v>
      </c>
      <c r="D30" s="6" t="s">
        <v>7</v>
      </c>
      <c r="E30" s="6">
        <v>70</v>
      </c>
    </row>
    <row r="31" spans="1:6" ht="63" thickBot="1" x14ac:dyDescent="0.4">
      <c r="A31" s="3">
        <v>28</v>
      </c>
      <c r="B31" s="7">
        <v>72101510</v>
      </c>
      <c r="C31" s="4" t="s">
        <v>37</v>
      </c>
      <c r="D31" s="6" t="s">
        <v>32</v>
      </c>
      <c r="E31" s="6">
        <v>3000</v>
      </c>
    </row>
    <row r="32" spans="1:6" ht="63" thickBot="1" x14ac:dyDescent="0.4">
      <c r="A32" s="3">
        <v>29</v>
      </c>
      <c r="B32" s="8">
        <v>72101510</v>
      </c>
      <c r="C32" s="9" t="s">
        <v>38</v>
      </c>
      <c r="D32" s="8" t="s">
        <v>7</v>
      </c>
      <c r="E32" s="10">
        <v>1</v>
      </c>
    </row>
  </sheetData>
  <autoFilter ref="A3:E32" xr:uid="{00000000-0009-0000-0000-000000000000}"/>
  <mergeCells count="1">
    <mergeCell ref="A1: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48"/>
  <sheetViews>
    <sheetView tabSelected="1" topLeftCell="A17" zoomScale="70" zoomScaleNormal="70" workbookViewId="0">
      <selection activeCell="N42" sqref="N42"/>
    </sheetView>
  </sheetViews>
  <sheetFormatPr baseColWidth="10" defaultColWidth="11.453125" defaultRowHeight="14.5" x14ac:dyDescent="0.35"/>
  <cols>
    <col min="1" max="1" width="11.453125" style="34"/>
    <col min="2" max="2" width="11.453125" style="33"/>
    <col min="3" max="3" width="18.7265625" style="34" customWidth="1"/>
    <col min="4" max="4" width="13.26953125" style="33" customWidth="1"/>
    <col min="5" max="5" width="18.7265625" style="33" customWidth="1"/>
    <col min="6" max="6" width="47.54296875" style="34" customWidth="1"/>
    <col min="7" max="7" width="6.7265625" style="33" bestFit="1" customWidth="1"/>
    <col min="8" max="8" width="9.26953125" style="42" bestFit="1" customWidth="1"/>
    <col min="9" max="9" width="17.453125" style="33" customWidth="1"/>
    <col min="10" max="10" width="27.1796875" style="33" bestFit="1" customWidth="1"/>
    <col min="11" max="11" width="11.453125" style="34"/>
    <col min="12" max="12" width="17.453125" style="50" hidden="1" customWidth="1"/>
    <col min="13" max="16384" width="11.453125" style="34"/>
  </cols>
  <sheetData>
    <row r="1" spans="2:12" ht="15" customHeight="1" thickBot="1" x14ac:dyDescent="0.4">
      <c r="B1" s="68" t="s">
        <v>205</v>
      </c>
      <c r="C1" s="69"/>
      <c r="D1" s="69"/>
      <c r="E1" s="69"/>
      <c r="F1" s="69"/>
      <c r="G1" s="69"/>
      <c r="H1" s="69"/>
      <c r="I1" s="69"/>
      <c r="J1" s="70"/>
    </row>
    <row r="2" spans="2:12" ht="15" customHeight="1" thickBot="1" x14ac:dyDescent="0.4">
      <c r="B2" s="68" t="s">
        <v>206</v>
      </c>
      <c r="C2" s="69"/>
      <c r="D2" s="69"/>
      <c r="E2" s="69"/>
      <c r="F2" s="69"/>
      <c r="G2" s="69"/>
      <c r="H2" s="69"/>
      <c r="I2" s="69"/>
      <c r="J2" s="70"/>
    </row>
    <row r="3" spans="2:12" ht="15" customHeight="1" thickBot="1" x14ac:dyDescent="0.4">
      <c r="B3" s="71" t="s">
        <v>210</v>
      </c>
      <c r="C3" s="72"/>
      <c r="D3" s="72"/>
      <c r="E3" s="72"/>
      <c r="F3" s="72"/>
      <c r="G3" s="72"/>
      <c r="H3" s="72"/>
      <c r="I3" s="72"/>
      <c r="J3" s="73"/>
    </row>
    <row r="4" spans="2:12" ht="15" customHeight="1" thickBot="1" x14ac:dyDescent="0.4">
      <c r="B4" s="65" t="s">
        <v>211</v>
      </c>
      <c r="C4" s="66"/>
      <c r="D4" s="66"/>
      <c r="E4" s="66"/>
      <c r="F4" s="66"/>
      <c r="G4" s="66"/>
      <c r="H4" s="66"/>
      <c r="I4" s="66"/>
      <c r="J4" s="67"/>
    </row>
    <row r="5" spans="2:12" ht="15" customHeight="1" thickBot="1" x14ac:dyDescent="0.4">
      <c r="B5" s="74" t="s">
        <v>207</v>
      </c>
      <c r="C5" s="75"/>
      <c r="D5" s="75"/>
      <c r="E5" s="75"/>
      <c r="F5" s="75"/>
      <c r="G5" s="75"/>
      <c r="H5" s="75"/>
      <c r="I5" s="75"/>
      <c r="J5" s="76"/>
    </row>
    <row r="6" spans="2:12" ht="15" customHeight="1" x14ac:dyDescent="0.35">
      <c r="B6" s="43" t="s">
        <v>39</v>
      </c>
      <c r="C6" s="43" t="s">
        <v>40</v>
      </c>
      <c r="D6" s="43" t="s">
        <v>41</v>
      </c>
      <c r="E6" s="43" t="s">
        <v>42</v>
      </c>
      <c r="F6" s="44" t="s">
        <v>43</v>
      </c>
      <c r="G6" s="43" t="s">
        <v>7</v>
      </c>
      <c r="H6" s="45" t="s">
        <v>44</v>
      </c>
      <c r="I6" s="43" t="s">
        <v>45</v>
      </c>
      <c r="J6" s="43" t="s">
        <v>46</v>
      </c>
      <c r="L6" s="50" t="s">
        <v>45</v>
      </c>
    </row>
    <row r="7" spans="2:12" ht="58" x14ac:dyDescent="0.35">
      <c r="B7" s="35">
        <v>1</v>
      </c>
      <c r="C7" s="36" t="s">
        <v>47</v>
      </c>
      <c r="D7" s="37">
        <v>72154022</v>
      </c>
      <c r="E7" s="37" t="s">
        <v>48</v>
      </c>
      <c r="F7" s="36" t="s">
        <v>49</v>
      </c>
      <c r="G7" s="37" t="s">
        <v>7</v>
      </c>
      <c r="H7" s="41">
        <v>2</v>
      </c>
      <c r="I7" s="38">
        <f>L7-(L7*7%)</f>
        <v>442708.83</v>
      </c>
      <c r="J7" s="38">
        <f>I7*H7</f>
        <v>885417.66</v>
      </c>
      <c r="L7" s="50">
        <v>476031</v>
      </c>
    </row>
    <row r="8" spans="2:12" ht="58.5" customHeight="1" x14ac:dyDescent="0.35">
      <c r="B8" s="35">
        <v>2</v>
      </c>
      <c r="C8" s="36" t="s">
        <v>47</v>
      </c>
      <c r="D8" s="37">
        <v>72154302</v>
      </c>
      <c r="E8" s="37" t="s">
        <v>50</v>
      </c>
      <c r="F8" s="36" t="s">
        <v>51</v>
      </c>
      <c r="G8" s="37" t="s">
        <v>7</v>
      </c>
      <c r="H8" s="41">
        <v>2</v>
      </c>
      <c r="I8" s="38">
        <f t="shared" ref="I8:I38" si="0">L8-(L8*7%)</f>
        <v>595722.66</v>
      </c>
      <c r="J8" s="38">
        <f t="shared" ref="J8:J38" si="1">I8*H8</f>
        <v>1191445.32</v>
      </c>
      <c r="L8" s="50">
        <v>640562</v>
      </c>
    </row>
    <row r="9" spans="2:12" ht="44.15" customHeight="1" x14ac:dyDescent="0.35">
      <c r="B9" s="35">
        <v>3</v>
      </c>
      <c r="C9" s="36" t="s">
        <v>52</v>
      </c>
      <c r="D9" s="37">
        <v>40141610</v>
      </c>
      <c r="E9" s="37" t="s">
        <v>53</v>
      </c>
      <c r="F9" s="36" t="s">
        <v>54</v>
      </c>
      <c r="G9" s="37" t="s">
        <v>7</v>
      </c>
      <c r="H9" s="41">
        <v>1</v>
      </c>
      <c r="I9" s="38">
        <f t="shared" si="0"/>
        <v>365732.11000000004</v>
      </c>
      <c r="J9" s="38">
        <f t="shared" si="1"/>
        <v>365732.11000000004</v>
      </c>
      <c r="L9" s="50">
        <v>393260.33333333337</v>
      </c>
    </row>
    <row r="10" spans="2:12" ht="43.5" x14ac:dyDescent="0.35">
      <c r="B10" s="35">
        <v>4</v>
      </c>
      <c r="C10" s="36" t="s">
        <v>52</v>
      </c>
      <c r="D10" s="37">
        <v>40141634</v>
      </c>
      <c r="E10" s="37" t="s">
        <v>55</v>
      </c>
      <c r="F10" s="36" t="s">
        <v>56</v>
      </c>
      <c r="G10" s="37" t="s">
        <v>7</v>
      </c>
      <c r="H10" s="41">
        <v>2</v>
      </c>
      <c r="I10" s="38">
        <f t="shared" si="0"/>
        <v>210826.58249999999</v>
      </c>
      <c r="J10" s="38">
        <f t="shared" si="1"/>
        <v>421653.16499999998</v>
      </c>
      <c r="L10" s="50">
        <v>226695.25</v>
      </c>
    </row>
    <row r="11" spans="2:12" ht="43.5" x14ac:dyDescent="0.35">
      <c r="B11" s="35">
        <v>5</v>
      </c>
      <c r="C11" s="36" t="s">
        <v>52</v>
      </c>
      <c r="D11" s="37">
        <v>40141634</v>
      </c>
      <c r="E11" s="37" t="s">
        <v>55</v>
      </c>
      <c r="F11" s="36" t="s">
        <v>57</v>
      </c>
      <c r="G11" s="37" t="s">
        <v>7</v>
      </c>
      <c r="H11" s="41">
        <v>1</v>
      </c>
      <c r="I11" s="38">
        <f t="shared" si="0"/>
        <v>172009.266</v>
      </c>
      <c r="J11" s="38">
        <f t="shared" si="1"/>
        <v>172009.266</v>
      </c>
      <c r="L11" s="50">
        <v>184956.2</v>
      </c>
    </row>
    <row r="12" spans="2:12" ht="29" x14ac:dyDescent="0.35">
      <c r="B12" s="35">
        <v>6</v>
      </c>
      <c r="C12" s="36" t="s">
        <v>52</v>
      </c>
      <c r="D12" s="37">
        <v>40141607</v>
      </c>
      <c r="E12" s="37" t="s">
        <v>58</v>
      </c>
      <c r="F12" s="36" t="s">
        <v>59</v>
      </c>
      <c r="G12" s="37" t="s">
        <v>7</v>
      </c>
      <c r="H12" s="41">
        <v>1</v>
      </c>
      <c r="I12" s="38">
        <f t="shared" si="0"/>
        <v>470963.53200000001</v>
      </c>
      <c r="J12" s="38">
        <f t="shared" si="1"/>
        <v>470963.53200000001</v>
      </c>
      <c r="L12" s="50">
        <v>506412.4</v>
      </c>
    </row>
    <row r="13" spans="2:12" ht="43.5" x14ac:dyDescent="0.35">
      <c r="B13" s="35">
        <v>7</v>
      </c>
      <c r="C13" s="36" t="s">
        <v>52</v>
      </c>
      <c r="D13" s="37">
        <v>40141659</v>
      </c>
      <c r="E13" s="37" t="s">
        <v>60</v>
      </c>
      <c r="F13" s="36" t="s">
        <v>61</v>
      </c>
      <c r="G13" s="37" t="s">
        <v>7</v>
      </c>
      <c r="H13" s="41">
        <v>2</v>
      </c>
      <c r="I13" s="38">
        <f t="shared" si="0"/>
        <v>359054.66571428569</v>
      </c>
      <c r="J13" s="38">
        <f t="shared" si="1"/>
        <v>718109.33142857137</v>
      </c>
      <c r="L13" s="50">
        <v>386080.28571428568</v>
      </c>
    </row>
    <row r="14" spans="2:12" ht="43.5" x14ac:dyDescent="0.35">
      <c r="B14" s="35">
        <v>8</v>
      </c>
      <c r="C14" s="36" t="s">
        <v>52</v>
      </c>
      <c r="D14" s="37">
        <v>40141634</v>
      </c>
      <c r="E14" s="37" t="s">
        <v>55</v>
      </c>
      <c r="F14" s="36" t="s">
        <v>62</v>
      </c>
      <c r="G14" s="37" t="s">
        <v>7</v>
      </c>
      <c r="H14" s="41">
        <v>1</v>
      </c>
      <c r="I14" s="38">
        <f t="shared" si="0"/>
        <v>557473.5166666666</v>
      </c>
      <c r="J14" s="38">
        <f t="shared" si="1"/>
        <v>557473.5166666666</v>
      </c>
      <c r="L14" s="50">
        <v>599433.88888888888</v>
      </c>
    </row>
    <row r="15" spans="2:12" ht="29" x14ac:dyDescent="0.35">
      <c r="B15" s="35">
        <v>9</v>
      </c>
      <c r="C15" s="36" t="s">
        <v>52</v>
      </c>
      <c r="D15" s="37">
        <v>40141613</v>
      </c>
      <c r="E15" s="37" t="s">
        <v>63</v>
      </c>
      <c r="F15" s="36" t="s">
        <v>64</v>
      </c>
      <c r="G15" s="37" t="s">
        <v>7</v>
      </c>
      <c r="H15" s="41">
        <v>2</v>
      </c>
      <c r="I15" s="38">
        <f t="shared" si="0"/>
        <v>202456.58249999999</v>
      </c>
      <c r="J15" s="38">
        <f t="shared" si="1"/>
        <v>404913.16499999998</v>
      </c>
      <c r="L15" s="50">
        <v>217695.25</v>
      </c>
    </row>
    <row r="16" spans="2:12" ht="29" x14ac:dyDescent="0.35">
      <c r="B16" s="35">
        <v>10</v>
      </c>
      <c r="C16" s="36" t="s">
        <v>52</v>
      </c>
      <c r="D16" s="37">
        <v>40141613</v>
      </c>
      <c r="E16" s="37" t="s">
        <v>63</v>
      </c>
      <c r="F16" s="36" t="s">
        <v>65</v>
      </c>
      <c r="G16" s="37" t="s">
        <v>7</v>
      </c>
      <c r="H16" s="41">
        <v>2</v>
      </c>
      <c r="I16" s="38">
        <f t="shared" si="0"/>
        <v>172939.266</v>
      </c>
      <c r="J16" s="38">
        <f t="shared" si="1"/>
        <v>345878.53200000001</v>
      </c>
      <c r="L16" s="50">
        <v>185956.2</v>
      </c>
    </row>
    <row r="17" spans="2:12" ht="29" x14ac:dyDescent="0.35">
      <c r="B17" s="35">
        <v>11</v>
      </c>
      <c r="C17" s="36" t="s">
        <v>52</v>
      </c>
      <c r="D17" s="37">
        <v>40141611</v>
      </c>
      <c r="E17" s="37" t="s">
        <v>66</v>
      </c>
      <c r="F17" s="36" t="s">
        <v>67</v>
      </c>
      <c r="G17" s="37" t="s">
        <v>7</v>
      </c>
      <c r="H17" s="41">
        <v>1</v>
      </c>
      <c r="I17" s="38">
        <f t="shared" si="0"/>
        <v>151711.05500000002</v>
      </c>
      <c r="J17" s="38">
        <f t="shared" si="1"/>
        <v>151711.05500000002</v>
      </c>
      <c r="L17" s="50">
        <v>163130.16666666669</v>
      </c>
    </row>
    <row r="18" spans="2:12" ht="58" x14ac:dyDescent="0.35">
      <c r="B18" s="35">
        <v>12</v>
      </c>
      <c r="C18" s="36" t="s">
        <v>47</v>
      </c>
      <c r="D18" s="37">
        <v>72151500</v>
      </c>
      <c r="E18" s="37" t="s">
        <v>68</v>
      </c>
      <c r="F18" s="36" t="s">
        <v>69</v>
      </c>
      <c r="G18" s="37" t="s">
        <v>32</v>
      </c>
      <c r="H18" s="41">
        <v>8</v>
      </c>
      <c r="I18" s="38">
        <f t="shared" si="0"/>
        <v>32246.645625000001</v>
      </c>
      <c r="J18" s="38">
        <f t="shared" si="1"/>
        <v>257973.16500000001</v>
      </c>
      <c r="L18" s="50">
        <v>34673.8125</v>
      </c>
    </row>
    <row r="19" spans="2:12" ht="43.5" x14ac:dyDescent="0.35">
      <c r="B19" s="35">
        <v>13</v>
      </c>
      <c r="C19" s="36" t="s">
        <v>47</v>
      </c>
      <c r="D19" s="37">
        <v>72151100</v>
      </c>
      <c r="E19" s="37" t="s">
        <v>70</v>
      </c>
      <c r="F19" s="36" t="s">
        <v>71</v>
      </c>
      <c r="G19" s="37" t="s">
        <v>7</v>
      </c>
      <c r="H19" s="41">
        <v>34</v>
      </c>
      <c r="I19" s="38">
        <f t="shared" si="0"/>
        <v>63509.832857142857</v>
      </c>
      <c r="J19" s="38">
        <f t="shared" si="1"/>
        <v>2159334.3171428572</v>
      </c>
      <c r="L19" s="50">
        <v>68290.142857142855</v>
      </c>
    </row>
    <row r="20" spans="2:12" ht="58" x14ac:dyDescent="0.35">
      <c r="B20" s="35">
        <v>14</v>
      </c>
      <c r="C20" s="36" t="s">
        <v>72</v>
      </c>
      <c r="D20" s="37">
        <v>72154022</v>
      </c>
      <c r="E20" s="37" t="s">
        <v>48</v>
      </c>
      <c r="F20" s="36" t="s">
        <v>73</v>
      </c>
      <c r="G20" s="37" t="s">
        <v>7</v>
      </c>
      <c r="H20" s="41">
        <v>1</v>
      </c>
      <c r="I20" s="38">
        <f t="shared" si="0"/>
        <v>1201006.6499999999</v>
      </c>
      <c r="J20" s="38">
        <f t="shared" si="1"/>
        <v>1201006.6499999999</v>
      </c>
      <c r="L20" s="50">
        <v>1291405</v>
      </c>
    </row>
    <row r="21" spans="2:12" ht="58" x14ac:dyDescent="0.35">
      <c r="B21" s="35">
        <v>15</v>
      </c>
      <c r="C21" s="36" t="s">
        <v>72</v>
      </c>
      <c r="D21" s="37">
        <v>72101510</v>
      </c>
      <c r="E21" s="37" t="s">
        <v>74</v>
      </c>
      <c r="F21" s="36" t="s">
        <v>75</v>
      </c>
      <c r="G21" s="37" t="s">
        <v>7</v>
      </c>
      <c r="H21" s="41">
        <v>1</v>
      </c>
      <c r="I21" s="38">
        <f t="shared" si="0"/>
        <v>982660.32</v>
      </c>
      <c r="J21" s="38">
        <f t="shared" si="1"/>
        <v>982660.32</v>
      </c>
      <c r="L21" s="50">
        <v>1056624</v>
      </c>
    </row>
    <row r="22" spans="2:12" ht="43.5" x14ac:dyDescent="0.35">
      <c r="B22" s="35">
        <v>16</v>
      </c>
      <c r="C22" s="36" t="s">
        <v>72</v>
      </c>
      <c r="D22" s="37">
        <v>72101510</v>
      </c>
      <c r="E22" s="37" t="s">
        <v>74</v>
      </c>
      <c r="F22" s="36" t="s">
        <v>76</v>
      </c>
      <c r="G22" s="37" t="s">
        <v>7</v>
      </c>
      <c r="H22" s="41">
        <v>1</v>
      </c>
      <c r="I22" s="38">
        <f t="shared" si="0"/>
        <v>320553.33</v>
      </c>
      <c r="J22" s="38">
        <f t="shared" si="1"/>
        <v>320553.33</v>
      </c>
      <c r="L22" s="50">
        <v>344681</v>
      </c>
    </row>
    <row r="23" spans="2:12" ht="43.5" x14ac:dyDescent="0.35">
      <c r="B23" s="35">
        <v>17</v>
      </c>
      <c r="C23" s="36" t="s">
        <v>72</v>
      </c>
      <c r="D23" s="37">
        <v>72101510</v>
      </c>
      <c r="E23" s="37" t="s">
        <v>74</v>
      </c>
      <c r="F23" s="36" t="s">
        <v>77</v>
      </c>
      <c r="G23" s="37" t="s">
        <v>7</v>
      </c>
      <c r="H23" s="41">
        <v>2</v>
      </c>
      <c r="I23" s="38">
        <f t="shared" si="0"/>
        <v>1074044.3181818184</v>
      </c>
      <c r="J23" s="38">
        <f t="shared" si="1"/>
        <v>2148088.6363636367</v>
      </c>
      <c r="L23" s="50">
        <v>1154886.3636363638</v>
      </c>
    </row>
    <row r="24" spans="2:12" ht="43.5" x14ac:dyDescent="0.35">
      <c r="B24" s="35">
        <v>18</v>
      </c>
      <c r="C24" s="36" t="s">
        <v>72</v>
      </c>
      <c r="D24" s="37">
        <v>72101510</v>
      </c>
      <c r="E24" s="37" t="s">
        <v>74</v>
      </c>
      <c r="F24" s="36" t="s">
        <v>78</v>
      </c>
      <c r="G24" s="37" t="s">
        <v>7</v>
      </c>
      <c r="H24" s="41">
        <v>2</v>
      </c>
      <c r="I24" s="38">
        <f t="shared" si="0"/>
        <v>297144.61000000004</v>
      </c>
      <c r="J24" s="38">
        <f t="shared" si="1"/>
        <v>594289.22000000009</v>
      </c>
      <c r="L24" s="50">
        <v>319510.33333333337</v>
      </c>
    </row>
    <row r="25" spans="2:12" ht="43.5" x14ac:dyDescent="0.35">
      <c r="B25" s="35">
        <v>19</v>
      </c>
      <c r="C25" s="36" t="s">
        <v>72</v>
      </c>
      <c r="D25" s="37">
        <v>72101510</v>
      </c>
      <c r="E25" s="37" t="s">
        <v>74</v>
      </c>
      <c r="F25" s="36" t="s">
        <v>79</v>
      </c>
      <c r="G25" s="37" t="s">
        <v>7</v>
      </c>
      <c r="H25" s="41">
        <v>1</v>
      </c>
      <c r="I25" s="38">
        <f t="shared" si="0"/>
        <v>975592.32</v>
      </c>
      <c r="J25" s="38">
        <f t="shared" si="1"/>
        <v>975592.32</v>
      </c>
      <c r="L25" s="50">
        <v>1049024</v>
      </c>
    </row>
    <row r="26" spans="2:12" ht="128.25" customHeight="1" x14ac:dyDescent="0.35">
      <c r="B26" s="35">
        <v>20</v>
      </c>
      <c r="C26" s="36" t="s">
        <v>72</v>
      </c>
      <c r="D26" s="37">
        <v>72154022</v>
      </c>
      <c r="E26" s="37" t="s">
        <v>48</v>
      </c>
      <c r="F26" s="36" t="s">
        <v>80</v>
      </c>
      <c r="G26" s="37" t="s">
        <v>7</v>
      </c>
      <c r="H26" s="41">
        <v>2</v>
      </c>
      <c r="I26" s="38">
        <f t="shared" si="0"/>
        <v>726053.65714285732</v>
      </c>
      <c r="J26" s="38">
        <f t="shared" si="1"/>
        <v>1452107.3142857146</v>
      </c>
      <c r="L26" s="50">
        <v>780702.85714285728</v>
      </c>
    </row>
    <row r="27" spans="2:12" ht="58" x14ac:dyDescent="0.35">
      <c r="B27" s="35">
        <v>21</v>
      </c>
      <c r="C27" s="36" t="s">
        <v>72</v>
      </c>
      <c r="D27" s="37">
        <v>72154022</v>
      </c>
      <c r="E27" s="37" t="s">
        <v>48</v>
      </c>
      <c r="F27" s="36" t="s">
        <v>81</v>
      </c>
      <c r="G27" s="37" t="s">
        <v>7</v>
      </c>
      <c r="H27" s="41">
        <v>2</v>
      </c>
      <c r="I27" s="38">
        <f t="shared" si="0"/>
        <v>320553.33</v>
      </c>
      <c r="J27" s="38">
        <f t="shared" si="1"/>
        <v>641106.66</v>
      </c>
      <c r="L27" s="50">
        <v>344681</v>
      </c>
    </row>
    <row r="28" spans="2:12" ht="58" x14ac:dyDescent="0.35">
      <c r="B28" s="35">
        <v>22</v>
      </c>
      <c r="C28" s="36" t="s">
        <v>72</v>
      </c>
      <c r="D28" s="37">
        <v>72154022</v>
      </c>
      <c r="E28" s="37" t="s">
        <v>48</v>
      </c>
      <c r="F28" s="36" t="s">
        <v>82</v>
      </c>
      <c r="G28" s="37" t="s">
        <v>7</v>
      </c>
      <c r="H28" s="41">
        <v>2</v>
      </c>
      <c r="I28" s="38">
        <f t="shared" si="0"/>
        <v>296912.11000000004</v>
      </c>
      <c r="J28" s="38">
        <f t="shared" si="1"/>
        <v>593824.22000000009</v>
      </c>
      <c r="L28" s="50">
        <v>319260.33333333337</v>
      </c>
    </row>
    <row r="29" spans="2:12" ht="43.5" x14ac:dyDescent="0.35">
      <c r="B29" s="35">
        <v>23</v>
      </c>
      <c r="C29" s="36" t="s">
        <v>72</v>
      </c>
      <c r="D29" s="37">
        <v>72101510</v>
      </c>
      <c r="E29" s="37" t="s">
        <v>74</v>
      </c>
      <c r="F29" s="36" t="s">
        <v>83</v>
      </c>
      <c r="G29" s="37" t="s">
        <v>7</v>
      </c>
      <c r="H29" s="41">
        <v>1</v>
      </c>
      <c r="I29" s="38">
        <f t="shared" si="0"/>
        <v>1094690.3181818184</v>
      </c>
      <c r="J29" s="38">
        <f t="shared" si="1"/>
        <v>1094690.3181818184</v>
      </c>
      <c r="L29" s="50">
        <v>1177086.3636363638</v>
      </c>
    </row>
    <row r="30" spans="2:12" ht="43.5" x14ac:dyDescent="0.35">
      <c r="B30" s="35">
        <v>24</v>
      </c>
      <c r="C30" s="36" t="s">
        <v>72</v>
      </c>
      <c r="D30" s="37">
        <v>72101510</v>
      </c>
      <c r="E30" s="37" t="s">
        <v>74</v>
      </c>
      <c r="F30" s="36" t="s">
        <v>84</v>
      </c>
      <c r="G30" s="37" t="s">
        <v>7</v>
      </c>
      <c r="H30" s="41">
        <v>4</v>
      </c>
      <c r="I30" s="38">
        <f t="shared" si="0"/>
        <v>301713.90666666668</v>
      </c>
      <c r="J30" s="38">
        <f t="shared" si="1"/>
        <v>1206855.6266666667</v>
      </c>
      <c r="L30" s="50">
        <v>324423.55555555556</v>
      </c>
    </row>
    <row r="31" spans="2:12" ht="58" x14ac:dyDescent="0.35">
      <c r="B31" s="35">
        <v>25</v>
      </c>
      <c r="C31" s="36" t="s">
        <v>72</v>
      </c>
      <c r="D31" s="37">
        <v>72154022</v>
      </c>
      <c r="E31" s="37" t="s">
        <v>48</v>
      </c>
      <c r="F31" s="36" t="s">
        <v>85</v>
      </c>
      <c r="G31" s="37" t="s">
        <v>7</v>
      </c>
      <c r="H31" s="41">
        <v>1</v>
      </c>
      <c r="I31" s="38">
        <f t="shared" si="0"/>
        <v>181136.72000000003</v>
      </c>
      <c r="J31" s="38">
        <f t="shared" si="1"/>
        <v>181136.72000000003</v>
      </c>
      <c r="L31" s="50">
        <v>194770.66666666669</v>
      </c>
    </row>
    <row r="32" spans="2:12" ht="58" x14ac:dyDescent="0.35">
      <c r="B32" s="35">
        <v>26</v>
      </c>
      <c r="C32" s="36" t="s">
        <v>72</v>
      </c>
      <c r="D32" s="37">
        <v>72154022</v>
      </c>
      <c r="E32" s="37" t="s">
        <v>48</v>
      </c>
      <c r="F32" s="36" t="s">
        <v>86</v>
      </c>
      <c r="G32" s="37" t="s">
        <v>7</v>
      </c>
      <c r="H32" s="41">
        <v>2</v>
      </c>
      <c r="I32" s="38">
        <f t="shared" si="0"/>
        <v>181136.72000000003</v>
      </c>
      <c r="J32" s="38">
        <f t="shared" si="1"/>
        <v>362273.44000000006</v>
      </c>
      <c r="L32" s="50">
        <v>194770.66666666669</v>
      </c>
    </row>
    <row r="33" spans="2:12" ht="88.5" customHeight="1" x14ac:dyDescent="0.35">
      <c r="B33" s="35">
        <v>27</v>
      </c>
      <c r="C33" s="36" t="s">
        <v>72</v>
      </c>
      <c r="D33" s="37">
        <v>72101510</v>
      </c>
      <c r="E33" s="37" t="s">
        <v>74</v>
      </c>
      <c r="F33" s="36" t="s">
        <v>87</v>
      </c>
      <c r="G33" s="37" t="s">
        <v>32</v>
      </c>
      <c r="H33" s="41">
        <v>910</v>
      </c>
      <c r="I33" s="38">
        <f t="shared" si="0"/>
        <v>3914.6841333333332</v>
      </c>
      <c r="J33" s="38">
        <f t="shared" si="1"/>
        <v>3562362.5613333331</v>
      </c>
      <c r="L33" s="50">
        <v>4209.3377777777778</v>
      </c>
    </row>
    <row r="34" spans="2:12" ht="86.25" customHeight="1" x14ac:dyDescent="0.35">
      <c r="B34" s="35">
        <v>28</v>
      </c>
      <c r="C34" s="36" t="s">
        <v>72</v>
      </c>
      <c r="D34" s="37">
        <v>72101510</v>
      </c>
      <c r="E34" s="37" t="s">
        <v>74</v>
      </c>
      <c r="F34" s="36" t="s">
        <v>88</v>
      </c>
      <c r="G34" s="37" t="s">
        <v>32</v>
      </c>
      <c r="H34" s="41">
        <v>860</v>
      </c>
      <c r="I34" s="38">
        <f t="shared" si="0"/>
        <v>3914.6841333333332</v>
      </c>
      <c r="J34" s="38">
        <f t="shared" si="1"/>
        <v>3366628.3546666666</v>
      </c>
      <c r="L34" s="50">
        <v>4209.3377777777778</v>
      </c>
    </row>
    <row r="35" spans="2:12" ht="87.75" customHeight="1" x14ac:dyDescent="0.35">
      <c r="B35" s="35">
        <v>29</v>
      </c>
      <c r="C35" s="36" t="s">
        <v>72</v>
      </c>
      <c r="D35" s="37">
        <v>72101510</v>
      </c>
      <c r="E35" s="37" t="s">
        <v>74</v>
      </c>
      <c r="F35" s="36" t="s">
        <v>89</v>
      </c>
      <c r="G35" s="37" t="s">
        <v>32</v>
      </c>
      <c r="H35" s="41">
        <v>845</v>
      </c>
      <c r="I35" s="38">
        <f t="shared" si="0"/>
        <v>8766.2109999999993</v>
      </c>
      <c r="J35" s="38">
        <f t="shared" si="1"/>
        <v>7407448.294999999</v>
      </c>
      <c r="L35" s="50">
        <v>9426.0333333333328</v>
      </c>
    </row>
    <row r="36" spans="2:12" ht="72.5" x14ac:dyDescent="0.35">
      <c r="B36" s="35">
        <v>30</v>
      </c>
      <c r="C36" s="36" t="s">
        <v>72</v>
      </c>
      <c r="D36" s="37">
        <v>72101510</v>
      </c>
      <c r="E36" s="37" t="s">
        <v>74</v>
      </c>
      <c r="F36" s="36" t="s">
        <v>90</v>
      </c>
      <c r="G36" s="37" t="s">
        <v>7</v>
      </c>
      <c r="H36" s="41">
        <v>70</v>
      </c>
      <c r="I36" s="38">
        <f t="shared" si="0"/>
        <v>79468.832142857165</v>
      </c>
      <c r="J36" s="38">
        <f t="shared" si="1"/>
        <v>5562818.2500000019</v>
      </c>
      <c r="L36" s="50">
        <v>85450.357142857159</v>
      </c>
    </row>
    <row r="37" spans="2:12" ht="72.5" x14ac:dyDescent="0.35">
      <c r="B37" s="35">
        <v>31</v>
      </c>
      <c r="C37" s="36" t="s">
        <v>72</v>
      </c>
      <c r="D37" s="37">
        <v>72101510</v>
      </c>
      <c r="E37" s="37" t="s">
        <v>74</v>
      </c>
      <c r="F37" s="36" t="s">
        <v>91</v>
      </c>
      <c r="G37" s="37" t="s">
        <v>32</v>
      </c>
      <c r="H37" s="41">
        <v>2045</v>
      </c>
      <c r="I37" s="38">
        <f t="shared" si="0"/>
        <v>2943.6422000000002</v>
      </c>
      <c r="J37" s="38">
        <f t="shared" si="1"/>
        <v>6019748.2990000006</v>
      </c>
      <c r="L37" s="50">
        <v>3165.2066666666669</v>
      </c>
    </row>
    <row r="38" spans="2:12" ht="72.5" x14ac:dyDescent="0.35">
      <c r="B38" s="35">
        <v>32</v>
      </c>
      <c r="C38" s="36" t="s">
        <v>72</v>
      </c>
      <c r="D38" s="37">
        <v>76111500</v>
      </c>
      <c r="E38" s="37" t="s">
        <v>92</v>
      </c>
      <c r="F38" s="36" t="s">
        <v>93</v>
      </c>
      <c r="G38" s="37" t="s">
        <v>7</v>
      </c>
      <c r="H38" s="41">
        <v>1</v>
      </c>
      <c r="I38" s="38">
        <f t="shared" si="0"/>
        <v>729309.1</v>
      </c>
      <c r="J38" s="38">
        <f t="shared" si="1"/>
        <v>729309.1</v>
      </c>
      <c r="L38" s="50">
        <v>784203.33333333337</v>
      </c>
    </row>
    <row r="39" spans="2:12" x14ac:dyDescent="0.35">
      <c r="G39" s="60" t="s">
        <v>109</v>
      </c>
      <c r="H39" s="60"/>
      <c r="I39" s="60"/>
      <c r="J39" s="40">
        <f>SUM(J7:J38)</f>
        <v>46505113.770735934</v>
      </c>
    </row>
    <row r="40" spans="2:12" x14ac:dyDescent="0.35">
      <c r="G40" s="61" t="s">
        <v>203</v>
      </c>
      <c r="H40" s="61"/>
      <c r="I40" s="61"/>
      <c r="J40" s="39">
        <f>+J39*0.19</f>
        <v>8835971.6164398268</v>
      </c>
    </row>
    <row r="41" spans="2:12" x14ac:dyDescent="0.35">
      <c r="G41" s="61" t="s">
        <v>200</v>
      </c>
      <c r="H41" s="61"/>
      <c r="I41" s="61"/>
      <c r="J41" s="39">
        <f>+J39*0.01</f>
        <v>465051.13770735933</v>
      </c>
    </row>
    <row r="42" spans="2:12" x14ac:dyDescent="0.35">
      <c r="G42" s="61" t="s">
        <v>201</v>
      </c>
      <c r="H42" s="61"/>
      <c r="I42" s="61"/>
      <c r="J42" s="39">
        <f>+J39*0.05</f>
        <v>2325255.6885367967</v>
      </c>
    </row>
    <row r="43" spans="2:12" x14ac:dyDescent="0.35">
      <c r="G43" s="62" t="s">
        <v>202</v>
      </c>
      <c r="H43" s="63"/>
      <c r="I43" s="64"/>
      <c r="J43" s="39">
        <f>+J42*0.19</f>
        <v>441798.58082199137</v>
      </c>
    </row>
    <row r="44" spans="2:12" x14ac:dyDescent="0.35">
      <c r="G44" s="57" t="s">
        <v>204</v>
      </c>
      <c r="H44" s="58"/>
      <c r="I44" s="59"/>
      <c r="J44" s="40">
        <f>+J39+J40+J41+J42+J43</f>
        <v>58573190.794241905</v>
      </c>
    </row>
    <row r="47" spans="2:12" x14ac:dyDescent="0.35">
      <c r="E47" s="46" t="s">
        <v>208</v>
      </c>
    </row>
    <row r="48" spans="2:12" x14ac:dyDescent="0.35">
      <c r="E48" s="46" t="s">
        <v>209</v>
      </c>
    </row>
  </sheetData>
  <mergeCells count="11">
    <mergeCell ref="B4:J4"/>
    <mergeCell ref="B1:J1"/>
    <mergeCell ref="B2:J2"/>
    <mergeCell ref="B3:J3"/>
    <mergeCell ref="B5:J5"/>
    <mergeCell ref="G44:I44"/>
    <mergeCell ref="G39:I39"/>
    <mergeCell ref="G40:I40"/>
    <mergeCell ref="G41:I41"/>
    <mergeCell ref="G42:I42"/>
    <mergeCell ref="G43:I43"/>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J50"/>
  <sheetViews>
    <sheetView topLeftCell="A43" workbookViewId="0">
      <selection sqref="A1:XFD1048576"/>
    </sheetView>
  </sheetViews>
  <sheetFormatPr baseColWidth="10" defaultColWidth="11.453125" defaultRowHeight="14.5" x14ac:dyDescent="0.35"/>
  <cols>
    <col min="1" max="1" width="11.453125" style="34"/>
    <col min="2" max="2" width="11.453125" style="33"/>
    <col min="3" max="3" width="18.7265625" style="34" customWidth="1"/>
    <col min="4" max="4" width="13.26953125" style="33" customWidth="1"/>
    <col min="5" max="5" width="18.7265625" style="33" customWidth="1"/>
    <col min="6" max="6" width="47.54296875" style="34" customWidth="1"/>
    <col min="7" max="7" width="6.7265625" style="33" bestFit="1" customWidth="1"/>
    <col min="8" max="8" width="9.26953125" style="42" bestFit="1" customWidth="1"/>
    <col min="9" max="9" width="17.453125" style="33" customWidth="1"/>
    <col min="10" max="10" width="23.1796875" style="33" bestFit="1" customWidth="1"/>
    <col min="11" max="16384" width="11.453125" style="34"/>
  </cols>
  <sheetData>
    <row r="2" spans="2:10" ht="29" x14ac:dyDescent="0.35">
      <c r="B2" s="47" t="s">
        <v>39</v>
      </c>
      <c r="C2" s="47" t="s">
        <v>40</v>
      </c>
      <c r="D2" s="47" t="s">
        <v>41</v>
      </c>
      <c r="E2" s="47" t="s">
        <v>42</v>
      </c>
      <c r="F2" s="48" t="s">
        <v>43</v>
      </c>
      <c r="G2" s="47" t="s">
        <v>7</v>
      </c>
      <c r="H2" s="49" t="s">
        <v>44</v>
      </c>
      <c r="I2" s="47" t="s">
        <v>45</v>
      </c>
      <c r="J2" s="47" t="s">
        <v>46</v>
      </c>
    </row>
    <row r="3" spans="2:10" ht="58" x14ac:dyDescent="0.35">
      <c r="B3" s="35">
        <v>1</v>
      </c>
      <c r="C3" s="36" t="s">
        <v>47</v>
      </c>
      <c r="D3" s="37">
        <v>72154022</v>
      </c>
      <c r="E3" s="37" t="s">
        <v>48</v>
      </c>
      <c r="F3" s="36" t="s">
        <v>49</v>
      </c>
      <c r="G3" s="37" t="s">
        <v>7</v>
      </c>
      <c r="H3" s="41">
        <v>2</v>
      </c>
      <c r="I3" s="38">
        <f>+[1]APU!T38</f>
        <v>476031</v>
      </c>
      <c r="J3" s="38">
        <f>+H3*I3</f>
        <v>952062</v>
      </c>
    </row>
    <row r="4" spans="2:10" ht="58" x14ac:dyDescent="0.35">
      <c r="B4" s="35">
        <v>2</v>
      </c>
      <c r="C4" s="36" t="s">
        <v>47</v>
      </c>
      <c r="D4" s="37">
        <v>72154302</v>
      </c>
      <c r="E4" s="37" t="s">
        <v>50</v>
      </c>
      <c r="F4" s="36" t="s">
        <v>51</v>
      </c>
      <c r="G4" s="37" t="s">
        <v>7</v>
      </c>
      <c r="H4" s="41">
        <v>2</v>
      </c>
      <c r="I4" s="38">
        <f>+[1]APU!T80</f>
        <v>640562</v>
      </c>
      <c r="J4" s="38">
        <f t="shared" ref="J4:J44" si="0">+H4*I4</f>
        <v>1281124</v>
      </c>
    </row>
    <row r="5" spans="2:10" ht="43.5" x14ac:dyDescent="0.35">
      <c r="B5" s="35">
        <v>3</v>
      </c>
      <c r="C5" s="36" t="s">
        <v>52</v>
      </c>
      <c r="D5" s="37">
        <v>40141610</v>
      </c>
      <c r="E5" s="37" t="s">
        <v>53</v>
      </c>
      <c r="F5" s="36" t="s">
        <v>54</v>
      </c>
      <c r="G5" s="37" t="s">
        <v>7</v>
      </c>
      <c r="H5" s="41">
        <v>1</v>
      </c>
      <c r="I5" s="38">
        <f>+[1]APU!T122</f>
        <v>393260.33333333337</v>
      </c>
      <c r="J5" s="38">
        <f t="shared" si="0"/>
        <v>393260.33333333337</v>
      </c>
    </row>
    <row r="6" spans="2:10" ht="43.5" x14ac:dyDescent="0.35">
      <c r="B6" s="35">
        <v>4</v>
      </c>
      <c r="C6" s="36" t="s">
        <v>52</v>
      </c>
      <c r="D6" s="37">
        <v>40141634</v>
      </c>
      <c r="E6" s="37" t="s">
        <v>55</v>
      </c>
      <c r="F6" s="36" t="s">
        <v>56</v>
      </c>
      <c r="G6" s="37" t="s">
        <v>7</v>
      </c>
      <c r="H6" s="41">
        <v>2</v>
      </c>
      <c r="I6" s="38">
        <f>+[1]APU!T164</f>
        <v>226695.25</v>
      </c>
      <c r="J6" s="38">
        <f t="shared" si="0"/>
        <v>453390.5</v>
      </c>
    </row>
    <row r="7" spans="2:10" ht="43.5" x14ac:dyDescent="0.35">
      <c r="B7" s="35">
        <v>5</v>
      </c>
      <c r="C7" s="36" t="s">
        <v>52</v>
      </c>
      <c r="D7" s="37">
        <v>40141634</v>
      </c>
      <c r="E7" s="37" t="s">
        <v>55</v>
      </c>
      <c r="F7" s="36" t="s">
        <v>57</v>
      </c>
      <c r="G7" s="37" t="s">
        <v>7</v>
      </c>
      <c r="H7" s="41">
        <v>1</v>
      </c>
      <c r="I7" s="38">
        <f>+[1]APU!T206</f>
        <v>184956.2</v>
      </c>
      <c r="J7" s="38">
        <f t="shared" si="0"/>
        <v>184956.2</v>
      </c>
    </row>
    <row r="8" spans="2:10" ht="29" x14ac:dyDescent="0.35">
      <c r="B8" s="35">
        <v>6</v>
      </c>
      <c r="C8" s="36" t="s">
        <v>52</v>
      </c>
      <c r="D8" s="37">
        <v>40141607</v>
      </c>
      <c r="E8" s="37" t="s">
        <v>58</v>
      </c>
      <c r="F8" s="36" t="s">
        <v>59</v>
      </c>
      <c r="G8" s="37" t="s">
        <v>7</v>
      </c>
      <c r="H8" s="41">
        <v>1</v>
      </c>
      <c r="I8" s="38">
        <f>+[1]APU!T248</f>
        <v>506412.4</v>
      </c>
      <c r="J8" s="38">
        <f t="shared" si="0"/>
        <v>506412.4</v>
      </c>
    </row>
    <row r="9" spans="2:10" ht="43.5" x14ac:dyDescent="0.35">
      <c r="B9" s="35">
        <v>7</v>
      </c>
      <c r="C9" s="36" t="s">
        <v>52</v>
      </c>
      <c r="D9" s="37">
        <v>40141659</v>
      </c>
      <c r="E9" s="37" t="s">
        <v>60</v>
      </c>
      <c r="F9" s="36" t="s">
        <v>61</v>
      </c>
      <c r="G9" s="37" t="s">
        <v>7</v>
      </c>
      <c r="H9" s="41">
        <v>2</v>
      </c>
      <c r="I9" s="38">
        <f>+[1]APU!T292</f>
        <v>386080.28571428568</v>
      </c>
      <c r="J9" s="38">
        <f t="shared" si="0"/>
        <v>772160.57142857136</v>
      </c>
    </row>
    <row r="10" spans="2:10" ht="43.5" x14ac:dyDescent="0.35">
      <c r="B10" s="35">
        <v>8</v>
      </c>
      <c r="C10" s="36" t="s">
        <v>52</v>
      </c>
      <c r="D10" s="37">
        <v>40141634</v>
      </c>
      <c r="E10" s="37" t="s">
        <v>55</v>
      </c>
      <c r="F10" s="36" t="s">
        <v>62</v>
      </c>
      <c r="G10" s="37" t="s">
        <v>7</v>
      </c>
      <c r="H10" s="41">
        <v>1</v>
      </c>
      <c r="I10" s="38">
        <f>+[1]APU!T334</f>
        <v>599433.88888888888</v>
      </c>
      <c r="J10" s="38">
        <f t="shared" si="0"/>
        <v>599433.88888888888</v>
      </c>
    </row>
    <row r="11" spans="2:10" ht="29" x14ac:dyDescent="0.35">
      <c r="B11" s="35">
        <v>9</v>
      </c>
      <c r="C11" s="36" t="s">
        <v>52</v>
      </c>
      <c r="D11" s="37">
        <v>40141613</v>
      </c>
      <c r="E11" s="37" t="s">
        <v>63</v>
      </c>
      <c r="F11" s="36" t="s">
        <v>64</v>
      </c>
      <c r="G11" s="37" t="s">
        <v>7</v>
      </c>
      <c r="H11" s="41">
        <v>2</v>
      </c>
      <c r="I11" s="38">
        <f>+[1]APU!T376</f>
        <v>217695.25</v>
      </c>
      <c r="J11" s="38">
        <f t="shared" si="0"/>
        <v>435390.5</v>
      </c>
    </row>
    <row r="12" spans="2:10" ht="29" x14ac:dyDescent="0.35">
      <c r="B12" s="35">
        <v>10</v>
      </c>
      <c r="C12" s="36" t="s">
        <v>52</v>
      </c>
      <c r="D12" s="37">
        <v>40141613</v>
      </c>
      <c r="E12" s="37" t="s">
        <v>63</v>
      </c>
      <c r="F12" s="36" t="s">
        <v>65</v>
      </c>
      <c r="G12" s="37" t="s">
        <v>7</v>
      </c>
      <c r="H12" s="41">
        <v>2</v>
      </c>
      <c r="I12" s="38">
        <f>+[1]APU!T418</f>
        <v>185956.2</v>
      </c>
      <c r="J12" s="38">
        <f t="shared" si="0"/>
        <v>371912.4</v>
      </c>
    </row>
    <row r="13" spans="2:10" ht="29" x14ac:dyDescent="0.35">
      <c r="B13" s="35">
        <v>11</v>
      </c>
      <c r="C13" s="36" t="s">
        <v>52</v>
      </c>
      <c r="D13" s="37">
        <v>40141611</v>
      </c>
      <c r="E13" s="37" t="s">
        <v>66</v>
      </c>
      <c r="F13" s="36" t="s">
        <v>67</v>
      </c>
      <c r="G13" s="37" t="s">
        <v>7</v>
      </c>
      <c r="H13" s="41">
        <v>1</v>
      </c>
      <c r="I13" s="38">
        <f>+[1]APU!T460</f>
        <v>163130.16666666669</v>
      </c>
      <c r="J13" s="38">
        <f t="shared" si="0"/>
        <v>163130.16666666669</v>
      </c>
    </row>
    <row r="14" spans="2:10" ht="58" x14ac:dyDescent="0.35">
      <c r="B14" s="35">
        <v>12</v>
      </c>
      <c r="C14" s="36" t="s">
        <v>47</v>
      </c>
      <c r="D14" s="37">
        <v>72151500</v>
      </c>
      <c r="E14" s="37" t="s">
        <v>68</v>
      </c>
      <c r="F14" s="36" t="s">
        <v>69</v>
      </c>
      <c r="G14" s="37" t="s">
        <v>32</v>
      </c>
      <c r="H14" s="41">
        <v>8</v>
      </c>
      <c r="I14" s="38">
        <f>+[1]APU!T506</f>
        <v>34673.8125</v>
      </c>
      <c r="J14" s="38">
        <f t="shared" si="0"/>
        <v>277390.5</v>
      </c>
    </row>
    <row r="15" spans="2:10" ht="43.5" x14ac:dyDescent="0.35">
      <c r="B15" s="35">
        <v>13</v>
      </c>
      <c r="C15" s="36" t="s">
        <v>47</v>
      </c>
      <c r="D15" s="37">
        <v>72151100</v>
      </c>
      <c r="E15" s="37" t="s">
        <v>70</v>
      </c>
      <c r="F15" s="36" t="s">
        <v>71</v>
      </c>
      <c r="G15" s="37" t="s">
        <v>7</v>
      </c>
      <c r="H15" s="41">
        <v>34</v>
      </c>
      <c r="I15" s="38">
        <f>+[1]APU!T548</f>
        <v>68290.142857142855</v>
      </c>
      <c r="J15" s="38">
        <f t="shared" si="0"/>
        <v>2321864.8571428573</v>
      </c>
    </row>
    <row r="16" spans="2:10" ht="58" x14ac:dyDescent="0.35">
      <c r="B16" s="35">
        <v>14</v>
      </c>
      <c r="C16" s="36" t="s">
        <v>47</v>
      </c>
      <c r="D16" s="37">
        <v>72151100</v>
      </c>
      <c r="E16" s="37" t="s">
        <v>70</v>
      </c>
      <c r="F16" s="36" t="s">
        <v>212</v>
      </c>
      <c r="G16" s="37" t="s">
        <v>7</v>
      </c>
      <c r="H16" s="41">
        <v>0</v>
      </c>
      <c r="I16" s="38">
        <f>+[1]APU!T590</f>
        <v>58086.777777777781</v>
      </c>
      <c r="J16" s="38">
        <f t="shared" si="0"/>
        <v>0</v>
      </c>
    </row>
    <row r="17" spans="2:10" ht="58" x14ac:dyDescent="0.35">
      <c r="B17" s="35">
        <v>15</v>
      </c>
      <c r="C17" s="36" t="s">
        <v>47</v>
      </c>
      <c r="D17" s="37">
        <v>72151100</v>
      </c>
      <c r="E17" s="37" t="s">
        <v>70</v>
      </c>
      <c r="F17" s="36" t="s">
        <v>213</v>
      </c>
      <c r="G17" s="37" t="s">
        <v>7</v>
      </c>
      <c r="H17" s="41">
        <v>0</v>
      </c>
      <c r="I17" s="38">
        <f>+[1]APU!T633</f>
        <v>124556.2</v>
      </c>
      <c r="J17" s="38">
        <f t="shared" si="0"/>
        <v>0</v>
      </c>
    </row>
    <row r="18" spans="2:10" ht="58" x14ac:dyDescent="0.35">
      <c r="B18" s="35">
        <v>16</v>
      </c>
      <c r="C18" s="36" t="s">
        <v>47</v>
      </c>
      <c r="D18" s="37">
        <v>72151100</v>
      </c>
      <c r="E18" s="37" t="s">
        <v>70</v>
      </c>
      <c r="F18" s="36" t="s">
        <v>214</v>
      </c>
      <c r="G18" s="37" t="s">
        <v>7</v>
      </c>
      <c r="H18" s="41">
        <v>0</v>
      </c>
      <c r="I18" s="38">
        <f>+[1]APU!T676</f>
        <v>129556.2</v>
      </c>
      <c r="J18" s="38">
        <f t="shared" si="0"/>
        <v>0</v>
      </c>
    </row>
    <row r="19" spans="2:10" ht="72.5" x14ac:dyDescent="0.35">
      <c r="B19" s="35">
        <v>17</v>
      </c>
      <c r="C19" s="36" t="s">
        <v>47</v>
      </c>
      <c r="D19" s="37">
        <v>72152700</v>
      </c>
      <c r="E19" s="37" t="s">
        <v>215</v>
      </c>
      <c r="F19" s="36" t="s">
        <v>216</v>
      </c>
      <c r="G19" s="37" t="s">
        <v>7</v>
      </c>
      <c r="H19" s="41">
        <v>0</v>
      </c>
      <c r="I19" s="38">
        <f>+[1]APU!T719</f>
        <v>196718.63636363635</v>
      </c>
      <c r="J19" s="38">
        <f t="shared" si="0"/>
        <v>0</v>
      </c>
    </row>
    <row r="20" spans="2:10" ht="72.5" x14ac:dyDescent="0.35">
      <c r="B20" s="35">
        <v>18</v>
      </c>
      <c r="C20" s="36" t="s">
        <v>47</v>
      </c>
      <c r="D20" s="37">
        <v>72151100</v>
      </c>
      <c r="E20" s="37" t="s">
        <v>70</v>
      </c>
      <c r="F20" s="36" t="s">
        <v>217</v>
      </c>
      <c r="G20" s="37" t="s">
        <v>32</v>
      </c>
      <c r="H20" s="41">
        <v>0</v>
      </c>
      <c r="I20" s="38">
        <f>+[1]APU!T762</f>
        <v>9827.3555555555558</v>
      </c>
      <c r="J20" s="38">
        <f t="shared" si="0"/>
        <v>0</v>
      </c>
    </row>
    <row r="21" spans="2:10" ht="72.5" x14ac:dyDescent="0.35">
      <c r="B21" s="35">
        <v>19</v>
      </c>
      <c r="C21" s="36" t="s">
        <v>218</v>
      </c>
      <c r="D21" s="37">
        <v>72153600</v>
      </c>
      <c r="E21" s="37" t="s">
        <v>219</v>
      </c>
      <c r="F21" s="36" t="s">
        <v>220</v>
      </c>
      <c r="G21" s="37" t="s">
        <v>7</v>
      </c>
      <c r="H21" s="41">
        <v>0</v>
      </c>
      <c r="I21" s="38">
        <f>+[1]APU!T804</f>
        <v>26802.066666666666</v>
      </c>
      <c r="J21" s="38">
        <f t="shared" si="0"/>
        <v>0</v>
      </c>
    </row>
    <row r="22" spans="2:10" ht="72.5" x14ac:dyDescent="0.35">
      <c r="B22" s="35">
        <v>20</v>
      </c>
      <c r="C22" s="36" t="s">
        <v>218</v>
      </c>
      <c r="D22" s="37">
        <v>72153600</v>
      </c>
      <c r="E22" s="37" t="s">
        <v>219</v>
      </c>
      <c r="F22" s="36" t="s">
        <v>221</v>
      </c>
      <c r="G22" s="37" t="s">
        <v>7</v>
      </c>
      <c r="H22" s="41">
        <v>0</v>
      </c>
      <c r="I22" s="38">
        <f>+[1]APU!T846</f>
        <v>52578.1</v>
      </c>
      <c r="J22" s="38">
        <f t="shared" si="0"/>
        <v>0</v>
      </c>
    </row>
    <row r="23" spans="2:10" ht="72.5" x14ac:dyDescent="0.35">
      <c r="B23" s="35">
        <v>21</v>
      </c>
      <c r="C23" s="36" t="s">
        <v>218</v>
      </c>
      <c r="D23" s="37">
        <v>72153600</v>
      </c>
      <c r="E23" s="37" t="s">
        <v>219</v>
      </c>
      <c r="F23" s="36" t="s">
        <v>222</v>
      </c>
      <c r="G23" s="37" t="s">
        <v>7</v>
      </c>
      <c r="H23" s="41">
        <v>0</v>
      </c>
      <c r="I23" s="38">
        <f>+[1]APU!T888</f>
        <v>40715.083333333336</v>
      </c>
      <c r="J23" s="38">
        <f t="shared" si="0"/>
        <v>0</v>
      </c>
    </row>
    <row r="24" spans="2:10" ht="72.5" x14ac:dyDescent="0.35">
      <c r="B24" s="35">
        <v>22</v>
      </c>
      <c r="C24" s="36" t="s">
        <v>218</v>
      </c>
      <c r="D24" s="37">
        <v>72153600</v>
      </c>
      <c r="E24" s="37" t="s">
        <v>219</v>
      </c>
      <c r="F24" s="36" t="s">
        <v>223</v>
      </c>
      <c r="G24" s="37" t="s">
        <v>7</v>
      </c>
      <c r="H24" s="41">
        <v>0</v>
      </c>
      <c r="I24" s="38">
        <f>+[1]APU!T930</f>
        <v>89940.142857142855</v>
      </c>
      <c r="J24" s="38">
        <f t="shared" si="0"/>
        <v>0</v>
      </c>
    </row>
    <row r="25" spans="2:10" ht="58" x14ac:dyDescent="0.35">
      <c r="B25" s="35">
        <v>23</v>
      </c>
      <c r="C25" s="36" t="s">
        <v>72</v>
      </c>
      <c r="D25" s="37">
        <v>72154022</v>
      </c>
      <c r="E25" s="37" t="s">
        <v>48</v>
      </c>
      <c r="F25" s="36" t="s">
        <v>73</v>
      </c>
      <c r="G25" s="37" t="s">
        <v>7</v>
      </c>
      <c r="H25" s="41">
        <v>1</v>
      </c>
      <c r="I25" s="38">
        <f>+[1]APU!T971</f>
        <v>1291405</v>
      </c>
      <c r="J25" s="38">
        <f t="shared" si="0"/>
        <v>1291405</v>
      </c>
    </row>
    <row r="26" spans="2:10" ht="58" x14ac:dyDescent="0.35">
      <c r="B26" s="35">
        <v>24</v>
      </c>
      <c r="C26" s="36" t="s">
        <v>72</v>
      </c>
      <c r="D26" s="37">
        <v>72101510</v>
      </c>
      <c r="E26" s="37" t="s">
        <v>74</v>
      </c>
      <c r="F26" s="36" t="s">
        <v>75</v>
      </c>
      <c r="G26" s="37" t="s">
        <v>7</v>
      </c>
      <c r="H26" s="41">
        <v>1</v>
      </c>
      <c r="I26" s="38">
        <f>+[1]APU!T1012</f>
        <v>1056624</v>
      </c>
      <c r="J26" s="38">
        <f t="shared" si="0"/>
        <v>1056624</v>
      </c>
    </row>
    <row r="27" spans="2:10" ht="43.5" x14ac:dyDescent="0.35">
      <c r="B27" s="35">
        <v>25</v>
      </c>
      <c r="C27" s="36" t="s">
        <v>72</v>
      </c>
      <c r="D27" s="37">
        <v>72101510</v>
      </c>
      <c r="E27" s="37" t="s">
        <v>74</v>
      </c>
      <c r="F27" s="36" t="s">
        <v>76</v>
      </c>
      <c r="G27" s="37" t="s">
        <v>7</v>
      </c>
      <c r="H27" s="41">
        <v>1</v>
      </c>
      <c r="I27" s="38">
        <f>+[1]APU!T1053</f>
        <v>344681</v>
      </c>
      <c r="J27" s="38">
        <f t="shared" si="0"/>
        <v>344681</v>
      </c>
    </row>
    <row r="28" spans="2:10" ht="43.5" x14ac:dyDescent="0.35">
      <c r="B28" s="35">
        <v>26</v>
      </c>
      <c r="C28" s="36" t="s">
        <v>72</v>
      </c>
      <c r="D28" s="37">
        <v>72101510</v>
      </c>
      <c r="E28" s="37" t="s">
        <v>74</v>
      </c>
      <c r="F28" s="36" t="s">
        <v>77</v>
      </c>
      <c r="G28" s="37" t="s">
        <v>7</v>
      </c>
      <c r="H28" s="41">
        <v>2</v>
      </c>
      <c r="I28" s="38">
        <f>+[1]APU!T1096</f>
        <v>1154886.3636363638</v>
      </c>
      <c r="J28" s="38">
        <f t="shared" si="0"/>
        <v>2309772.7272727275</v>
      </c>
    </row>
    <row r="29" spans="2:10" ht="43.5" x14ac:dyDescent="0.35">
      <c r="B29" s="35">
        <v>27</v>
      </c>
      <c r="C29" s="36" t="s">
        <v>72</v>
      </c>
      <c r="D29" s="37">
        <v>72101510</v>
      </c>
      <c r="E29" s="37" t="s">
        <v>74</v>
      </c>
      <c r="F29" s="36" t="s">
        <v>78</v>
      </c>
      <c r="G29" s="37" t="s">
        <v>7</v>
      </c>
      <c r="H29" s="41">
        <v>2</v>
      </c>
      <c r="I29" s="38">
        <f>+[1]APU!T1138</f>
        <v>319510.33333333337</v>
      </c>
      <c r="J29" s="38">
        <f t="shared" si="0"/>
        <v>639020.66666666674</v>
      </c>
    </row>
    <row r="30" spans="2:10" ht="43.5" x14ac:dyDescent="0.35">
      <c r="B30" s="35">
        <v>28</v>
      </c>
      <c r="C30" s="36" t="s">
        <v>72</v>
      </c>
      <c r="D30" s="37">
        <v>72101510</v>
      </c>
      <c r="E30" s="37" t="s">
        <v>74</v>
      </c>
      <c r="F30" s="36" t="s">
        <v>79</v>
      </c>
      <c r="G30" s="37" t="s">
        <v>7</v>
      </c>
      <c r="H30" s="41">
        <v>1</v>
      </c>
      <c r="I30" s="38">
        <f>+[1]APU!T1179</f>
        <v>1049024</v>
      </c>
      <c r="J30" s="38">
        <f t="shared" si="0"/>
        <v>1049024</v>
      </c>
    </row>
    <row r="31" spans="2:10" ht="128.25" customHeight="1" x14ac:dyDescent="0.35">
      <c r="B31" s="35">
        <v>29</v>
      </c>
      <c r="C31" s="36" t="s">
        <v>72</v>
      </c>
      <c r="D31" s="37">
        <v>72154022</v>
      </c>
      <c r="E31" s="37" t="s">
        <v>48</v>
      </c>
      <c r="F31" s="36" t="s">
        <v>80</v>
      </c>
      <c r="G31" s="37" t="s">
        <v>7</v>
      </c>
      <c r="H31" s="41">
        <v>2</v>
      </c>
      <c r="I31" s="38">
        <f>+[1]APU!T1220</f>
        <v>780702.85714285728</v>
      </c>
      <c r="J31" s="38">
        <f t="shared" si="0"/>
        <v>1561405.7142857146</v>
      </c>
    </row>
    <row r="32" spans="2:10" ht="58" x14ac:dyDescent="0.35">
      <c r="B32" s="35">
        <v>30</v>
      </c>
      <c r="C32" s="36" t="s">
        <v>72</v>
      </c>
      <c r="D32" s="37">
        <v>72154022</v>
      </c>
      <c r="E32" s="37" t="s">
        <v>48</v>
      </c>
      <c r="F32" s="36" t="s">
        <v>81</v>
      </c>
      <c r="G32" s="37" t="s">
        <v>7</v>
      </c>
      <c r="H32" s="41">
        <v>2</v>
      </c>
      <c r="I32" s="38">
        <f>+[1]APU!T1261</f>
        <v>344681</v>
      </c>
      <c r="J32" s="38">
        <f t="shared" si="0"/>
        <v>689362</v>
      </c>
    </row>
    <row r="33" spans="2:10" ht="58" x14ac:dyDescent="0.35">
      <c r="B33" s="35">
        <v>31</v>
      </c>
      <c r="C33" s="36" t="s">
        <v>72</v>
      </c>
      <c r="D33" s="37">
        <v>72154022</v>
      </c>
      <c r="E33" s="37" t="s">
        <v>48</v>
      </c>
      <c r="F33" s="36" t="s">
        <v>82</v>
      </c>
      <c r="G33" s="37" t="s">
        <v>7</v>
      </c>
      <c r="H33" s="41">
        <v>2</v>
      </c>
      <c r="I33" s="38">
        <f>+[1]APU!T1302</f>
        <v>319260.33333333337</v>
      </c>
      <c r="J33" s="38">
        <f t="shared" si="0"/>
        <v>638520.66666666674</v>
      </c>
    </row>
    <row r="34" spans="2:10" ht="43.5" x14ac:dyDescent="0.35">
      <c r="B34" s="35">
        <v>32</v>
      </c>
      <c r="C34" s="36" t="s">
        <v>72</v>
      </c>
      <c r="D34" s="37">
        <v>72101510</v>
      </c>
      <c r="E34" s="37" t="s">
        <v>74</v>
      </c>
      <c r="F34" s="36" t="s">
        <v>83</v>
      </c>
      <c r="G34" s="37" t="s">
        <v>7</v>
      </c>
      <c r="H34" s="41">
        <v>1</v>
      </c>
      <c r="I34" s="38">
        <f>+[1]APU!T1343</f>
        <v>1177086.3636363638</v>
      </c>
      <c r="J34" s="38">
        <f t="shared" si="0"/>
        <v>1177086.3636363638</v>
      </c>
    </row>
    <row r="35" spans="2:10" ht="43.5" x14ac:dyDescent="0.35">
      <c r="B35" s="35">
        <v>33</v>
      </c>
      <c r="C35" s="36" t="s">
        <v>72</v>
      </c>
      <c r="D35" s="37">
        <v>72101510</v>
      </c>
      <c r="E35" s="37" t="s">
        <v>74</v>
      </c>
      <c r="F35" s="36" t="s">
        <v>84</v>
      </c>
      <c r="G35" s="37" t="s">
        <v>7</v>
      </c>
      <c r="H35" s="41">
        <v>4</v>
      </c>
      <c r="I35" s="38">
        <f>+[1]APU!T1384</f>
        <v>324423.55555555556</v>
      </c>
      <c r="J35" s="38">
        <f t="shared" si="0"/>
        <v>1297694.2222222222</v>
      </c>
    </row>
    <row r="36" spans="2:10" ht="58" x14ac:dyDescent="0.35">
      <c r="B36" s="35">
        <v>34</v>
      </c>
      <c r="C36" s="36" t="s">
        <v>72</v>
      </c>
      <c r="D36" s="37">
        <v>72154022</v>
      </c>
      <c r="E36" s="37" t="s">
        <v>48</v>
      </c>
      <c r="F36" s="36" t="s">
        <v>85</v>
      </c>
      <c r="G36" s="37" t="s">
        <v>7</v>
      </c>
      <c r="H36" s="41">
        <v>1</v>
      </c>
      <c r="I36" s="38">
        <f>+[1]APU!T1425</f>
        <v>194770.66666666669</v>
      </c>
      <c r="J36" s="38">
        <f t="shared" si="0"/>
        <v>194770.66666666669</v>
      </c>
    </row>
    <row r="37" spans="2:10" ht="58" x14ac:dyDescent="0.35">
      <c r="B37" s="35">
        <v>35</v>
      </c>
      <c r="C37" s="36" t="s">
        <v>72</v>
      </c>
      <c r="D37" s="37">
        <v>72154022</v>
      </c>
      <c r="E37" s="37" t="s">
        <v>48</v>
      </c>
      <c r="F37" s="36" t="s">
        <v>86</v>
      </c>
      <c r="G37" s="37" t="s">
        <v>7</v>
      </c>
      <c r="H37" s="41">
        <v>2</v>
      </c>
      <c r="I37" s="38">
        <f>+[1]APU!T1466</f>
        <v>194770.66666666669</v>
      </c>
      <c r="J37" s="38">
        <f t="shared" si="0"/>
        <v>389541.33333333337</v>
      </c>
    </row>
    <row r="38" spans="2:10" ht="88.5" customHeight="1" x14ac:dyDescent="0.35">
      <c r="B38" s="35">
        <v>36</v>
      </c>
      <c r="C38" s="36" t="s">
        <v>72</v>
      </c>
      <c r="D38" s="37">
        <v>72101510</v>
      </c>
      <c r="E38" s="37" t="s">
        <v>74</v>
      </c>
      <c r="F38" s="36" t="s">
        <v>87</v>
      </c>
      <c r="G38" s="37" t="s">
        <v>32</v>
      </c>
      <c r="H38" s="41">
        <v>910</v>
      </c>
      <c r="I38" s="38">
        <f>+[1]APU!T1509</f>
        <v>4209.3377777777778</v>
      </c>
      <c r="J38" s="38">
        <f t="shared" si="0"/>
        <v>3830497.3777777776</v>
      </c>
    </row>
    <row r="39" spans="2:10" ht="86.25" customHeight="1" x14ac:dyDescent="0.35">
      <c r="B39" s="35">
        <v>37</v>
      </c>
      <c r="C39" s="36" t="s">
        <v>72</v>
      </c>
      <c r="D39" s="37">
        <v>72101510</v>
      </c>
      <c r="E39" s="37" t="s">
        <v>74</v>
      </c>
      <c r="F39" s="36" t="s">
        <v>88</v>
      </c>
      <c r="G39" s="37" t="s">
        <v>32</v>
      </c>
      <c r="H39" s="41">
        <v>860</v>
      </c>
      <c r="I39" s="38">
        <f>+[1]APU!T1552</f>
        <v>4209.3377777777778</v>
      </c>
      <c r="J39" s="38">
        <f t="shared" si="0"/>
        <v>3620030.4888888891</v>
      </c>
    </row>
    <row r="40" spans="2:10" ht="89.25" customHeight="1" x14ac:dyDescent="0.35">
      <c r="B40" s="35">
        <v>38</v>
      </c>
      <c r="C40" s="36" t="s">
        <v>72</v>
      </c>
      <c r="D40" s="37">
        <v>72101510</v>
      </c>
      <c r="E40" s="37" t="s">
        <v>74</v>
      </c>
      <c r="F40" s="36" t="s">
        <v>224</v>
      </c>
      <c r="G40" s="37" t="s">
        <v>7</v>
      </c>
      <c r="H40" s="41"/>
      <c r="I40" s="38">
        <f>+[1]APU!T1595</f>
        <v>175511.85185185185</v>
      </c>
      <c r="J40" s="38">
        <f t="shared" si="0"/>
        <v>0</v>
      </c>
    </row>
    <row r="41" spans="2:10" ht="87.75" customHeight="1" x14ac:dyDescent="0.35">
      <c r="B41" s="35">
        <v>39</v>
      </c>
      <c r="C41" s="36" t="s">
        <v>72</v>
      </c>
      <c r="D41" s="37">
        <v>72101510</v>
      </c>
      <c r="E41" s="37" t="s">
        <v>74</v>
      </c>
      <c r="F41" s="36" t="s">
        <v>89</v>
      </c>
      <c r="G41" s="37" t="s">
        <v>32</v>
      </c>
      <c r="H41" s="41">
        <v>845</v>
      </c>
      <c r="I41" s="38">
        <f>+[1]APU!T1638</f>
        <v>9426.0333333333328</v>
      </c>
      <c r="J41" s="38">
        <f t="shared" si="0"/>
        <v>7964998.166666666</v>
      </c>
    </row>
    <row r="42" spans="2:10" ht="72.5" x14ac:dyDescent="0.35">
      <c r="B42" s="35">
        <v>40</v>
      </c>
      <c r="C42" s="36" t="s">
        <v>72</v>
      </c>
      <c r="D42" s="37">
        <v>72101510</v>
      </c>
      <c r="E42" s="37" t="s">
        <v>74</v>
      </c>
      <c r="F42" s="36" t="s">
        <v>90</v>
      </c>
      <c r="G42" s="37" t="s">
        <v>7</v>
      </c>
      <c r="H42" s="41">
        <v>70</v>
      </c>
      <c r="I42" s="38">
        <f>+[1]APU!T1681</f>
        <v>85450.357142857159</v>
      </c>
      <c r="J42" s="38">
        <f t="shared" si="0"/>
        <v>5981525.0000000009</v>
      </c>
    </row>
    <row r="43" spans="2:10" ht="72.5" x14ac:dyDescent="0.35">
      <c r="B43" s="35">
        <v>41</v>
      </c>
      <c r="C43" s="36" t="s">
        <v>72</v>
      </c>
      <c r="D43" s="37">
        <v>72101510</v>
      </c>
      <c r="E43" s="37" t="s">
        <v>74</v>
      </c>
      <c r="F43" s="36" t="s">
        <v>91</v>
      </c>
      <c r="G43" s="37" t="s">
        <v>32</v>
      </c>
      <c r="H43" s="41">
        <v>2045</v>
      </c>
      <c r="I43" s="38">
        <f>+[1]APU!T1724</f>
        <v>3165.2066666666669</v>
      </c>
      <c r="J43" s="38">
        <f t="shared" si="0"/>
        <v>6472847.6333333338</v>
      </c>
    </row>
    <row r="44" spans="2:10" ht="72.5" x14ac:dyDescent="0.35">
      <c r="B44" s="35">
        <v>42</v>
      </c>
      <c r="C44" s="36" t="s">
        <v>72</v>
      </c>
      <c r="D44" s="37">
        <v>76111500</v>
      </c>
      <c r="E44" s="37" t="s">
        <v>92</v>
      </c>
      <c r="F44" s="36" t="s">
        <v>93</v>
      </c>
      <c r="G44" s="37" t="s">
        <v>7</v>
      </c>
      <c r="H44" s="41">
        <v>1</v>
      </c>
      <c r="I44" s="38">
        <f>+[1]APU!T1767</f>
        <v>784203.33333333337</v>
      </c>
      <c r="J44" s="38">
        <f t="shared" si="0"/>
        <v>784203.33333333337</v>
      </c>
    </row>
    <row r="45" spans="2:10" x14ac:dyDescent="0.35">
      <c r="G45" s="60" t="s">
        <v>109</v>
      </c>
      <c r="H45" s="60"/>
      <c r="I45" s="60"/>
      <c r="J45" s="40">
        <f>SUM(J3:J44)</f>
        <v>50005498.678210683</v>
      </c>
    </row>
    <row r="46" spans="2:10" x14ac:dyDescent="0.35">
      <c r="G46" s="61" t="s">
        <v>203</v>
      </c>
      <c r="H46" s="61"/>
      <c r="I46" s="61"/>
      <c r="J46" s="39">
        <f>+J45*0.19</f>
        <v>9501044.7488600295</v>
      </c>
    </row>
    <row r="47" spans="2:10" x14ac:dyDescent="0.35">
      <c r="G47" s="61" t="s">
        <v>200</v>
      </c>
      <c r="H47" s="61"/>
      <c r="I47" s="61"/>
      <c r="J47" s="39">
        <f>+J45*0.01</f>
        <v>500054.98678210686</v>
      </c>
    </row>
    <row r="48" spans="2:10" x14ac:dyDescent="0.35">
      <c r="G48" s="61" t="s">
        <v>201</v>
      </c>
      <c r="H48" s="61"/>
      <c r="I48" s="61"/>
      <c r="J48" s="39">
        <f>+J45*0.05</f>
        <v>2500274.9339105343</v>
      </c>
    </row>
    <row r="49" spans="7:10" x14ac:dyDescent="0.35">
      <c r="G49" s="62" t="s">
        <v>202</v>
      </c>
      <c r="H49" s="63"/>
      <c r="I49" s="64"/>
      <c r="J49" s="39">
        <f>+J48*0.19</f>
        <v>475052.23744300153</v>
      </c>
    </row>
    <row r="50" spans="7:10" x14ac:dyDescent="0.35">
      <c r="G50" s="57" t="s">
        <v>204</v>
      </c>
      <c r="H50" s="58"/>
      <c r="I50" s="59"/>
      <c r="J50" s="40">
        <f>+J45+J46+J47+J48+J49</f>
        <v>62981925.585206352</v>
      </c>
    </row>
  </sheetData>
  <mergeCells count="6">
    <mergeCell ref="G50:I50"/>
    <mergeCell ref="G45:I45"/>
    <mergeCell ref="G46:I46"/>
    <mergeCell ref="G47:I47"/>
    <mergeCell ref="G48:I48"/>
    <mergeCell ref="G49:I4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769"/>
  <sheetViews>
    <sheetView topLeftCell="A1714" zoomScale="70" zoomScaleNormal="70" workbookViewId="0">
      <selection activeCell="Q1765" sqref="Q1765:S1765"/>
    </sheetView>
  </sheetViews>
  <sheetFormatPr baseColWidth="10" defaultColWidth="11.453125" defaultRowHeight="14.5" x14ac:dyDescent="0.35"/>
  <sheetData>
    <row r="1" spans="1:25" s="12" customFormat="1" ht="30" customHeight="1" x14ac:dyDescent="0.35">
      <c r="A1" s="137"/>
      <c r="B1" s="138"/>
      <c r="C1" s="138"/>
      <c r="D1" s="139"/>
      <c r="E1" s="146" t="s">
        <v>94</v>
      </c>
      <c r="F1" s="147"/>
      <c r="G1" s="147"/>
      <c r="H1" s="147"/>
      <c r="I1" s="147"/>
      <c r="J1" s="147"/>
      <c r="K1" s="147"/>
      <c r="L1" s="147"/>
      <c r="M1" s="147"/>
      <c r="N1" s="147"/>
      <c r="O1" s="147"/>
      <c r="P1" s="147"/>
      <c r="Q1" s="147"/>
      <c r="R1" s="147"/>
      <c r="S1" s="148"/>
      <c r="T1" s="146" t="s">
        <v>95</v>
      </c>
      <c r="U1" s="147"/>
      <c r="V1" s="148"/>
    </row>
    <row r="2" spans="1:25" s="12" customFormat="1" ht="30" customHeight="1" thickBot="1" x14ac:dyDescent="0.4">
      <c r="A2" s="140"/>
      <c r="B2" s="141"/>
      <c r="C2" s="141"/>
      <c r="D2" s="142"/>
      <c r="E2" s="149"/>
      <c r="F2" s="150"/>
      <c r="G2" s="150"/>
      <c r="H2" s="150"/>
      <c r="I2" s="150"/>
      <c r="J2" s="150"/>
      <c r="K2" s="150"/>
      <c r="L2" s="150"/>
      <c r="M2" s="150"/>
      <c r="N2" s="150"/>
      <c r="O2" s="150"/>
      <c r="P2" s="150"/>
      <c r="Q2" s="150"/>
      <c r="R2" s="150"/>
      <c r="S2" s="151"/>
      <c r="T2" s="149"/>
      <c r="U2" s="150"/>
      <c r="V2" s="151"/>
    </row>
    <row r="3" spans="1:25" s="12" customFormat="1" ht="5.15" customHeight="1" thickBot="1" x14ac:dyDescent="0.4">
      <c r="A3" s="140"/>
      <c r="B3" s="141"/>
      <c r="C3" s="141"/>
      <c r="D3" s="142"/>
      <c r="E3" s="152"/>
      <c r="F3" s="153"/>
      <c r="G3" s="153"/>
      <c r="H3" s="153"/>
      <c r="I3" s="153"/>
      <c r="J3" s="153"/>
      <c r="K3" s="153"/>
      <c r="L3" s="153"/>
      <c r="M3" s="153"/>
      <c r="N3" s="153"/>
      <c r="O3" s="153"/>
      <c r="P3" s="153"/>
      <c r="Q3" s="153"/>
      <c r="R3" s="153"/>
      <c r="S3" s="153"/>
      <c r="T3" s="153"/>
      <c r="U3" s="153"/>
      <c r="V3" s="154"/>
    </row>
    <row r="4" spans="1:25" s="12" customFormat="1" ht="25" customHeight="1" thickBot="1" x14ac:dyDescent="0.4">
      <c r="A4" s="140"/>
      <c r="B4" s="141"/>
      <c r="C4" s="141"/>
      <c r="D4" s="142"/>
      <c r="E4" s="128" t="s">
        <v>96</v>
      </c>
      <c r="F4" s="129"/>
      <c r="G4" s="129"/>
      <c r="H4" s="129"/>
      <c r="I4" s="129"/>
      <c r="J4" s="129"/>
      <c r="K4" s="129"/>
      <c r="L4" s="129"/>
      <c r="M4" s="129"/>
      <c r="N4" s="129"/>
      <c r="O4" s="129"/>
      <c r="P4" s="129"/>
      <c r="Q4" s="129"/>
      <c r="R4" s="129"/>
      <c r="S4" s="129"/>
      <c r="T4" s="129"/>
      <c r="U4" s="129"/>
      <c r="V4" s="130"/>
    </row>
    <row r="5" spans="1:25" s="12" customFormat="1" ht="5.15" customHeight="1" thickBot="1" x14ac:dyDescent="0.4">
      <c r="A5" s="143"/>
      <c r="B5" s="144"/>
      <c r="C5" s="144"/>
      <c r="D5" s="145"/>
      <c r="E5" s="128"/>
      <c r="F5" s="129"/>
      <c r="G5" s="129"/>
      <c r="H5" s="129"/>
      <c r="I5" s="129"/>
      <c r="J5" s="129"/>
      <c r="K5" s="129"/>
      <c r="L5" s="129"/>
      <c r="M5" s="129"/>
      <c r="N5" s="129"/>
      <c r="O5" s="129"/>
      <c r="P5" s="129"/>
      <c r="Q5" s="129"/>
      <c r="R5" s="129"/>
      <c r="S5" s="129"/>
      <c r="T5" s="129"/>
      <c r="U5" s="129"/>
      <c r="V5" s="130"/>
    </row>
    <row r="6" spans="1:25" s="14" customFormat="1" x14ac:dyDescent="0.35">
      <c r="A6" s="131" t="s">
        <v>97</v>
      </c>
      <c r="B6" s="132"/>
      <c r="C6" s="132"/>
      <c r="D6" s="132"/>
      <c r="E6" s="132"/>
      <c r="F6" s="132"/>
      <c r="G6" s="132"/>
      <c r="H6" s="132"/>
      <c r="I6" s="132"/>
      <c r="J6" s="132"/>
      <c r="K6" s="132"/>
      <c r="L6" s="132"/>
      <c r="M6" s="132"/>
      <c r="N6" s="132"/>
      <c r="O6" s="132"/>
      <c r="P6" s="132"/>
      <c r="Q6" s="132"/>
      <c r="R6" s="132"/>
      <c r="S6" s="132"/>
      <c r="T6" s="132"/>
      <c r="U6" s="132"/>
      <c r="V6" s="133"/>
      <c r="W6" s="13"/>
      <c r="X6" s="13"/>
      <c r="Y6" s="13"/>
    </row>
    <row r="7" spans="1:25" s="16" customFormat="1" ht="13" x14ac:dyDescent="0.3">
      <c r="A7" s="134" t="s">
        <v>98</v>
      </c>
      <c r="B7" s="135"/>
      <c r="C7" s="135" t="s">
        <v>3</v>
      </c>
      <c r="D7" s="135"/>
      <c r="E7" s="135"/>
      <c r="F7" s="135"/>
      <c r="G7" s="135"/>
      <c r="H7" s="135"/>
      <c r="I7" s="135"/>
      <c r="J7" s="135"/>
      <c r="K7" s="135"/>
      <c r="L7" s="135"/>
      <c r="M7" s="135"/>
      <c r="N7" s="135"/>
      <c r="O7" s="135"/>
      <c r="P7" s="135"/>
      <c r="Q7" s="135"/>
      <c r="R7" s="135" t="s">
        <v>99</v>
      </c>
      <c r="S7" s="135"/>
      <c r="T7" s="135" t="s">
        <v>100</v>
      </c>
      <c r="U7" s="135"/>
      <c r="V7" s="136"/>
      <c r="W7" s="15"/>
      <c r="X7" s="15"/>
      <c r="Y7" s="15"/>
    </row>
    <row r="8" spans="1:25" s="14" customFormat="1" x14ac:dyDescent="0.35">
      <c r="A8" s="123">
        <f>+'2026'!B7</f>
        <v>1</v>
      </c>
      <c r="B8" s="124"/>
      <c r="C8" s="125" t="str">
        <f>+'2026'!F7</f>
        <v>Servicio que incluye el suministro y reemplazo de sellos hidráulicos de motobombas, con desmontaje, limpieza, verificación de asientos y prueba de estanqueidad; incluye insumos y mano de obra.</v>
      </c>
      <c r="D8" s="126"/>
      <c r="E8" s="126"/>
      <c r="F8" s="126"/>
      <c r="G8" s="126"/>
      <c r="H8" s="126"/>
      <c r="I8" s="126"/>
      <c r="J8" s="126"/>
      <c r="K8" s="126"/>
      <c r="L8" s="126"/>
      <c r="M8" s="126"/>
      <c r="N8" s="126"/>
      <c r="O8" s="126"/>
      <c r="P8" s="126"/>
      <c r="Q8" s="126"/>
      <c r="R8" s="126" t="str">
        <f>+'2026'!G7</f>
        <v>UND</v>
      </c>
      <c r="S8" s="126"/>
      <c r="T8" s="126"/>
      <c r="U8" s="126"/>
      <c r="V8" s="127"/>
      <c r="W8" s="13"/>
      <c r="X8" s="13"/>
      <c r="Y8" s="13"/>
    </row>
    <row r="9" spans="1:25" s="16" customFormat="1" ht="13" x14ac:dyDescent="0.3">
      <c r="A9" s="17"/>
      <c r="B9" s="18"/>
      <c r="C9" s="18"/>
      <c r="D9" s="18"/>
      <c r="E9" s="18"/>
      <c r="F9" s="18"/>
      <c r="G9" s="18"/>
      <c r="H9" s="18"/>
      <c r="I9" s="18"/>
      <c r="J9" s="18"/>
      <c r="K9" s="18"/>
      <c r="L9" s="18"/>
      <c r="M9" s="18"/>
      <c r="N9" s="18"/>
      <c r="O9" s="18"/>
      <c r="P9" s="18"/>
      <c r="Q9" s="18"/>
      <c r="R9" s="18"/>
      <c r="S9" s="18"/>
      <c r="T9" s="18"/>
      <c r="U9" s="18"/>
      <c r="V9" s="19"/>
      <c r="W9" s="15"/>
      <c r="X9" s="15"/>
      <c r="Y9" s="15"/>
    </row>
    <row r="10" spans="1:25" s="16" customFormat="1" ht="13" x14ac:dyDescent="0.3">
      <c r="A10" s="103" t="s">
        <v>101</v>
      </c>
      <c r="B10" s="104"/>
      <c r="C10" s="104"/>
      <c r="D10" s="104"/>
      <c r="E10" s="104"/>
      <c r="F10" s="104"/>
      <c r="G10" s="104"/>
      <c r="H10" s="104"/>
      <c r="I10" s="104"/>
      <c r="J10" s="104"/>
      <c r="K10" s="104"/>
      <c r="L10" s="104"/>
      <c r="M10" s="104"/>
      <c r="N10" s="104"/>
      <c r="O10" s="104"/>
      <c r="P10" s="104"/>
      <c r="Q10" s="104"/>
      <c r="R10" s="104"/>
      <c r="S10" s="104"/>
      <c r="T10" s="104"/>
      <c r="U10" s="104"/>
      <c r="V10" s="105"/>
      <c r="W10" s="15"/>
      <c r="X10" s="15"/>
      <c r="Y10" s="15"/>
    </row>
    <row r="11" spans="1:25" s="16" customFormat="1" ht="13" x14ac:dyDescent="0.3">
      <c r="A11" s="85" t="s">
        <v>3</v>
      </c>
      <c r="B11" s="86"/>
      <c r="C11" s="86"/>
      <c r="D11" s="86"/>
      <c r="E11" s="86"/>
      <c r="F11" s="86"/>
      <c r="G11" s="86"/>
      <c r="H11" s="86" t="s">
        <v>102</v>
      </c>
      <c r="I11" s="86"/>
      <c r="J11" s="86"/>
      <c r="K11" s="86" t="s">
        <v>103</v>
      </c>
      <c r="L11" s="86"/>
      <c r="M11" s="86"/>
      <c r="N11" s="86"/>
      <c r="O11" s="86" t="s">
        <v>104</v>
      </c>
      <c r="P11" s="86"/>
      <c r="Q11" s="86"/>
      <c r="R11" s="86" t="s">
        <v>105</v>
      </c>
      <c r="S11" s="86"/>
      <c r="T11" s="86" t="s">
        <v>106</v>
      </c>
      <c r="U11" s="86"/>
      <c r="V11" s="90"/>
      <c r="W11" s="15"/>
      <c r="X11" s="15"/>
      <c r="Y11" s="15"/>
    </row>
    <row r="12" spans="1:25" s="16" customFormat="1" ht="13" x14ac:dyDescent="0.3">
      <c r="A12" s="95" t="s">
        <v>107</v>
      </c>
      <c r="B12" s="122"/>
      <c r="C12" s="122"/>
      <c r="D12" s="122"/>
      <c r="E12" s="122"/>
      <c r="F12" s="122"/>
      <c r="G12" s="122"/>
      <c r="H12" s="86"/>
      <c r="I12" s="86"/>
      <c r="J12" s="86"/>
      <c r="K12" s="86"/>
      <c r="L12" s="86"/>
      <c r="M12" s="86"/>
      <c r="N12" s="86"/>
      <c r="O12" s="86"/>
      <c r="P12" s="86"/>
      <c r="Q12" s="86"/>
      <c r="R12" s="86"/>
      <c r="S12" s="86"/>
      <c r="T12" s="101">
        <v>15000</v>
      </c>
      <c r="U12" s="101"/>
      <c r="V12" s="102"/>
      <c r="W12" s="15"/>
      <c r="X12" s="15"/>
      <c r="Y12" s="15"/>
    </row>
    <row r="13" spans="1:25" s="16" customFormat="1" ht="13" x14ac:dyDescent="0.3">
      <c r="A13" s="95" t="s">
        <v>108</v>
      </c>
      <c r="B13" s="96"/>
      <c r="C13" s="96"/>
      <c r="D13" s="96"/>
      <c r="E13" s="96"/>
      <c r="F13" s="96"/>
      <c r="G13" s="96"/>
      <c r="H13" s="86"/>
      <c r="I13" s="86"/>
      <c r="J13" s="86"/>
      <c r="K13" s="86"/>
      <c r="L13" s="86"/>
      <c r="M13" s="86"/>
      <c r="N13" s="86"/>
      <c r="O13" s="101">
        <v>250000</v>
      </c>
      <c r="P13" s="101"/>
      <c r="Q13" s="101"/>
      <c r="R13" s="100">
        <v>8</v>
      </c>
      <c r="S13" s="100"/>
      <c r="T13" s="163">
        <f>+O13/R13</f>
        <v>31250</v>
      </c>
      <c r="U13" s="163"/>
      <c r="V13" s="164"/>
      <c r="W13" s="15"/>
      <c r="X13" s="15"/>
      <c r="Y13" s="15"/>
    </row>
    <row r="14" spans="1:25" s="16" customFormat="1" ht="13" x14ac:dyDescent="0.3">
      <c r="A14" s="85"/>
      <c r="B14" s="86"/>
      <c r="C14" s="86"/>
      <c r="D14" s="86"/>
      <c r="E14" s="86"/>
      <c r="F14" s="86"/>
      <c r="G14" s="86"/>
      <c r="H14" s="86"/>
      <c r="I14" s="86"/>
      <c r="J14" s="86"/>
      <c r="K14" s="86"/>
      <c r="L14" s="86"/>
      <c r="M14" s="86"/>
      <c r="N14" s="86"/>
      <c r="O14" s="86"/>
      <c r="P14" s="86"/>
      <c r="Q14" s="86"/>
      <c r="R14" s="86"/>
      <c r="S14" s="86"/>
      <c r="T14" s="86"/>
      <c r="U14" s="86"/>
      <c r="V14" s="90"/>
      <c r="W14" s="15"/>
      <c r="X14" s="15"/>
      <c r="Y14" s="15"/>
    </row>
    <row r="15" spans="1:25" s="16" customFormat="1" ht="13" x14ac:dyDescent="0.3">
      <c r="A15" s="91" t="s">
        <v>109</v>
      </c>
      <c r="B15" s="92"/>
      <c r="C15" s="92"/>
      <c r="D15" s="92"/>
      <c r="E15" s="92"/>
      <c r="F15" s="92"/>
      <c r="G15" s="92"/>
      <c r="H15" s="92"/>
      <c r="I15" s="92"/>
      <c r="J15" s="92"/>
      <c r="K15" s="92"/>
      <c r="L15" s="92"/>
      <c r="M15" s="92"/>
      <c r="N15" s="92"/>
      <c r="O15" s="92"/>
      <c r="P15" s="92"/>
      <c r="Q15" s="92"/>
      <c r="R15" s="92"/>
      <c r="S15" s="92"/>
      <c r="T15" s="109">
        <f>+SUM(T12:V14)</f>
        <v>46250</v>
      </c>
      <c r="U15" s="86"/>
      <c r="V15" s="90"/>
      <c r="W15" s="15"/>
      <c r="X15" s="15"/>
      <c r="Y15" s="15"/>
    </row>
    <row r="16" spans="1:25" s="16" customFormat="1" ht="13" x14ac:dyDescent="0.3">
      <c r="A16" s="20"/>
      <c r="B16" s="21"/>
      <c r="C16" s="21"/>
      <c r="D16" s="21"/>
      <c r="E16" s="21"/>
      <c r="F16" s="21"/>
      <c r="G16" s="21"/>
      <c r="H16" s="21"/>
      <c r="I16" s="21"/>
      <c r="J16" s="21"/>
      <c r="K16" s="21"/>
      <c r="L16" s="21"/>
      <c r="M16" s="21"/>
      <c r="N16" s="21"/>
      <c r="O16" s="21"/>
      <c r="P16" s="21"/>
      <c r="Q16" s="21"/>
      <c r="R16" s="21"/>
      <c r="S16" s="22"/>
      <c r="T16" s="22"/>
      <c r="U16" s="22"/>
      <c r="V16" s="23"/>
      <c r="W16" s="15"/>
      <c r="X16" s="15"/>
      <c r="Y16" s="15"/>
    </row>
    <row r="17" spans="1:25" s="16" customFormat="1" ht="13" x14ac:dyDescent="0.3">
      <c r="A17" s="103" t="s">
        <v>110</v>
      </c>
      <c r="B17" s="104"/>
      <c r="C17" s="104"/>
      <c r="D17" s="104"/>
      <c r="E17" s="104"/>
      <c r="F17" s="104"/>
      <c r="G17" s="104"/>
      <c r="H17" s="104"/>
      <c r="I17" s="104"/>
      <c r="J17" s="104"/>
      <c r="K17" s="104"/>
      <c r="L17" s="104"/>
      <c r="M17" s="104"/>
      <c r="N17" s="104"/>
      <c r="O17" s="104"/>
      <c r="P17" s="104"/>
      <c r="Q17" s="104"/>
      <c r="R17" s="104"/>
      <c r="S17" s="104"/>
      <c r="T17" s="104"/>
      <c r="U17" s="104"/>
      <c r="V17" s="105"/>
      <c r="W17" s="15"/>
      <c r="X17" s="15"/>
      <c r="Y17" s="15"/>
    </row>
    <row r="18" spans="1:25" s="16" customFormat="1" ht="13" x14ac:dyDescent="0.3">
      <c r="A18" s="118" t="s">
        <v>3</v>
      </c>
      <c r="B18" s="119"/>
      <c r="C18" s="119"/>
      <c r="D18" s="119"/>
      <c r="E18" s="119"/>
      <c r="F18" s="119"/>
      <c r="G18" s="119"/>
      <c r="H18" s="119"/>
      <c r="I18" s="119"/>
      <c r="J18" s="119"/>
      <c r="K18" s="119"/>
      <c r="L18" s="119"/>
      <c r="M18" s="119" t="s">
        <v>99</v>
      </c>
      <c r="N18" s="119"/>
      <c r="O18" s="119" t="s">
        <v>100</v>
      </c>
      <c r="P18" s="119"/>
      <c r="Q18" s="119" t="s">
        <v>111</v>
      </c>
      <c r="R18" s="119"/>
      <c r="S18" s="119"/>
      <c r="T18" s="119" t="s">
        <v>112</v>
      </c>
      <c r="U18" s="119"/>
      <c r="V18" s="120"/>
      <c r="W18" s="15"/>
      <c r="X18" s="15"/>
      <c r="Y18" s="15"/>
    </row>
    <row r="19" spans="1:25" s="16" customFormat="1" ht="13" x14ac:dyDescent="0.3">
      <c r="A19" s="110" t="s">
        <v>113</v>
      </c>
      <c r="B19" s="111"/>
      <c r="C19" s="111"/>
      <c r="D19" s="111"/>
      <c r="E19" s="111"/>
      <c r="F19" s="111"/>
      <c r="G19" s="111"/>
      <c r="H19" s="111"/>
      <c r="I19" s="111"/>
      <c r="J19" s="111"/>
      <c r="K19" s="111"/>
      <c r="L19" s="112"/>
      <c r="M19" s="113" t="s">
        <v>7</v>
      </c>
      <c r="N19" s="113"/>
      <c r="O19" s="113">
        <v>1</v>
      </c>
      <c r="P19" s="113"/>
      <c r="Q19" s="114">
        <v>150000</v>
      </c>
      <c r="R19" s="114"/>
      <c r="S19" s="114"/>
      <c r="T19" s="115">
        <f>+O19*Q19</f>
        <v>150000</v>
      </c>
      <c r="U19" s="113"/>
      <c r="V19" s="116"/>
      <c r="W19" s="15"/>
      <c r="X19" s="15"/>
      <c r="Y19" s="15"/>
    </row>
    <row r="20" spans="1:25" s="16" customFormat="1" ht="13" x14ac:dyDescent="0.3">
      <c r="A20" s="110" t="s">
        <v>114</v>
      </c>
      <c r="B20" s="111"/>
      <c r="C20" s="111"/>
      <c r="D20" s="111"/>
      <c r="E20" s="111"/>
      <c r="F20" s="111"/>
      <c r="G20" s="111"/>
      <c r="H20" s="111"/>
      <c r="I20" s="111"/>
      <c r="J20" s="111"/>
      <c r="K20" s="111"/>
      <c r="L20" s="112"/>
      <c r="M20" s="113" t="s">
        <v>7</v>
      </c>
      <c r="N20" s="113"/>
      <c r="O20" s="113">
        <v>0.1</v>
      </c>
      <c r="P20" s="113"/>
      <c r="Q20" s="114">
        <v>25000</v>
      </c>
      <c r="R20" s="114"/>
      <c r="S20" s="114"/>
      <c r="T20" s="115">
        <f t="shared" ref="T20:T22" si="0">+O20*Q20</f>
        <v>2500</v>
      </c>
      <c r="U20" s="113"/>
      <c r="V20" s="116"/>
      <c r="W20" s="15"/>
      <c r="X20" s="15"/>
      <c r="Y20" s="15"/>
    </row>
    <row r="21" spans="1:25" s="16" customFormat="1" ht="13" x14ac:dyDescent="0.3">
      <c r="A21" s="110" t="s">
        <v>115</v>
      </c>
      <c r="B21" s="111"/>
      <c r="C21" s="111"/>
      <c r="D21" s="111"/>
      <c r="E21" s="111"/>
      <c r="F21" s="111"/>
      <c r="G21" s="111"/>
      <c r="H21" s="111"/>
      <c r="I21" s="111"/>
      <c r="J21" s="111"/>
      <c r="K21" s="111"/>
      <c r="L21" s="112"/>
      <c r="M21" s="113" t="s">
        <v>7</v>
      </c>
      <c r="N21" s="113"/>
      <c r="O21" s="113">
        <v>0.1</v>
      </c>
      <c r="P21" s="113"/>
      <c r="Q21" s="114">
        <v>25000</v>
      </c>
      <c r="R21" s="114"/>
      <c r="S21" s="114"/>
      <c r="T21" s="115">
        <f t="shared" si="0"/>
        <v>2500</v>
      </c>
      <c r="U21" s="113"/>
      <c r="V21" s="116"/>
      <c r="W21" s="15"/>
      <c r="X21" s="15"/>
      <c r="Y21" s="15"/>
    </row>
    <row r="22" spans="1:25" s="16" customFormat="1" ht="13" x14ac:dyDescent="0.3">
      <c r="A22" s="110" t="s">
        <v>116</v>
      </c>
      <c r="B22" s="111"/>
      <c r="C22" s="111"/>
      <c r="D22" s="111"/>
      <c r="E22" s="111"/>
      <c r="F22" s="111"/>
      <c r="G22" s="111"/>
      <c r="H22" s="111"/>
      <c r="I22" s="111"/>
      <c r="J22" s="111"/>
      <c r="K22" s="111"/>
      <c r="L22" s="112"/>
      <c r="M22" s="113" t="s">
        <v>7</v>
      </c>
      <c r="N22" s="113"/>
      <c r="O22" s="117">
        <v>1</v>
      </c>
      <c r="P22" s="117"/>
      <c r="Q22" s="114">
        <v>40000</v>
      </c>
      <c r="R22" s="114"/>
      <c r="S22" s="114"/>
      <c r="T22" s="115">
        <f t="shared" si="0"/>
        <v>40000</v>
      </c>
      <c r="U22" s="113"/>
      <c r="V22" s="116"/>
      <c r="W22" s="15"/>
      <c r="X22" s="15"/>
      <c r="Y22" s="15"/>
    </row>
    <row r="23" spans="1:25" s="16" customFormat="1" ht="13" x14ac:dyDescent="0.3">
      <c r="A23" s="91" t="s">
        <v>109</v>
      </c>
      <c r="B23" s="92"/>
      <c r="C23" s="92"/>
      <c r="D23" s="92"/>
      <c r="E23" s="92"/>
      <c r="F23" s="92"/>
      <c r="G23" s="92"/>
      <c r="H23" s="92"/>
      <c r="I23" s="92"/>
      <c r="J23" s="92"/>
      <c r="K23" s="92"/>
      <c r="L23" s="92"/>
      <c r="M23" s="92"/>
      <c r="N23" s="92"/>
      <c r="O23" s="92"/>
      <c r="P23" s="92"/>
      <c r="Q23" s="92"/>
      <c r="R23" s="92"/>
      <c r="S23" s="92"/>
      <c r="T23" s="109">
        <f>+SUM(T19:V22)</f>
        <v>195000</v>
      </c>
      <c r="U23" s="86"/>
      <c r="V23" s="90"/>
      <c r="W23" s="15"/>
      <c r="X23" s="15"/>
      <c r="Y23" s="15"/>
    </row>
    <row r="24" spans="1:25" s="16" customFormat="1" ht="13" x14ac:dyDescent="0.3">
      <c r="A24" s="24"/>
      <c r="B24" s="25"/>
      <c r="C24" s="25"/>
      <c r="D24" s="25"/>
      <c r="E24" s="25"/>
      <c r="F24" s="25"/>
      <c r="G24" s="25"/>
      <c r="H24" s="25"/>
      <c r="I24" s="25"/>
      <c r="J24" s="25"/>
      <c r="K24" s="25"/>
      <c r="L24" s="25"/>
      <c r="M24" s="25"/>
      <c r="N24" s="25"/>
      <c r="O24" s="25"/>
      <c r="P24" s="25"/>
      <c r="Q24" s="25"/>
      <c r="R24" s="25"/>
      <c r="S24" s="22"/>
      <c r="T24" s="22"/>
      <c r="U24" s="22"/>
      <c r="V24" s="23"/>
      <c r="W24" s="15"/>
      <c r="X24" s="15"/>
      <c r="Y24" s="15"/>
    </row>
    <row r="25" spans="1:25" s="16" customFormat="1" ht="13" x14ac:dyDescent="0.3">
      <c r="A25" s="103" t="s">
        <v>117</v>
      </c>
      <c r="B25" s="104"/>
      <c r="C25" s="104"/>
      <c r="D25" s="104"/>
      <c r="E25" s="104"/>
      <c r="F25" s="104"/>
      <c r="G25" s="104"/>
      <c r="H25" s="104"/>
      <c r="I25" s="104"/>
      <c r="J25" s="104"/>
      <c r="K25" s="104"/>
      <c r="L25" s="104"/>
      <c r="M25" s="104"/>
      <c r="N25" s="104"/>
      <c r="O25" s="104"/>
      <c r="P25" s="104"/>
      <c r="Q25" s="104"/>
      <c r="R25" s="104"/>
      <c r="S25" s="104"/>
      <c r="T25" s="104"/>
      <c r="U25" s="104"/>
      <c r="V25" s="105"/>
      <c r="W25" s="15"/>
      <c r="X25" s="15"/>
      <c r="Y25" s="15"/>
    </row>
    <row r="26" spans="1:25" s="16" customFormat="1" ht="13" x14ac:dyDescent="0.3">
      <c r="A26" s="85" t="s">
        <v>118</v>
      </c>
      <c r="B26" s="86"/>
      <c r="C26" s="86"/>
      <c r="D26" s="86"/>
      <c r="E26" s="86"/>
      <c r="F26" s="86"/>
      <c r="G26" s="86"/>
      <c r="H26" s="86"/>
      <c r="I26" s="86"/>
      <c r="J26" s="86"/>
      <c r="K26" s="86" t="s">
        <v>119</v>
      </c>
      <c r="L26" s="86"/>
      <c r="M26" s="86" t="s">
        <v>120</v>
      </c>
      <c r="N26" s="86"/>
      <c r="O26" s="86" t="s">
        <v>121</v>
      </c>
      <c r="P26" s="86"/>
      <c r="Q26" s="86"/>
      <c r="R26" s="86" t="s">
        <v>122</v>
      </c>
      <c r="S26" s="86"/>
      <c r="T26" s="86" t="s">
        <v>106</v>
      </c>
      <c r="U26" s="86"/>
      <c r="V26" s="90"/>
      <c r="W26" s="15"/>
      <c r="X26" s="15"/>
      <c r="Y26" s="15"/>
    </row>
    <row r="27" spans="1:25" s="16" customFormat="1" ht="13" x14ac:dyDescent="0.3">
      <c r="A27" s="85"/>
      <c r="B27" s="86"/>
      <c r="C27" s="86"/>
      <c r="D27" s="86"/>
      <c r="E27" s="86"/>
      <c r="F27" s="86"/>
      <c r="G27" s="86"/>
      <c r="H27" s="86"/>
      <c r="I27" s="86"/>
      <c r="J27" s="86"/>
      <c r="K27" s="86"/>
      <c r="L27" s="86"/>
      <c r="M27" s="86"/>
      <c r="N27" s="86"/>
      <c r="O27" s="86"/>
      <c r="P27" s="86"/>
      <c r="Q27" s="86"/>
      <c r="R27" s="86"/>
      <c r="S27" s="86"/>
      <c r="T27" s="86"/>
      <c r="U27" s="86"/>
      <c r="V27" s="90"/>
      <c r="W27" s="15"/>
      <c r="X27" s="15"/>
      <c r="Y27" s="15"/>
    </row>
    <row r="28" spans="1:25" s="16" customFormat="1" ht="13" x14ac:dyDescent="0.3">
      <c r="A28" s="85"/>
      <c r="B28" s="86"/>
      <c r="C28" s="86"/>
      <c r="D28" s="86"/>
      <c r="E28" s="86"/>
      <c r="F28" s="86"/>
      <c r="G28" s="86"/>
      <c r="H28" s="86"/>
      <c r="I28" s="86"/>
      <c r="J28" s="86"/>
      <c r="K28" s="86"/>
      <c r="L28" s="86"/>
      <c r="M28" s="86"/>
      <c r="N28" s="86"/>
      <c r="O28" s="86"/>
      <c r="P28" s="86"/>
      <c r="Q28" s="86"/>
      <c r="R28" s="86"/>
      <c r="S28" s="86"/>
      <c r="T28" s="86"/>
      <c r="U28" s="86"/>
      <c r="V28" s="90"/>
      <c r="W28" s="15"/>
      <c r="X28" s="15"/>
      <c r="Y28" s="15"/>
    </row>
    <row r="29" spans="1:25" s="16" customFormat="1" ht="13" x14ac:dyDescent="0.3">
      <c r="A29" s="85"/>
      <c r="B29" s="86"/>
      <c r="C29" s="86"/>
      <c r="D29" s="86"/>
      <c r="E29" s="86"/>
      <c r="F29" s="86"/>
      <c r="G29" s="86"/>
      <c r="H29" s="86"/>
      <c r="I29" s="86"/>
      <c r="J29" s="86"/>
      <c r="K29" s="86"/>
      <c r="L29" s="86"/>
      <c r="M29" s="86"/>
      <c r="N29" s="86"/>
      <c r="O29" s="86"/>
      <c r="P29" s="86"/>
      <c r="Q29" s="86"/>
      <c r="R29" s="86"/>
      <c r="S29" s="86"/>
      <c r="T29" s="86"/>
      <c r="U29" s="86"/>
      <c r="V29" s="90"/>
      <c r="W29" s="15"/>
      <c r="X29" s="15"/>
      <c r="Y29" s="15"/>
    </row>
    <row r="30" spans="1:25" s="16" customFormat="1" ht="13" x14ac:dyDescent="0.3">
      <c r="A30" s="91" t="s">
        <v>109</v>
      </c>
      <c r="B30" s="92"/>
      <c r="C30" s="92"/>
      <c r="D30" s="92"/>
      <c r="E30" s="92"/>
      <c r="F30" s="92"/>
      <c r="G30" s="92"/>
      <c r="H30" s="92"/>
      <c r="I30" s="92"/>
      <c r="J30" s="92"/>
      <c r="K30" s="92"/>
      <c r="L30" s="92"/>
      <c r="M30" s="92"/>
      <c r="N30" s="92"/>
      <c r="O30" s="92"/>
      <c r="P30" s="92"/>
      <c r="Q30" s="92"/>
      <c r="R30" s="92"/>
      <c r="S30" s="92"/>
      <c r="T30" s="86"/>
      <c r="U30" s="86"/>
      <c r="V30" s="90"/>
      <c r="W30" s="15"/>
      <c r="X30" s="15"/>
      <c r="Y30" s="15"/>
    </row>
    <row r="31" spans="1:25" s="16" customFormat="1" ht="13" x14ac:dyDescent="0.3">
      <c r="A31" s="20"/>
      <c r="B31" s="21"/>
      <c r="C31" s="21"/>
      <c r="D31" s="21"/>
      <c r="E31" s="21"/>
      <c r="F31" s="21"/>
      <c r="G31" s="21"/>
      <c r="H31" s="21"/>
      <c r="I31" s="21"/>
      <c r="J31" s="21"/>
      <c r="K31" s="21"/>
      <c r="L31" s="21"/>
      <c r="M31" s="21"/>
      <c r="N31" s="21"/>
      <c r="O31" s="21"/>
      <c r="P31" s="21"/>
      <c r="Q31" s="21"/>
      <c r="R31" s="21"/>
      <c r="S31" s="22"/>
      <c r="T31" s="22"/>
      <c r="U31" s="22"/>
      <c r="V31" s="23"/>
      <c r="W31" s="26"/>
      <c r="X31" s="26"/>
      <c r="Y31" s="26"/>
    </row>
    <row r="32" spans="1:25" s="16" customFormat="1" ht="13" x14ac:dyDescent="0.3">
      <c r="A32" s="103" t="s">
        <v>123</v>
      </c>
      <c r="B32" s="104"/>
      <c r="C32" s="104"/>
      <c r="D32" s="104"/>
      <c r="E32" s="104"/>
      <c r="F32" s="104"/>
      <c r="G32" s="104"/>
      <c r="H32" s="104"/>
      <c r="I32" s="104"/>
      <c r="J32" s="104"/>
      <c r="K32" s="104"/>
      <c r="L32" s="104"/>
      <c r="M32" s="104"/>
      <c r="N32" s="104"/>
      <c r="O32" s="104"/>
      <c r="P32" s="104"/>
      <c r="Q32" s="104"/>
      <c r="R32" s="104"/>
      <c r="S32" s="104"/>
      <c r="T32" s="104"/>
      <c r="U32" s="104"/>
      <c r="V32" s="105"/>
      <c r="W32" s="15"/>
      <c r="X32" s="15"/>
      <c r="Y32" s="15"/>
    </row>
    <row r="33" spans="1:25" s="16" customFormat="1" ht="22.5" customHeight="1" x14ac:dyDescent="0.3">
      <c r="A33" s="85" t="s">
        <v>124</v>
      </c>
      <c r="B33" s="86"/>
      <c r="C33" s="86"/>
      <c r="D33" s="86"/>
      <c r="E33" s="86"/>
      <c r="F33" s="86"/>
      <c r="G33" s="86"/>
      <c r="H33" s="86"/>
      <c r="I33" s="86"/>
      <c r="J33" s="106" t="s">
        <v>125</v>
      </c>
      <c r="K33" s="106"/>
      <c r="L33" s="106"/>
      <c r="M33" s="106"/>
      <c r="N33" s="107" t="s">
        <v>126</v>
      </c>
      <c r="O33" s="107"/>
      <c r="P33" s="108"/>
      <c r="Q33" s="86" t="s">
        <v>105</v>
      </c>
      <c r="R33" s="86"/>
      <c r="S33" s="86"/>
      <c r="T33" s="86" t="s">
        <v>106</v>
      </c>
      <c r="U33" s="86"/>
      <c r="V33" s="90"/>
      <c r="W33" s="15"/>
      <c r="X33" s="15"/>
      <c r="Y33" s="15"/>
    </row>
    <row r="34" spans="1:25" s="16" customFormat="1" ht="13" x14ac:dyDescent="0.3">
      <c r="A34" s="95" t="s">
        <v>127</v>
      </c>
      <c r="B34" s="96"/>
      <c r="C34" s="96"/>
      <c r="D34" s="96"/>
      <c r="E34" s="96"/>
      <c r="F34" s="96"/>
      <c r="G34" s="96"/>
      <c r="H34" s="96"/>
      <c r="I34" s="96"/>
      <c r="J34" s="97">
        <v>1</v>
      </c>
      <c r="K34" s="97"/>
      <c r="L34" s="97"/>
      <c r="M34" s="97"/>
      <c r="N34" s="98">
        <v>139345</v>
      </c>
      <c r="O34" s="98"/>
      <c r="P34" s="99"/>
      <c r="Q34" s="100">
        <v>1</v>
      </c>
      <c r="R34" s="100"/>
      <c r="S34" s="100"/>
      <c r="T34" s="101">
        <f>+(J34*N34)/Q34</f>
        <v>139345</v>
      </c>
      <c r="U34" s="101"/>
      <c r="V34" s="102"/>
      <c r="W34" s="15"/>
      <c r="X34" s="15"/>
      <c r="Y34" s="15"/>
    </row>
    <row r="35" spans="1:25" s="16" customFormat="1" ht="13" x14ac:dyDescent="0.3">
      <c r="A35" s="95" t="s">
        <v>128</v>
      </c>
      <c r="B35" s="96"/>
      <c r="C35" s="96"/>
      <c r="D35" s="96"/>
      <c r="E35" s="96"/>
      <c r="F35" s="96"/>
      <c r="G35" s="96"/>
      <c r="H35" s="96"/>
      <c r="I35" s="96"/>
      <c r="J35" s="97">
        <v>1</v>
      </c>
      <c r="K35" s="97"/>
      <c r="L35" s="97"/>
      <c r="M35" s="97"/>
      <c r="N35" s="98">
        <v>95436</v>
      </c>
      <c r="O35" s="98"/>
      <c r="P35" s="99"/>
      <c r="Q35" s="100">
        <v>1</v>
      </c>
      <c r="R35" s="100"/>
      <c r="S35" s="100"/>
      <c r="T35" s="101">
        <f>+(J35*N35)/Q35</f>
        <v>95436</v>
      </c>
      <c r="U35" s="101"/>
      <c r="V35" s="102"/>
      <c r="W35" s="15"/>
      <c r="X35" s="15"/>
      <c r="Y35" s="15"/>
    </row>
    <row r="36" spans="1:25" s="16" customFormat="1" ht="13" x14ac:dyDescent="0.3">
      <c r="A36" s="85"/>
      <c r="B36" s="86"/>
      <c r="C36" s="86"/>
      <c r="D36" s="86"/>
      <c r="E36" s="86"/>
      <c r="F36" s="86"/>
      <c r="G36" s="86"/>
      <c r="H36" s="86"/>
      <c r="I36" s="86"/>
      <c r="J36" s="87"/>
      <c r="K36" s="88"/>
      <c r="L36" s="88"/>
      <c r="M36" s="88"/>
      <c r="N36" s="88"/>
      <c r="O36" s="88"/>
      <c r="P36" s="89"/>
      <c r="Q36" s="86"/>
      <c r="R36" s="86"/>
      <c r="S36" s="86"/>
      <c r="T36" s="86"/>
      <c r="U36" s="86"/>
      <c r="V36" s="90"/>
      <c r="W36" s="15"/>
      <c r="X36" s="15"/>
      <c r="Y36" s="15"/>
    </row>
    <row r="37" spans="1:25" s="16" customFormat="1" ht="13" x14ac:dyDescent="0.3">
      <c r="A37" s="91" t="s">
        <v>109</v>
      </c>
      <c r="B37" s="92"/>
      <c r="C37" s="92"/>
      <c r="D37" s="92"/>
      <c r="E37" s="92"/>
      <c r="F37" s="92"/>
      <c r="G37" s="92"/>
      <c r="H37" s="92"/>
      <c r="I37" s="92"/>
      <c r="J37" s="92"/>
      <c r="K37" s="92"/>
      <c r="L37" s="92"/>
      <c r="M37" s="92"/>
      <c r="N37" s="92"/>
      <c r="O37" s="92"/>
      <c r="P37" s="92"/>
      <c r="Q37" s="92"/>
      <c r="R37" s="92"/>
      <c r="S37" s="92"/>
      <c r="T37" s="93">
        <f>+SUM(T34:V35)</f>
        <v>234781</v>
      </c>
      <c r="U37" s="93"/>
      <c r="V37" s="94"/>
      <c r="W37" s="15"/>
      <c r="X37" s="15"/>
      <c r="Y37" s="15"/>
    </row>
    <row r="38" spans="1:25" s="28" customFormat="1" x14ac:dyDescent="0.35">
      <c r="A38" s="77" t="s">
        <v>129</v>
      </c>
      <c r="B38" s="78"/>
      <c r="C38" s="78"/>
      <c r="D38" s="78"/>
      <c r="E38" s="78"/>
      <c r="F38" s="78"/>
      <c r="G38" s="78"/>
      <c r="H38" s="78"/>
      <c r="I38" s="78"/>
      <c r="J38" s="78"/>
      <c r="K38" s="78"/>
      <c r="L38" s="78"/>
      <c r="M38" s="78"/>
      <c r="N38" s="78"/>
      <c r="O38" s="78"/>
      <c r="P38" s="78"/>
      <c r="Q38" s="78"/>
      <c r="R38" s="78"/>
      <c r="S38" s="78"/>
      <c r="T38" s="79">
        <f>+T37+T30+T23+T15</f>
        <v>476031</v>
      </c>
      <c r="U38" s="79"/>
      <c r="V38" s="80"/>
      <c r="W38" s="15"/>
      <c r="X38" s="15"/>
      <c r="Y38" s="15"/>
    </row>
    <row r="39" spans="1:25" s="28" customFormat="1" x14ac:dyDescent="0.35">
      <c r="A39" s="29" t="s">
        <v>130</v>
      </c>
      <c r="B39" s="30"/>
      <c r="C39" s="30"/>
      <c r="D39" s="31"/>
      <c r="E39" s="32">
        <v>0.25</v>
      </c>
      <c r="F39" s="30"/>
      <c r="G39" s="30"/>
      <c r="H39" s="30"/>
      <c r="I39" s="30"/>
      <c r="J39" s="30"/>
      <c r="K39" s="30"/>
      <c r="L39" s="30"/>
      <c r="M39" s="31"/>
      <c r="N39" s="27"/>
      <c r="O39" s="27"/>
      <c r="P39" s="27"/>
      <c r="Q39" s="27"/>
      <c r="R39" s="27"/>
      <c r="S39" s="27" t="s">
        <v>131</v>
      </c>
      <c r="T39" s="79">
        <f>+T38*E39</f>
        <v>119007.75</v>
      </c>
      <c r="U39" s="79"/>
      <c r="V39" s="80"/>
      <c r="W39" s="15"/>
      <c r="X39" s="15"/>
      <c r="Y39" s="15"/>
    </row>
    <row r="40" spans="1:25" s="28" customFormat="1" ht="15" thickBot="1" x14ac:dyDescent="0.4">
      <c r="A40" s="81" t="s">
        <v>132</v>
      </c>
      <c r="B40" s="82"/>
      <c r="C40" s="82"/>
      <c r="D40" s="82"/>
      <c r="E40" s="82"/>
      <c r="F40" s="82"/>
      <c r="G40" s="82"/>
      <c r="H40" s="82"/>
      <c r="I40" s="82"/>
      <c r="J40" s="82"/>
      <c r="K40" s="82"/>
      <c r="L40" s="82"/>
      <c r="M40" s="82"/>
      <c r="N40" s="82"/>
      <c r="O40" s="82"/>
      <c r="P40" s="82"/>
      <c r="Q40" s="82"/>
      <c r="R40" s="82"/>
      <c r="S40" s="82"/>
      <c r="T40" s="83">
        <f>+T39+T38</f>
        <v>595038.75</v>
      </c>
      <c r="U40" s="83"/>
      <c r="V40" s="84"/>
      <c r="W40" s="15"/>
      <c r="X40" s="15"/>
      <c r="Y40" s="15"/>
    </row>
    <row r="42" spans="1:25" ht="15" thickBot="1" x14ac:dyDescent="0.4"/>
    <row r="43" spans="1:25" s="12" customFormat="1" ht="30" customHeight="1" x14ac:dyDescent="0.35">
      <c r="A43" s="137"/>
      <c r="B43" s="138"/>
      <c r="C43" s="138"/>
      <c r="D43" s="139"/>
      <c r="E43" s="146" t="s">
        <v>94</v>
      </c>
      <c r="F43" s="147"/>
      <c r="G43" s="147"/>
      <c r="H43" s="147"/>
      <c r="I43" s="147"/>
      <c r="J43" s="147"/>
      <c r="K43" s="147"/>
      <c r="L43" s="147"/>
      <c r="M43" s="147"/>
      <c r="N43" s="147"/>
      <c r="O43" s="147"/>
      <c r="P43" s="147"/>
      <c r="Q43" s="147"/>
      <c r="R43" s="147"/>
      <c r="S43" s="148"/>
      <c r="T43" s="146" t="s">
        <v>95</v>
      </c>
      <c r="U43" s="147"/>
      <c r="V43" s="148"/>
    </row>
    <row r="44" spans="1:25" s="12" customFormat="1" ht="30" customHeight="1" thickBot="1" x14ac:dyDescent="0.4">
      <c r="A44" s="140"/>
      <c r="B44" s="141"/>
      <c r="C44" s="141"/>
      <c r="D44" s="142"/>
      <c r="E44" s="149"/>
      <c r="F44" s="150"/>
      <c r="G44" s="150"/>
      <c r="H44" s="150"/>
      <c r="I44" s="150"/>
      <c r="J44" s="150"/>
      <c r="K44" s="150"/>
      <c r="L44" s="150"/>
      <c r="M44" s="150"/>
      <c r="N44" s="150"/>
      <c r="O44" s="150"/>
      <c r="P44" s="150"/>
      <c r="Q44" s="150"/>
      <c r="R44" s="150"/>
      <c r="S44" s="151"/>
      <c r="T44" s="149"/>
      <c r="U44" s="150"/>
      <c r="V44" s="151"/>
    </row>
    <row r="45" spans="1:25" s="12" customFormat="1" ht="5.15" customHeight="1" thickBot="1" x14ac:dyDescent="0.4">
      <c r="A45" s="140"/>
      <c r="B45" s="141"/>
      <c r="C45" s="141"/>
      <c r="D45" s="142"/>
      <c r="E45" s="152"/>
      <c r="F45" s="153"/>
      <c r="G45" s="153"/>
      <c r="H45" s="153"/>
      <c r="I45" s="153"/>
      <c r="J45" s="153"/>
      <c r="K45" s="153"/>
      <c r="L45" s="153"/>
      <c r="M45" s="153"/>
      <c r="N45" s="153"/>
      <c r="O45" s="153"/>
      <c r="P45" s="153"/>
      <c r="Q45" s="153"/>
      <c r="R45" s="153"/>
      <c r="S45" s="153"/>
      <c r="T45" s="153"/>
      <c r="U45" s="153"/>
      <c r="V45" s="154"/>
    </row>
    <row r="46" spans="1:25" s="12" customFormat="1" ht="25" customHeight="1" thickBot="1" x14ac:dyDescent="0.4">
      <c r="A46" s="140"/>
      <c r="B46" s="141"/>
      <c r="C46" s="141"/>
      <c r="D46" s="142"/>
      <c r="E46" s="128" t="s">
        <v>96</v>
      </c>
      <c r="F46" s="129"/>
      <c r="G46" s="129"/>
      <c r="H46" s="129"/>
      <c r="I46" s="129"/>
      <c r="J46" s="129"/>
      <c r="K46" s="129"/>
      <c r="L46" s="129"/>
      <c r="M46" s="129"/>
      <c r="N46" s="129"/>
      <c r="O46" s="129"/>
      <c r="P46" s="129"/>
      <c r="Q46" s="129"/>
      <c r="R46" s="129"/>
      <c r="S46" s="129"/>
      <c r="T46" s="129"/>
      <c r="U46" s="129"/>
      <c r="V46" s="130"/>
    </row>
    <row r="47" spans="1:25" s="12" customFormat="1" ht="5.15" customHeight="1" thickBot="1" x14ac:dyDescent="0.4">
      <c r="A47" s="143"/>
      <c r="B47" s="144"/>
      <c r="C47" s="144"/>
      <c r="D47" s="145"/>
      <c r="E47" s="128"/>
      <c r="F47" s="129"/>
      <c r="G47" s="129"/>
      <c r="H47" s="129"/>
      <c r="I47" s="129"/>
      <c r="J47" s="129"/>
      <c r="K47" s="129"/>
      <c r="L47" s="129"/>
      <c r="M47" s="129"/>
      <c r="N47" s="129"/>
      <c r="O47" s="129"/>
      <c r="P47" s="129"/>
      <c r="Q47" s="129"/>
      <c r="R47" s="129"/>
      <c r="S47" s="129"/>
      <c r="T47" s="129"/>
      <c r="U47" s="129"/>
      <c r="V47" s="130"/>
    </row>
    <row r="48" spans="1:25" s="14" customFormat="1" x14ac:dyDescent="0.35">
      <c r="A48" s="131" t="s">
        <v>97</v>
      </c>
      <c r="B48" s="132"/>
      <c r="C48" s="132"/>
      <c r="D48" s="132"/>
      <c r="E48" s="132"/>
      <c r="F48" s="132"/>
      <c r="G48" s="132"/>
      <c r="H48" s="132"/>
      <c r="I48" s="132"/>
      <c r="J48" s="132"/>
      <c r="K48" s="132"/>
      <c r="L48" s="132"/>
      <c r="M48" s="132"/>
      <c r="N48" s="132"/>
      <c r="O48" s="132"/>
      <c r="P48" s="132"/>
      <c r="Q48" s="132"/>
      <c r="R48" s="132"/>
      <c r="S48" s="132"/>
      <c r="T48" s="132"/>
      <c r="U48" s="132"/>
      <c r="V48" s="133"/>
      <c r="W48" s="13"/>
      <c r="X48" s="13"/>
      <c r="Y48" s="13"/>
    </row>
    <row r="49" spans="1:25" s="16" customFormat="1" ht="13" x14ac:dyDescent="0.3">
      <c r="A49" s="134" t="s">
        <v>98</v>
      </c>
      <c r="B49" s="135"/>
      <c r="C49" s="135" t="s">
        <v>3</v>
      </c>
      <c r="D49" s="135"/>
      <c r="E49" s="135"/>
      <c r="F49" s="135"/>
      <c r="G49" s="135"/>
      <c r="H49" s="135"/>
      <c r="I49" s="135"/>
      <c r="J49" s="135"/>
      <c r="K49" s="135"/>
      <c r="L49" s="135"/>
      <c r="M49" s="135"/>
      <c r="N49" s="135"/>
      <c r="O49" s="135"/>
      <c r="P49" s="135"/>
      <c r="Q49" s="135"/>
      <c r="R49" s="135" t="s">
        <v>99</v>
      </c>
      <c r="S49" s="135"/>
      <c r="T49" s="135" t="s">
        <v>100</v>
      </c>
      <c r="U49" s="135"/>
      <c r="V49" s="136"/>
      <c r="W49" s="15"/>
      <c r="X49" s="15"/>
      <c r="Y49" s="15"/>
    </row>
    <row r="50" spans="1:25" s="14" customFormat="1" x14ac:dyDescent="0.35">
      <c r="A50" s="123">
        <f>+'2026'!B8</f>
        <v>2</v>
      </c>
      <c r="B50" s="124"/>
      <c r="C50" s="125" t="str">
        <f>+'2026'!F8</f>
        <v>Mantenimiento preventivo de motores eléctricos de 5 HP, que incluye cambio de rodamientos y terminales eléctricos, limpieza, pruebas de giro y verificación de aislamiento.</v>
      </c>
      <c r="D50" s="126"/>
      <c r="E50" s="126"/>
      <c r="F50" s="126"/>
      <c r="G50" s="126"/>
      <c r="H50" s="126"/>
      <c r="I50" s="126"/>
      <c r="J50" s="126"/>
      <c r="K50" s="126"/>
      <c r="L50" s="126"/>
      <c r="M50" s="126"/>
      <c r="N50" s="126"/>
      <c r="O50" s="126"/>
      <c r="P50" s="126"/>
      <c r="Q50" s="126"/>
      <c r="R50" s="126" t="str">
        <f>+'2026'!G8</f>
        <v>UND</v>
      </c>
      <c r="S50" s="126"/>
      <c r="T50" s="126"/>
      <c r="U50" s="126"/>
      <c r="V50" s="127"/>
      <c r="W50" s="13"/>
      <c r="X50" s="13"/>
      <c r="Y50" s="13"/>
    </row>
    <row r="51" spans="1:25" s="16" customFormat="1" ht="13" x14ac:dyDescent="0.3">
      <c r="A51" s="17"/>
      <c r="B51" s="18"/>
      <c r="C51" s="18"/>
      <c r="D51" s="18"/>
      <c r="E51" s="18"/>
      <c r="F51" s="18"/>
      <c r="G51" s="18"/>
      <c r="H51" s="18"/>
      <c r="I51" s="18"/>
      <c r="J51" s="18"/>
      <c r="K51" s="18"/>
      <c r="L51" s="18"/>
      <c r="M51" s="18"/>
      <c r="N51" s="18"/>
      <c r="O51" s="18"/>
      <c r="P51" s="18"/>
      <c r="Q51" s="18"/>
      <c r="R51" s="18"/>
      <c r="S51" s="18"/>
      <c r="T51" s="18"/>
      <c r="U51" s="18"/>
      <c r="V51" s="19"/>
      <c r="W51" s="15"/>
      <c r="X51" s="15"/>
      <c r="Y51" s="15"/>
    </row>
    <row r="52" spans="1:25" s="16" customFormat="1" ht="13" x14ac:dyDescent="0.3">
      <c r="A52" s="103" t="s">
        <v>101</v>
      </c>
      <c r="B52" s="104"/>
      <c r="C52" s="104"/>
      <c r="D52" s="104"/>
      <c r="E52" s="104"/>
      <c r="F52" s="104"/>
      <c r="G52" s="104"/>
      <c r="H52" s="104"/>
      <c r="I52" s="104"/>
      <c r="J52" s="104"/>
      <c r="K52" s="104"/>
      <c r="L52" s="104"/>
      <c r="M52" s="104"/>
      <c r="N52" s="104"/>
      <c r="O52" s="104"/>
      <c r="P52" s="104"/>
      <c r="Q52" s="104"/>
      <c r="R52" s="104"/>
      <c r="S52" s="104"/>
      <c r="T52" s="104"/>
      <c r="U52" s="104"/>
      <c r="V52" s="105"/>
      <c r="W52" s="15"/>
      <c r="X52" s="15"/>
      <c r="Y52" s="15"/>
    </row>
    <row r="53" spans="1:25" s="16" customFormat="1" ht="13" x14ac:dyDescent="0.3">
      <c r="A53" s="85" t="s">
        <v>3</v>
      </c>
      <c r="B53" s="86"/>
      <c r="C53" s="86"/>
      <c r="D53" s="86"/>
      <c r="E53" s="86"/>
      <c r="F53" s="86"/>
      <c r="G53" s="86"/>
      <c r="H53" s="86" t="s">
        <v>102</v>
      </c>
      <c r="I53" s="86"/>
      <c r="J53" s="86"/>
      <c r="K53" s="86" t="s">
        <v>103</v>
      </c>
      <c r="L53" s="86"/>
      <c r="M53" s="86"/>
      <c r="N53" s="86"/>
      <c r="O53" s="86" t="s">
        <v>104</v>
      </c>
      <c r="P53" s="86"/>
      <c r="Q53" s="86"/>
      <c r="R53" s="86" t="s">
        <v>105</v>
      </c>
      <c r="S53" s="86"/>
      <c r="T53" s="86" t="s">
        <v>106</v>
      </c>
      <c r="U53" s="86"/>
      <c r="V53" s="90"/>
      <c r="W53" s="15"/>
      <c r="X53" s="15"/>
      <c r="Y53" s="15"/>
    </row>
    <row r="54" spans="1:25" s="16" customFormat="1" ht="13" x14ac:dyDescent="0.3">
      <c r="A54" s="95" t="s">
        <v>107</v>
      </c>
      <c r="B54" s="122"/>
      <c r="C54" s="122"/>
      <c r="D54" s="122"/>
      <c r="E54" s="122"/>
      <c r="F54" s="122"/>
      <c r="G54" s="122"/>
      <c r="H54" s="86"/>
      <c r="I54" s="86"/>
      <c r="J54" s="86"/>
      <c r="K54" s="86"/>
      <c r="L54" s="86"/>
      <c r="M54" s="86"/>
      <c r="N54" s="86"/>
      <c r="O54" s="86"/>
      <c r="P54" s="86"/>
      <c r="Q54" s="86"/>
      <c r="R54" s="86"/>
      <c r="S54" s="86"/>
      <c r="T54" s="101">
        <v>25000</v>
      </c>
      <c r="U54" s="101"/>
      <c r="V54" s="102"/>
      <c r="W54" s="15"/>
      <c r="X54" s="15"/>
      <c r="Y54" s="15"/>
    </row>
    <row r="55" spans="1:25" s="16" customFormat="1" ht="13" x14ac:dyDescent="0.3">
      <c r="A55" s="95" t="s">
        <v>108</v>
      </c>
      <c r="B55" s="96"/>
      <c r="C55" s="96"/>
      <c r="D55" s="96"/>
      <c r="E55" s="96"/>
      <c r="F55" s="96"/>
      <c r="G55" s="96"/>
      <c r="H55" s="86"/>
      <c r="I55" s="86"/>
      <c r="J55" s="86"/>
      <c r="K55" s="86"/>
      <c r="L55" s="86"/>
      <c r="M55" s="86"/>
      <c r="N55" s="86"/>
      <c r="O55" s="101">
        <v>120000</v>
      </c>
      <c r="P55" s="101"/>
      <c r="Q55" s="101"/>
      <c r="R55" s="100">
        <v>8</v>
      </c>
      <c r="S55" s="100"/>
      <c r="T55" s="163">
        <f>+O55/R55</f>
        <v>15000</v>
      </c>
      <c r="U55" s="163"/>
      <c r="V55" s="164"/>
      <c r="W55" s="15"/>
      <c r="X55" s="15"/>
      <c r="Y55" s="15"/>
    </row>
    <row r="56" spans="1:25" s="16" customFormat="1" ht="13" x14ac:dyDescent="0.3">
      <c r="A56" s="95" t="s">
        <v>133</v>
      </c>
      <c r="B56" s="96"/>
      <c r="C56" s="96"/>
      <c r="D56" s="96"/>
      <c r="E56" s="96"/>
      <c r="F56" s="96"/>
      <c r="G56" s="96"/>
      <c r="H56" s="86"/>
      <c r="I56" s="86"/>
      <c r="J56" s="86"/>
      <c r="K56" s="86"/>
      <c r="L56" s="86"/>
      <c r="M56" s="86"/>
      <c r="N56" s="86"/>
      <c r="O56" s="101">
        <v>80000</v>
      </c>
      <c r="P56" s="101"/>
      <c r="Q56" s="101"/>
      <c r="R56" s="100">
        <v>8</v>
      </c>
      <c r="S56" s="100"/>
      <c r="T56" s="163">
        <f>+O56/R56</f>
        <v>10000</v>
      </c>
      <c r="U56" s="163"/>
      <c r="V56" s="164"/>
      <c r="W56" s="15"/>
      <c r="X56" s="15"/>
      <c r="Y56" s="15"/>
    </row>
    <row r="57" spans="1:25" s="16" customFormat="1" ht="13" x14ac:dyDescent="0.3">
      <c r="A57" s="91" t="s">
        <v>109</v>
      </c>
      <c r="B57" s="92"/>
      <c r="C57" s="92"/>
      <c r="D57" s="92"/>
      <c r="E57" s="92"/>
      <c r="F57" s="92"/>
      <c r="G57" s="92"/>
      <c r="H57" s="92"/>
      <c r="I57" s="92"/>
      <c r="J57" s="92"/>
      <c r="K57" s="92"/>
      <c r="L57" s="92"/>
      <c r="M57" s="92"/>
      <c r="N57" s="92"/>
      <c r="O57" s="92"/>
      <c r="P57" s="92"/>
      <c r="Q57" s="92"/>
      <c r="R57" s="92"/>
      <c r="S57" s="92"/>
      <c r="T57" s="109">
        <f>+SUM(T54:V56)</f>
        <v>50000</v>
      </c>
      <c r="U57" s="86"/>
      <c r="V57" s="90"/>
      <c r="W57" s="15"/>
      <c r="X57" s="15"/>
      <c r="Y57" s="15"/>
    </row>
    <row r="58" spans="1:25" s="16" customFormat="1" ht="13" x14ac:dyDescent="0.3">
      <c r="A58" s="20"/>
      <c r="B58" s="21"/>
      <c r="C58" s="21"/>
      <c r="D58" s="21"/>
      <c r="E58" s="21"/>
      <c r="F58" s="21"/>
      <c r="G58" s="21"/>
      <c r="H58" s="21"/>
      <c r="I58" s="21"/>
      <c r="J58" s="21"/>
      <c r="K58" s="21"/>
      <c r="L58" s="21"/>
      <c r="M58" s="21"/>
      <c r="N58" s="21"/>
      <c r="O58" s="21"/>
      <c r="P58" s="21"/>
      <c r="Q58" s="21"/>
      <c r="R58" s="21"/>
      <c r="S58" s="22"/>
      <c r="T58" s="22"/>
      <c r="U58" s="22"/>
      <c r="V58" s="23"/>
      <c r="W58" s="15"/>
      <c r="X58" s="15"/>
      <c r="Y58" s="15"/>
    </row>
    <row r="59" spans="1:25" s="16" customFormat="1" ht="13" x14ac:dyDescent="0.3">
      <c r="A59" s="103" t="s">
        <v>110</v>
      </c>
      <c r="B59" s="104"/>
      <c r="C59" s="104"/>
      <c r="D59" s="104"/>
      <c r="E59" s="104"/>
      <c r="F59" s="104"/>
      <c r="G59" s="104"/>
      <c r="H59" s="104"/>
      <c r="I59" s="104"/>
      <c r="J59" s="104"/>
      <c r="K59" s="104"/>
      <c r="L59" s="104"/>
      <c r="M59" s="104"/>
      <c r="N59" s="104"/>
      <c r="O59" s="104"/>
      <c r="P59" s="104"/>
      <c r="Q59" s="104"/>
      <c r="R59" s="104"/>
      <c r="S59" s="104"/>
      <c r="T59" s="104"/>
      <c r="U59" s="104"/>
      <c r="V59" s="105"/>
      <c r="W59" s="15"/>
      <c r="X59" s="15"/>
      <c r="Y59" s="15"/>
    </row>
    <row r="60" spans="1:25" s="16" customFormat="1" ht="13" x14ac:dyDescent="0.3">
      <c r="A60" s="118" t="s">
        <v>3</v>
      </c>
      <c r="B60" s="119"/>
      <c r="C60" s="119"/>
      <c r="D60" s="119"/>
      <c r="E60" s="119"/>
      <c r="F60" s="119"/>
      <c r="G60" s="119"/>
      <c r="H60" s="119"/>
      <c r="I60" s="119"/>
      <c r="J60" s="119"/>
      <c r="K60" s="119"/>
      <c r="L60" s="119"/>
      <c r="M60" s="119" t="s">
        <v>99</v>
      </c>
      <c r="N60" s="119"/>
      <c r="O60" s="119" t="s">
        <v>100</v>
      </c>
      <c r="P60" s="119"/>
      <c r="Q60" s="119" t="s">
        <v>111</v>
      </c>
      <c r="R60" s="119"/>
      <c r="S60" s="119"/>
      <c r="T60" s="119" t="s">
        <v>112</v>
      </c>
      <c r="U60" s="119"/>
      <c r="V60" s="120"/>
      <c r="W60" s="15"/>
      <c r="X60" s="15"/>
      <c r="Y60" s="15"/>
    </row>
    <row r="61" spans="1:25" s="16" customFormat="1" ht="13" x14ac:dyDescent="0.3">
      <c r="A61" s="110" t="s">
        <v>134</v>
      </c>
      <c r="B61" s="111"/>
      <c r="C61" s="111"/>
      <c r="D61" s="111"/>
      <c r="E61" s="111"/>
      <c r="F61" s="111"/>
      <c r="G61" s="111"/>
      <c r="H61" s="111"/>
      <c r="I61" s="111"/>
      <c r="J61" s="111"/>
      <c r="K61" s="111"/>
      <c r="L61" s="112"/>
      <c r="M61" s="113" t="s">
        <v>7</v>
      </c>
      <c r="N61" s="113"/>
      <c r="O61" s="117">
        <v>2</v>
      </c>
      <c r="P61" s="117"/>
      <c r="Q61" s="114">
        <v>35000</v>
      </c>
      <c r="R61" s="114"/>
      <c r="S61" s="114"/>
      <c r="T61" s="115">
        <f>+O61*Q61</f>
        <v>70000</v>
      </c>
      <c r="U61" s="113"/>
      <c r="V61" s="116"/>
      <c r="W61" s="15"/>
      <c r="X61" s="15"/>
      <c r="Y61" s="15"/>
    </row>
    <row r="62" spans="1:25" s="16" customFormat="1" ht="13" x14ac:dyDescent="0.3">
      <c r="A62" s="110" t="s">
        <v>115</v>
      </c>
      <c r="B62" s="111"/>
      <c r="C62" s="111"/>
      <c r="D62" s="111"/>
      <c r="E62" s="111"/>
      <c r="F62" s="111"/>
      <c r="G62" s="111"/>
      <c r="H62" s="111"/>
      <c r="I62" s="111"/>
      <c r="J62" s="111"/>
      <c r="K62" s="111"/>
      <c r="L62" s="112"/>
      <c r="M62" s="113" t="s">
        <v>7</v>
      </c>
      <c r="N62" s="113"/>
      <c r="O62" s="117">
        <v>0.2</v>
      </c>
      <c r="P62" s="117"/>
      <c r="Q62" s="114">
        <v>35000</v>
      </c>
      <c r="R62" s="114"/>
      <c r="S62" s="114"/>
      <c r="T62" s="115">
        <f t="shared" ref="T62:T65" si="1">+O62*Q62</f>
        <v>7000</v>
      </c>
      <c r="U62" s="113"/>
      <c r="V62" s="116"/>
      <c r="W62" s="15"/>
      <c r="X62" s="15"/>
      <c r="Y62" s="15"/>
    </row>
    <row r="63" spans="1:25" s="16" customFormat="1" ht="13" x14ac:dyDescent="0.3">
      <c r="A63" s="110" t="s">
        <v>135</v>
      </c>
      <c r="B63" s="111"/>
      <c r="C63" s="111"/>
      <c r="D63" s="111"/>
      <c r="E63" s="111"/>
      <c r="F63" s="111"/>
      <c r="G63" s="111"/>
      <c r="H63" s="111"/>
      <c r="I63" s="111"/>
      <c r="J63" s="111"/>
      <c r="K63" s="111"/>
      <c r="L63" s="112"/>
      <c r="M63" s="113" t="s">
        <v>7</v>
      </c>
      <c r="N63" s="113"/>
      <c r="O63" s="117">
        <v>0.2</v>
      </c>
      <c r="P63" s="117"/>
      <c r="Q63" s="114">
        <v>35000</v>
      </c>
      <c r="R63" s="114"/>
      <c r="S63" s="114"/>
      <c r="T63" s="115">
        <f t="shared" si="1"/>
        <v>7000</v>
      </c>
      <c r="U63" s="113"/>
      <c r="V63" s="116"/>
      <c r="W63" s="15"/>
      <c r="X63" s="15"/>
      <c r="Y63" s="15"/>
    </row>
    <row r="64" spans="1:25" s="16" customFormat="1" ht="13" x14ac:dyDescent="0.3">
      <c r="A64" s="110" t="s">
        <v>136</v>
      </c>
      <c r="B64" s="111"/>
      <c r="C64" s="111"/>
      <c r="D64" s="111"/>
      <c r="E64" s="111"/>
      <c r="F64" s="111"/>
      <c r="G64" s="111"/>
      <c r="H64" s="111"/>
      <c r="I64" s="111"/>
      <c r="J64" s="111"/>
      <c r="K64" s="111"/>
      <c r="L64" s="112"/>
      <c r="M64" s="113" t="s">
        <v>7</v>
      </c>
      <c r="N64" s="113"/>
      <c r="O64" s="117">
        <v>1</v>
      </c>
      <c r="P64" s="117"/>
      <c r="Q64" s="114">
        <v>25000</v>
      </c>
      <c r="R64" s="114"/>
      <c r="S64" s="114"/>
      <c r="T64" s="115">
        <f t="shared" si="1"/>
        <v>25000</v>
      </c>
      <c r="U64" s="113"/>
      <c r="V64" s="116"/>
      <c r="W64" s="15"/>
      <c r="X64" s="15"/>
      <c r="Y64" s="15"/>
    </row>
    <row r="65" spans="1:25" s="16" customFormat="1" ht="13" x14ac:dyDescent="0.3">
      <c r="A65" s="155" t="s">
        <v>137</v>
      </c>
      <c r="B65" s="156"/>
      <c r="C65" s="156"/>
      <c r="D65" s="156"/>
      <c r="E65" s="156"/>
      <c r="F65" s="156"/>
      <c r="G65" s="156"/>
      <c r="H65" s="156"/>
      <c r="I65" s="156"/>
      <c r="J65" s="156"/>
      <c r="K65" s="156"/>
      <c r="L65" s="157"/>
      <c r="M65" s="158" t="s">
        <v>7</v>
      </c>
      <c r="N65" s="159"/>
      <c r="O65" s="160">
        <v>1</v>
      </c>
      <c r="P65" s="161"/>
      <c r="Q65" s="162">
        <v>12000</v>
      </c>
      <c r="R65" s="98"/>
      <c r="S65" s="99"/>
      <c r="T65" s="115">
        <f t="shared" si="1"/>
        <v>12000</v>
      </c>
      <c r="U65" s="113"/>
      <c r="V65" s="116"/>
      <c r="W65" s="15"/>
      <c r="X65" s="15"/>
      <c r="Y65" s="15"/>
    </row>
    <row r="66" spans="1:25" s="16" customFormat="1" ht="13" x14ac:dyDescent="0.3">
      <c r="A66" s="91" t="s">
        <v>109</v>
      </c>
      <c r="B66" s="92"/>
      <c r="C66" s="92"/>
      <c r="D66" s="92"/>
      <c r="E66" s="92"/>
      <c r="F66" s="92"/>
      <c r="G66" s="92"/>
      <c r="H66" s="92"/>
      <c r="I66" s="92"/>
      <c r="J66" s="92"/>
      <c r="K66" s="92"/>
      <c r="L66" s="92"/>
      <c r="M66" s="92"/>
      <c r="N66" s="92"/>
      <c r="O66" s="92"/>
      <c r="P66" s="92"/>
      <c r="Q66" s="92"/>
      <c r="R66" s="92"/>
      <c r="S66" s="92"/>
      <c r="T66" s="109">
        <f>+SUM(T61:V65)</f>
        <v>121000</v>
      </c>
      <c r="U66" s="86"/>
      <c r="V66" s="90"/>
      <c r="W66" s="15"/>
      <c r="X66" s="15"/>
      <c r="Y66" s="15"/>
    </row>
    <row r="67" spans="1:25" s="16" customFormat="1" ht="13" x14ac:dyDescent="0.3">
      <c r="A67" s="103" t="s">
        <v>117</v>
      </c>
      <c r="B67" s="104"/>
      <c r="C67" s="104"/>
      <c r="D67" s="104"/>
      <c r="E67" s="104"/>
      <c r="F67" s="104"/>
      <c r="G67" s="104"/>
      <c r="H67" s="104"/>
      <c r="I67" s="104"/>
      <c r="J67" s="104"/>
      <c r="K67" s="104"/>
      <c r="L67" s="104"/>
      <c r="M67" s="104"/>
      <c r="N67" s="104"/>
      <c r="O67" s="104"/>
      <c r="P67" s="104"/>
      <c r="Q67" s="104"/>
      <c r="R67" s="104"/>
      <c r="S67" s="104"/>
      <c r="T67" s="104"/>
      <c r="U67" s="104"/>
      <c r="V67" s="105"/>
      <c r="W67" s="15"/>
      <c r="X67" s="15"/>
      <c r="Y67" s="15"/>
    </row>
    <row r="68" spans="1:25" s="16" customFormat="1" ht="13" x14ac:dyDescent="0.3">
      <c r="A68" s="85" t="s">
        <v>118</v>
      </c>
      <c r="B68" s="86"/>
      <c r="C68" s="86"/>
      <c r="D68" s="86"/>
      <c r="E68" s="86"/>
      <c r="F68" s="86"/>
      <c r="G68" s="86"/>
      <c r="H68" s="86"/>
      <c r="I68" s="86"/>
      <c r="J68" s="86"/>
      <c r="K68" s="86" t="s">
        <v>119</v>
      </c>
      <c r="L68" s="86"/>
      <c r="M68" s="86" t="s">
        <v>120</v>
      </c>
      <c r="N68" s="86"/>
      <c r="O68" s="86" t="s">
        <v>121</v>
      </c>
      <c r="P68" s="86"/>
      <c r="Q68" s="86"/>
      <c r="R68" s="86" t="s">
        <v>122</v>
      </c>
      <c r="S68" s="86"/>
      <c r="T68" s="86" t="s">
        <v>106</v>
      </c>
      <c r="U68" s="86"/>
      <c r="V68" s="90"/>
      <c r="W68" s="15"/>
      <c r="X68" s="15"/>
      <c r="Y68" s="15"/>
    </row>
    <row r="69" spans="1:25" s="16" customFormat="1" ht="13" x14ac:dyDescent="0.3">
      <c r="A69" s="85"/>
      <c r="B69" s="86"/>
      <c r="C69" s="86"/>
      <c r="D69" s="86"/>
      <c r="E69" s="86"/>
      <c r="F69" s="86"/>
      <c r="G69" s="86"/>
      <c r="H69" s="86"/>
      <c r="I69" s="86"/>
      <c r="J69" s="86"/>
      <c r="K69" s="86"/>
      <c r="L69" s="86"/>
      <c r="M69" s="86"/>
      <c r="N69" s="86"/>
      <c r="O69" s="86"/>
      <c r="P69" s="86"/>
      <c r="Q69" s="86"/>
      <c r="R69" s="86"/>
      <c r="S69" s="86"/>
      <c r="T69" s="86"/>
      <c r="U69" s="86"/>
      <c r="V69" s="90"/>
      <c r="W69" s="15"/>
      <c r="X69" s="15"/>
      <c r="Y69" s="15"/>
    </row>
    <row r="70" spans="1:25" s="16" customFormat="1" ht="13" x14ac:dyDescent="0.3">
      <c r="A70" s="85"/>
      <c r="B70" s="86"/>
      <c r="C70" s="86"/>
      <c r="D70" s="86"/>
      <c r="E70" s="86"/>
      <c r="F70" s="86"/>
      <c r="G70" s="86"/>
      <c r="H70" s="86"/>
      <c r="I70" s="86"/>
      <c r="J70" s="86"/>
      <c r="K70" s="86"/>
      <c r="L70" s="86"/>
      <c r="M70" s="86"/>
      <c r="N70" s="86"/>
      <c r="O70" s="86"/>
      <c r="P70" s="86"/>
      <c r="Q70" s="86"/>
      <c r="R70" s="86"/>
      <c r="S70" s="86"/>
      <c r="T70" s="86"/>
      <c r="U70" s="86"/>
      <c r="V70" s="90"/>
      <c r="W70" s="15"/>
      <c r="X70" s="15"/>
      <c r="Y70" s="15"/>
    </row>
    <row r="71" spans="1:25" s="16" customFormat="1" ht="13" x14ac:dyDescent="0.3">
      <c r="A71" s="85"/>
      <c r="B71" s="86"/>
      <c r="C71" s="86"/>
      <c r="D71" s="86"/>
      <c r="E71" s="86"/>
      <c r="F71" s="86"/>
      <c r="G71" s="86"/>
      <c r="H71" s="86"/>
      <c r="I71" s="86"/>
      <c r="J71" s="86"/>
      <c r="K71" s="86"/>
      <c r="L71" s="86"/>
      <c r="M71" s="86"/>
      <c r="N71" s="86"/>
      <c r="O71" s="86"/>
      <c r="P71" s="86"/>
      <c r="Q71" s="86"/>
      <c r="R71" s="86"/>
      <c r="S71" s="86"/>
      <c r="T71" s="86"/>
      <c r="U71" s="86"/>
      <c r="V71" s="90"/>
      <c r="W71" s="15"/>
      <c r="X71" s="15"/>
      <c r="Y71" s="15"/>
    </row>
    <row r="72" spans="1:25" s="16" customFormat="1" ht="13" x14ac:dyDescent="0.3">
      <c r="A72" s="91" t="s">
        <v>109</v>
      </c>
      <c r="B72" s="92"/>
      <c r="C72" s="92"/>
      <c r="D72" s="92"/>
      <c r="E72" s="92"/>
      <c r="F72" s="92"/>
      <c r="G72" s="92"/>
      <c r="H72" s="92"/>
      <c r="I72" s="92"/>
      <c r="J72" s="92"/>
      <c r="K72" s="92"/>
      <c r="L72" s="92"/>
      <c r="M72" s="92"/>
      <c r="N72" s="92"/>
      <c r="O72" s="92"/>
      <c r="P72" s="92"/>
      <c r="Q72" s="92"/>
      <c r="R72" s="92"/>
      <c r="S72" s="92"/>
      <c r="T72" s="86"/>
      <c r="U72" s="86"/>
      <c r="V72" s="90"/>
      <c r="W72" s="15"/>
      <c r="X72" s="15"/>
      <c r="Y72" s="15"/>
    </row>
    <row r="73" spans="1:25" s="16" customFormat="1" ht="13" x14ac:dyDescent="0.3">
      <c r="A73" s="20"/>
      <c r="B73" s="21"/>
      <c r="C73" s="21"/>
      <c r="D73" s="21"/>
      <c r="E73" s="21"/>
      <c r="F73" s="21"/>
      <c r="G73" s="21"/>
      <c r="H73" s="21"/>
      <c r="I73" s="21"/>
      <c r="J73" s="21"/>
      <c r="K73" s="21"/>
      <c r="L73" s="21"/>
      <c r="M73" s="21"/>
      <c r="N73" s="21"/>
      <c r="O73" s="21"/>
      <c r="P73" s="21"/>
      <c r="Q73" s="21"/>
      <c r="R73" s="21"/>
      <c r="S73" s="22"/>
      <c r="T73" s="22"/>
      <c r="U73" s="22"/>
      <c r="V73" s="23"/>
      <c r="W73" s="26"/>
      <c r="X73" s="26"/>
      <c r="Y73" s="26"/>
    </row>
    <row r="74" spans="1:25" s="16" customFormat="1" ht="13" x14ac:dyDescent="0.3">
      <c r="A74" s="103" t="s">
        <v>123</v>
      </c>
      <c r="B74" s="104"/>
      <c r="C74" s="104"/>
      <c r="D74" s="104"/>
      <c r="E74" s="104"/>
      <c r="F74" s="104"/>
      <c r="G74" s="104"/>
      <c r="H74" s="104"/>
      <c r="I74" s="104"/>
      <c r="J74" s="104"/>
      <c r="K74" s="104"/>
      <c r="L74" s="104"/>
      <c r="M74" s="104"/>
      <c r="N74" s="104"/>
      <c r="O74" s="104"/>
      <c r="P74" s="104"/>
      <c r="Q74" s="104"/>
      <c r="R74" s="104"/>
      <c r="S74" s="104"/>
      <c r="T74" s="104"/>
      <c r="U74" s="104"/>
      <c r="V74" s="105"/>
      <c r="W74" s="15"/>
      <c r="X74" s="15"/>
      <c r="Y74" s="15"/>
    </row>
    <row r="75" spans="1:25" s="16" customFormat="1" ht="22.5" customHeight="1" x14ac:dyDescent="0.3">
      <c r="A75" s="85" t="s">
        <v>124</v>
      </c>
      <c r="B75" s="86"/>
      <c r="C75" s="86"/>
      <c r="D75" s="86"/>
      <c r="E75" s="86"/>
      <c r="F75" s="86"/>
      <c r="G75" s="86"/>
      <c r="H75" s="86"/>
      <c r="I75" s="86"/>
      <c r="J75" s="106" t="s">
        <v>125</v>
      </c>
      <c r="K75" s="106"/>
      <c r="L75" s="106"/>
      <c r="M75" s="106"/>
      <c r="N75" s="107" t="s">
        <v>126</v>
      </c>
      <c r="O75" s="107"/>
      <c r="P75" s="108"/>
      <c r="Q75" s="86" t="s">
        <v>105</v>
      </c>
      <c r="R75" s="86"/>
      <c r="S75" s="86"/>
      <c r="T75" s="86" t="s">
        <v>106</v>
      </c>
      <c r="U75" s="86"/>
      <c r="V75" s="90"/>
      <c r="W75" s="15"/>
      <c r="X75" s="15"/>
      <c r="Y75" s="15"/>
    </row>
    <row r="76" spans="1:25" s="16" customFormat="1" ht="13" x14ac:dyDescent="0.3">
      <c r="A76" s="95" t="s">
        <v>138</v>
      </c>
      <c r="B76" s="96"/>
      <c r="C76" s="96"/>
      <c r="D76" s="96"/>
      <c r="E76" s="96"/>
      <c r="F76" s="96"/>
      <c r="G76" s="96"/>
      <c r="H76" s="96"/>
      <c r="I76" s="96"/>
      <c r="J76" s="97">
        <v>1</v>
      </c>
      <c r="K76" s="97"/>
      <c r="L76" s="97"/>
      <c r="M76" s="97"/>
      <c r="N76" s="98">
        <v>139345</v>
      </c>
      <c r="O76" s="98"/>
      <c r="P76" s="99"/>
      <c r="Q76" s="100">
        <v>0.5</v>
      </c>
      <c r="R76" s="100"/>
      <c r="S76" s="100"/>
      <c r="T76" s="101">
        <f>+(J76*N76)/Q76</f>
        <v>278690</v>
      </c>
      <c r="U76" s="101"/>
      <c r="V76" s="102"/>
      <c r="W76" s="15"/>
      <c r="X76" s="15"/>
      <c r="Y76" s="15"/>
    </row>
    <row r="77" spans="1:25" s="16" customFormat="1" ht="13" x14ac:dyDescent="0.3">
      <c r="A77" s="95" t="s">
        <v>128</v>
      </c>
      <c r="B77" s="96"/>
      <c r="C77" s="96"/>
      <c r="D77" s="96"/>
      <c r="E77" s="96"/>
      <c r="F77" s="96"/>
      <c r="G77" s="96"/>
      <c r="H77" s="96"/>
      <c r="I77" s="96"/>
      <c r="J77" s="97">
        <v>1</v>
      </c>
      <c r="K77" s="97"/>
      <c r="L77" s="97"/>
      <c r="M77" s="97"/>
      <c r="N77" s="98">
        <v>95436</v>
      </c>
      <c r="O77" s="98"/>
      <c r="P77" s="99"/>
      <c r="Q77" s="100">
        <v>0.5</v>
      </c>
      <c r="R77" s="100"/>
      <c r="S77" s="100"/>
      <c r="T77" s="101">
        <f>+(J77*N77)/Q77</f>
        <v>190872</v>
      </c>
      <c r="U77" s="101"/>
      <c r="V77" s="102"/>
      <c r="W77" s="15"/>
      <c r="X77" s="15"/>
      <c r="Y77" s="15"/>
    </row>
    <row r="78" spans="1:25" s="16" customFormat="1" ht="13" x14ac:dyDescent="0.3">
      <c r="A78" s="85"/>
      <c r="B78" s="86"/>
      <c r="C78" s="86"/>
      <c r="D78" s="86"/>
      <c r="E78" s="86"/>
      <c r="F78" s="86"/>
      <c r="G78" s="86"/>
      <c r="H78" s="86"/>
      <c r="I78" s="86"/>
      <c r="J78" s="87"/>
      <c r="K78" s="88"/>
      <c r="L78" s="88"/>
      <c r="M78" s="88"/>
      <c r="N78" s="88"/>
      <c r="O78" s="88"/>
      <c r="P78" s="89"/>
      <c r="Q78" s="86"/>
      <c r="R78" s="86"/>
      <c r="S78" s="86"/>
      <c r="T78" s="86"/>
      <c r="U78" s="86"/>
      <c r="V78" s="90"/>
      <c r="W78" s="15"/>
      <c r="X78" s="15"/>
      <c r="Y78" s="15"/>
    </row>
    <row r="79" spans="1:25" s="16" customFormat="1" ht="13" x14ac:dyDescent="0.3">
      <c r="A79" s="91" t="s">
        <v>109</v>
      </c>
      <c r="B79" s="92"/>
      <c r="C79" s="92"/>
      <c r="D79" s="92"/>
      <c r="E79" s="92"/>
      <c r="F79" s="92"/>
      <c r="G79" s="92"/>
      <c r="H79" s="92"/>
      <c r="I79" s="92"/>
      <c r="J79" s="92"/>
      <c r="K79" s="92"/>
      <c r="L79" s="92"/>
      <c r="M79" s="92"/>
      <c r="N79" s="92"/>
      <c r="O79" s="92"/>
      <c r="P79" s="92"/>
      <c r="Q79" s="92"/>
      <c r="R79" s="92"/>
      <c r="S79" s="92"/>
      <c r="T79" s="93">
        <f>+SUM(T76:V77)</f>
        <v>469562</v>
      </c>
      <c r="U79" s="93"/>
      <c r="V79" s="94"/>
      <c r="W79" s="15"/>
      <c r="X79" s="15"/>
      <c r="Y79" s="15"/>
    </row>
    <row r="80" spans="1:25" s="28" customFormat="1" x14ac:dyDescent="0.35">
      <c r="A80" s="77" t="s">
        <v>129</v>
      </c>
      <c r="B80" s="78"/>
      <c r="C80" s="78"/>
      <c r="D80" s="78"/>
      <c r="E80" s="78"/>
      <c r="F80" s="78"/>
      <c r="G80" s="78"/>
      <c r="H80" s="78"/>
      <c r="I80" s="78"/>
      <c r="J80" s="78"/>
      <c r="K80" s="78"/>
      <c r="L80" s="78"/>
      <c r="M80" s="78"/>
      <c r="N80" s="78"/>
      <c r="O80" s="78"/>
      <c r="P80" s="78"/>
      <c r="Q80" s="78"/>
      <c r="R80" s="78"/>
      <c r="S80" s="78"/>
      <c r="T80" s="79">
        <f>+T79+T72+T66+T57</f>
        <v>640562</v>
      </c>
      <c r="U80" s="79"/>
      <c r="V80" s="80"/>
      <c r="W80" s="15"/>
      <c r="X80" s="15"/>
      <c r="Y80" s="15"/>
    </row>
    <row r="81" spans="1:25" s="28" customFormat="1" x14ac:dyDescent="0.35">
      <c r="A81" s="29" t="s">
        <v>130</v>
      </c>
      <c r="B81" s="30"/>
      <c r="C81" s="30"/>
      <c r="D81" s="31"/>
      <c r="E81" s="32">
        <v>0.25</v>
      </c>
      <c r="F81" s="30"/>
      <c r="G81" s="30"/>
      <c r="H81" s="30"/>
      <c r="I81" s="30"/>
      <c r="J81" s="30"/>
      <c r="K81" s="30"/>
      <c r="L81" s="30"/>
      <c r="M81" s="31"/>
      <c r="N81" s="27"/>
      <c r="O81" s="27"/>
      <c r="P81" s="27"/>
      <c r="Q81" s="27"/>
      <c r="R81" s="27"/>
      <c r="S81" s="27" t="s">
        <v>131</v>
      </c>
      <c r="T81" s="79">
        <f>+T80*E81</f>
        <v>160140.5</v>
      </c>
      <c r="U81" s="79"/>
      <c r="V81" s="80"/>
      <c r="W81" s="15"/>
      <c r="X81" s="15"/>
      <c r="Y81" s="15"/>
    </row>
    <row r="82" spans="1:25" s="28" customFormat="1" ht="15" thickBot="1" x14ac:dyDescent="0.4">
      <c r="A82" s="81" t="s">
        <v>132</v>
      </c>
      <c r="B82" s="82"/>
      <c r="C82" s="82"/>
      <c r="D82" s="82"/>
      <c r="E82" s="82"/>
      <c r="F82" s="82"/>
      <c r="G82" s="82"/>
      <c r="H82" s="82"/>
      <c r="I82" s="82"/>
      <c r="J82" s="82"/>
      <c r="K82" s="82"/>
      <c r="L82" s="82"/>
      <c r="M82" s="82"/>
      <c r="N82" s="82"/>
      <c r="O82" s="82"/>
      <c r="P82" s="82"/>
      <c r="Q82" s="82"/>
      <c r="R82" s="82"/>
      <c r="S82" s="82"/>
      <c r="T82" s="83">
        <f>+T81+T80</f>
        <v>800702.5</v>
      </c>
      <c r="U82" s="83"/>
      <c r="V82" s="84"/>
      <c r="W82" s="15"/>
      <c r="X82" s="15"/>
      <c r="Y82" s="15"/>
    </row>
    <row r="84" spans="1:25" ht="15" thickBot="1" x14ac:dyDescent="0.4"/>
    <row r="85" spans="1:25" s="12" customFormat="1" ht="30" customHeight="1" x14ac:dyDescent="0.35">
      <c r="A85" s="137"/>
      <c r="B85" s="138"/>
      <c r="C85" s="138"/>
      <c r="D85" s="139"/>
      <c r="E85" s="146" t="s">
        <v>94</v>
      </c>
      <c r="F85" s="147"/>
      <c r="G85" s="147"/>
      <c r="H85" s="147"/>
      <c r="I85" s="147"/>
      <c r="J85" s="147"/>
      <c r="K85" s="147"/>
      <c r="L85" s="147"/>
      <c r="M85" s="147"/>
      <c r="N85" s="147"/>
      <c r="O85" s="147"/>
      <c r="P85" s="147"/>
      <c r="Q85" s="147"/>
      <c r="R85" s="147"/>
      <c r="S85" s="148"/>
      <c r="T85" s="146" t="s">
        <v>95</v>
      </c>
      <c r="U85" s="147"/>
      <c r="V85" s="148"/>
    </row>
    <row r="86" spans="1:25" s="12" customFormat="1" ht="30" customHeight="1" thickBot="1" x14ac:dyDescent="0.4">
      <c r="A86" s="140"/>
      <c r="B86" s="141"/>
      <c r="C86" s="141"/>
      <c r="D86" s="142"/>
      <c r="E86" s="149"/>
      <c r="F86" s="150"/>
      <c r="G86" s="150"/>
      <c r="H86" s="150"/>
      <c r="I86" s="150"/>
      <c r="J86" s="150"/>
      <c r="K86" s="150"/>
      <c r="L86" s="150"/>
      <c r="M86" s="150"/>
      <c r="N86" s="150"/>
      <c r="O86" s="150"/>
      <c r="P86" s="150"/>
      <c r="Q86" s="150"/>
      <c r="R86" s="150"/>
      <c r="S86" s="151"/>
      <c r="T86" s="149"/>
      <c r="U86" s="150"/>
      <c r="V86" s="151"/>
    </row>
    <row r="87" spans="1:25" s="12" customFormat="1" ht="5.15" customHeight="1" thickBot="1" x14ac:dyDescent="0.4">
      <c r="A87" s="140"/>
      <c r="B87" s="141"/>
      <c r="C87" s="141"/>
      <c r="D87" s="142"/>
      <c r="E87" s="152"/>
      <c r="F87" s="153"/>
      <c r="G87" s="153"/>
      <c r="H87" s="153"/>
      <c r="I87" s="153"/>
      <c r="J87" s="153"/>
      <c r="K87" s="153"/>
      <c r="L87" s="153"/>
      <c r="M87" s="153"/>
      <c r="N87" s="153"/>
      <c r="O87" s="153"/>
      <c r="P87" s="153"/>
      <c r="Q87" s="153"/>
      <c r="R87" s="153"/>
      <c r="S87" s="153"/>
      <c r="T87" s="153"/>
      <c r="U87" s="153"/>
      <c r="V87" s="154"/>
    </row>
    <row r="88" spans="1:25" s="12" customFormat="1" ht="25" customHeight="1" thickBot="1" x14ac:dyDescent="0.4">
      <c r="A88" s="140"/>
      <c r="B88" s="141"/>
      <c r="C88" s="141"/>
      <c r="D88" s="142"/>
      <c r="E88" s="128" t="s">
        <v>96</v>
      </c>
      <c r="F88" s="129"/>
      <c r="G88" s="129"/>
      <c r="H88" s="129"/>
      <c r="I88" s="129"/>
      <c r="J88" s="129"/>
      <c r="K88" s="129"/>
      <c r="L88" s="129"/>
      <c r="M88" s="129"/>
      <c r="N88" s="129"/>
      <c r="O88" s="129"/>
      <c r="P88" s="129"/>
      <c r="Q88" s="129"/>
      <c r="R88" s="129"/>
      <c r="S88" s="129"/>
      <c r="T88" s="129"/>
      <c r="U88" s="129"/>
      <c r="V88" s="130"/>
    </row>
    <row r="89" spans="1:25" s="12" customFormat="1" ht="5.15" customHeight="1" thickBot="1" x14ac:dyDescent="0.4">
      <c r="A89" s="143"/>
      <c r="B89" s="144"/>
      <c r="C89" s="144"/>
      <c r="D89" s="145"/>
      <c r="E89" s="128"/>
      <c r="F89" s="129"/>
      <c r="G89" s="129"/>
      <c r="H89" s="129"/>
      <c r="I89" s="129"/>
      <c r="J89" s="129"/>
      <c r="K89" s="129"/>
      <c r="L89" s="129"/>
      <c r="M89" s="129"/>
      <c r="N89" s="129"/>
      <c r="O89" s="129"/>
      <c r="P89" s="129"/>
      <c r="Q89" s="129"/>
      <c r="R89" s="129"/>
      <c r="S89" s="129"/>
      <c r="T89" s="129"/>
      <c r="U89" s="129"/>
      <c r="V89" s="130"/>
    </row>
    <row r="90" spans="1:25" s="14" customFormat="1" x14ac:dyDescent="0.35">
      <c r="A90" s="131" t="s">
        <v>97</v>
      </c>
      <c r="B90" s="132"/>
      <c r="C90" s="132"/>
      <c r="D90" s="132"/>
      <c r="E90" s="132"/>
      <c r="F90" s="132"/>
      <c r="G90" s="132"/>
      <c r="H90" s="132"/>
      <c r="I90" s="132"/>
      <c r="J90" s="132"/>
      <c r="K90" s="132"/>
      <c r="L90" s="132"/>
      <c r="M90" s="132"/>
      <c r="N90" s="132"/>
      <c r="O90" s="132"/>
      <c r="P90" s="132"/>
      <c r="Q90" s="132"/>
      <c r="R90" s="132"/>
      <c r="S90" s="132"/>
      <c r="T90" s="132"/>
      <c r="U90" s="132"/>
      <c r="V90" s="133"/>
      <c r="W90" s="13"/>
      <c r="X90" s="13"/>
      <c r="Y90" s="13"/>
    </row>
    <row r="91" spans="1:25" s="16" customFormat="1" ht="13" x14ac:dyDescent="0.3">
      <c r="A91" s="134" t="s">
        <v>98</v>
      </c>
      <c r="B91" s="135"/>
      <c r="C91" s="135" t="s">
        <v>3</v>
      </c>
      <c r="D91" s="135"/>
      <c r="E91" s="135"/>
      <c r="F91" s="135"/>
      <c r="G91" s="135"/>
      <c r="H91" s="135"/>
      <c r="I91" s="135"/>
      <c r="J91" s="135"/>
      <c r="K91" s="135"/>
      <c r="L91" s="135"/>
      <c r="M91" s="135"/>
      <c r="N91" s="135"/>
      <c r="O91" s="135"/>
      <c r="P91" s="135"/>
      <c r="Q91" s="135"/>
      <c r="R91" s="135" t="s">
        <v>99</v>
      </c>
      <c r="S91" s="135"/>
      <c r="T91" s="135" t="s">
        <v>100</v>
      </c>
      <c r="U91" s="135"/>
      <c r="V91" s="136"/>
      <c r="W91" s="15"/>
      <c r="X91" s="15"/>
      <c r="Y91" s="15"/>
    </row>
    <row r="92" spans="1:25" s="14" customFormat="1" x14ac:dyDescent="0.35">
      <c r="A92" s="123">
        <f>+'2026'!B9</f>
        <v>3</v>
      </c>
      <c r="B92" s="124"/>
      <c r="C92" s="125" t="str">
        <f>+'2026'!F9</f>
        <v>Kit de válvula flotadora en bronce de 3", con accesorios: flotador y varilla de instalación. Para control de nivel en sistemas hidráulicos.</v>
      </c>
      <c r="D92" s="126"/>
      <c r="E92" s="126"/>
      <c r="F92" s="126"/>
      <c r="G92" s="126"/>
      <c r="H92" s="126"/>
      <c r="I92" s="126"/>
      <c r="J92" s="126"/>
      <c r="K92" s="126"/>
      <c r="L92" s="126"/>
      <c r="M92" s="126"/>
      <c r="N92" s="126"/>
      <c r="O92" s="126"/>
      <c r="P92" s="126"/>
      <c r="Q92" s="126"/>
      <c r="R92" s="126" t="str">
        <f>+'2026'!G9</f>
        <v>UND</v>
      </c>
      <c r="S92" s="126"/>
      <c r="T92" s="126"/>
      <c r="U92" s="126"/>
      <c r="V92" s="127"/>
      <c r="W92" s="13"/>
      <c r="X92" s="13"/>
      <c r="Y92" s="13"/>
    </row>
    <row r="93" spans="1:25" s="16" customFormat="1" ht="13" x14ac:dyDescent="0.3">
      <c r="A93" s="17"/>
      <c r="B93" s="18"/>
      <c r="C93" s="18"/>
      <c r="D93" s="18"/>
      <c r="E93" s="18"/>
      <c r="F93" s="18"/>
      <c r="G93" s="18"/>
      <c r="H93" s="18"/>
      <c r="I93" s="18"/>
      <c r="J93" s="18"/>
      <c r="K93" s="18"/>
      <c r="L93" s="18"/>
      <c r="M93" s="18"/>
      <c r="N93" s="18"/>
      <c r="O93" s="18"/>
      <c r="P93" s="18"/>
      <c r="Q93" s="18"/>
      <c r="R93" s="18"/>
      <c r="S93" s="18"/>
      <c r="T93" s="18"/>
      <c r="U93" s="18"/>
      <c r="V93" s="19"/>
      <c r="W93" s="15"/>
      <c r="X93" s="15"/>
      <c r="Y93" s="15"/>
    </row>
    <row r="94" spans="1:25" s="16" customFormat="1" ht="13" x14ac:dyDescent="0.3">
      <c r="A94" s="103" t="s">
        <v>101</v>
      </c>
      <c r="B94" s="104"/>
      <c r="C94" s="104"/>
      <c r="D94" s="104"/>
      <c r="E94" s="104"/>
      <c r="F94" s="104"/>
      <c r="G94" s="104"/>
      <c r="H94" s="104"/>
      <c r="I94" s="104"/>
      <c r="J94" s="104"/>
      <c r="K94" s="104"/>
      <c r="L94" s="104"/>
      <c r="M94" s="104"/>
      <c r="N94" s="104"/>
      <c r="O94" s="104"/>
      <c r="P94" s="104"/>
      <c r="Q94" s="104"/>
      <c r="R94" s="104"/>
      <c r="S94" s="104"/>
      <c r="T94" s="104"/>
      <c r="U94" s="104"/>
      <c r="V94" s="105"/>
      <c r="W94" s="15"/>
      <c r="X94" s="15"/>
      <c r="Y94" s="15"/>
    </row>
    <row r="95" spans="1:25" s="16" customFormat="1" ht="13" x14ac:dyDescent="0.3">
      <c r="A95" s="85" t="s">
        <v>3</v>
      </c>
      <c r="B95" s="86"/>
      <c r="C95" s="86"/>
      <c r="D95" s="86"/>
      <c r="E95" s="86"/>
      <c r="F95" s="86"/>
      <c r="G95" s="86"/>
      <c r="H95" s="86" t="s">
        <v>102</v>
      </c>
      <c r="I95" s="86"/>
      <c r="J95" s="86"/>
      <c r="K95" s="86" t="s">
        <v>103</v>
      </c>
      <c r="L95" s="86"/>
      <c r="M95" s="86"/>
      <c r="N95" s="86"/>
      <c r="O95" s="86" t="s">
        <v>104</v>
      </c>
      <c r="P95" s="86"/>
      <c r="Q95" s="86"/>
      <c r="R95" s="86" t="s">
        <v>105</v>
      </c>
      <c r="S95" s="86"/>
      <c r="T95" s="86" t="s">
        <v>106</v>
      </c>
      <c r="U95" s="86"/>
      <c r="V95" s="90"/>
      <c r="W95" s="15"/>
      <c r="X95" s="15"/>
      <c r="Y95" s="15"/>
    </row>
    <row r="96" spans="1:25" s="16" customFormat="1" ht="13" x14ac:dyDescent="0.3">
      <c r="A96" s="95" t="s">
        <v>107</v>
      </c>
      <c r="B96" s="122"/>
      <c r="C96" s="122"/>
      <c r="D96" s="122"/>
      <c r="E96" s="122"/>
      <c r="F96" s="122"/>
      <c r="G96" s="122"/>
      <c r="H96" s="86"/>
      <c r="I96" s="86"/>
      <c r="J96" s="86"/>
      <c r="K96" s="86"/>
      <c r="L96" s="86"/>
      <c r="M96" s="86"/>
      <c r="N96" s="86"/>
      <c r="O96" s="86"/>
      <c r="P96" s="86"/>
      <c r="Q96" s="86"/>
      <c r="R96" s="86"/>
      <c r="S96" s="86"/>
      <c r="T96" s="101">
        <v>8000</v>
      </c>
      <c r="U96" s="101"/>
      <c r="V96" s="102"/>
      <c r="W96" s="15"/>
      <c r="X96" s="15"/>
      <c r="Y96" s="15"/>
    </row>
    <row r="97" spans="1:25" s="16" customFormat="1" ht="13" x14ac:dyDescent="0.3">
      <c r="A97" s="95"/>
      <c r="B97" s="96"/>
      <c r="C97" s="96"/>
      <c r="D97" s="96"/>
      <c r="E97" s="96"/>
      <c r="F97" s="96"/>
      <c r="G97" s="96"/>
      <c r="H97" s="86"/>
      <c r="I97" s="86"/>
      <c r="J97" s="86"/>
      <c r="K97" s="86"/>
      <c r="L97" s="86"/>
      <c r="M97" s="86"/>
      <c r="N97" s="86"/>
      <c r="O97" s="101"/>
      <c r="P97" s="101"/>
      <c r="Q97" s="101"/>
      <c r="R97" s="100"/>
      <c r="S97" s="100"/>
      <c r="T97" s="163"/>
      <c r="U97" s="163"/>
      <c r="V97" s="164"/>
      <c r="W97" s="15"/>
      <c r="X97" s="15"/>
      <c r="Y97" s="15"/>
    </row>
    <row r="98" spans="1:25" s="16" customFormat="1" ht="13" x14ac:dyDescent="0.3">
      <c r="A98" s="95"/>
      <c r="B98" s="96"/>
      <c r="C98" s="96"/>
      <c r="D98" s="96"/>
      <c r="E98" s="96"/>
      <c r="F98" s="96"/>
      <c r="G98" s="96"/>
      <c r="H98" s="86"/>
      <c r="I98" s="86"/>
      <c r="J98" s="86"/>
      <c r="K98" s="86"/>
      <c r="L98" s="86"/>
      <c r="M98" s="86"/>
      <c r="N98" s="86"/>
      <c r="O98" s="101"/>
      <c r="P98" s="101"/>
      <c r="Q98" s="101"/>
      <c r="R98" s="100"/>
      <c r="S98" s="100"/>
      <c r="T98" s="163"/>
      <c r="U98" s="163"/>
      <c r="V98" s="164"/>
      <c r="W98" s="15"/>
      <c r="X98" s="15"/>
      <c r="Y98" s="15"/>
    </row>
    <row r="99" spans="1:25" s="16" customFormat="1" ht="13" x14ac:dyDescent="0.3">
      <c r="A99" s="91" t="s">
        <v>109</v>
      </c>
      <c r="B99" s="92"/>
      <c r="C99" s="92"/>
      <c r="D99" s="92"/>
      <c r="E99" s="92"/>
      <c r="F99" s="92"/>
      <c r="G99" s="92"/>
      <c r="H99" s="92"/>
      <c r="I99" s="92"/>
      <c r="J99" s="92"/>
      <c r="K99" s="92"/>
      <c r="L99" s="92"/>
      <c r="M99" s="92"/>
      <c r="N99" s="92"/>
      <c r="O99" s="92"/>
      <c r="P99" s="92"/>
      <c r="Q99" s="92"/>
      <c r="R99" s="92"/>
      <c r="S99" s="92"/>
      <c r="T99" s="109">
        <f>+SUM(T96:V98)</f>
        <v>8000</v>
      </c>
      <c r="U99" s="86"/>
      <c r="V99" s="90"/>
      <c r="W99" s="15"/>
      <c r="X99" s="15"/>
      <c r="Y99" s="15"/>
    </row>
    <row r="100" spans="1:25" s="16" customFormat="1" ht="13" x14ac:dyDescent="0.3">
      <c r="A100" s="20"/>
      <c r="B100" s="21"/>
      <c r="C100" s="21"/>
      <c r="D100" s="21"/>
      <c r="E100" s="21"/>
      <c r="F100" s="21"/>
      <c r="G100" s="21"/>
      <c r="H100" s="21"/>
      <c r="I100" s="21"/>
      <c r="J100" s="21"/>
      <c r="K100" s="21"/>
      <c r="L100" s="21"/>
      <c r="M100" s="21"/>
      <c r="N100" s="21"/>
      <c r="O100" s="21"/>
      <c r="P100" s="21"/>
      <c r="Q100" s="21"/>
      <c r="R100" s="21"/>
      <c r="S100" s="22"/>
      <c r="T100" s="22"/>
      <c r="U100" s="22"/>
      <c r="V100" s="23"/>
      <c r="W100" s="15"/>
      <c r="X100" s="15"/>
      <c r="Y100" s="15"/>
    </row>
    <row r="101" spans="1:25" s="16" customFormat="1" ht="13" x14ac:dyDescent="0.3">
      <c r="A101" s="103" t="s">
        <v>110</v>
      </c>
      <c r="B101" s="104"/>
      <c r="C101" s="104"/>
      <c r="D101" s="104"/>
      <c r="E101" s="104"/>
      <c r="F101" s="104"/>
      <c r="G101" s="104"/>
      <c r="H101" s="104"/>
      <c r="I101" s="104"/>
      <c r="J101" s="104"/>
      <c r="K101" s="104"/>
      <c r="L101" s="104"/>
      <c r="M101" s="104"/>
      <c r="N101" s="104"/>
      <c r="O101" s="104"/>
      <c r="P101" s="104"/>
      <c r="Q101" s="104"/>
      <c r="R101" s="104"/>
      <c r="S101" s="104"/>
      <c r="T101" s="104"/>
      <c r="U101" s="104"/>
      <c r="V101" s="105"/>
      <c r="W101" s="15"/>
      <c r="X101" s="15"/>
      <c r="Y101" s="15"/>
    </row>
    <row r="102" spans="1:25" s="16" customFormat="1" ht="13" x14ac:dyDescent="0.3">
      <c r="A102" s="118" t="s">
        <v>3</v>
      </c>
      <c r="B102" s="119"/>
      <c r="C102" s="119"/>
      <c r="D102" s="119"/>
      <c r="E102" s="119"/>
      <c r="F102" s="119"/>
      <c r="G102" s="119"/>
      <c r="H102" s="119"/>
      <c r="I102" s="119"/>
      <c r="J102" s="119"/>
      <c r="K102" s="119"/>
      <c r="L102" s="119"/>
      <c r="M102" s="119" t="s">
        <v>99</v>
      </c>
      <c r="N102" s="119"/>
      <c r="O102" s="119" t="s">
        <v>100</v>
      </c>
      <c r="P102" s="119"/>
      <c r="Q102" s="119" t="s">
        <v>111</v>
      </c>
      <c r="R102" s="119"/>
      <c r="S102" s="119"/>
      <c r="T102" s="119" t="s">
        <v>112</v>
      </c>
      <c r="U102" s="119"/>
      <c r="V102" s="120"/>
      <c r="W102" s="15"/>
      <c r="X102" s="15"/>
      <c r="Y102" s="15"/>
    </row>
    <row r="103" spans="1:25" s="16" customFormat="1" ht="13" x14ac:dyDescent="0.3">
      <c r="A103" s="110" t="s">
        <v>139</v>
      </c>
      <c r="B103" s="111"/>
      <c r="C103" s="111"/>
      <c r="D103" s="111"/>
      <c r="E103" s="111"/>
      <c r="F103" s="111"/>
      <c r="G103" s="111"/>
      <c r="H103" s="111"/>
      <c r="I103" s="111"/>
      <c r="J103" s="111"/>
      <c r="K103" s="111"/>
      <c r="L103" s="112"/>
      <c r="M103" s="113" t="s">
        <v>140</v>
      </c>
      <c r="N103" s="113"/>
      <c r="O103" s="117">
        <v>1</v>
      </c>
      <c r="P103" s="117"/>
      <c r="Q103" s="114">
        <v>280000</v>
      </c>
      <c r="R103" s="114"/>
      <c r="S103" s="114"/>
      <c r="T103" s="115">
        <f>+O103*Q103</f>
        <v>280000</v>
      </c>
      <c r="U103" s="113"/>
      <c r="V103" s="116"/>
      <c r="W103" s="15"/>
      <c r="X103" s="15"/>
      <c r="Y103" s="15"/>
    </row>
    <row r="104" spans="1:25" s="16" customFormat="1" ht="13" x14ac:dyDescent="0.3">
      <c r="A104" s="110" t="s">
        <v>141</v>
      </c>
      <c r="B104" s="111"/>
      <c r="C104" s="111"/>
      <c r="D104" s="111"/>
      <c r="E104" s="111"/>
      <c r="F104" s="111"/>
      <c r="G104" s="111"/>
      <c r="H104" s="111"/>
      <c r="I104" s="111"/>
      <c r="J104" s="111"/>
      <c r="K104" s="111"/>
      <c r="L104" s="112"/>
      <c r="M104" s="113" t="s">
        <v>7</v>
      </c>
      <c r="N104" s="113"/>
      <c r="O104" s="117">
        <v>1</v>
      </c>
      <c r="P104" s="117"/>
      <c r="Q104" s="114">
        <v>8000</v>
      </c>
      <c r="R104" s="114"/>
      <c r="S104" s="114"/>
      <c r="T104" s="115">
        <f t="shared" ref="T104:T105" si="2">+O104*Q104</f>
        <v>8000</v>
      </c>
      <c r="U104" s="113"/>
      <c r="V104" s="116"/>
      <c r="W104" s="15"/>
      <c r="X104" s="15"/>
      <c r="Y104" s="15"/>
    </row>
    <row r="105" spans="1:25" s="16" customFormat="1" ht="13" x14ac:dyDescent="0.3">
      <c r="A105" s="110" t="s">
        <v>142</v>
      </c>
      <c r="B105" s="111"/>
      <c r="C105" s="111"/>
      <c r="D105" s="111"/>
      <c r="E105" s="111"/>
      <c r="F105" s="111"/>
      <c r="G105" s="111"/>
      <c r="H105" s="111"/>
      <c r="I105" s="111"/>
      <c r="J105" s="111"/>
      <c r="K105" s="111"/>
      <c r="L105" s="112"/>
      <c r="M105" s="113" t="s">
        <v>7</v>
      </c>
      <c r="N105" s="113"/>
      <c r="O105" s="117">
        <v>2</v>
      </c>
      <c r="P105" s="117"/>
      <c r="Q105" s="114">
        <v>9500</v>
      </c>
      <c r="R105" s="114"/>
      <c r="S105" s="114"/>
      <c r="T105" s="115">
        <f t="shared" si="2"/>
        <v>19000</v>
      </c>
      <c r="U105" s="113"/>
      <c r="V105" s="116"/>
      <c r="W105" s="15"/>
      <c r="X105" s="15"/>
      <c r="Y105" s="15"/>
    </row>
    <row r="106" spans="1:25" s="16" customFormat="1" ht="13" x14ac:dyDescent="0.3">
      <c r="A106" s="110"/>
      <c r="B106" s="111"/>
      <c r="C106" s="111"/>
      <c r="D106" s="111"/>
      <c r="E106" s="111"/>
      <c r="F106" s="111"/>
      <c r="G106" s="111"/>
      <c r="H106" s="111"/>
      <c r="I106" s="111"/>
      <c r="J106" s="111"/>
      <c r="K106" s="111"/>
      <c r="L106" s="112"/>
      <c r="M106" s="113"/>
      <c r="N106" s="113"/>
      <c r="O106" s="117"/>
      <c r="P106" s="117"/>
      <c r="Q106" s="114"/>
      <c r="R106" s="114"/>
      <c r="S106" s="114"/>
      <c r="T106" s="115"/>
      <c r="U106" s="113"/>
      <c r="V106" s="116"/>
      <c r="W106" s="15"/>
      <c r="X106" s="15"/>
      <c r="Y106" s="15"/>
    </row>
    <row r="107" spans="1:25" s="16" customFormat="1" ht="13" x14ac:dyDescent="0.3">
      <c r="A107" s="155"/>
      <c r="B107" s="156"/>
      <c r="C107" s="156"/>
      <c r="D107" s="156"/>
      <c r="E107" s="156"/>
      <c r="F107" s="156"/>
      <c r="G107" s="156"/>
      <c r="H107" s="156"/>
      <c r="I107" s="156"/>
      <c r="J107" s="156"/>
      <c r="K107" s="156"/>
      <c r="L107" s="157"/>
      <c r="M107" s="158"/>
      <c r="N107" s="159"/>
      <c r="O107" s="160"/>
      <c r="P107" s="161"/>
      <c r="Q107" s="162"/>
      <c r="R107" s="98"/>
      <c r="S107" s="99"/>
      <c r="T107" s="115"/>
      <c r="U107" s="113"/>
      <c r="V107" s="116"/>
      <c r="W107" s="15"/>
      <c r="X107" s="15"/>
      <c r="Y107" s="15"/>
    </row>
    <row r="108" spans="1:25" s="16" customFormat="1" ht="13" x14ac:dyDescent="0.3">
      <c r="A108" s="91" t="s">
        <v>109</v>
      </c>
      <c r="B108" s="92"/>
      <c r="C108" s="92"/>
      <c r="D108" s="92"/>
      <c r="E108" s="92"/>
      <c r="F108" s="92"/>
      <c r="G108" s="92"/>
      <c r="H108" s="92"/>
      <c r="I108" s="92"/>
      <c r="J108" s="92"/>
      <c r="K108" s="92"/>
      <c r="L108" s="92"/>
      <c r="M108" s="92"/>
      <c r="N108" s="92"/>
      <c r="O108" s="92"/>
      <c r="P108" s="92"/>
      <c r="Q108" s="92"/>
      <c r="R108" s="92"/>
      <c r="S108" s="92"/>
      <c r="T108" s="109">
        <f>+SUM(T103:V107)</f>
        <v>307000</v>
      </c>
      <c r="U108" s="86"/>
      <c r="V108" s="90"/>
      <c r="W108" s="15"/>
      <c r="X108" s="15"/>
      <c r="Y108" s="15"/>
    </row>
    <row r="109" spans="1:25" s="16" customFormat="1" ht="13" x14ac:dyDescent="0.3">
      <c r="A109" s="103" t="s">
        <v>117</v>
      </c>
      <c r="B109" s="104"/>
      <c r="C109" s="104"/>
      <c r="D109" s="104"/>
      <c r="E109" s="104"/>
      <c r="F109" s="104"/>
      <c r="G109" s="104"/>
      <c r="H109" s="104"/>
      <c r="I109" s="104"/>
      <c r="J109" s="104"/>
      <c r="K109" s="104"/>
      <c r="L109" s="104"/>
      <c r="M109" s="104"/>
      <c r="N109" s="104"/>
      <c r="O109" s="104"/>
      <c r="P109" s="104"/>
      <c r="Q109" s="104"/>
      <c r="R109" s="104"/>
      <c r="S109" s="104"/>
      <c r="T109" s="104"/>
      <c r="U109" s="104"/>
      <c r="V109" s="105"/>
      <c r="W109" s="15"/>
      <c r="X109" s="15"/>
      <c r="Y109" s="15"/>
    </row>
    <row r="110" spans="1:25" s="16" customFormat="1" ht="13" x14ac:dyDescent="0.3">
      <c r="A110" s="85" t="s">
        <v>118</v>
      </c>
      <c r="B110" s="86"/>
      <c r="C110" s="86"/>
      <c r="D110" s="86"/>
      <c r="E110" s="86"/>
      <c r="F110" s="86"/>
      <c r="G110" s="86"/>
      <c r="H110" s="86"/>
      <c r="I110" s="86"/>
      <c r="J110" s="86"/>
      <c r="K110" s="86" t="s">
        <v>119</v>
      </c>
      <c r="L110" s="86"/>
      <c r="M110" s="86" t="s">
        <v>120</v>
      </c>
      <c r="N110" s="86"/>
      <c r="O110" s="86" t="s">
        <v>121</v>
      </c>
      <c r="P110" s="86"/>
      <c r="Q110" s="86"/>
      <c r="R110" s="86" t="s">
        <v>122</v>
      </c>
      <c r="S110" s="86"/>
      <c r="T110" s="86" t="s">
        <v>106</v>
      </c>
      <c r="U110" s="86"/>
      <c r="V110" s="90"/>
      <c r="W110" s="15"/>
      <c r="X110" s="15"/>
      <c r="Y110" s="15"/>
    </row>
    <row r="111" spans="1:25" s="16" customFormat="1" ht="13" x14ac:dyDescent="0.3">
      <c r="A111" s="85"/>
      <c r="B111" s="86"/>
      <c r="C111" s="86"/>
      <c r="D111" s="86"/>
      <c r="E111" s="86"/>
      <c r="F111" s="86"/>
      <c r="G111" s="86"/>
      <c r="H111" s="86"/>
      <c r="I111" s="86"/>
      <c r="J111" s="86"/>
      <c r="K111" s="86"/>
      <c r="L111" s="86"/>
      <c r="M111" s="86"/>
      <c r="N111" s="86"/>
      <c r="O111" s="86"/>
      <c r="P111" s="86"/>
      <c r="Q111" s="86"/>
      <c r="R111" s="86"/>
      <c r="S111" s="86"/>
      <c r="T111" s="86"/>
      <c r="U111" s="86"/>
      <c r="V111" s="90"/>
      <c r="W111" s="15"/>
      <c r="X111" s="15"/>
      <c r="Y111" s="15"/>
    </row>
    <row r="112" spans="1:25" s="16" customFormat="1" ht="13" x14ac:dyDescent="0.3">
      <c r="A112" s="85"/>
      <c r="B112" s="86"/>
      <c r="C112" s="86"/>
      <c r="D112" s="86"/>
      <c r="E112" s="86"/>
      <c r="F112" s="86"/>
      <c r="G112" s="86"/>
      <c r="H112" s="86"/>
      <c r="I112" s="86"/>
      <c r="J112" s="86"/>
      <c r="K112" s="86"/>
      <c r="L112" s="86"/>
      <c r="M112" s="86"/>
      <c r="N112" s="86"/>
      <c r="O112" s="86"/>
      <c r="P112" s="86"/>
      <c r="Q112" s="86"/>
      <c r="R112" s="86"/>
      <c r="S112" s="86"/>
      <c r="T112" s="86"/>
      <c r="U112" s="86"/>
      <c r="V112" s="90"/>
      <c r="W112" s="15"/>
      <c r="X112" s="15"/>
      <c r="Y112" s="15"/>
    </row>
    <row r="113" spans="1:25" s="16" customFormat="1" ht="13" x14ac:dyDescent="0.3">
      <c r="A113" s="85"/>
      <c r="B113" s="86"/>
      <c r="C113" s="86"/>
      <c r="D113" s="86"/>
      <c r="E113" s="86"/>
      <c r="F113" s="86"/>
      <c r="G113" s="86"/>
      <c r="H113" s="86"/>
      <c r="I113" s="86"/>
      <c r="J113" s="86"/>
      <c r="K113" s="86"/>
      <c r="L113" s="86"/>
      <c r="M113" s="86"/>
      <c r="N113" s="86"/>
      <c r="O113" s="86"/>
      <c r="P113" s="86"/>
      <c r="Q113" s="86"/>
      <c r="R113" s="86"/>
      <c r="S113" s="86"/>
      <c r="T113" s="86"/>
      <c r="U113" s="86"/>
      <c r="V113" s="90"/>
      <c r="W113" s="15"/>
      <c r="X113" s="15"/>
      <c r="Y113" s="15"/>
    </row>
    <row r="114" spans="1:25" s="16" customFormat="1" ht="13" x14ac:dyDescent="0.3">
      <c r="A114" s="91" t="s">
        <v>109</v>
      </c>
      <c r="B114" s="92"/>
      <c r="C114" s="92"/>
      <c r="D114" s="92"/>
      <c r="E114" s="92"/>
      <c r="F114" s="92"/>
      <c r="G114" s="92"/>
      <c r="H114" s="92"/>
      <c r="I114" s="92"/>
      <c r="J114" s="92"/>
      <c r="K114" s="92"/>
      <c r="L114" s="92"/>
      <c r="M114" s="92"/>
      <c r="N114" s="92"/>
      <c r="O114" s="92"/>
      <c r="P114" s="92"/>
      <c r="Q114" s="92"/>
      <c r="R114" s="92"/>
      <c r="S114" s="92"/>
      <c r="T114" s="86"/>
      <c r="U114" s="86"/>
      <c r="V114" s="90"/>
      <c r="W114" s="15"/>
      <c r="X114" s="15"/>
      <c r="Y114" s="15"/>
    </row>
    <row r="115" spans="1:25" s="16" customFormat="1" ht="13" x14ac:dyDescent="0.3">
      <c r="A115" s="20"/>
      <c r="B115" s="21"/>
      <c r="C115" s="21"/>
      <c r="D115" s="21"/>
      <c r="E115" s="21"/>
      <c r="F115" s="21"/>
      <c r="G115" s="21"/>
      <c r="H115" s="21"/>
      <c r="I115" s="21"/>
      <c r="J115" s="21"/>
      <c r="K115" s="21"/>
      <c r="L115" s="21"/>
      <c r="M115" s="21"/>
      <c r="N115" s="21"/>
      <c r="O115" s="21"/>
      <c r="P115" s="21"/>
      <c r="Q115" s="21"/>
      <c r="R115" s="21"/>
      <c r="S115" s="22"/>
      <c r="T115" s="22"/>
      <c r="U115" s="22"/>
      <c r="V115" s="23"/>
      <c r="W115" s="26"/>
      <c r="X115" s="26"/>
      <c r="Y115" s="26"/>
    </row>
    <row r="116" spans="1:25" s="16" customFormat="1" ht="13" x14ac:dyDescent="0.3">
      <c r="A116" s="103" t="s">
        <v>123</v>
      </c>
      <c r="B116" s="104"/>
      <c r="C116" s="104"/>
      <c r="D116" s="104"/>
      <c r="E116" s="104"/>
      <c r="F116" s="104"/>
      <c r="G116" s="104"/>
      <c r="H116" s="104"/>
      <c r="I116" s="104"/>
      <c r="J116" s="104"/>
      <c r="K116" s="104"/>
      <c r="L116" s="104"/>
      <c r="M116" s="104"/>
      <c r="N116" s="104"/>
      <c r="O116" s="104"/>
      <c r="P116" s="104"/>
      <c r="Q116" s="104"/>
      <c r="R116" s="104"/>
      <c r="S116" s="104"/>
      <c r="T116" s="104"/>
      <c r="U116" s="104"/>
      <c r="V116" s="105"/>
      <c r="W116" s="15"/>
      <c r="X116" s="15"/>
      <c r="Y116" s="15"/>
    </row>
    <row r="117" spans="1:25" s="16" customFormat="1" ht="22.5" customHeight="1" x14ac:dyDescent="0.3">
      <c r="A117" s="85" t="s">
        <v>124</v>
      </c>
      <c r="B117" s="86"/>
      <c r="C117" s="86"/>
      <c r="D117" s="86"/>
      <c r="E117" s="86"/>
      <c r="F117" s="86"/>
      <c r="G117" s="86"/>
      <c r="H117" s="86"/>
      <c r="I117" s="86"/>
      <c r="J117" s="106" t="s">
        <v>125</v>
      </c>
      <c r="K117" s="106"/>
      <c r="L117" s="106"/>
      <c r="M117" s="106"/>
      <c r="N117" s="107" t="s">
        <v>126</v>
      </c>
      <c r="O117" s="107"/>
      <c r="P117" s="108"/>
      <c r="Q117" s="86" t="s">
        <v>105</v>
      </c>
      <c r="R117" s="86"/>
      <c r="S117" s="86"/>
      <c r="T117" s="86" t="s">
        <v>106</v>
      </c>
      <c r="U117" s="86"/>
      <c r="V117" s="90"/>
      <c r="W117" s="15"/>
      <c r="X117" s="15"/>
      <c r="Y117" s="15"/>
    </row>
    <row r="118" spans="1:25" s="16" customFormat="1" ht="13" x14ac:dyDescent="0.3">
      <c r="A118" s="95" t="s">
        <v>143</v>
      </c>
      <c r="B118" s="96"/>
      <c r="C118" s="96"/>
      <c r="D118" s="96"/>
      <c r="E118" s="96"/>
      <c r="F118" s="96"/>
      <c r="G118" s="96"/>
      <c r="H118" s="96"/>
      <c r="I118" s="96"/>
      <c r="J118" s="97">
        <v>1</v>
      </c>
      <c r="K118" s="97"/>
      <c r="L118" s="97"/>
      <c r="M118" s="97"/>
      <c r="N118" s="98">
        <v>139345</v>
      </c>
      <c r="O118" s="98"/>
      <c r="P118" s="99"/>
      <c r="Q118" s="100">
        <v>3</v>
      </c>
      <c r="R118" s="100"/>
      <c r="S118" s="100"/>
      <c r="T118" s="101">
        <f>+(J118*N118)/Q118</f>
        <v>46448.333333333336</v>
      </c>
      <c r="U118" s="101"/>
      <c r="V118" s="102"/>
      <c r="W118" s="15"/>
      <c r="X118" s="15"/>
      <c r="Y118" s="15"/>
    </row>
    <row r="119" spans="1:25" s="16" customFormat="1" ht="13" x14ac:dyDescent="0.3">
      <c r="A119" s="95" t="s">
        <v>128</v>
      </c>
      <c r="B119" s="96"/>
      <c r="C119" s="96"/>
      <c r="D119" s="96"/>
      <c r="E119" s="96"/>
      <c r="F119" s="96"/>
      <c r="G119" s="96"/>
      <c r="H119" s="96"/>
      <c r="I119" s="96"/>
      <c r="J119" s="97">
        <v>1</v>
      </c>
      <c r="K119" s="97"/>
      <c r="L119" s="97"/>
      <c r="M119" s="97"/>
      <c r="N119" s="98">
        <v>95436</v>
      </c>
      <c r="O119" s="98"/>
      <c r="P119" s="99"/>
      <c r="Q119" s="100">
        <v>3</v>
      </c>
      <c r="R119" s="100"/>
      <c r="S119" s="100"/>
      <c r="T119" s="101">
        <f>+(J119*N119)/Q119</f>
        <v>31812</v>
      </c>
      <c r="U119" s="101"/>
      <c r="V119" s="102"/>
      <c r="W119" s="15"/>
      <c r="X119" s="15"/>
      <c r="Y119" s="15"/>
    </row>
    <row r="120" spans="1:25" s="16" customFormat="1" ht="13" x14ac:dyDescent="0.3">
      <c r="A120" s="85"/>
      <c r="B120" s="86"/>
      <c r="C120" s="86"/>
      <c r="D120" s="86"/>
      <c r="E120" s="86"/>
      <c r="F120" s="86"/>
      <c r="G120" s="86"/>
      <c r="H120" s="86"/>
      <c r="I120" s="86"/>
      <c r="J120" s="87"/>
      <c r="K120" s="88"/>
      <c r="L120" s="88"/>
      <c r="M120" s="88"/>
      <c r="N120" s="88"/>
      <c r="O120" s="88"/>
      <c r="P120" s="89"/>
      <c r="Q120" s="86"/>
      <c r="R120" s="86"/>
      <c r="S120" s="86"/>
      <c r="T120" s="86"/>
      <c r="U120" s="86"/>
      <c r="V120" s="90"/>
      <c r="W120" s="15"/>
      <c r="X120" s="15"/>
      <c r="Y120" s="15"/>
    </row>
    <row r="121" spans="1:25" s="16" customFormat="1" ht="13" x14ac:dyDescent="0.3">
      <c r="A121" s="91" t="s">
        <v>109</v>
      </c>
      <c r="B121" s="92"/>
      <c r="C121" s="92"/>
      <c r="D121" s="92"/>
      <c r="E121" s="92"/>
      <c r="F121" s="92"/>
      <c r="G121" s="92"/>
      <c r="H121" s="92"/>
      <c r="I121" s="92"/>
      <c r="J121" s="92"/>
      <c r="K121" s="92"/>
      <c r="L121" s="92"/>
      <c r="M121" s="92"/>
      <c r="N121" s="92"/>
      <c r="O121" s="92"/>
      <c r="P121" s="92"/>
      <c r="Q121" s="92"/>
      <c r="R121" s="92"/>
      <c r="S121" s="92"/>
      <c r="T121" s="93">
        <f>+SUM(T118:V119)</f>
        <v>78260.333333333343</v>
      </c>
      <c r="U121" s="93"/>
      <c r="V121" s="94"/>
      <c r="W121" s="15"/>
      <c r="X121" s="15"/>
      <c r="Y121" s="15"/>
    </row>
    <row r="122" spans="1:25" s="28" customFormat="1" x14ac:dyDescent="0.35">
      <c r="A122" s="77" t="s">
        <v>129</v>
      </c>
      <c r="B122" s="78"/>
      <c r="C122" s="78"/>
      <c r="D122" s="78"/>
      <c r="E122" s="78"/>
      <c r="F122" s="78"/>
      <c r="G122" s="78"/>
      <c r="H122" s="78"/>
      <c r="I122" s="78"/>
      <c r="J122" s="78"/>
      <c r="K122" s="78"/>
      <c r="L122" s="78"/>
      <c r="M122" s="78"/>
      <c r="N122" s="78"/>
      <c r="O122" s="78"/>
      <c r="P122" s="78"/>
      <c r="Q122" s="78"/>
      <c r="R122" s="78"/>
      <c r="S122" s="78"/>
      <c r="T122" s="79">
        <f>+T121+T114+T108+T99</f>
        <v>393260.33333333337</v>
      </c>
      <c r="U122" s="79"/>
      <c r="V122" s="80"/>
      <c r="W122" s="15"/>
      <c r="X122" s="15"/>
      <c r="Y122" s="15"/>
    </row>
    <row r="123" spans="1:25" s="28" customFormat="1" x14ac:dyDescent="0.35">
      <c r="A123" s="29" t="s">
        <v>130</v>
      </c>
      <c r="B123" s="30"/>
      <c r="C123" s="30"/>
      <c r="D123" s="31"/>
      <c r="E123" s="32">
        <v>0.25</v>
      </c>
      <c r="F123" s="30"/>
      <c r="G123" s="30"/>
      <c r="H123" s="30"/>
      <c r="I123" s="30"/>
      <c r="J123" s="30"/>
      <c r="K123" s="30"/>
      <c r="L123" s="30"/>
      <c r="M123" s="31"/>
      <c r="N123" s="27"/>
      <c r="O123" s="27"/>
      <c r="P123" s="27"/>
      <c r="Q123" s="27"/>
      <c r="R123" s="27"/>
      <c r="S123" s="27" t="s">
        <v>131</v>
      </c>
      <c r="T123" s="79">
        <f>+T122*E123</f>
        <v>98315.083333333343</v>
      </c>
      <c r="U123" s="79"/>
      <c r="V123" s="80"/>
      <c r="W123" s="15"/>
      <c r="X123" s="15"/>
      <c r="Y123" s="15"/>
    </row>
    <row r="124" spans="1:25" s="28" customFormat="1" ht="15" thickBot="1" x14ac:dyDescent="0.4">
      <c r="A124" s="81" t="s">
        <v>132</v>
      </c>
      <c r="B124" s="82"/>
      <c r="C124" s="82"/>
      <c r="D124" s="82"/>
      <c r="E124" s="82"/>
      <c r="F124" s="82"/>
      <c r="G124" s="82"/>
      <c r="H124" s="82"/>
      <c r="I124" s="82"/>
      <c r="J124" s="82"/>
      <c r="K124" s="82"/>
      <c r="L124" s="82"/>
      <c r="M124" s="82"/>
      <c r="N124" s="82"/>
      <c r="O124" s="82"/>
      <c r="P124" s="82"/>
      <c r="Q124" s="82"/>
      <c r="R124" s="82"/>
      <c r="S124" s="82"/>
      <c r="T124" s="83">
        <f>+T123+T122</f>
        <v>491575.41666666674</v>
      </c>
      <c r="U124" s="83"/>
      <c r="V124" s="84"/>
      <c r="W124" s="15"/>
      <c r="X124" s="15"/>
      <c r="Y124" s="15"/>
    </row>
    <row r="126" spans="1:25" ht="15" thickBot="1" x14ac:dyDescent="0.4"/>
    <row r="127" spans="1:25" s="12" customFormat="1" ht="30" customHeight="1" x14ac:dyDescent="0.35">
      <c r="A127" s="137"/>
      <c r="B127" s="138"/>
      <c r="C127" s="138"/>
      <c r="D127" s="139"/>
      <c r="E127" s="146" t="s">
        <v>94</v>
      </c>
      <c r="F127" s="147"/>
      <c r="G127" s="147"/>
      <c r="H127" s="147"/>
      <c r="I127" s="147"/>
      <c r="J127" s="147"/>
      <c r="K127" s="147"/>
      <c r="L127" s="147"/>
      <c r="M127" s="147"/>
      <c r="N127" s="147"/>
      <c r="O127" s="147"/>
      <c r="P127" s="147"/>
      <c r="Q127" s="147"/>
      <c r="R127" s="147"/>
      <c r="S127" s="148"/>
      <c r="T127" s="146" t="s">
        <v>95</v>
      </c>
      <c r="U127" s="147"/>
      <c r="V127" s="148"/>
    </row>
    <row r="128" spans="1:25" s="12" customFormat="1" ht="30" customHeight="1" thickBot="1" x14ac:dyDescent="0.4">
      <c r="A128" s="140"/>
      <c r="B128" s="141"/>
      <c r="C128" s="141"/>
      <c r="D128" s="142"/>
      <c r="E128" s="149"/>
      <c r="F128" s="150"/>
      <c r="G128" s="150"/>
      <c r="H128" s="150"/>
      <c r="I128" s="150"/>
      <c r="J128" s="150"/>
      <c r="K128" s="150"/>
      <c r="L128" s="150"/>
      <c r="M128" s="150"/>
      <c r="N128" s="150"/>
      <c r="O128" s="150"/>
      <c r="P128" s="150"/>
      <c r="Q128" s="150"/>
      <c r="R128" s="150"/>
      <c r="S128" s="151"/>
      <c r="T128" s="149"/>
      <c r="U128" s="150"/>
      <c r="V128" s="151"/>
    </row>
    <row r="129" spans="1:25" s="12" customFormat="1" ht="5.15" customHeight="1" thickBot="1" x14ac:dyDescent="0.4">
      <c r="A129" s="140"/>
      <c r="B129" s="141"/>
      <c r="C129" s="141"/>
      <c r="D129" s="142"/>
      <c r="E129" s="152"/>
      <c r="F129" s="153"/>
      <c r="G129" s="153"/>
      <c r="H129" s="153"/>
      <c r="I129" s="153"/>
      <c r="J129" s="153"/>
      <c r="K129" s="153"/>
      <c r="L129" s="153"/>
      <c r="M129" s="153"/>
      <c r="N129" s="153"/>
      <c r="O129" s="153"/>
      <c r="P129" s="153"/>
      <c r="Q129" s="153"/>
      <c r="R129" s="153"/>
      <c r="S129" s="153"/>
      <c r="T129" s="153"/>
      <c r="U129" s="153"/>
      <c r="V129" s="154"/>
    </row>
    <row r="130" spans="1:25" s="12" customFormat="1" ht="25" customHeight="1" thickBot="1" x14ac:dyDescent="0.4">
      <c r="A130" s="140"/>
      <c r="B130" s="141"/>
      <c r="C130" s="141"/>
      <c r="D130" s="142"/>
      <c r="E130" s="128" t="s">
        <v>96</v>
      </c>
      <c r="F130" s="129"/>
      <c r="G130" s="129"/>
      <c r="H130" s="129"/>
      <c r="I130" s="129"/>
      <c r="J130" s="129"/>
      <c r="K130" s="129"/>
      <c r="L130" s="129"/>
      <c r="M130" s="129"/>
      <c r="N130" s="129"/>
      <c r="O130" s="129"/>
      <c r="P130" s="129"/>
      <c r="Q130" s="129"/>
      <c r="R130" s="129"/>
      <c r="S130" s="129"/>
      <c r="T130" s="129"/>
      <c r="U130" s="129"/>
      <c r="V130" s="130"/>
    </row>
    <row r="131" spans="1:25" s="12" customFormat="1" ht="5.15" customHeight="1" thickBot="1" x14ac:dyDescent="0.4">
      <c r="A131" s="143"/>
      <c r="B131" s="144"/>
      <c r="C131" s="144"/>
      <c r="D131" s="145"/>
      <c r="E131" s="128"/>
      <c r="F131" s="129"/>
      <c r="G131" s="129"/>
      <c r="H131" s="129"/>
      <c r="I131" s="129"/>
      <c r="J131" s="129"/>
      <c r="K131" s="129"/>
      <c r="L131" s="129"/>
      <c r="M131" s="129"/>
      <c r="N131" s="129"/>
      <c r="O131" s="129"/>
      <c r="P131" s="129"/>
      <c r="Q131" s="129"/>
      <c r="R131" s="129"/>
      <c r="S131" s="129"/>
      <c r="T131" s="129"/>
      <c r="U131" s="129"/>
      <c r="V131" s="130"/>
    </row>
    <row r="132" spans="1:25" s="14" customFormat="1" x14ac:dyDescent="0.35">
      <c r="A132" s="131" t="s">
        <v>97</v>
      </c>
      <c r="B132" s="132"/>
      <c r="C132" s="132"/>
      <c r="D132" s="132"/>
      <c r="E132" s="132"/>
      <c r="F132" s="132"/>
      <c r="G132" s="132"/>
      <c r="H132" s="132"/>
      <c r="I132" s="132"/>
      <c r="J132" s="132"/>
      <c r="K132" s="132"/>
      <c r="L132" s="132"/>
      <c r="M132" s="132"/>
      <c r="N132" s="132"/>
      <c r="O132" s="132"/>
      <c r="P132" s="132"/>
      <c r="Q132" s="132"/>
      <c r="R132" s="132"/>
      <c r="S132" s="132"/>
      <c r="T132" s="132"/>
      <c r="U132" s="132"/>
      <c r="V132" s="133"/>
      <c r="W132" s="13"/>
      <c r="X132" s="13"/>
      <c r="Y132" s="13"/>
    </row>
    <row r="133" spans="1:25" s="16" customFormat="1" ht="13" x14ac:dyDescent="0.3">
      <c r="A133" s="134" t="s">
        <v>98</v>
      </c>
      <c r="B133" s="135"/>
      <c r="C133" s="135" t="s">
        <v>3</v>
      </c>
      <c r="D133" s="135"/>
      <c r="E133" s="135"/>
      <c r="F133" s="135"/>
      <c r="G133" s="135"/>
      <c r="H133" s="135"/>
      <c r="I133" s="135"/>
      <c r="J133" s="135"/>
      <c r="K133" s="135"/>
      <c r="L133" s="135"/>
      <c r="M133" s="135"/>
      <c r="N133" s="135"/>
      <c r="O133" s="135"/>
      <c r="P133" s="135"/>
      <c r="Q133" s="135"/>
      <c r="R133" s="135" t="s">
        <v>99</v>
      </c>
      <c r="S133" s="135"/>
      <c r="T133" s="135" t="s">
        <v>100</v>
      </c>
      <c r="U133" s="135"/>
      <c r="V133" s="136"/>
      <c r="W133" s="15"/>
      <c r="X133" s="15"/>
      <c r="Y133" s="15"/>
    </row>
    <row r="134" spans="1:25" s="14" customFormat="1" x14ac:dyDescent="0.35">
      <c r="A134" s="123">
        <f>+'2026'!B10</f>
        <v>4</v>
      </c>
      <c r="B134" s="124"/>
      <c r="C134" s="125" t="str">
        <f>+'2026'!F10</f>
        <v>Válvula de retención oscilante 2" en bronce, tipo vertical, para evitar flujo inverso en líneas de agua.</v>
      </c>
      <c r="D134" s="126"/>
      <c r="E134" s="126"/>
      <c r="F134" s="126"/>
      <c r="G134" s="126"/>
      <c r="H134" s="126"/>
      <c r="I134" s="126"/>
      <c r="J134" s="126"/>
      <c r="K134" s="126"/>
      <c r="L134" s="126"/>
      <c r="M134" s="126"/>
      <c r="N134" s="126"/>
      <c r="O134" s="126"/>
      <c r="P134" s="126"/>
      <c r="Q134" s="126"/>
      <c r="R134" s="126" t="str">
        <f>+'2026'!G10</f>
        <v>UND</v>
      </c>
      <c r="S134" s="126"/>
      <c r="T134" s="126"/>
      <c r="U134" s="126"/>
      <c r="V134" s="127"/>
      <c r="W134" s="13"/>
      <c r="X134" s="13"/>
      <c r="Y134" s="13"/>
    </row>
    <row r="135" spans="1:25" s="16" customFormat="1" ht="13"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9"/>
      <c r="W135" s="15"/>
      <c r="X135" s="15"/>
      <c r="Y135" s="15"/>
    </row>
    <row r="136" spans="1:25" s="16" customFormat="1" ht="13" x14ac:dyDescent="0.3">
      <c r="A136" s="103" t="s">
        <v>101</v>
      </c>
      <c r="B136" s="104"/>
      <c r="C136" s="104"/>
      <c r="D136" s="104"/>
      <c r="E136" s="104"/>
      <c r="F136" s="104"/>
      <c r="G136" s="104"/>
      <c r="H136" s="104"/>
      <c r="I136" s="104"/>
      <c r="J136" s="104"/>
      <c r="K136" s="104"/>
      <c r="L136" s="104"/>
      <c r="M136" s="104"/>
      <c r="N136" s="104"/>
      <c r="O136" s="104"/>
      <c r="P136" s="104"/>
      <c r="Q136" s="104"/>
      <c r="R136" s="104"/>
      <c r="S136" s="104"/>
      <c r="T136" s="104"/>
      <c r="U136" s="104"/>
      <c r="V136" s="105"/>
      <c r="W136" s="15"/>
      <c r="X136" s="15"/>
      <c r="Y136" s="15"/>
    </row>
    <row r="137" spans="1:25" s="16" customFormat="1" ht="13" x14ac:dyDescent="0.3">
      <c r="A137" s="85" t="s">
        <v>3</v>
      </c>
      <c r="B137" s="86"/>
      <c r="C137" s="86"/>
      <c r="D137" s="86"/>
      <c r="E137" s="86"/>
      <c r="F137" s="86"/>
      <c r="G137" s="86"/>
      <c r="H137" s="86" t="s">
        <v>102</v>
      </c>
      <c r="I137" s="86"/>
      <c r="J137" s="86"/>
      <c r="K137" s="86" t="s">
        <v>103</v>
      </c>
      <c r="L137" s="86"/>
      <c r="M137" s="86"/>
      <c r="N137" s="86"/>
      <c r="O137" s="86" t="s">
        <v>104</v>
      </c>
      <c r="P137" s="86"/>
      <c r="Q137" s="86"/>
      <c r="R137" s="86" t="s">
        <v>105</v>
      </c>
      <c r="S137" s="86"/>
      <c r="T137" s="86" t="s">
        <v>106</v>
      </c>
      <c r="U137" s="86"/>
      <c r="V137" s="90"/>
      <c r="W137" s="15"/>
      <c r="X137" s="15"/>
      <c r="Y137" s="15"/>
    </row>
    <row r="138" spans="1:25" s="16" customFormat="1" ht="13" x14ac:dyDescent="0.3">
      <c r="A138" s="95" t="s">
        <v>107</v>
      </c>
      <c r="B138" s="122"/>
      <c r="C138" s="122"/>
      <c r="D138" s="122"/>
      <c r="E138" s="122"/>
      <c r="F138" s="122"/>
      <c r="G138" s="122"/>
      <c r="H138" s="86"/>
      <c r="I138" s="86"/>
      <c r="J138" s="86"/>
      <c r="K138" s="86"/>
      <c r="L138" s="86"/>
      <c r="M138" s="86"/>
      <c r="N138" s="86"/>
      <c r="O138" s="86"/>
      <c r="P138" s="86"/>
      <c r="Q138" s="86"/>
      <c r="R138" s="86"/>
      <c r="S138" s="86"/>
      <c r="T138" s="101">
        <v>6000</v>
      </c>
      <c r="U138" s="101"/>
      <c r="V138" s="102"/>
      <c r="W138" s="15"/>
      <c r="X138" s="15"/>
      <c r="Y138" s="15"/>
    </row>
    <row r="139" spans="1:25" s="16" customFormat="1" ht="13" x14ac:dyDescent="0.3">
      <c r="A139" s="95"/>
      <c r="B139" s="96"/>
      <c r="C139" s="96"/>
      <c r="D139" s="96"/>
      <c r="E139" s="96"/>
      <c r="F139" s="96"/>
      <c r="G139" s="96"/>
      <c r="H139" s="86"/>
      <c r="I139" s="86"/>
      <c r="J139" s="86"/>
      <c r="K139" s="86"/>
      <c r="L139" s="86"/>
      <c r="M139" s="86"/>
      <c r="N139" s="86"/>
      <c r="O139" s="101"/>
      <c r="P139" s="101"/>
      <c r="Q139" s="101"/>
      <c r="R139" s="100"/>
      <c r="S139" s="100"/>
      <c r="T139" s="163"/>
      <c r="U139" s="163"/>
      <c r="V139" s="164"/>
      <c r="W139" s="15"/>
      <c r="X139" s="15"/>
      <c r="Y139" s="15"/>
    </row>
    <row r="140" spans="1:25" s="16" customFormat="1" ht="13" x14ac:dyDescent="0.3">
      <c r="A140" s="95"/>
      <c r="B140" s="96"/>
      <c r="C140" s="96"/>
      <c r="D140" s="96"/>
      <c r="E140" s="96"/>
      <c r="F140" s="96"/>
      <c r="G140" s="96"/>
      <c r="H140" s="86"/>
      <c r="I140" s="86"/>
      <c r="J140" s="86"/>
      <c r="K140" s="86"/>
      <c r="L140" s="86"/>
      <c r="M140" s="86"/>
      <c r="N140" s="86"/>
      <c r="O140" s="101"/>
      <c r="P140" s="101"/>
      <c r="Q140" s="101"/>
      <c r="R140" s="100"/>
      <c r="S140" s="100"/>
      <c r="T140" s="163"/>
      <c r="U140" s="163"/>
      <c r="V140" s="164"/>
      <c r="W140" s="15"/>
      <c r="X140" s="15"/>
      <c r="Y140" s="15"/>
    </row>
    <row r="141" spans="1:25" s="16" customFormat="1" ht="13" x14ac:dyDescent="0.3">
      <c r="A141" s="91" t="s">
        <v>109</v>
      </c>
      <c r="B141" s="92"/>
      <c r="C141" s="92"/>
      <c r="D141" s="92"/>
      <c r="E141" s="92"/>
      <c r="F141" s="92"/>
      <c r="G141" s="92"/>
      <c r="H141" s="92"/>
      <c r="I141" s="92"/>
      <c r="J141" s="92"/>
      <c r="K141" s="92"/>
      <c r="L141" s="92"/>
      <c r="M141" s="92"/>
      <c r="N141" s="92"/>
      <c r="O141" s="92"/>
      <c r="P141" s="92"/>
      <c r="Q141" s="92"/>
      <c r="R141" s="92"/>
      <c r="S141" s="92"/>
      <c r="T141" s="109">
        <f>+SUM(T138:V140)</f>
        <v>6000</v>
      </c>
      <c r="U141" s="86"/>
      <c r="V141" s="90"/>
      <c r="W141" s="15"/>
      <c r="X141" s="15"/>
      <c r="Y141" s="15"/>
    </row>
    <row r="142" spans="1:25" s="16" customFormat="1" ht="13" x14ac:dyDescent="0.3">
      <c r="A142" s="20"/>
      <c r="B142" s="21"/>
      <c r="C142" s="21"/>
      <c r="D142" s="21"/>
      <c r="E142" s="21"/>
      <c r="F142" s="21"/>
      <c r="G142" s="21"/>
      <c r="H142" s="21"/>
      <c r="I142" s="21"/>
      <c r="J142" s="21"/>
      <c r="K142" s="21"/>
      <c r="L142" s="21"/>
      <c r="M142" s="21"/>
      <c r="N142" s="21"/>
      <c r="O142" s="21"/>
      <c r="P142" s="21"/>
      <c r="Q142" s="21"/>
      <c r="R142" s="21"/>
      <c r="S142" s="22"/>
      <c r="T142" s="22"/>
      <c r="U142" s="22"/>
      <c r="V142" s="23"/>
      <c r="W142" s="15"/>
      <c r="X142" s="15"/>
      <c r="Y142" s="15"/>
    </row>
    <row r="143" spans="1:25" s="16" customFormat="1" ht="13" x14ac:dyDescent="0.3">
      <c r="A143" s="103" t="s">
        <v>110</v>
      </c>
      <c r="B143" s="104"/>
      <c r="C143" s="104"/>
      <c r="D143" s="104"/>
      <c r="E143" s="104"/>
      <c r="F143" s="104"/>
      <c r="G143" s="104"/>
      <c r="H143" s="104"/>
      <c r="I143" s="104"/>
      <c r="J143" s="104"/>
      <c r="K143" s="104"/>
      <c r="L143" s="104"/>
      <c r="M143" s="104"/>
      <c r="N143" s="104"/>
      <c r="O143" s="104"/>
      <c r="P143" s="104"/>
      <c r="Q143" s="104"/>
      <c r="R143" s="104"/>
      <c r="S143" s="104"/>
      <c r="T143" s="104"/>
      <c r="U143" s="104"/>
      <c r="V143" s="105"/>
      <c r="W143" s="15"/>
      <c r="X143" s="15"/>
      <c r="Y143" s="15"/>
    </row>
    <row r="144" spans="1:25" s="16" customFormat="1" ht="13" x14ac:dyDescent="0.3">
      <c r="A144" s="118" t="s">
        <v>3</v>
      </c>
      <c r="B144" s="119"/>
      <c r="C144" s="119"/>
      <c r="D144" s="119"/>
      <c r="E144" s="119"/>
      <c r="F144" s="119"/>
      <c r="G144" s="119"/>
      <c r="H144" s="119"/>
      <c r="I144" s="119"/>
      <c r="J144" s="119"/>
      <c r="K144" s="119"/>
      <c r="L144" s="119"/>
      <c r="M144" s="119" t="s">
        <v>99</v>
      </c>
      <c r="N144" s="119"/>
      <c r="O144" s="119" t="s">
        <v>100</v>
      </c>
      <c r="P144" s="119"/>
      <c r="Q144" s="119" t="s">
        <v>111</v>
      </c>
      <c r="R144" s="119"/>
      <c r="S144" s="119"/>
      <c r="T144" s="119" t="s">
        <v>112</v>
      </c>
      <c r="U144" s="119"/>
      <c r="V144" s="120"/>
      <c r="W144" s="15"/>
      <c r="X144" s="15"/>
      <c r="Y144" s="15"/>
    </row>
    <row r="145" spans="1:25" s="16" customFormat="1" ht="13" x14ac:dyDescent="0.3">
      <c r="A145" s="110" t="s">
        <v>144</v>
      </c>
      <c r="B145" s="111"/>
      <c r="C145" s="111"/>
      <c r="D145" s="111"/>
      <c r="E145" s="111"/>
      <c r="F145" s="111"/>
      <c r="G145" s="111"/>
      <c r="H145" s="111"/>
      <c r="I145" s="111"/>
      <c r="J145" s="111"/>
      <c r="K145" s="111"/>
      <c r="L145" s="112"/>
      <c r="M145" s="113" t="s">
        <v>7</v>
      </c>
      <c r="N145" s="113"/>
      <c r="O145" s="117">
        <v>1</v>
      </c>
      <c r="P145" s="117"/>
      <c r="Q145" s="114">
        <v>135000</v>
      </c>
      <c r="R145" s="114"/>
      <c r="S145" s="114"/>
      <c r="T145" s="115">
        <f>+O145*Q145</f>
        <v>135000</v>
      </c>
      <c r="U145" s="113"/>
      <c r="V145" s="116"/>
      <c r="W145" s="15"/>
      <c r="X145" s="15"/>
      <c r="Y145" s="15"/>
    </row>
    <row r="146" spans="1:25" s="16" customFormat="1" ht="13" x14ac:dyDescent="0.3">
      <c r="A146" s="110" t="s">
        <v>141</v>
      </c>
      <c r="B146" s="111"/>
      <c r="C146" s="111"/>
      <c r="D146" s="111"/>
      <c r="E146" s="111"/>
      <c r="F146" s="111"/>
      <c r="G146" s="111"/>
      <c r="H146" s="111"/>
      <c r="I146" s="111"/>
      <c r="J146" s="111"/>
      <c r="K146" s="111"/>
      <c r="L146" s="112"/>
      <c r="M146" s="113" t="s">
        <v>7</v>
      </c>
      <c r="N146" s="113"/>
      <c r="O146" s="117">
        <v>1</v>
      </c>
      <c r="P146" s="117"/>
      <c r="Q146" s="114">
        <v>8000</v>
      </c>
      <c r="R146" s="114"/>
      <c r="S146" s="114"/>
      <c r="T146" s="115">
        <f t="shared" ref="T146:T147" si="3">+O146*Q146</f>
        <v>8000</v>
      </c>
      <c r="U146" s="113"/>
      <c r="V146" s="116"/>
      <c r="W146" s="15"/>
      <c r="X146" s="15"/>
      <c r="Y146" s="15"/>
    </row>
    <row r="147" spans="1:25" s="16" customFormat="1" ht="13" x14ac:dyDescent="0.3">
      <c r="A147" s="110" t="s">
        <v>142</v>
      </c>
      <c r="B147" s="111"/>
      <c r="C147" s="111"/>
      <c r="D147" s="111"/>
      <c r="E147" s="111"/>
      <c r="F147" s="111"/>
      <c r="G147" s="111"/>
      <c r="H147" s="111"/>
      <c r="I147" s="111"/>
      <c r="J147" s="111"/>
      <c r="K147" s="111"/>
      <c r="L147" s="112"/>
      <c r="M147" s="113" t="s">
        <v>7</v>
      </c>
      <c r="N147" s="113"/>
      <c r="O147" s="117">
        <v>2</v>
      </c>
      <c r="P147" s="117"/>
      <c r="Q147" s="114">
        <v>9500</v>
      </c>
      <c r="R147" s="114"/>
      <c r="S147" s="114"/>
      <c r="T147" s="115">
        <f t="shared" si="3"/>
        <v>19000</v>
      </c>
      <c r="U147" s="113"/>
      <c r="V147" s="116"/>
      <c r="W147" s="15"/>
      <c r="X147" s="15"/>
      <c r="Y147" s="15"/>
    </row>
    <row r="148" spans="1:25" s="16" customFormat="1" ht="13" x14ac:dyDescent="0.3">
      <c r="A148" s="110"/>
      <c r="B148" s="111"/>
      <c r="C148" s="111"/>
      <c r="D148" s="111"/>
      <c r="E148" s="111"/>
      <c r="F148" s="111"/>
      <c r="G148" s="111"/>
      <c r="H148" s="111"/>
      <c r="I148" s="111"/>
      <c r="J148" s="111"/>
      <c r="K148" s="111"/>
      <c r="L148" s="112"/>
      <c r="M148" s="113"/>
      <c r="N148" s="113"/>
      <c r="O148" s="117"/>
      <c r="P148" s="117"/>
      <c r="Q148" s="114"/>
      <c r="R148" s="114"/>
      <c r="S148" s="114"/>
      <c r="T148" s="115"/>
      <c r="U148" s="113"/>
      <c r="V148" s="116"/>
      <c r="W148" s="15"/>
      <c r="X148" s="15"/>
      <c r="Y148" s="15"/>
    </row>
    <row r="149" spans="1:25" s="16" customFormat="1" ht="13" x14ac:dyDescent="0.3">
      <c r="A149" s="155"/>
      <c r="B149" s="156"/>
      <c r="C149" s="156"/>
      <c r="D149" s="156"/>
      <c r="E149" s="156"/>
      <c r="F149" s="156"/>
      <c r="G149" s="156"/>
      <c r="H149" s="156"/>
      <c r="I149" s="156"/>
      <c r="J149" s="156"/>
      <c r="K149" s="156"/>
      <c r="L149" s="157"/>
      <c r="M149" s="158"/>
      <c r="N149" s="159"/>
      <c r="O149" s="160"/>
      <c r="P149" s="161"/>
      <c r="Q149" s="162"/>
      <c r="R149" s="98"/>
      <c r="S149" s="99"/>
      <c r="T149" s="115"/>
      <c r="U149" s="113"/>
      <c r="V149" s="116"/>
      <c r="W149" s="15"/>
      <c r="X149" s="15"/>
      <c r="Y149" s="15"/>
    </row>
    <row r="150" spans="1:25" s="16" customFormat="1" ht="13" x14ac:dyDescent="0.3">
      <c r="A150" s="91" t="s">
        <v>109</v>
      </c>
      <c r="B150" s="92"/>
      <c r="C150" s="92"/>
      <c r="D150" s="92"/>
      <c r="E150" s="92"/>
      <c r="F150" s="92"/>
      <c r="G150" s="92"/>
      <c r="H150" s="92"/>
      <c r="I150" s="92"/>
      <c r="J150" s="92"/>
      <c r="K150" s="92"/>
      <c r="L150" s="92"/>
      <c r="M150" s="92"/>
      <c r="N150" s="92"/>
      <c r="O150" s="92"/>
      <c r="P150" s="92"/>
      <c r="Q150" s="92"/>
      <c r="R150" s="92"/>
      <c r="S150" s="92"/>
      <c r="T150" s="109">
        <f>+SUM(T145:V149)</f>
        <v>162000</v>
      </c>
      <c r="U150" s="86"/>
      <c r="V150" s="90"/>
      <c r="W150" s="15"/>
      <c r="X150" s="15"/>
      <c r="Y150" s="15"/>
    </row>
    <row r="151" spans="1:25" s="16" customFormat="1" ht="13" x14ac:dyDescent="0.3">
      <c r="A151" s="103" t="s">
        <v>117</v>
      </c>
      <c r="B151" s="104"/>
      <c r="C151" s="104"/>
      <c r="D151" s="104"/>
      <c r="E151" s="104"/>
      <c r="F151" s="104"/>
      <c r="G151" s="104"/>
      <c r="H151" s="104"/>
      <c r="I151" s="104"/>
      <c r="J151" s="104"/>
      <c r="K151" s="104"/>
      <c r="L151" s="104"/>
      <c r="M151" s="104"/>
      <c r="N151" s="104"/>
      <c r="O151" s="104"/>
      <c r="P151" s="104"/>
      <c r="Q151" s="104"/>
      <c r="R151" s="104"/>
      <c r="S151" s="104"/>
      <c r="T151" s="104"/>
      <c r="U151" s="104"/>
      <c r="V151" s="105"/>
      <c r="W151" s="15"/>
      <c r="X151" s="15"/>
      <c r="Y151" s="15"/>
    </row>
    <row r="152" spans="1:25" s="16" customFormat="1" ht="13" x14ac:dyDescent="0.3">
      <c r="A152" s="85" t="s">
        <v>118</v>
      </c>
      <c r="B152" s="86"/>
      <c r="C152" s="86"/>
      <c r="D152" s="86"/>
      <c r="E152" s="86"/>
      <c r="F152" s="86"/>
      <c r="G152" s="86"/>
      <c r="H152" s="86"/>
      <c r="I152" s="86"/>
      <c r="J152" s="86"/>
      <c r="K152" s="86" t="s">
        <v>119</v>
      </c>
      <c r="L152" s="86"/>
      <c r="M152" s="86" t="s">
        <v>120</v>
      </c>
      <c r="N152" s="86"/>
      <c r="O152" s="86" t="s">
        <v>121</v>
      </c>
      <c r="P152" s="86"/>
      <c r="Q152" s="86"/>
      <c r="R152" s="86" t="s">
        <v>122</v>
      </c>
      <c r="S152" s="86"/>
      <c r="T152" s="86" t="s">
        <v>106</v>
      </c>
      <c r="U152" s="86"/>
      <c r="V152" s="90"/>
      <c r="W152" s="15"/>
      <c r="X152" s="15"/>
      <c r="Y152" s="15"/>
    </row>
    <row r="153" spans="1:25" s="16" customFormat="1" ht="13" x14ac:dyDescent="0.3">
      <c r="A153" s="85"/>
      <c r="B153" s="86"/>
      <c r="C153" s="86"/>
      <c r="D153" s="86"/>
      <c r="E153" s="86"/>
      <c r="F153" s="86"/>
      <c r="G153" s="86"/>
      <c r="H153" s="86"/>
      <c r="I153" s="86"/>
      <c r="J153" s="86"/>
      <c r="K153" s="86"/>
      <c r="L153" s="86"/>
      <c r="M153" s="86"/>
      <c r="N153" s="86"/>
      <c r="O153" s="86"/>
      <c r="P153" s="86"/>
      <c r="Q153" s="86"/>
      <c r="R153" s="86"/>
      <c r="S153" s="86"/>
      <c r="T153" s="86"/>
      <c r="U153" s="86"/>
      <c r="V153" s="90"/>
      <c r="W153" s="15"/>
      <c r="X153" s="15"/>
      <c r="Y153" s="15"/>
    </row>
    <row r="154" spans="1:25" s="16" customFormat="1" ht="13" x14ac:dyDescent="0.3">
      <c r="A154" s="85"/>
      <c r="B154" s="86"/>
      <c r="C154" s="86"/>
      <c r="D154" s="86"/>
      <c r="E154" s="86"/>
      <c r="F154" s="86"/>
      <c r="G154" s="86"/>
      <c r="H154" s="86"/>
      <c r="I154" s="86"/>
      <c r="J154" s="86"/>
      <c r="K154" s="86"/>
      <c r="L154" s="86"/>
      <c r="M154" s="86"/>
      <c r="N154" s="86"/>
      <c r="O154" s="86"/>
      <c r="P154" s="86"/>
      <c r="Q154" s="86"/>
      <c r="R154" s="86"/>
      <c r="S154" s="86"/>
      <c r="T154" s="86"/>
      <c r="U154" s="86"/>
      <c r="V154" s="90"/>
      <c r="W154" s="15"/>
      <c r="X154" s="15"/>
      <c r="Y154" s="15"/>
    </row>
    <row r="155" spans="1:25" s="16" customFormat="1" ht="13" x14ac:dyDescent="0.3">
      <c r="A155" s="85"/>
      <c r="B155" s="86"/>
      <c r="C155" s="86"/>
      <c r="D155" s="86"/>
      <c r="E155" s="86"/>
      <c r="F155" s="86"/>
      <c r="G155" s="86"/>
      <c r="H155" s="86"/>
      <c r="I155" s="86"/>
      <c r="J155" s="86"/>
      <c r="K155" s="86"/>
      <c r="L155" s="86"/>
      <c r="M155" s="86"/>
      <c r="N155" s="86"/>
      <c r="O155" s="86"/>
      <c r="P155" s="86"/>
      <c r="Q155" s="86"/>
      <c r="R155" s="86"/>
      <c r="S155" s="86"/>
      <c r="T155" s="86"/>
      <c r="U155" s="86"/>
      <c r="V155" s="90"/>
      <c r="W155" s="15"/>
      <c r="X155" s="15"/>
      <c r="Y155" s="15"/>
    </row>
    <row r="156" spans="1:25" s="16" customFormat="1" ht="13" x14ac:dyDescent="0.3">
      <c r="A156" s="91" t="s">
        <v>109</v>
      </c>
      <c r="B156" s="92"/>
      <c r="C156" s="92"/>
      <c r="D156" s="92"/>
      <c r="E156" s="92"/>
      <c r="F156" s="92"/>
      <c r="G156" s="92"/>
      <c r="H156" s="92"/>
      <c r="I156" s="92"/>
      <c r="J156" s="92"/>
      <c r="K156" s="92"/>
      <c r="L156" s="92"/>
      <c r="M156" s="92"/>
      <c r="N156" s="92"/>
      <c r="O156" s="92"/>
      <c r="P156" s="92"/>
      <c r="Q156" s="92"/>
      <c r="R156" s="92"/>
      <c r="S156" s="92"/>
      <c r="T156" s="86"/>
      <c r="U156" s="86"/>
      <c r="V156" s="90"/>
      <c r="W156" s="15"/>
      <c r="X156" s="15"/>
      <c r="Y156" s="15"/>
    </row>
    <row r="157" spans="1:25" s="16" customFormat="1" ht="13" x14ac:dyDescent="0.3">
      <c r="A157" s="20"/>
      <c r="B157" s="21"/>
      <c r="C157" s="21"/>
      <c r="D157" s="21"/>
      <c r="E157" s="21"/>
      <c r="F157" s="21"/>
      <c r="G157" s="21"/>
      <c r="H157" s="21"/>
      <c r="I157" s="21"/>
      <c r="J157" s="21"/>
      <c r="K157" s="21"/>
      <c r="L157" s="21"/>
      <c r="M157" s="21"/>
      <c r="N157" s="21"/>
      <c r="O157" s="21"/>
      <c r="P157" s="21"/>
      <c r="Q157" s="21"/>
      <c r="R157" s="21"/>
      <c r="S157" s="22"/>
      <c r="T157" s="22"/>
      <c r="U157" s="22"/>
      <c r="V157" s="23"/>
      <c r="W157" s="26"/>
      <c r="X157" s="26"/>
      <c r="Y157" s="26"/>
    </row>
    <row r="158" spans="1:25" s="16" customFormat="1" ht="13" x14ac:dyDescent="0.3">
      <c r="A158" s="103" t="s">
        <v>123</v>
      </c>
      <c r="B158" s="104"/>
      <c r="C158" s="104"/>
      <c r="D158" s="104"/>
      <c r="E158" s="104"/>
      <c r="F158" s="104"/>
      <c r="G158" s="104"/>
      <c r="H158" s="104"/>
      <c r="I158" s="104"/>
      <c r="J158" s="104"/>
      <c r="K158" s="104"/>
      <c r="L158" s="104"/>
      <c r="M158" s="104"/>
      <c r="N158" s="104"/>
      <c r="O158" s="104"/>
      <c r="P158" s="104"/>
      <c r="Q158" s="104"/>
      <c r="R158" s="104"/>
      <c r="S158" s="104"/>
      <c r="T158" s="104"/>
      <c r="U158" s="104"/>
      <c r="V158" s="105"/>
      <c r="W158" s="15"/>
      <c r="X158" s="15"/>
      <c r="Y158" s="15"/>
    </row>
    <row r="159" spans="1:25" s="16" customFormat="1" ht="22.5" customHeight="1" x14ac:dyDescent="0.3">
      <c r="A159" s="85" t="s">
        <v>124</v>
      </c>
      <c r="B159" s="86"/>
      <c r="C159" s="86"/>
      <c r="D159" s="86"/>
      <c r="E159" s="86"/>
      <c r="F159" s="86"/>
      <c r="G159" s="86"/>
      <c r="H159" s="86"/>
      <c r="I159" s="86"/>
      <c r="J159" s="106" t="s">
        <v>125</v>
      </c>
      <c r="K159" s="106"/>
      <c r="L159" s="106"/>
      <c r="M159" s="106"/>
      <c r="N159" s="107" t="s">
        <v>126</v>
      </c>
      <c r="O159" s="107"/>
      <c r="P159" s="108"/>
      <c r="Q159" s="86" t="s">
        <v>105</v>
      </c>
      <c r="R159" s="86"/>
      <c r="S159" s="86"/>
      <c r="T159" s="86" t="s">
        <v>106</v>
      </c>
      <c r="U159" s="86"/>
      <c r="V159" s="90"/>
      <c r="W159" s="15"/>
      <c r="X159" s="15"/>
      <c r="Y159" s="15"/>
    </row>
    <row r="160" spans="1:25" s="16" customFormat="1" ht="13" x14ac:dyDescent="0.3">
      <c r="A160" s="95" t="s">
        <v>143</v>
      </c>
      <c r="B160" s="96"/>
      <c r="C160" s="96"/>
      <c r="D160" s="96"/>
      <c r="E160" s="96"/>
      <c r="F160" s="96"/>
      <c r="G160" s="96"/>
      <c r="H160" s="96"/>
      <c r="I160" s="96"/>
      <c r="J160" s="97">
        <v>1</v>
      </c>
      <c r="K160" s="97"/>
      <c r="L160" s="97"/>
      <c r="M160" s="97"/>
      <c r="N160" s="98">
        <v>139345</v>
      </c>
      <c r="O160" s="98"/>
      <c r="P160" s="99"/>
      <c r="Q160" s="100">
        <v>4</v>
      </c>
      <c r="R160" s="100"/>
      <c r="S160" s="100"/>
      <c r="T160" s="101">
        <f>+(J160*N160)/Q160</f>
        <v>34836.25</v>
      </c>
      <c r="U160" s="101"/>
      <c r="V160" s="102"/>
      <c r="W160" s="15"/>
      <c r="X160" s="15"/>
      <c r="Y160" s="15"/>
    </row>
    <row r="161" spans="1:25" s="16" customFormat="1" ht="13" x14ac:dyDescent="0.3">
      <c r="A161" s="95" t="s">
        <v>128</v>
      </c>
      <c r="B161" s="96"/>
      <c r="C161" s="96"/>
      <c r="D161" s="96"/>
      <c r="E161" s="96"/>
      <c r="F161" s="96"/>
      <c r="G161" s="96"/>
      <c r="H161" s="96"/>
      <c r="I161" s="96"/>
      <c r="J161" s="97">
        <v>1</v>
      </c>
      <c r="K161" s="97"/>
      <c r="L161" s="97"/>
      <c r="M161" s="97"/>
      <c r="N161" s="98">
        <v>95436</v>
      </c>
      <c r="O161" s="98"/>
      <c r="P161" s="99"/>
      <c r="Q161" s="100">
        <v>4</v>
      </c>
      <c r="R161" s="100"/>
      <c r="S161" s="100"/>
      <c r="T161" s="101">
        <f>+(J161*N161)/Q161</f>
        <v>23859</v>
      </c>
      <c r="U161" s="101"/>
      <c r="V161" s="102"/>
      <c r="W161" s="15"/>
      <c r="X161" s="15"/>
      <c r="Y161" s="15"/>
    </row>
    <row r="162" spans="1:25" s="16" customFormat="1" ht="13" x14ac:dyDescent="0.3">
      <c r="A162" s="85"/>
      <c r="B162" s="86"/>
      <c r="C162" s="86"/>
      <c r="D162" s="86"/>
      <c r="E162" s="86"/>
      <c r="F162" s="86"/>
      <c r="G162" s="86"/>
      <c r="H162" s="86"/>
      <c r="I162" s="86"/>
      <c r="J162" s="87"/>
      <c r="K162" s="88"/>
      <c r="L162" s="88"/>
      <c r="M162" s="88"/>
      <c r="N162" s="88"/>
      <c r="O162" s="88"/>
      <c r="P162" s="89"/>
      <c r="Q162" s="86"/>
      <c r="R162" s="86"/>
      <c r="S162" s="86"/>
      <c r="T162" s="86"/>
      <c r="U162" s="86"/>
      <c r="V162" s="90"/>
      <c r="W162" s="15"/>
      <c r="X162" s="15"/>
      <c r="Y162" s="15"/>
    </row>
    <row r="163" spans="1:25" s="16" customFormat="1" ht="13" x14ac:dyDescent="0.3">
      <c r="A163" s="91" t="s">
        <v>109</v>
      </c>
      <c r="B163" s="92"/>
      <c r="C163" s="92"/>
      <c r="D163" s="92"/>
      <c r="E163" s="92"/>
      <c r="F163" s="92"/>
      <c r="G163" s="92"/>
      <c r="H163" s="92"/>
      <c r="I163" s="92"/>
      <c r="J163" s="92"/>
      <c r="K163" s="92"/>
      <c r="L163" s="92"/>
      <c r="M163" s="92"/>
      <c r="N163" s="92"/>
      <c r="O163" s="92"/>
      <c r="P163" s="92"/>
      <c r="Q163" s="92"/>
      <c r="R163" s="92"/>
      <c r="S163" s="92"/>
      <c r="T163" s="93">
        <f>+SUM(T160:V161)</f>
        <v>58695.25</v>
      </c>
      <c r="U163" s="93"/>
      <c r="V163" s="94"/>
      <c r="W163" s="15"/>
      <c r="X163" s="15"/>
      <c r="Y163" s="15"/>
    </row>
    <row r="164" spans="1:25" s="28" customFormat="1" x14ac:dyDescent="0.35">
      <c r="A164" s="77" t="s">
        <v>129</v>
      </c>
      <c r="B164" s="78"/>
      <c r="C164" s="78"/>
      <c r="D164" s="78"/>
      <c r="E164" s="78"/>
      <c r="F164" s="78"/>
      <c r="G164" s="78"/>
      <c r="H164" s="78"/>
      <c r="I164" s="78"/>
      <c r="J164" s="78"/>
      <c r="K164" s="78"/>
      <c r="L164" s="78"/>
      <c r="M164" s="78"/>
      <c r="N164" s="78"/>
      <c r="O164" s="78"/>
      <c r="P164" s="78"/>
      <c r="Q164" s="78"/>
      <c r="R164" s="78"/>
      <c r="S164" s="78"/>
      <c r="T164" s="79">
        <f>+T163+T156+T150+T141</f>
        <v>226695.25</v>
      </c>
      <c r="U164" s="79"/>
      <c r="V164" s="80"/>
      <c r="W164" s="15"/>
      <c r="X164" s="15"/>
      <c r="Y164" s="15"/>
    </row>
    <row r="165" spans="1:25" s="28" customFormat="1" x14ac:dyDescent="0.35">
      <c r="A165" s="29" t="s">
        <v>130</v>
      </c>
      <c r="B165" s="30"/>
      <c r="C165" s="30"/>
      <c r="D165" s="31"/>
      <c r="E165" s="32">
        <v>0.25</v>
      </c>
      <c r="F165" s="30"/>
      <c r="G165" s="30"/>
      <c r="H165" s="30"/>
      <c r="I165" s="30"/>
      <c r="J165" s="30"/>
      <c r="K165" s="30"/>
      <c r="L165" s="30"/>
      <c r="M165" s="31"/>
      <c r="N165" s="27"/>
      <c r="O165" s="27"/>
      <c r="P165" s="27"/>
      <c r="Q165" s="27"/>
      <c r="R165" s="27"/>
      <c r="S165" s="27" t="s">
        <v>131</v>
      </c>
      <c r="T165" s="79">
        <f>+T164*E165</f>
        <v>56673.8125</v>
      </c>
      <c r="U165" s="79"/>
      <c r="V165" s="80"/>
      <c r="W165" s="15"/>
      <c r="X165" s="15"/>
      <c r="Y165" s="15"/>
    </row>
    <row r="166" spans="1:25" s="28" customFormat="1" ht="15" thickBot="1" x14ac:dyDescent="0.4">
      <c r="A166" s="81" t="s">
        <v>132</v>
      </c>
      <c r="B166" s="82"/>
      <c r="C166" s="82"/>
      <c r="D166" s="82"/>
      <c r="E166" s="82"/>
      <c r="F166" s="82"/>
      <c r="G166" s="82"/>
      <c r="H166" s="82"/>
      <c r="I166" s="82"/>
      <c r="J166" s="82"/>
      <c r="K166" s="82"/>
      <c r="L166" s="82"/>
      <c r="M166" s="82"/>
      <c r="N166" s="82"/>
      <c r="O166" s="82"/>
      <c r="P166" s="82"/>
      <c r="Q166" s="82"/>
      <c r="R166" s="82"/>
      <c r="S166" s="82"/>
      <c r="T166" s="83">
        <f>+T165+T164</f>
        <v>283369.0625</v>
      </c>
      <c r="U166" s="83"/>
      <c r="V166" s="84"/>
      <c r="W166" s="15"/>
      <c r="X166" s="15"/>
      <c r="Y166" s="15"/>
    </row>
    <row r="168" spans="1:25" ht="15" thickBot="1" x14ac:dyDescent="0.4"/>
    <row r="169" spans="1:25" s="12" customFormat="1" ht="30" customHeight="1" x14ac:dyDescent="0.35">
      <c r="A169" s="137"/>
      <c r="B169" s="138"/>
      <c r="C169" s="138"/>
      <c r="D169" s="139"/>
      <c r="E169" s="146" t="s">
        <v>94</v>
      </c>
      <c r="F169" s="147"/>
      <c r="G169" s="147"/>
      <c r="H169" s="147"/>
      <c r="I169" s="147"/>
      <c r="J169" s="147"/>
      <c r="K169" s="147"/>
      <c r="L169" s="147"/>
      <c r="M169" s="147"/>
      <c r="N169" s="147"/>
      <c r="O169" s="147"/>
      <c r="P169" s="147"/>
      <c r="Q169" s="147"/>
      <c r="R169" s="147"/>
      <c r="S169" s="148"/>
      <c r="T169" s="146" t="s">
        <v>95</v>
      </c>
      <c r="U169" s="147"/>
      <c r="V169" s="148"/>
    </row>
    <row r="170" spans="1:25" s="12" customFormat="1" ht="30" customHeight="1" thickBot="1" x14ac:dyDescent="0.4">
      <c r="A170" s="140"/>
      <c r="B170" s="141"/>
      <c r="C170" s="141"/>
      <c r="D170" s="142"/>
      <c r="E170" s="149"/>
      <c r="F170" s="150"/>
      <c r="G170" s="150"/>
      <c r="H170" s="150"/>
      <c r="I170" s="150"/>
      <c r="J170" s="150"/>
      <c r="K170" s="150"/>
      <c r="L170" s="150"/>
      <c r="M170" s="150"/>
      <c r="N170" s="150"/>
      <c r="O170" s="150"/>
      <c r="P170" s="150"/>
      <c r="Q170" s="150"/>
      <c r="R170" s="150"/>
      <c r="S170" s="151"/>
      <c r="T170" s="149"/>
      <c r="U170" s="150"/>
      <c r="V170" s="151"/>
    </row>
    <row r="171" spans="1:25" s="12" customFormat="1" ht="5.15" customHeight="1" thickBot="1" x14ac:dyDescent="0.4">
      <c r="A171" s="140"/>
      <c r="B171" s="141"/>
      <c r="C171" s="141"/>
      <c r="D171" s="142"/>
      <c r="E171" s="152"/>
      <c r="F171" s="153"/>
      <c r="G171" s="153"/>
      <c r="H171" s="153"/>
      <c r="I171" s="153"/>
      <c r="J171" s="153"/>
      <c r="K171" s="153"/>
      <c r="L171" s="153"/>
      <c r="M171" s="153"/>
      <c r="N171" s="153"/>
      <c r="O171" s="153"/>
      <c r="P171" s="153"/>
      <c r="Q171" s="153"/>
      <c r="R171" s="153"/>
      <c r="S171" s="153"/>
      <c r="T171" s="153"/>
      <c r="U171" s="153"/>
      <c r="V171" s="154"/>
    </row>
    <row r="172" spans="1:25" s="12" customFormat="1" ht="25" customHeight="1" thickBot="1" x14ac:dyDescent="0.4">
      <c r="A172" s="140"/>
      <c r="B172" s="141"/>
      <c r="C172" s="141"/>
      <c r="D172" s="142"/>
      <c r="E172" s="128" t="s">
        <v>96</v>
      </c>
      <c r="F172" s="129"/>
      <c r="G172" s="129"/>
      <c r="H172" s="129"/>
      <c r="I172" s="129"/>
      <c r="J172" s="129"/>
      <c r="K172" s="129"/>
      <c r="L172" s="129"/>
      <c r="M172" s="129"/>
      <c r="N172" s="129"/>
      <c r="O172" s="129"/>
      <c r="P172" s="129"/>
      <c r="Q172" s="129"/>
      <c r="R172" s="129"/>
      <c r="S172" s="129"/>
      <c r="T172" s="129"/>
      <c r="U172" s="129"/>
      <c r="V172" s="130"/>
    </row>
    <row r="173" spans="1:25" s="12" customFormat="1" ht="5.15" customHeight="1" thickBot="1" x14ac:dyDescent="0.4">
      <c r="A173" s="143"/>
      <c r="B173" s="144"/>
      <c r="C173" s="144"/>
      <c r="D173" s="145"/>
      <c r="E173" s="128"/>
      <c r="F173" s="129"/>
      <c r="G173" s="129"/>
      <c r="H173" s="129"/>
      <c r="I173" s="129"/>
      <c r="J173" s="129"/>
      <c r="K173" s="129"/>
      <c r="L173" s="129"/>
      <c r="M173" s="129"/>
      <c r="N173" s="129"/>
      <c r="O173" s="129"/>
      <c r="P173" s="129"/>
      <c r="Q173" s="129"/>
      <c r="R173" s="129"/>
      <c r="S173" s="129"/>
      <c r="T173" s="129"/>
      <c r="U173" s="129"/>
      <c r="V173" s="130"/>
    </row>
    <row r="174" spans="1:25" s="14" customFormat="1" x14ac:dyDescent="0.35">
      <c r="A174" s="131" t="s">
        <v>97</v>
      </c>
      <c r="B174" s="132"/>
      <c r="C174" s="132"/>
      <c r="D174" s="132"/>
      <c r="E174" s="132"/>
      <c r="F174" s="132"/>
      <c r="G174" s="132"/>
      <c r="H174" s="132"/>
      <c r="I174" s="132"/>
      <c r="J174" s="132"/>
      <c r="K174" s="132"/>
      <c r="L174" s="132"/>
      <c r="M174" s="132"/>
      <c r="N174" s="132"/>
      <c r="O174" s="132"/>
      <c r="P174" s="132"/>
      <c r="Q174" s="132"/>
      <c r="R174" s="132"/>
      <c r="S174" s="132"/>
      <c r="T174" s="132"/>
      <c r="U174" s="132"/>
      <c r="V174" s="133"/>
      <c r="W174" s="13"/>
      <c r="X174" s="13"/>
      <c r="Y174" s="13"/>
    </row>
    <row r="175" spans="1:25" s="16" customFormat="1" ht="13" x14ac:dyDescent="0.3">
      <c r="A175" s="134" t="s">
        <v>98</v>
      </c>
      <c r="B175" s="135"/>
      <c r="C175" s="135" t="s">
        <v>3</v>
      </c>
      <c r="D175" s="135"/>
      <c r="E175" s="135"/>
      <c r="F175" s="135"/>
      <c r="G175" s="135"/>
      <c r="H175" s="135"/>
      <c r="I175" s="135"/>
      <c r="J175" s="135"/>
      <c r="K175" s="135"/>
      <c r="L175" s="135"/>
      <c r="M175" s="135"/>
      <c r="N175" s="135"/>
      <c r="O175" s="135"/>
      <c r="P175" s="135"/>
      <c r="Q175" s="135"/>
      <c r="R175" s="135" t="s">
        <v>99</v>
      </c>
      <c r="S175" s="135"/>
      <c r="T175" s="135" t="s">
        <v>100</v>
      </c>
      <c r="U175" s="135"/>
      <c r="V175" s="136"/>
      <c r="W175" s="15"/>
      <c r="X175" s="15"/>
      <c r="Y175" s="15"/>
    </row>
    <row r="176" spans="1:25" s="14" customFormat="1" x14ac:dyDescent="0.35">
      <c r="A176" s="123">
        <f>+'2026'!B11</f>
        <v>5</v>
      </c>
      <c r="B176" s="124"/>
      <c r="C176" s="125" t="str">
        <f>+'2026'!F11</f>
        <v>Válvula de retención oscilante 1 1/2" en bronce, instalación horizontal, para prevención de reflujo en tuberías.</v>
      </c>
      <c r="D176" s="126"/>
      <c r="E176" s="126"/>
      <c r="F176" s="126"/>
      <c r="G176" s="126"/>
      <c r="H176" s="126"/>
      <c r="I176" s="126"/>
      <c r="J176" s="126"/>
      <c r="K176" s="126"/>
      <c r="L176" s="126"/>
      <c r="M176" s="126"/>
      <c r="N176" s="126"/>
      <c r="O176" s="126"/>
      <c r="P176" s="126"/>
      <c r="Q176" s="126"/>
      <c r="R176" s="126" t="str">
        <f>+'2026'!G11</f>
        <v>UND</v>
      </c>
      <c r="S176" s="126"/>
      <c r="T176" s="126"/>
      <c r="U176" s="126"/>
      <c r="V176" s="127"/>
      <c r="W176" s="13"/>
      <c r="X176" s="13"/>
      <c r="Y176" s="13"/>
    </row>
    <row r="177" spans="1:25" s="16" customFormat="1" ht="13"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9"/>
      <c r="W177" s="15"/>
      <c r="X177" s="15"/>
      <c r="Y177" s="15"/>
    </row>
    <row r="178" spans="1:25" s="16" customFormat="1" ht="13" x14ac:dyDescent="0.3">
      <c r="A178" s="103" t="s">
        <v>101</v>
      </c>
      <c r="B178" s="104"/>
      <c r="C178" s="104"/>
      <c r="D178" s="104"/>
      <c r="E178" s="104"/>
      <c r="F178" s="104"/>
      <c r="G178" s="104"/>
      <c r="H178" s="104"/>
      <c r="I178" s="104"/>
      <c r="J178" s="104"/>
      <c r="K178" s="104"/>
      <c r="L178" s="104"/>
      <c r="M178" s="104"/>
      <c r="N178" s="104"/>
      <c r="O178" s="104"/>
      <c r="P178" s="104"/>
      <c r="Q178" s="104"/>
      <c r="R178" s="104"/>
      <c r="S178" s="104"/>
      <c r="T178" s="104"/>
      <c r="U178" s="104"/>
      <c r="V178" s="105"/>
      <c r="W178" s="15"/>
      <c r="X178" s="15"/>
      <c r="Y178" s="15"/>
    </row>
    <row r="179" spans="1:25" s="16" customFormat="1" ht="13" x14ac:dyDescent="0.3">
      <c r="A179" s="85" t="s">
        <v>3</v>
      </c>
      <c r="B179" s="86"/>
      <c r="C179" s="86"/>
      <c r="D179" s="86"/>
      <c r="E179" s="86"/>
      <c r="F179" s="86"/>
      <c r="G179" s="86"/>
      <c r="H179" s="86" t="s">
        <v>102</v>
      </c>
      <c r="I179" s="86"/>
      <c r="J179" s="86"/>
      <c r="K179" s="86" t="s">
        <v>103</v>
      </c>
      <c r="L179" s="86"/>
      <c r="M179" s="86"/>
      <c r="N179" s="86"/>
      <c r="O179" s="86" t="s">
        <v>104</v>
      </c>
      <c r="P179" s="86"/>
      <c r="Q179" s="86"/>
      <c r="R179" s="86" t="s">
        <v>105</v>
      </c>
      <c r="S179" s="86"/>
      <c r="T179" s="86" t="s">
        <v>106</v>
      </c>
      <c r="U179" s="86"/>
      <c r="V179" s="90"/>
      <c r="W179" s="15"/>
      <c r="X179" s="15"/>
      <c r="Y179" s="15"/>
    </row>
    <row r="180" spans="1:25" s="16" customFormat="1" ht="13" x14ac:dyDescent="0.3">
      <c r="A180" s="95" t="s">
        <v>107</v>
      </c>
      <c r="B180" s="122"/>
      <c r="C180" s="122"/>
      <c r="D180" s="122"/>
      <c r="E180" s="122"/>
      <c r="F180" s="122"/>
      <c r="G180" s="122"/>
      <c r="H180" s="86"/>
      <c r="I180" s="86"/>
      <c r="J180" s="86"/>
      <c r="K180" s="86"/>
      <c r="L180" s="86"/>
      <c r="M180" s="86"/>
      <c r="N180" s="86"/>
      <c r="O180" s="86"/>
      <c r="P180" s="86"/>
      <c r="Q180" s="86"/>
      <c r="R180" s="86"/>
      <c r="S180" s="86"/>
      <c r="T180" s="101">
        <v>6000</v>
      </c>
      <c r="U180" s="101"/>
      <c r="V180" s="102"/>
      <c r="W180" s="15"/>
      <c r="X180" s="15"/>
      <c r="Y180" s="15"/>
    </row>
    <row r="181" spans="1:25" s="16" customFormat="1" ht="13" x14ac:dyDescent="0.3">
      <c r="A181" s="95"/>
      <c r="B181" s="96"/>
      <c r="C181" s="96"/>
      <c r="D181" s="96"/>
      <c r="E181" s="96"/>
      <c r="F181" s="96"/>
      <c r="G181" s="96"/>
      <c r="H181" s="86"/>
      <c r="I181" s="86"/>
      <c r="J181" s="86"/>
      <c r="K181" s="86"/>
      <c r="L181" s="86"/>
      <c r="M181" s="86"/>
      <c r="N181" s="86"/>
      <c r="O181" s="101"/>
      <c r="P181" s="101"/>
      <c r="Q181" s="101"/>
      <c r="R181" s="100"/>
      <c r="S181" s="100"/>
      <c r="T181" s="163"/>
      <c r="U181" s="163"/>
      <c r="V181" s="164"/>
      <c r="W181" s="15"/>
      <c r="X181" s="15"/>
      <c r="Y181" s="15"/>
    </row>
    <row r="182" spans="1:25" s="16" customFormat="1" ht="13" x14ac:dyDescent="0.3">
      <c r="A182" s="95"/>
      <c r="B182" s="96"/>
      <c r="C182" s="96"/>
      <c r="D182" s="96"/>
      <c r="E182" s="96"/>
      <c r="F182" s="96"/>
      <c r="G182" s="96"/>
      <c r="H182" s="86"/>
      <c r="I182" s="86"/>
      <c r="J182" s="86"/>
      <c r="K182" s="86"/>
      <c r="L182" s="86"/>
      <c r="M182" s="86"/>
      <c r="N182" s="86"/>
      <c r="O182" s="101"/>
      <c r="P182" s="101"/>
      <c r="Q182" s="101"/>
      <c r="R182" s="100"/>
      <c r="S182" s="100"/>
      <c r="T182" s="163"/>
      <c r="U182" s="163"/>
      <c r="V182" s="164"/>
      <c r="W182" s="15"/>
      <c r="X182" s="15"/>
      <c r="Y182" s="15"/>
    </row>
    <row r="183" spans="1:25" s="16" customFormat="1" ht="13" x14ac:dyDescent="0.3">
      <c r="A183" s="91" t="s">
        <v>109</v>
      </c>
      <c r="B183" s="92"/>
      <c r="C183" s="92"/>
      <c r="D183" s="92"/>
      <c r="E183" s="92"/>
      <c r="F183" s="92"/>
      <c r="G183" s="92"/>
      <c r="H183" s="92"/>
      <c r="I183" s="92"/>
      <c r="J183" s="92"/>
      <c r="K183" s="92"/>
      <c r="L183" s="92"/>
      <c r="M183" s="92"/>
      <c r="N183" s="92"/>
      <c r="O183" s="92"/>
      <c r="P183" s="92"/>
      <c r="Q183" s="92"/>
      <c r="R183" s="92"/>
      <c r="S183" s="92"/>
      <c r="T183" s="109">
        <f>+SUM(T180:V182)</f>
        <v>6000</v>
      </c>
      <c r="U183" s="86"/>
      <c r="V183" s="90"/>
      <c r="W183" s="15"/>
      <c r="X183" s="15"/>
      <c r="Y183" s="15"/>
    </row>
    <row r="184" spans="1:25" s="16" customFormat="1" ht="13" x14ac:dyDescent="0.3">
      <c r="A184" s="20"/>
      <c r="B184" s="21"/>
      <c r="C184" s="21"/>
      <c r="D184" s="21"/>
      <c r="E184" s="21"/>
      <c r="F184" s="21"/>
      <c r="G184" s="21"/>
      <c r="H184" s="21"/>
      <c r="I184" s="21"/>
      <c r="J184" s="21"/>
      <c r="K184" s="21"/>
      <c r="L184" s="21"/>
      <c r="M184" s="21"/>
      <c r="N184" s="21"/>
      <c r="O184" s="21"/>
      <c r="P184" s="21"/>
      <c r="Q184" s="21"/>
      <c r="R184" s="21"/>
      <c r="S184" s="22"/>
      <c r="T184" s="22"/>
      <c r="U184" s="22"/>
      <c r="V184" s="23"/>
      <c r="W184" s="15"/>
      <c r="X184" s="15"/>
      <c r="Y184" s="15"/>
    </row>
    <row r="185" spans="1:25" s="16" customFormat="1" ht="13" x14ac:dyDescent="0.3">
      <c r="A185" s="103" t="s">
        <v>110</v>
      </c>
      <c r="B185" s="104"/>
      <c r="C185" s="104"/>
      <c r="D185" s="104"/>
      <c r="E185" s="104"/>
      <c r="F185" s="104"/>
      <c r="G185" s="104"/>
      <c r="H185" s="104"/>
      <c r="I185" s="104"/>
      <c r="J185" s="104"/>
      <c r="K185" s="104"/>
      <c r="L185" s="104"/>
      <c r="M185" s="104"/>
      <c r="N185" s="104"/>
      <c r="O185" s="104"/>
      <c r="P185" s="104"/>
      <c r="Q185" s="104"/>
      <c r="R185" s="104"/>
      <c r="S185" s="104"/>
      <c r="T185" s="104"/>
      <c r="U185" s="104"/>
      <c r="V185" s="105"/>
      <c r="W185" s="15"/>
      <c r="X185" s="15"/>
      <c r="Y185" s="15"/>
    </row>
    <row r="186" spans="1:25" s="16" customFormat="1" ht="13" x14ac:dyDescent="0.3">
      <c r="A186" s="118" t="s">
        <v>3</v>
      </c>
      <c r="B186" s="119"/>
      <c r="C186" s="119"/>
      <c r="D186" s="119"/>
      <c r="E186" s="119"/>
      <c r="F186" s="119"/>
      <c r="G186" s="119"/>
      <c r="H186" s="119"/>
      <c r="I186" s="119"/>
      <c r="J186" s="119"/>
      <c r="K186" s="119"/>
      <c r="L186" s="119"/>
      <c r="M186" s="119" t="s">
        <v>99</v>
      </c>
      <c r="N186" s="119"/>
      <c r="O186" s="119" t="s">
        <v>100</v>
      </c>
      <c r="P186" s="119"/>
      <c r="Q186" s="119" t="s">
        <v>111</v>
      </c>
      <c r="R186" s="119"/>
      <c r="S186" s="119"/>
      <c r="T186" s="119" t="s">
        <v>112</v>
      </c>
      <c r="U186" s="119"/>
      <c r="V186" s="120"/>
      <c r="W186" s="15"/>
      <c r="X186" s="15"/>
      <c r="Y186" s="15"/>
    </row>
    <row r="187" spans="1:25" s="16" customFormat="1" ht="13" x14ac:dyDescent="0.3">
      <c r="A187" s="110" t="s">
        <v>145</v>
      </c>
      <c r="B187" s="111"/>
      <c r="C187" s="111"/>
      <c r="D187" s="111"/>
      <c r="E187" s="111"/>
      <c r="F187" s="111"/>
      <c r="G187" s="111"/>
      <c r="H187" s="111"/>
      <c r="I187" s="111"/>
      <c r="J187" s="111"/>
      <c r="K187" s="111"/>
      <c r="L187" s="112"/>
      <c r="M187" s="113" t="s">
        <v>7</v>
      </c>
      <c r="N187" s="113"/>
      <c r="O187" s="117">
        <v>1</v>
      </c>
      <c r="P187" s="117"/>
      <c r="Q187" s="114">
        <v>105000</v>
      </c>
      <c r="R187" s="114"/>
      <c r="S187" s="114"/>
      <c r="T187" s="115">
        <f>+O187*Q187</f>
        <v>105000</v>
      </c>
      <c r="U187" s="113"/>
      <c r="V187" s="116"/>
      <c r="W187" s="15"/>
      <c r="X187" s="15"/>
      <c r="Y187" s="15"/>
    </row>
    <row r="188" spans="1:25" s="16" customFormat="1" ht="13" x14ac:dyDescent="0.3">
      <c r="A188" s="110" t="s">
        <v>141</v>
      </c>
      <c r="B188" s="111"/>
      <c r="C188" s="111"/>
      <c r="D188" s="111"/>
      <c r="E188" s="111"/>
      <c r="F188" s="111"/>
      <c r="G188" s="111"/>
      <c r="H188" s="111"/>
      <c r="I188" s="111"/>
      <c r="J188" s="111"/>
      <c r="K188" s="111"/>
      <c r="L188" s="112"/>
      <c r="M188" s="113" t="s">
        <v>7</v>
      </c>
      <c r="N188" s="113"/>
      <c r="O188" s="117">
        <v>1</v>
      </c>
      <c r="P188" s="117"/>
      <c r="Q188" s="114">
        <v>8000</v>
      </c>
      <c r="R188" s="114"/>
      <c r="S188" s="114"/>
      <c r="T188" s="115">
        <f t="shared" ref="T188:T189" si="4">+O188*Q188</f>
        <v>8000</v>
      </c>
      <c r="U188" s="113"/>
      <c r="V188" s="116"/>
      <c r="W188" s="15"/>
      <c r="X188" s="15"/>
      <c r="Y188" s="15"/>
    </row>
    <row r="189" spans="1:25" s="16" customFormat="1" ht="13" x14ac:dyDescent="0.3">
      <c r="A189" s="110" t="s">
        <v>142</v>
      </c>
      <c r="B189" s="111"/>
      <c r="C189" s="111"/>
      <c r="D189" s="111"/>
      <c r="E189" s="111"/>
      <c r="F189" s="111"/>
      <c r="G189" s="111"/>
      <c r="H189" s="111"/>
      <c r="I189" s="111"/>
      <c r="J189" s="111"/>
      <c r="K189" s="111"/>
      <c r="L189" s="112"/>
      <c r="M189" s="113" t="s">
        <v>7</v>
      </c>
      <c r="N189" s="113"/>
      <c r="O189" s="117">
        <v>2</v>
      </c>
      <c r="P189" s="117"/>
      <c r="Q189" s="114">
        <v>9500</v>
      </c>
      <c r="R189" s="114"/>
      <c r="S189" s="114"/>
      <c r="T189" s="115">
        <f t="shared" si="4"/>
        <v>19000</v>
      </c>
      <c r="U189" s="113"/>
      <c r="V189" s="116"/>
      <c r="W189" s="15"/>
      <c r="X189" s="15"/>
      <c r="Y189" s="15"/>
    </row>
    <row r="190" spans="1:25" s="16" customFormat="1" ht="13" x14ac:dyDescent="0.3">
      <c r="A190" s="110"/>
      <c r="B190" s="111"/>
      <c r="C190" s="111"/>
      <c r="D190" s="111"/>
      <c r="E190" s="111"/>
      <c r="F190" s="111"/>
      <c r="G190" s="111"/>
      <c r="H190" s="111"/>
      <c r="I190" s="111"/>
      <c r="J190" s="111"/>
      <c r="K190" s="111"/>
      <c r="L190" s="112"/>
      <c r="M190" s="113"/>
      <c r="N190" s="113"/>
      <c r="O190" s="117"/>
      <c r="P190" s="117"/>
      <c r="Q190" s="114"/>
      <c r="R190" s="114"/>
      <c r="S190" s="114"/>
      <c r="T190" s="115"/>
      <c r="U190" s="113"/>
      <c r="V190" s="116"/>
      <c r="W190" s="15"/>
      <c r="X190" s="15"/>
      <c r="Y190" s="15"/>
    </row>
    <row r="191" spans="1:25" s="16" customFormat="1" ht="13" x14ac:dyDescent="0.3">
      <c r="A191" s="155"/>
      <c r="B191" s="156"/>
      <c r="C191" s="156"/>
      <c r="D191" s="156"/>
      <c r="E191" s="156"/>
      <c r="F191" s="156"/>
      <c r="G191" s="156"/>
      <c r="H191" s="156"/>
      <c r="I191" s="156"/>
      <c r="J191" s="156"/>
      <c r="K191" s="156"/>
      <c r="L191" s="157"/>
      <c r="M191" s="158"/>
      <c r="N191" s="159"/>
      <c r="O191" s="160"/>
      <c r="P191" s="161"/>
      <c r="Q191" s="162"/>
      <c r="R191" s="98"/>
      <c r="S191" s="99"/>
      <c r="T191" s="115"/>
      <c r="U191" s="113"/>
      <c r="V191" s="116"/>
      <c r="W191" s="15"/>
      <c r="X191" s="15"/>
      <c r="Y191" s="15"/>
    </row>
    <row r="192" spans="1:25" s="16" customFormat="1" ht="13" x14ac:dyDescent="0.3">
      <c r="A192" s="91" t="s">
        <v>109</v>
      </c>
      <c r="B192" s="92"/>
      <c r="C192" s="92"/>
      <c r="D192" s="92"/>
      <c r="E192" s="92"/>
      <c r="F192" s="92"/>
      <c r="G192" s="92"/>
      <c r="H192" s="92"/>
      <c r="I192" s="92"/>
      <c r="J192" s="92"/>
      <c r="K192" s="92"/>
      <c r="L192" s="92"/>
      <c r="M192" s="92"/>
      <c r="N192" s="92"/>
      <c r="O192" s="92"/>
      <c r="P192" s="92"/>
      <c r="Q192" s="92"/>
      <c r="R192" s="92"/>
      <c r="S192" s="92"/>
      <c r="T192" s="109">
        <f>+SUM(T187:V191)</f>
        <v>132000</v>
      </c>
      <c r="U192" s="86"/>
      <c r="V192" s="90"/>
      <c r="W192" s="15"/>
      <c r="X192" s="15"/>
      <c r="Y192" s="15"/>
    </row>
    <row r="193" spans="1:25" s="16" customFormat="1" ht="13" x14ac:dyDescent="0.3">
      <c r="A193" s="103" t="s">
        <v>117</v>
      </c>
      <c r="B193" s="104"/>
      <c r="C193" s="104"/>
      <c r="D193" s="104"/>
      <c r="E193" s="104"/>
      <c r="F193" s="104"/>
      <c r="G193" s="104"/>
      <c r="H193" s="104"/>
      <c r="I193" s="104"/>
      <c r="J193" s="104"/>
      <c r="K193" s="104"/>
      <c r="L193" s="104"/>
      <c r="M193" s="104"/>
      <c r="N193" s="104"/>
      <c r="O193" s="104"/>
      <c r="P193" s="104"/>
      <c r="Q193" s="104"/>
      <c r="R193" s="104"/>
      <c r="S193" s="104"/>
      <c r="T193" s="104"/>
      <c r="U193" s="104"/>
      <c r="V193" s="105"/>
      <c r="W193" s="15"/>
      <c r="X193" s="15"/>
      <c r="Y193" s="15"/>
    </row>
    <row r="194" spans="1:25" s="16" customFormat="1" ht="13" x14ac:dyDescent="0.3">
      <c r="A194" s="85" t="s">
        <v>118</v>
      </c>
      <c r="B194" s="86"/>
      <c r="C194" s="86"/>
      <c r="D194" s="86"/>
      <c r="E194" s="86"/>
      <c r="F194" s="86"/>
      <c r="G194" s="86"/>
      <c r="H194" s="86"/>
      <c r="I194" s="86"/>
      <c r="J194" s="86"/>
      <c r="K194" s="86" t="s">
        <v>119</v>
      </c>
      <c r="L194" s="86"/>
      <c r="M194" s="86" t="s">
        <v>120</v>
      </c>
      <c r="N194" s="86"/>
      <c r="O194" s="86" t="s">
        <v>121</v>
      </c>
      <c r="P194" s="86"/>
      <c r="Q194" s="86"/>
      <c r="R194" s="86" t="s">
        <v>122</v>
      </c>
      <c r="S194" s="86"/>
      <c r="T194" s="86" t="s">
        <v>106</v>
      </c>
      <c r="U194" s="86"/>
      <c r="V194" s="90"/>
      <c r="W194" s="15"/>
      <c r="X194" s="15"/>
      <c r="Y194" s="15"/>
    </row>
    <row r="195" spans="1:25" s="16" customFormat="1" ht="13" x14ac:dyDescent="0.3">
      <c r="A195" s="85"/>
      <c r="B195" s="86"/>
      <c r="C195" s="86"/>
      <c r="D195" s="86"/>
      <c r="E195" s="86"/>
      <c r="F195" s="86"/>
      <c r="G195" s="86"/>
      <c r="H195" s="86"/>
      <c r="I195" s="86"/>
      <c r="J195" s="86"/>
      <c r="K195" s="86"/>
      <c r="L195" s="86"/>
      <c r="M195" s="86"/>
      <c r="N195" s="86"/>
      <c r="O195" s="86"/>
      <c r="P195" s="86"/>
      <c r="Q195" s="86"/>
      <c r="R195" s="86"/>
      <c r="S195" s="86"/>
      <c r="T195" s="86"/>
      <c r="U195" s="86"/>
      <c r="V195" s="90"/>
      <c r="W195" s="15"/>
      <c r="X195" s="15"/>
      <c r="Y195" s="15"/>
    </row>
    <row r="196" spans="1:25" s="16" customFormat="1" ht="13" x14ac:dyDescent="0.3">
      <c r="A196" s="85"/>
      <c r="B196" s="86"/>
      <c r="C196" s="86"/>
      <c r="D196" s="86"/>
      <c r="E196" s="86"/>
      <c r="F196" s="86"/>
      <c r="G196" s="86"/>
      <c r="H196" s="86"/>
      <c r="I196" s="86"/>
      <c r="J196" s="86"/>
      <c r="K196" s="86"/>
      <c r="L196" s="86"/>
      <c r="M196" s="86"/>
      <c r="N196" s="86"/>
      <c r="O196" s="86"/>
      <c r="P196" s="86"/>
      <c r="Q196" s="86"/>
      <c r="R196" s="86"/>
      <c r="S196" s="86"/>
      <c r="T196" s="86"/>
      <c r="U196" s="86"/>
      <c r="V196" s="90"/>
      <c r="W196" s="15"/>
      <c r="X196" s="15"/>
      <c r="Y196" s="15"/>
    </row>
    <row r="197" spans="1:25" s="16" customFormat="1" ht="13" x14ac:dyDescent="0.3">
      <c r="A197" s="85"/>
      <c r="B197" s="86"/>
      <c r="C197" s="86"/>
      <c r="D197" s="86"/>
      <c r="E197" s="86"/>
      <c r="F197" s="86"/>
      <c r="G197" s="86"/>
      <c r="H197" s="86"/>
      <c r="I197" s="86"/>
      <c r="J197" s="86"/>
      <c r="K197" s="86"/>
      <c r="L197" s="86"/>
      <c r="M197" s="86"/>
      <c r="N197" s="86"/>
      <c r="O197" s="86"/>
      <c r="P197" s="86"/>
      <c r="Q197" s="86"/>
      <c r="R197" s="86"/>
      <c r="S197" s="86"/>
      <c r="T197" s="86"/>
      <c r="U197" s="86"/>
      <c r="V197" s="90"/>
      <c r="W197" s="15"/>
      <c r="X197" s="15"/>
      <c r="Y197" s="15"/>
    </row>
    <row r="198" spans="1:25" s="16" customFormat="1" ht="13" x14ac:dyDescent="0.3">
      <c r="A198" s="91" t="s">
        <v>109</v>
      </c>
      <c r="B198" s="92"/>
      <c r="C198" s="92"/>
      <c r="D198" s="92"/>
      <c r="E198" s="92"/>
      <c r="F198" s="92"/>
      <c r="G198" s="92"/>
      <c r="H198" s="92"/>
      <c r="I198" s="92"/>
      <c r="J198" s="92"/>
      <c r="K198" s="92"/>
      <c r="L198" s="92"/>
      <c r="M198" s="92"/>
      <c r="N198" s="92"/>
      <c r="O198" s="92"/>
      <c r="P198" s="92"/>
      <c r="Q198" s="92"/>
      <c r="R198" s="92"/>
      <c r="S198" s="92"/>
      <c r="T198" s="86"/>
      <c r="U198" s="86"/>
      <c r="V198" s="90"/>
      <c r="W198" s="15"/>
      <c r="X198" s="15"/>
      <c r="Y198" s="15"/>
    </row>
    <row r="199" spans="1:25" s="16" customFormat="1" ht="13" x14ac:dyDescent="0.3">
      <c r="A199" s="20"/>
      <c r="B199" s="21"/>
      <c r="C199" s="21"/>
      <c r="D199" s="21"/>
      <c r="E199" s="21"/>
      <c r="F199" s="21"/>
      <c r="G199" s="21"/>
      <c r="H199" s="21"/>
      <c r="I199" s="21"/>
      <c r="J199" s="21"/>
      <c r="K199" s="21"/>
      <c r="L199" s="21"/>
      <c r="M199" s="21"/>
      <c r="N199" s="21"/>
      <c r="O199" s="21"/>
      <c r="P199" s="21"/>
      <c r="Q199" s="21"/>
      <c r="R199" s="21"/>
      <c r="S199" s="22"/>
      <c r="T199" s="22"/>
      <c r="U199" s="22"/>
      <c r="V199" s="23"/>
      <c r="W199" s="26"/>
      <c r="X199" s="26"/>
      <c r="Y199" s="26"/>
    </row>
    <row r="200" spans="1:25" s="16" customFormat="1" ht="13" x14ac:dyDescent="0.3">
      <c r="A200" s="103" t="s">
        <v>123</v>
      </c>
      <c r="B200" s="104"/>
      <c r="C200" s="104"/>
      <c r="D200" s="104"/>
      <c r="E200" s="104"/>
      <c r="F200" s="104"/>
      <c r="G200" s="104"/>
      <c r="H200" s="104"/>
      <c r="I200" s="104"/>
      <c r="J200" s="104"/>
      <c r="K200" s="104"/>
      <c r="L200" s="104"/>
      <c r="M200" s="104"/>
      <c r="N200" s="104"/>
      <c r="O200" s="104"/>
      <c r="P200" s="104"/>
      <c r="Q200" s="104"/>
      <c r="R200" s="104"/>
      <c r="S200" s="104"/>
      <c r="T200" s="104"/>
      <c r="U200" s="104"/>
      <c r="V200" s="105"/>
      <c r="W200" s="15"/>
      <c r="X200" s="15"/>
      <c r="Y200" s="15"/>
    </row>
    <row r="201" spans="1:25" s="16" customFormat="1" ht="22.5" customHeight="1" x14ac:dyDescent="0.3">
      <c r="A201" s="85" t="s">
        <v>124</v>
      </c>
      <c r="B201" s="86"/>
      <c r="C201" s="86"/>
      <c r="D201" s="86"/>
      <c r="E201" s="86"/>
      <c r="F201" s="86"/>
      <c r="G201" s="86"/>
      <c r="H201" s="86"/>
      <c r="I201" s="86"/>
      <c r="J201" s="106" t="s">
        <v>125</v>
      </c>
      <c r="K201" s="106"/>
      <c r="L201" s="106"/>
      <c r="M201" s="106"/>
      <c r="N201" s="107" t="s">
        <v>126</v>
      </c>
      <c r="O201" s="107"/>
      <c r="P201" s="108"/>
      <c r="Q201" s="86" t="s">
        <v>105</v>
      </c>
      <c r="R201" s="86"/>
      <c r="S201" s="86"/>
      <c r="T201" s="86" t="s">
        <v>106</v>
      </c>
      <c r="U201" s="86"/>
      <c r="V201" s="90"/>
      <c r="W201" s="15"/>
      <c r="X201" s="15"/>
      <c r="Y201" s="15"/>
    </row>
    <row r="202" spans="1:25" s="16" customFormat="1" ht="13" x14ac:dyDescent="0.3">
      <c r="A202" s="95" t="s">
        <v>143</v>
      </c>
      <c r="B202" s="96"/>
      <c r="C202" s="96"/>
      <c r="D202" s="96"/>
      <c r="E202" s="96"/>
      <c r="F202" s="96"/>
      <c r="G202" s="96"/>
      <c r="H202" s="96"/>
      <c r="I202" s="96"/>
      <c r="J202" s="97">
        <v>1</v>
      </c>
      <c r="K202" s="97"/>
      <c r="L202" s="97"/>
      <c r="M202" s="97"/>
      <c r="N202" s="98">
        <v>139345</v>
      </c>
      <c r="O202" s="98"/>
      <c r="P202" s="99"/>
      <c r="Q202" s="100">
        <v>5</v>
      </c>
      <c r="R202" s="100"/>
      <c r="S202" s="100"/>
      <c r="T202" s="101">
        <f>+(J202*N202)/Q202</f>
        <v>27869</v>
      </c>
      <c r="U202" s="101"/>
      <c r="V202" s="102"/>
      <c r="W202" s="15"/>
      <c r="X202" s="15"/>
      <c r="Y202" s="15"/>
    </row>
    <row r="203" spans="1:25" s="16" customFormat="1" ht="13" x14ac:dyDescent="0.3">
      <c r="A203" s="95" t="s">
        <v>128</v>
      </c>
      <c r="B203" s="96"/>
      <c r="C203" s="96"/>
      <c r="D203" s="96"/>
      <c r="E203" s="96"/>
      <c r="F203" s="96"/>
      <c r="G203" s="96"/>
      <c r="H203" s="96"/>
      <c r="I203" s="96"/>
      <c r="J203" s="97">
        <v>1</v>
      </c>
      <c r="K203" s="97"/>
      <c r="L203" s="97"/>
      <c r="M203" s="97"/>
      <c r="N203" s="98">
        <v>95436</v>
      </c>
      <c r="O203" s="98"/>
      <c r="P203" s="99"/>
      <c r="Q203" s="100">
        <v>5</v>
      </c>
      <c r="R203" s="100"/>
      <c r="S203" s="100"/>
      <c r="T203" s="101">
        <f>+(J203*N203)/Q203</f>
        <v>19087.2</v>
      </c>
      <c r="U203" s="101"/>
      <c r="V203" s="102"/>
      <c r="W203" s="15"/>
      <c r="X203" s="15"/>
      <c r="Y203" s="15"/>
    </row>
    <row r="204" spans="1:25" s="16" customFormat="1" ht="13" x14ac:dyDescent="0.3">
      <c r="A204" s="85"/>
      <c r="B204" s="86"/>
      <c r="C204" s="86"/>
      <c r="D204" s="86"/>
      <c r="E204" s="86"/>
      <c r="F204" s="86"/>
      <c r="G204" s="86"/>
      <c r="H204" s="86"/>
      <c r="I204" s="86"/>
      <c r="J204" s="87"/>
      <c r="K204" s="88"/>
      <c r="L204" s="88"/>
      <c r="M204" s="88"/>
      <c r="N204" s="88"/>
      <c r="O204" s="88"/>
      <c r="P204" s="89"/>
      <c r="Q204" s="86"/>
      <c r="R204" s="86"/>
      <c r="S204" s="86"/>
      <c r="T204" s="86"/>
      <c r="U204" s="86"/>
      <c r="V204" s="90"/>
      <c r="W204" s="15"/>
      <c r="X204" s="15"/>
      <c r="Y204" s="15"/>
    </row>
    <row r="205" spans="1:25" s="16" customFormat="1" ht="13" x14ac:dyDescent="0.3">
      <c r="A205" s="91" t="s">
        <v>109</v>
      </c>
      <c r="B205" s="92"/>
      <c r="C205" s="92"/>
      <c r="D205" s="92"/>
      <c r="E205" s="92"/>
      <c r="F205" s="92"/>
      <c r="G205" s="92"/>
      <c r="H205" s="92"/>
      <c r="I205" s="92"/>
      <c r="J205" s="92"/>
      <c r="K205" s="92"/>
      <c r="L205" s="92"/>
      <c r="M205" s="92"/>
      <c r="N205" s="92"/>
      <c r="O205" s="92"/>
      <c r="P205" s="92"/>
      <c r="Q205" s="92"/>
      <c r="R205" s="92"/>
      <c r="S205" s="92"/>
      <c r="T205" s="93">
        <f>+SUM(T202:V203)</f>
        <v>46956.2</v>
      </c>
      <c r="U205" s="93"/>
      <c r="V205" s="94"/>
      <c r="W205" s="15"/>
      <c r="X205" s="15"/>
      <c r="Y205" s="15"/>
    </row>
    <row r="206" spans="1:25" s="28" customFormat="1" x14ac:dyDescent="0.35">
      <c r="A206" s="77" t="s">
        <v>129</v>
      </c>
      <c r="B206" s="78"/>
      <c r="C206" s="78"/>
      <c r="D206" s="78"/>
      <c r="E206" s="78"/>
      <c r="F206" s="78"/>
      <c r="G206" s="78"/>
      <c r="H206" s="78"/>
      <c r="I206" s="78"/>
      <c r="J206" s="78"/>
      <c r="K206" s="78"/>
      <c r="L206" s="78"/>
      <c r="M206" s="78"/>
      <c r="N206" s="78"/>
      <c r="O206" s="78"/>
      <c r="P206" s="78"/>
      <c r="Q206" s="78"/>
      <c r="R206" s="78"/>
      <c r="S206" s="78"/>
      <c r="T206" s="79">
        <f>+T205+T198+T192+T183</f>
        <v>184956.2</v>
      </c>
      <c r="U206" s="79"/>
      <c r="V206" s="80"/>
      <c r="W206" s="15"/>
      <c r="X206" s="15"/>
      <c r="Y206" s="15"/>
    </row>
    <row r="207" spans="1:25" s="28" customFormat="1" x14ac:dyDescent="0.35">
      <c r="A207" s="29" t="s">
        <v>130</v>
      </c>
      <c r="B207" s="30"/>
      <c r="C207" s="30"/>
      <c r="D207" s="31"/>
      <c r="E207" s="32">
        <v>0.25</v>
      </c>
      <c r="F207" s="30"/>
      <c r="G207" s="30"/>
      <c r="H207" s="30"/>
      <c r="I207" s="30"/>
      <c r="J207" s="30"/>
      <c r="K207" s="30"/>
      <c r="L207" s="30"/>
      <c r="M207" s="31"/>
      <c r="N207" s="27"/>
      <c r="O207" s="27"/>
      <c r="P207" s="27"/>
      <c r="Q207" s="27"/>
      <c r="R207" s="27"/>
      <c r="S207" s="27" t="s">
        <v>131</v>
      </c>
      <c r="T207" s="79">
        <f>+T206*E207</f>
        <v>46239.05</v>
      </c>
      <c r="U207" s="79"/>
      <c r="V207" s="80"/>
      <c r="W207" s="15"/>
      <c r="X207" s="15"/>
      <c r="Y207" s="15"/>
    </row>
    <row r="208" spans="1:25" s="28" customFormat="1" ht="15" thickBot="1" x14ac:dyDescent="0.4">
      <c r="A208" s="81" t="s">
        <v>132</v>
      </c>
      <c r="B208" s="82"/>
      <c r="C208" s="82"/>
      <c r="D208" s="82"/>
      <c r="E208" s="82"/>
      <c r="F208" s="82"/>
      <c r="G208" s="82"/>
      <c r="H208" s="82"/>
      <c r="I208" s="82"/>
      <c r="J208" s="82"/>
      <c r="K208" s="82"/>
      <c r="L208" s="82"/>
      <c r="M208" s="82"/>
      <c r="N208" s="82"/>
      <c r="O208" s="82"/>
      <c r="P208" s="82"/>
      <c r="Q208" s="82"/>
      <c r="R208" s="82"/>
      <c r="S208" s="82"/>
      <c r="T208" s="83">
        <f>+T207+T206</f>
        <v>231195.25</v>
      </c>
      <c r="U208" s="83"/>
      <c r="V208" s="84"/>
      <c r="W208" s="15"/>
      <c r="X208" s="15"/>
      <c r="Y208" s="15"/>
    </row>
    <row r="210" spans="1:25" ht="15" thickBot="1" x14ac:dyDescent="0.4"/>
    <row r="211" spans="1:25" s="12" customFormat="1" ht="30" customHeight="1" x14ac:dyDescent="0.35">
      <c r="A211" s="137"/>
      <c r="B211" s="138"/>
      <c r="C211" s="138"/>
      <c r="D211" s="139"/>
      <c r="E211" s="146" t="s">
        <v>94</v>
      </c>
      <c r="F211" s="147"/>
      <c r="G211" s="147"/>
      <c r="H211" s="147"/>
      <c r="I211" s="147"/>
      <c r="J211" s="147"/>
      <c r="K211" s="147"/>
      <c r="L211" s="147"/>
      <c r="M211" s="147"/>
      <c r="N211" s="147"/>
      <c r="O211" s="147"/>
      <c r="P211" s="147"/>
      <c r="Q211" s="147"/>
      <c r="R211" s="147"/>
      <c r="S211" s="148"/>
      <c r="T211" s="146" t="s">
        <v>95</v>
      </c>
      <c r="U211" s="147"/>
      <c r="V211" s="148"/>
    </row>
    <row r="212" spans="1:25" s="12" customFormat="1" ht="30" customHeight="1" thickBot="1" x14ac:dyDescent="0.4">
      <c r="A212" s="140"/>
      <c r="B212" s="141"/>
      <c r="C212" s="141"/>
      <c r="D212" s="142"/>
      <c r="E212" s="149"/>
      <c r="F212" s="150"/>
      <c r="G212" s="150"/>
      <c r="H212" s="150"/>
      <c r="I212" s="150"/>
      <c r="J212" s="150"/>
      <c r="K212" s="150"/>
      <c r="L212" s="150"/>
      <c r="M212" s="150"/>
      <c r="N212" s="150"/>
      <c r="O212" s="150"/>
      <c r="P212" s="150"/>
      <c r="Q212" s="150"/>
      <c r="R212" s="150"/>
      <c r="S212" s="151"/>
      <c r="T212" s="149"/>
      <c r="U212" s="150"/>
      <c r="V212" s="151"/>
    </row>
    <row r="213" spans="1:25" s="12" customFormat="1" ht="5.15" customHeight="1" thickBot="1" x14ac:dyDescent="0.4">
      <c r="A213" s="140"/>
      <c r="B213" s="141"/>
      <c r="C213" s="141"/>
      <c r="D213" s="142"/>
      <c r="E213" s="152"/>
      <c r="F213" s="153"/>
      <c r="G213" s="153"/>
      <c r="H213" s="153"/>
      <c r="I213" s="153"/>
      <c r="J213" s="153"/>
      <c r="K213" s="153"/>
      <c r="L213" s="153"/>
      <c r="M213" s="153"/>
      <c r="N213" s="153"/>
      <c r="O213" s="153"/>
      <c r="P213" s="153"/>
      <c r="Q213" s="153"/>
      <c r="R213" s="153"/>
      <c r="S213" s="153"/>
      <c r="T213" s="153"/>
      <c r="U213" s="153"/>
      <c r="V213" s="154"/>
    </row>
    <row r="214" spans="1:25" s="12" customFormat="1" ht="25" customHeight="1" thickBot="1" x14ac:dyDescent="0.4">
      <c r="A214" s="140"/>
      <c r="B214" s="141"/>
      <c r="C214" s="141"/>
      <c r="D214" s="142"/>
      <c r="E214" s="128" t="s">
        <v>96</v>
      </c>
      <c r="F214" s="129"/>
      <c r="G214" s="129"/>
      <c r="H214" s="129"/>
      <c r="I214" s="129"/>
      <c r="J214" s="129"/>
      <c r="K214" s="129"/>
      <c r="L214" s="129"/>
      <c r="M214" s="129"/>
      <c r="N214" s="129"/>
      <c r="O214" s="129"/>
      <c r="P214" s="129"/>
      <c r="Q214" s="129"/>
      <c r="R214" s="129"/>
      <c r="S214" s="129"/>
      <c r="T214" s="129"/>
      <c r="U214" s="129"/>
      <c r="V214" s="130"/>
    </row>
    <row r="215" spans="1:25" s="12" customFormat="1" ht="5.15" customHeight="1" thickBot="1" x14ac:dyDescent="0.4">
      <c r="A215" s="143"/>
      <c r="B215" s="144"/>
      <c r="C215" s="144"/>
      <c r="D215" s="145"/>
      <c r="E215" s="128"/>
      <c r="F215" s="129"/>
      <c r="G215" s="129"/>
      <c r="H215" s="129"/>
      <c r="I215" s="129"/>
      <c r="J215" s="129"/>
      <c r="K215" s="129"/>
      <c r="L215" s="129"/>
      <c r="M215" s="129"/>
      <c r="N215" s="129"/>
      <c r="O215" s="129"/>
      <c r="P215" s="129"/>
      <c r="Q215" s="129"/>
      <c r="R215" s="129"/>
      <c r="S215" s="129"/>
      <c r="T215" s="129"/>
      <c r="U215" s="129"/>
      <c r="V215" s="130"/>
    </row>
    <row r="216" spans="1:25" s="14" customFormat="1" x14ac:dyDescent="0.35">
      <c r="A216" s="131" t="s">
        <v>97</v>
      </c>
      <c r="B216" s="132"/>
      <c r="C216" s="132"/>
      <c r="D216" s="132"/>
      <c r="E216" s="132"/>
      <c r="F216" s="132"/>
      <c r="G216" s="132"/>
      <c r="H216" s="132"/>
      <c r="I216" s="132"/>
      <c r="J216" s="132"/>
      <c r="K216" s="132"/>
      <c r="L216" s="132"/>
      <c r="M216" s="132"/>
      <c r="N216" s="132"/>
      <c r="O216" s="132"/>
      <c r="P216" s="132"/>
      <c r="Q216" s="132"/>
      <c r="R216" s="132"/>
      <c r="S216" s="132"/>
      <c r="T216" s="132"/>
      <c r="U216" s="132"/>
      <c r="V216" s="133"/>
      <c r="W216" s="13"/>
      <c r="X216" s="13"/>
      <c r="Y216" s="13"/>
    </row>
    <row r="217" spans="1:25" s="16" customFormat="1" ht="13" x14ac:dyDescent="0.3">
      <c r="A217" s="134" t="s">
        <v>98</v>
      </c>
      <c r="B217" s="135"/>
      <c r="C217" s="135" t="s">
        <v>3</v>
      </c>
      <c r="D217" s="135"/>
      <c r="E217" s="135"/>
      <c r="F217" s="135"/>
      <c r="G217" s="135"/>
      <c r="H217" s="135"/>
      <c r="I217" s="135"/>
      <c r="J217" s="135"/>
      <c r="K217" s="135"/>
      <c r="L217" s="135"/>
      <c r="M217" s="135"/>
      <c r="N217" s="135"/>
      <c r="O217" s="135"/>
      <c r="P217" s="135"/>
      <c r="Q217" s="135"/>
      <c r="R217" s="135" t="s">
        <v>99</v>
      </c>
      <c r="S217" s="135"/>
      <c r="T217" s="135" t="s">
        <v>100</v>
      </c>
      <c r="U217" s="135"/>
      <c r="V217" s="136"/>
      <c r="W217" s="15"/>
      <c r="X217" s="15"/>
      <c r="Y217" s="15"/>
    </row>
    <row r="218" spans="1:25" s="14" customFormat="1" x14ac:dyDescent="0.35">
      <c r="A218" s="123">
        <f>+'2026'!B12</f>
        <v>6</v>
      </c>
      <c r="B218" s="124"/>
      <c r="C218" s="125" t="str">
        <f>+'2026'!F12</f>
        <v>Válvula de cierre tipo bola de 3" en bronce, para aislamiento rápido de línea.</v>
      </c>
      <c r="D218" s="126"/>
      <c r="E218" s="126"/>
      <c r="F218" s="126"/>
      <c r="G218" s="126"/>
      <c r="H218" s="126"/>
      <c r="I218" s="126"/>
      <c r="J218" s="126"/>
      <c r="K218" s="126"/>
      <c r="L218" s="126"/>
      <c r="M218" s="126"/>
      <c r="N218" s="126"/>
      <c r="O218" s="126"/>
      <c r="P218" s="126"/>
      <c r="Q218" s="126"/>
      <c r="R218" s="126" t="str">
        <f>+'2026'!G12</f>
        <v>UND</v>
      </c>
      <c r="S218" s="126"/>
      <c r="T218" s="126"/>
      <c r="U218" s="126"/>
      <c r="V218" s="127"/>
      <c r="W218" s="13"/>
      <c r="X218" s="13"/>
      <c r="Y218" s="13"/>
    </row>
    <row r="219" spans="1:25" s="16" customFormat="1" ht="13" x14ac:dyDescent="0.3">
      <c r="A219" s="17"/>
      <c r="B219" s="18"/>
      <c r="C219" s="18"/>
      <c r="D219" s="18"/>
      <c r="E219" s="18"/>
      <c r="F219" s="18"/>
      <c r="G219" s="18"/>
      <c r="H219" s="18"/>
      <c r="I219" s="18"/>
      <c r="J219" s="18"/>
      <c r="K219" s="18"/>
      <c r="L219" s="18"/>
      <c r="M219" s="18"/>
      <c r="N219" s="18"/>
      <c r="O219" s="18"/>
      <c r="P219" s="18"/>
      <c r="Q219" s="18"/>
      <c r="R219" s="18"/>
      <c r="S219" s="18"/>
      <c r="T219" s="18"/>
      <c r="U219" s="18"/>
      <c r="V219" s="19"/>
      <c r="W219" s="15"/>
      <c r="X219" s="15"/>
      <c r="Y219" s="15"/>
    </row>
    <row r="220" spans="1:25" s="16" customFormat="1" ht="13" x14ac:dyDescent="0.3">
      <c r="A220" s="103" t="s">
        <v>101</v>
      </c>
      <c r="B220" s="104"/>
      <c r="C220" s="104"/>
      <c r="D220" s="104"/>
      <c r="E220" s="104"/>
      <c r="F220" s="104"/>
      <c r="G220" s="104"/>
      <c r="H220" s="104"/>
      <c r="I220" s="104"/>
      <c r="J220" s="104"/>
      <c r="K220" s="104"/>
      <c r="L220" s="104"/>
      <c r="M220" s="104"/>
      <c r="N220" s="104"/>
      <c r="O220" s="104"/>
      <c r="P220" s="104"/>
      <c r="Q220" s="104"/>
      <c r="R220" s="104"/>
      <c r="S220" s="104"/>
      <c r="T220" s="104"/>
      <c r="U220" s="104"/>
      <c r="V220" s="105"/>
      <c r="W220" s="15"/>
      <c r="X220" s="15"/>
      <c r="Y220" s="15"/>
    </row>
    <row r="221" spans="1:25" s="16" customFormat="1" ht="13" x14ac:dyDescent="0.3">
      <c r="A221" s="85" t="s">
        <v>3</v>
      </c>
      <c r="B221" s="86"/>
      <c r="C221" s="86"/>
      <c r="D221" s="86"/>
      <c r="E221" s="86"/>
      <c r="F221" s="86"/>
      <c r="G221" s="86"/>
      <c r="H221" s="86" t="s">
        <v>102</v>
      </c>
      <c r="I221" s="86"/>
      <c r="J221" s="86"/>
      <c r="K221" s="86" t="s">
        <v>103</v>
      </c>
      <c r="L221" s="86"/>
      <c r="M221" s="86"/>
      <c r="N221" s="86"/>
      <c r="O221" s="86" t="s">
        <v>104</v>
      </c>
      <c r="P221" s="86"/>
      <c r="Q221" s="86"/>
      <c r="R221" s="86" t="s">
        <v>105</v>
      </c>
      <c r="S221" s="86"/>
      <c r="T221" s="86" t="s">
        <v>106</v>
      </c>
      <c r="U221" s="86"/>
      <c r="V221" s="90"/>
      <c r="W221" s="15"/>
      <c r="X221" s="15"/>
      <c r="Y221" s="15"/>
    </row>
    <row r="222" spans="1:25" s="16" customFormat="1" ht="13" x14ac:dyDescent="0.3">
      <c r="A222" s="95" t="s">
        <v>107</v>
      </c>
      <c r="B222" s="122"/>
      <c r="C222" s="122"/>
      <c r="D222" s="122"/>
      <c r="E222" s="122"/>
      <c r="F222" s="122"/>
      <c r="G222" s="122"/>
      <c r="H222" s="86"/>
      <c r="I222" s="86"/>
      <c r="J222" s="86"/>
      <c r="K222" s="86"/>
      <c r="L222" s="86"/>
      <c r="M222" s="86"/>
      <c r="N222" s="86"/>
      <c r="O222" s="86"/>
      <c r="P222" s="86"/>
      <c r="Q222" s="86"/>
      <c r="R222" s="86"/>
      <c r="S222" s="86"/>
      <c r="T222" s="101">
        <v>6000</v>
      </c>
      <c r="U222" s="101"/>
      <c r="V222" s="102"/>
      <c r="W222" s="15"/>
      <c r="X222" s="15"/>
      <c r="Y222" s="15"/>
    </row>
    <row r="223" spans="1:25" s="16" customFormat="1" ht="13" x14ac:dyDescent="0.3">
      <c r="A223" s="95"/>
      <c r="B223" s="96"/>
      <c r="C223" s="96"/>
      <c r="D223" s="96"/>
      <c r="E223" s="96"/>
      <c r="F223" s="96"/>
      <c r="G223" s="96"/>
      <c r="H223" s="86"/>
      <c r="I223" s="86"/>
      <c r="J223" s="86"/>
      <c r="K223" s="86"/>
      <c r="L223" s="86"/>
      <c r="M223" s="86"/>
      <c r="N223" s="86"/>
      <c r="O223" s="101"/>
      <c r="P223" s="101"/>
      <c r="Q223" s="101"/>
      <c r="R223" s="100"/>
      <c r="S223" s="100"/>
      <c r="T223" s="163"/>
      <c r="U223" s="163"/>
      <c r="V223" s="164"/>
      <c r="W223" s="15"/>
      <c r="X223" s="15"/>
      <c r="Y223" s="15"/>
    </row>
    <row r="224" spans="1:25" s="16" customFormat="1" ht="13" x14ac:dyDescent="0.3">
      <c r="A224" s="95"/>
      <c r="B224" s="96"/>
      <c r="C224" s="96"/>
      <c r="D224" s="96"/>
      <c r="E224" s="96"/>
      <c r="F224" s="96"/>
      <c r="G224" s="96"/>
      <c r="H224" s="86"/>
      <c r="I224" s="86"/>
      <c r="J224" s="86"/>
      <c r="K224" s="86"/>
      <c r="L224" s="86"/>
      <c r="M224" s="86"/>
      <c r="N224" s="86"/>
      <c r="O224" s="101"/>
      <c r="P224" s="101"/>
      <c r="Q224" s="101"/>
      <c r="R224" s="100"/>
      <c r="S224" s="100"/>
      <c r="T224" s="163"/>
      <c r="U224" s="163"/>
      <c r="V224" s="164"/>
      <c r="W224" s="15"/>
      <c r="X224" s="15"/>
      <c r="Y224" s="15"/>
    </row>
    <row r="225" spans="1:25" s="16" customFormat="1" ht="13" x14ac:dyDescent="0.3">
      <c r="A225" s="91" t="s">
        <v>109</v>
      </c>
      <c r="B225" s="92"/>
      <c r="C225" s="92"/>
      <c r="D225" s="92"/>
      <c r="E225" s="92"/>
      <c r="F225" s="92"/>
      <c r="G225" s="92"/>
      <c r="H225" s="92"/>
      <c r="I225" s="92"/>
      <c r="J225" s="92"/>
      <c r="K225" s="92"/>
      <c r="L225" s="92"/>
      <c r="M225" s="92"/>
      <c r="N225" s="92"/>
      <c r="O225" s="92"/>
      <c r="P225" s="92"/>
      <c r="Q225" s="92"/>
      <c r="R225" s="92"/>
      <c r="S225" s="92"/>
      <c r="T225" s="109">
        <f>+SUM(T222:V224)</f>
        <v>6000</v>
      </c>
      <c r="U225" s="86"/>
      <c r="V225" s="90"/>
      <c r="W225" s="15"/>
      <c r="X225" s="15"/>
      <c r="Y225" s="15"/>
    </row>
    <row r="226" spans="1:25" s="16" customFormat="1" ht="13" x14ac:dyDescent="0.3">
      <c r="A226" s="20"/>
      <c r="B226" s="21"/>
      <c r="C226" s="21"/>
      <c r="D226" s="21"/>
      <c r="E226" s="21"/>
      <c r="F226" s="21"/>
      <c r="G226" s="21"/>
      <c r="H226" s="21"/>
      <c r="I226" s="21"/>
      <c r="J226" s="21"/>
      <c r="K226" s="21"/>
      <c r="L226" s="21"/>
      <c r="M226" s="21"/>
      <c r="N226" s="21"/>
      <c r="O226" s="21"/>
      <c r="P226" s="21"/>
      <c r="Q226" s="21"/>
      <c r="R226" s="21"/>
      <c r="S226" s="22"/>
      <c r="T226" s="22"/>
      <c r="U226" s="22"/>
      <c r="V226" s="23"/>
      <c r="W226" s="15"/>
      <c r="X226" s="15"/>
      <c r="Y226" s="15"/>
    </row>
    <row r="227" spans="1:25" s="16" customFormat="1" ht="13" x14ac:dyDescent="0.3">
      <c r="A227" s="103" t="s">
        <v>110</v>
      </c>
      <c r="B227" s="104"/>
      <c r="C227" s="104"/>
      <c r="D227" s="104"/>
      <c r="E227" s="104"/>
      <c r="F227" s="104"/>
      <c r="G227" s="104"/>
      <c r="H227" s="104"/>
      <c r="I227" s="104"/>
      <c r="J227" s="104"/>
      <c r="K227" s="104"/>
      <c r="L227" s="104"/>
      <c r="M227" s="104"/>
      <c r="N227" s="104"/>
      <c r="O227" s="104"/>
      <c r="P227" s="104"/>
      <c r="Q227" s="104"/>
      <c r="R227" s="104"/>
      <c r="S227" s="104"/>
      <c r="T227" s="104"/>
      <c r="U227" s="104"/>
      <c r="V227" s="105"/>
      <c r="W227" s="15"/>
      <c r="X227" s="15"/>
      <c r="Y227" s="15"/>
    </row>
    <row r="228" spans="1:25" s="16" customFormat="1" ht="13" x14ac:dyDescent="0.3">
      <c r="A228" s="118" t="s">
        <v>3</v>
      </c>
      <c r="B228" s="119"/>
      <c r="C228" s="119"/>
      <c r="D228" s="119"/>
      <c r="E228" s="119"/>
      <c r="F228" s="119"/>
      <c r="G228" s="119"/>
      <c r="H228" s="119"/>
      <c r="I228" s="119"/>
      <c r="J228" s="119"/>
      <c r="K228" s="119"/>
      <c r="L228" s="119"/>
      <c r="M228" s="119" t="s">
        <v>99</v>
      </c>
      <c r="N228" s="119"/>
      <c r="O228" s="119" t="s">
        <v>100</v>
      </c>
      <c r="P228" s="119"/>
      <c r="Q228" s="119" t="s">
        <v>111</v>
      </c>
      <c r="R228" s="119"/>
      <c r="S228" s="119"/>
      <c r="T228" s="119" t="s">
        <v>112</v>
      </c>
      <c r="U228" s="119"/>
      <c r="V228" s="120"/>
      <c r="W228" s="15"/>
      <c r="X228" s="15"/>
      <c r="Y228" s="15"/>
    </row>
    <row r="229" spans="1:25" s="16" customFormat="1" ht="13" x14ac:dyDescent="0.3">
      <c r="A229" s="110" t="s">
        <v>146</v>
      </c>
      <c r="B229" s="111"/>
      <c r="C229" s="111"/>
      <c r="D229" s="111"/>
      <c r="E229" s="111"/>
      <c r="F229" s="111"/>
      <c r="G229" s="111"/>
      <c r="H229" s="111"/>
      <c r="I229" s="111"/>
      <c r="J229" s="111"/>
      <c r="K229" s="111"/>
      <c r="L229" s="112"/>
      <c r="M229" s="113" t="s">
        <v>7</v>
      </c>
      <c r="N229" s="113"/>
      <c r="O229" s="117">
        <v>1</v>
      </c>
      <c r="P229" s="117"/>
      <c r="Q229" s="114">
        <v>370000</v>
      </c>
      <c r="R229" s="114"/>
      <c r="S229" s="114"/>
      <c r="T229" s="115">
        <f>+O229*Q229</f>
        <v>370000</v>
      </c>
      <c r="U229" s="113"/>
      <c r="V229" s="116"/>
      <c r="W229" s="15"/>
      <c r="X229" s="15"/>
      <c r="Y229" s="15"/>
    </row>
    <row r="230" spans="1:25" s="16" customFormat="1" ht="13" x14ac:dyDescent="0.3">
      <c r="A230" s="110" t="s">
        <v>141</v>
      </c>
      <c r="B230" s="111"/>
      <c r="C230" s="111"/>
      <c r="D230" s="111"/>
      <c r="E230" s="111"/>
      <c r="F230" s="111"/>
      <c r="G230" s="111"/>
      <c r="H230" s="111"/>
      <c r="I230" s="111"/>
      <c r="J230" s="111"/>
      <c r="K230" s="111"/>
      <c r="L230" s="112"/>
      <c r="M230" s="113" t="s">
        <v>7</v>
      </c>
      <c r="N230" s="113"/>
      <c r="O230" s="117">
        <v>1</v>
      </c>
      <c r="P230" s="117"/>
      <c r="Q230" s="114">
        <v>8000</v>
      </c>
      <c r="R230" s="114"/>
      <c r="S230" s="114"/>
      <c r="T230" s="115">
        <f t="shared" ref="T230:T231" si="5">+O230*Q230</f>
        <v>8000</v>
      </c>
      <c r="U230" s="113"/>
      <c r="V230" s="116"/>
      <c r="W230" s="15"/>
      <c r="X230" s="15"/>
      <c r="Y230" s="15"/>
    </row>
    <row r="231" spans="1:25" s="16" customFormat="1" ht="13" x14ac:dyDescent="0.3">
      <c r="A231" s="110" t="s">
        <v>142</v>
      </c>
      <c r="B231" s="111"/>
      <c r="C231" s="111"/>
      <c r="D231" s="111"/>
      <c r="E231" s="111"/>
      <c r="F231" s="111"/>
      <c r="G231" s="111"/>
      <c r="H231" s="111"/>
      <c r="I231" s="111"/>
      <c r="J231" s="111"/>
      <c r="K231" s="111"/>
      <c r="L231" s="112"/>
      <c r="M231" s="113" t="s">
        <v>7</v>
      </c>
      <c r="N231" s="113"/>
      <c r="O231" s="117">
        <v>3</v>
      </c>
      <c r="P231" s="117"/>
      <c r="Q231" s="114">
        <v>9500</v>
      </c>
      <c r="R231" s="114"/>
      <c r="S231" s="114"/>
      <c r="T231" s="115">
        <f t="shared" si="5"/>
        <v>28500</v>
      </c>
      <c r="U231" s="113"/>
      <c r="V231" s="116"/>
      <c r="W231" s="15"/>
      <c r="X231" s="15"/>
      <c r="Y231" s="15"/>
    </row>
    <row r="232" spans="1:25" s="16" customFormat="1" ht="13" x14ac:dyDescent="0.3">
      <c r="A232" s="110"/>
      <c r="B232" s="111"/>
      <c r="C232" s="111"/>
      <c r="D232" s="111"/>
      <c r="E232" s="111"/>
      <c r="F232" s="111"/>
      <c r="G232" s="111"/>
      <c r="H232" s="111"/>
      <c r="I232" s="111"/>
      <c r="J232" s="111"/>
      <c r="K232" s="111"/>
      <c r="L232" s="112"/>
      <c r="M232" s="113"/>
      <c r="N232" s="113"/>
      <c r="O232" s="117"/>
      <c r="P232" s="117"/>
      <c r="Q232" s="114"/>
      <c r="R232" s="114"/>
      <c r="S232" s="114"/>
      <c r="T232" s="115"/>
      <c r="U232" s="113"/>
      <c r="V232" s="116"/>
      <c r="W232" s="15"/>
      <c r="X232" s="15"/>
      <c r="Y232" s="15"/>
    </row>
    <row r="233" spans="1:25" s="16" customFormat="1" ht="13" x14ac:dyDescent="0.3">
      <c r="A233" s="155"/>
      <c r="B233" s="156"/>
      <c r="C233" s="156"/>
      <c r="D233" s="156"/>
      <c r="E233" s="156"/>
      <c r="F233" s="156"/>
      <c r="G233" s="156"/>
      <c r="H233" s="156"/>
      <c r="I233" s="156"/>
      <c r="J233" s="156"/>
      <c r="K233" s="156"/>
      <c r="L233" s="157"/>
      <c r="M233" s="158"/>
      <c r="N233" s="159"/>
      <c r="O233" s="160"/>
      <c r="P233" s="161"/>
      <c r="Q233" s="162"/>
      <c r="R233" s="98"/>
      <c r="S233" s="99"/>
      <c r="T233" s="115"/>
      <c r="U233" s="113"/>
      <c r="V233" s="116"/>
      <c r="W233" s="15"/>
      <c r="X233" s="15"/>
      <c r="Y233" s="15"/>
    </row>
    <row r="234" spans="1:25" s="16" customFormat="1" ht="13" x14ac:dyDescent="0.3">
      <c r="A234" s="91" t="s">
        <v>109</v>
      </c>
      <c r="B234" s="92"/>
      <c r="C234" s="92"/>
      <c r="D234" s="92"/>
      <c r="E234" s="92"/>
      <c r="F234" s="92"/>
      <c r="G234" s="92"/>
      <c r="H234" s="92"/>
      <c r="I234" s="92"/>
      <c r="J234" s="92"/>
      <c r="K234" s="92"/>
      <c r="L234" s="92"/>
      <c r="M234" s="92"/>
      <c r="N234" s="92"/>
      <c r="O234" s="92"/>
      <c r="P234" s="92"/>
      <c r="Q234" s="92"/>
      <c r="R234" s="92"/>
      <c r="S234" s="92"/>
      <c r="T234" s="109">
        <f>+SUM(T229:V233)</f>
        <v>406500</v>
      </c>
      <c r="U234" s="86"/>
      <c r="V234" s="90"/>
      <c r="W234" s="15"/>
      <c r="X234" s="15"/>
      <c r="Y234" s="15"/>
    </row>
    <row r="235" spans="1:25" s="16" customFormat="1" ht="13" x14ac:dyDescent="0.3">
      <c r="A235" s="103" t="s">
        <v>117</v>
      </c>
      <c r="B235" s="104"/>
      <c r="C235" s="104"/>
      <c r="D235" s="104"/>
      <c r="E235" s="104"/>
      <c r="F235" s="104"/>
      <c r="G235" s="104"/>
      <c r="H235" s="104"/>
      <c r="I235" s="104"/>
      <c r="J235" s="104"/>
      <c r="K235" s="104"/>
      <c r="L235" s="104"/>
      <c r="M235" s="104"/>
      <c r="N235" s="104"/>
      <c r="O235" s="104"/>
      <c r="P235" s="104"/>
      <c r="Q235" s="104"/>
      <c r="R235" s="104"/>
      <c r="S235" s="104"/>
      <c r="T235" s="104"/>
      <c r="U235" s="104"/>
      <c r="V235" s="105"/>
      <c r="W235" s="15"/>
      <c r="X235" s="15"/>
      <c r="Y235" s="15"/>
    </row>
    <row r="236" spans="1:25" s="16" customFormat="1" ht="13" x14ac:dyDescent="0.3">
      <c r="A236" s="85" t="s">
        <v>118</v>
      </c>
      <c r="B236" s="86"/>
      <c r="C236" s="86"/>
      <c r="D236" s="86"/>
      <c r="E236" s="86"/>
      <c r="F236" s="86"/>
      <c r="G236" s="86"/>
      <c r="H236" s="86"/>
      <c r="I236" s="86"/>
      <c r="J236" s="86"/>
      <c r="K236" s="86" t="s">
        <v>119</v>
      </c>
      <c r="L236" s="86"/>
      <c r="M236" s="86" t="s">
        <v>120</v>
      </c>
      <c r="N236" s="86"/>
      <c r="O236" s="86" t="s">
        <v>121</v>
      </c>
      <c r="P236" s="86"/>
      <c r="Q236" s="86"/>
      <c r="R236" s="86" t="s">
        <v>122</v>
      </c>
      <c r="S236" s="86"/>
      <c r="T236" s="86" t="s">
        <v>106</v>
      </c>
      <c r="U236" s="86"/>
      <c r="V236" s="90"/>
      <c r="W236" s="15"/>
      <c r="X236" s="15"/>
      <c r="Y236" s="15"/>
    </row>
    <row r="237" spans="1:25" s="16" customFormat="1" ht="13" x14ac:dyDescent="0.3">
      <c r="A237" s="85"/>
      <c r="B237" s="86"/>
      <c r="C237" s="86"/>
      <c r="D237" s="86"/>
      <c r="E237" s="86"/>
      <c r="F237" s="86"/>
      <c r="G237" s="86"/>
      <c r="H237" s="86"/>
      <c r="I237" s="86"/>
      <c r="J237" s="86"/>
      <c r="K237" s="86"/>
      <c r="L237" s="86"/>
      <c r="M237" s="86"/>
      <c r="N237" s="86"/>
      <c r="O237" s="86"/>
      <c r="P237" s="86"/>
      <c r="Q237" s="86"/>
      <c r="R237" s="86"/>
      <c r="S237" s="86"/>
      <c r="T237" s="86"/>
      <c r="U237" s="86"/>
      <c r="V237" s="90"/>
      <c r="W237" s="15"/>
      <c r="X237" s="15"/>
      <c r="Y237" s="15"/>
    </row>
    <row r="238" spans="1:25" s="16" customFormat="1" ht="13" x14ac:dyDescent="0.3">
      <c r="A238" s="85"/>
      <c r="B238" s="86"/>
      <c r="C238" s="86"/>
      <c r="D238" s="86"/>
      <c r="E238" s="86"/>
      <c r="F238" s="86"/>
      <c r="G238" s="86"/>
      <c r="H238" s="86"/>
      <c r="I238" s="86"/>
      <c r="J238" s="86"/>
      <c r="K238" s="86"/>
      <c r="L238" s="86"/>
      <c r="M238" s="86"/>
      <c r="N238" s="86"/>
      <c r="O238" s="86"/>
      <c r="P238" s="86"/>
      <c r="Q238" s="86"/>
      <c r="R238" s="86"/>
      <c r="S238" s="86"/>
      <c r="T238" s="86"/>
      <c r="U238" s="86"/>
      <c r="V238" s="90"/>
      <c r="W238" s="15"/>
      <c r="X238" s="15"/>
      <c r="Y238" s="15"/>
    </row>
    <row r="239" spans="1:25" s="16" customFormat="1" ht="13" x14ac:dyDescent="0.3">
      <c r="A239" s="85"/>
      <c r="B239" s="86"/>
      <c r="C239" s="86"/>
      <c r="D239" s="86"/>
      <c r="E239" s="86"/>
      <c r="F239" s="86"/>
      <c r="G239" s="86"/>
      <c r="H239" s="86"/>
      <c r="I239" s="86"/>
      <c r="J239" s="86"/>
      <c r="K239" s="86"/>
      <c r="L239" s="86"/>
      <c r="M239" s="86"/>
      <c r="N239" s="86"/>
      <c r="O239" s="86"/>
      <c r="P239" s="86"/>
      <c r="Q239" s="86"/>
      <c r="R239" s="86"/>
      <c r="S239" s="86"/>
      <c r="T239" s="86"/>
      <c r="U239" s="86"/>
      <c r="V239" s="90"/>
      <c r="W239" s="15"/>
      <c r="X239" s="15"/>
      <c r="Y239" s="15"/>
    </row>
    <row r="240" spans="1:25" s="16" customFormat="1" ht="13" x14ac:dyDescent="0.3">
      <c r="A240" s="91" t="s">
        <v>109</v>
      </c>
      <c r="B240" s="92"/>
      <c r="C240" s="92"/>
      <c r="D240" s="92"/>
      <c r="E240" s="92"/>
      <c r="F240" s="92"/>
      <c r="G240" s="92"/>
      <c r="H240" s="92"/>
      <c r="I240" s="92"/>
      <c r="J240" s="92"/>
      <c r="K240" s="92"/>
      <c r="L240" s="92"/>
      <c r="M240" s="92"/>
      <c r="N240" s="92"/>
      <c r="O240" s="92"/>
      <c r="P240" s="92"/>
      <c r="Q240" s="92"/>
      <c r="R240" s="92"/>
      <c r="S240" s="92"/>
      <c r="T240" s="86"/>
      <c r="U240" s="86"/>
      <c r="V240" s="90"/>
      <c r="W240" s="15"/>
      <c r="X240" s="15"/>
      <c r="Y240" s="15"/>
    </row>
    <row r="241" spans="1:25" s="16" customFormat="1" ht="13" x14ac:dyDescent="0.3">
      <c r="A241" s="20"/>
      <c r="B241" s="21"/>
      <c r="C241" s="21"/>
      <c r="D241" s="21"/>
      <c r="E241" s="21"/>
      <c r="F241" s="21"/>
      <c r="G241" s="21"/>
      <c r="H241" s="21"/>
      <c r="I241" s="21"/>
      <c r="J241" s="21"/>
      <c r="K241" s="21"/>
      <c r="L241" s="21"/>
      <c r="M241" s="21"/>
      <c r="N241" s="21"/>
      <c r="O241" s="21"/>
      <c r="P241" s="21"/>
      <c r="Q241" s="21"/>
      <c r="R241" s="21"/>
      <c r="S241" s="22"/>
      <c r="T241" s="22"/>
      <c r="U241" s="22"/>
      <c r="V241" s="23"/>
      <c r="W241" s="26"/>
      <c r="X241" s="26"/>
      <c r="Y241" s="26"/>
    </row>
    <row r="242" spans="1:25" s="16" customFormat="1" ht="13" x14ac:dyDescent="0.3">
      <c r="A242" s="103" t="s">
        <v>123</v>
      </c>
      <c r="B242" s="104"/>
      <c r="C242" s="104"/>
      <c r="D242" s="104"/>
      <c r="E242" s="104"/>
      <c r="F242" s="104"/>
      <c r="G242" s="104"/>
      <c r="H242" s="104"/>
      <c r="I242" s="104"/>
      <c r="J242" s="104"/>
      <c r="K242" s="104"/>
      <c r="L242" s="104"/>
      <c r="M242" s="104"/>
      <c r="N242" s="104"/>
      <c r="O242" s="104"/>
      <c r="P242" s="104"/>
      <c r="Q242" s="104"/>
      <c r="R242" s="104"/>
      <c r="S242" s="104"/>
      <c r="T242" s="104"/>
      <c r="U242" s="104"/>
      <c r="V242" s="105"/>
      <c r="W242" s="15"/>
      <c r="X242" s="15"/>
      <c r="Y242" s="15"/>
    </row>
    <row r="243" spans="1:25" s="16" customFormat="1" ht="22.5" customHeight="1" x14ac:dyDescent="0.3">
      <c r="A243" s="85" t="s">
        <v>124</v>
      </c>
      <c r="B243" s="86"/>
      <c r="C243" s="86"/>
      <c r="D243" s="86"/>
      <c r="E243" s="86"/>
      <c r="F243" s="86"/>
      <c r="G243" s="86"/>
      <c r="H243" s="86"/>
      <c r="I243" s="86"/>
      <c r="J243" s="106" t="s">
        <v>125</v>
      </c>
      <c r="K243" s="106"/>
      <c r="L243" s="106"/>
      <c r="M243" s="106"/>
      <c r="N243" s="107" t="s">
        <v>126</v>
      </c>
      <c r="O243" s="107"/>
      <c r="P243" s="108"/>
      <c r="Q243" s="86" t="s">
        <v>105</v>
      </c>
      <c r="R243" s="86"/>
      <c r="S243" s="86"/>
      <c r="T243" s="86" t="s">
        <v>106</v>
      </c>
      <c r="U243" s="86"/>
      <c r="V243" s="90"/>
      <c r="W243" s="15"/>
      <c r="X243" s="15"/>
      <c r="Y243" s="15"/>
    </row>
    <row r="244" spans="1:25" s="16" customFormat="1" ht="13" x14ac:dyDescent="0.3">
      <c r="A244" s="95" t="s">
        <v>143</v>
      </c>
      <c r="B244" s="96"/>
      <c r="C244" s="96"/>
      <c r="D244" s="96"/>
      <c r="E244" s="96"/>
      <c r="F244" s="96"/>
      <c r="G244" s="96"/>
      <c r="H244" s="96"/>
      <c r="I244" s="96"/>
      <c r="J244" s="97">
        <v>1</v>
      </c>
      <c r="K244" s="97"/>
      <c r="L244" s="97"/>
      <c r="M244" s="97"/>
      <c r="N244" s="98">
        <v>139345</v>
      </c>
      <c r="O244" s="98"/>
      <c r="P244" s="99"/>
      <c r="Q244" s="100">
        <v>2.5</v>
      </c>
      <c r="R244" s="100"/>
      <c r="S244" s="100"/>
      <c r="T244" s="101">
        <f>+(J244*N244)/Q244</f>
        <v>55738</v>
      </c>
      <c r="U244" s="101"/>
      <c r="V244" s="102"/>
      <c r="W244" s="15"/>
      <c r="X244" s="15"/>
      <c r="Y244" s="15"/>
    </row>
    <row r="245" spans="1:25" s="16" customFormat="1" ht="13" x14ac:dyDescent="0.3">
      <c r="A245" s="95" t="s">
        <v>128</v>
      </c>
      <c r="B245" s="96"/>
      <c r="C245" s="96"/>
      <c r="D245" s="96"/>
      <c r="E245" s="96"/>
      <c r="F245" s="96"/>
      <c r="G245" s="96"/>
      <c r="H245" s="96"/>
      <c r="I245" s="96"/>
      <c r="J245" s="97">
        <v>1</v>
      </c>
      <c r="K245" s="97"/>
      <c r="L245" s="97"/>
      <c r="M245" s="97"/>
      <c r="N245" s="98">
        <v>95436</v>
      </c>
      <c r="O245" s="98"/>
      <c r="P245" s="99"/>
      <c r="Q245" s="100">
        <v>2.5</v>
      </c>
      <c r="R245" s="100"/>
      <c r="S245" s="100"/>
      <c r="T245" s="101">
        <f>+(J245*N245)/Q245</f>
        <v>38174.400000000001</v>
      </c>
      <c r="U245" s="101"/>
      <c r="V245" s="102"/>
      <c r="W245" s="15"/>
      <c r="X245" s="15"/>
      <c r="Y245" s="15"/>
    </row>
    <row r="246" spans="1:25" s="16" customFormat="1" ht="13" x14ac:dyDescent="0.3">
      <c r="A246" s="85"/>
      <c r="B246" s="86"/>
      <c r="C246" s="86"/>
      <c r="D246" s="86"/>
      <c r="E246" s="86"/>
      <c r="F246" s="86"/>
      <c r="G246" s="86"/>
      <c r="H246" s="86"/>
      <c r="I246" s="86"/>
      <c r="J246" s="87"/>
      <c r="K246" s="88"/>
      <c r="L246" s="88"/>
      <c r="M246" s="88"/>
      <c r="N246" s="88"/>
      <c r="O246" s="88"/>
      <c r="P246" s="89"/>
      <c r="Q246" s="86"/>
      <c r="R246" s="86"/>
      <c r="S246" s="86"/>
      <c r="T246" s="86"/>
      <c r="U246" s="86"/>
      <c r="V246" s="90"/>
      <c r="W246" s="15"/>
      <c r="X246" s="15"/>
      <c r="Y246" s="15"/>
    </row>
    <row r="247" spans="1:25" s="16" customFormat="1" ht="13" x14ac:dyDescent="0.3">
      <c r="A247" s="91" t="s">
        <v>109</v>
      </c>
      <c r="B247" s="92"/>
      <c r="C247" s="92"/>
      <c r="D247" s="92"/>
      <c r="E247" s="92"/>
      <c r="F247" s="92"/>
      <c r="G247" s="92"/>
      <c r="H247" s="92"/>
      <c r="I247" s="92"/>
      <c r="J247" s="92"/>
      <c r="K247" s="92"/>
      <c r="L247" s="92"/>
      <c r="M247" s="92"/>
      <c r="N247" s="92"/>
      <c r="O247" s="92"/>
      <c r="P247" s="92"/>
      <c r="Q247" s="92"/>
      <c r="R247" s="92"/>
      <c r="S247" s="92"/>
      <c r="T247" s="93">
        <f>+SUM(T244:V245)</f>
        <v>93912.4</v>
      </c>
      <c r="U247" s="93"/>
      <c r="V247" s="94"/>
      <c r="W247" s="15"/>
      <c r="X247" s="15"/>
      <c r="Y247" s="15"/>
    </row>
    <row r="248" spans="1:25" s="28" customFormat="1" x14ac:dyDescent="0.35">
      <c r="A248" s="77" t="s">
        <v>129</v>
      </c>
      <c r="B248" s="78"/>
      <c r="C248" s="78"/>
      <c r="D248" s="78"/>
      <c r="E248" s="78"/>
      <c r="F248" s="78"/>
      <c r="G248" s="78"/>
      <c r="H248" s="78"/>
      <c r="I248" s="78"/>
      <c r="J248" s="78"/>
      <c r="K248" s="78"/>
      <c r="L248" s="78"/>
      <c r="M248" s="78"/>
      <c r="N248" s="78"/>
      <c r="O248" s="78"/>
      <c r="P248" s="78"/>
      <c r="Q248" s="78"/>
      <c r="R248" s="78"/>
      <c r="S248" s="78"/>
      <c r="T248" s="79">
        <f>+T247+T240+T234+T225</f>
        <v>506412.4</v>
      </c>
      <c r="U248" s="79"/>
      <c r="V248" s="80"/>
      <c r="W248" s="15"/>
      <c r="X248" s="15"/>
      <c r="Y248" s="15"/>
    </row>
    <row r="249" spans="1:25" s="28" customFormat="1" x14ac:dyDescent="0.35">
      <c r="A249" s="29" t="s">
        <v>130</v>
      </c>
      <c r="B249" s="30"/>
      <c r="C249" s="30"/>
      <c r="D249" s="31"/>
      <c r="E249" s="32">
        <v>0.25</v>
      </c>
      <c r="F249" s="30"/>
      <c r="G249" s="30"/>
      <c r="H249" s="30"/>
      <c r="I249" s="30"/>
      <c r="J249" s="30"/>
      <c r="K249" s="30"/>
      <c r="L249" s="30"/>
      <c r="M249" s="31"/>
      <c r="N249" s="27"/>
      <c r="O249" s="27"/>
      <c r="P249" s="27"/>
      <c r="Q249" s="27"/>
      <c r="R249" s="27"/>
      <c r="S249" s="27" t="s">
        <v>131</v>
      </c>
      <c r="T249" s="79">
        <f>+T248*E249</f>
        <v>126603.1</v>
      </c>
      <c r="U249" s="79"/>
      <c r="V249" s="80"/>
      <c r="W249" s="15"/>
      <c r="X249" s="15"/>
      <c r="Y249" s="15"/>
    </row>
    <row r="250" spans="1:25" s="28" customFormat="1" ht="15" thickBot="1" x14ac:dyDescent="0.4">
      <c r="A250" s="81" t="s">
        <v>132</v>
      </c>
      <c r="B250" s="82"/>
      <c r="C250" s="82"/>
      <c r="D250" s="82"/>
      <c r="E250" s="82"/>
      <c r="F250" s="82"/>
      <c r="G250" s="82"/>
      <c r="H250" s="82"/>
      <c r="I250" s="82"/>
      <c r="J250" s="82"/>
      <c r="K250" s="82"/>
      <c r="L250" s="82"/>
      <c r="M250" s="82"/>
      <c r="N250" s="82"/>
      <c r="O250" s="82"/>
      <c r="P250" s="82"/>
      <c r="Q250" s="82"/>
      <c r="R250" s="82"/>
      <c r="S250" s="82"/>
      <c r="T250" s="83">
        <f>+T249+T248</f>
        <v>633015.5</v>
      </c>
      <c r="U250" s="83"/>
      <c r="V250" s="84"/>
      <c r="W250" s="15"/>
      <c r="X250" s="15"/>
      <c r="Y250" s="15"/>
    </row>
    <row r="252" spans="1:25" ht="15" thickBot="1" x14ac:dyDescent="0.4"/>
    <row r="253" spans="1:25" s="12" customFormat="1" ht="30" customHeight="1" x14ac:dyDescent="0.35">
      <c r="A253" s="137"/>
      <c r="B253" s="138"/>
      <c r="C253" s="138"/>
      <c r="D253" s="139"/>
      <c r="E253" s="146" t="s">
        <v>94</v>
      </c>
      <c r="F253" s="147"/>
      <c r="G253" s="147"/>
      <c r="H253" s="147"/>
      <c r="I253" s="147"/>
      <c r="J253" s="147"/>
      <c r="K253" s="147"/>
      <c r="L253" s="147"/>
      <c r="M253" s="147"/>
      <c r="N253" s="147"/>
      <c r="O253" s="147"/>
      <c r="P253" s="147"/>
      <c r="Q253" s="147"/>
      <c r="R253" s="147"/>
      <c r="S253" s="148"/>
      <c r="T253" s="146" t="s">
        <v>95</v>
      </c>
      <c r="U253" s="147"/>
      <c r="V253" s="148"/>
    </row>
    <row r="254" spans="1:25" s="12" customFormat="1" ht="30" customHeight="1" thickBot="1" x14ac:dyDescent="0.4">
      <c r="A254" s="140"/>
      <c r="B254" s="141"/>
      <c r="C254" s="141"/>
      <c r="D254" s="142"/>
      <c r="E254" s="149"/>
      <c r="F254" s="150"/>
      <c r="G254" s="150"/>
      <c r="H254" s="150"/>
      <c r="I254" s="150"/>
      <c r="J254" s="150"/>
      <c r="K254" s="150"/>
      <c r="L254" s="150"/>
      <c r="M254" s="150"/>
      <c r="N254" s="150"/>
      <c r="O254" s="150"/>
      <c r="P254" s="150"/>
      <c r="Q254" s="150"/>
      <c r="R254" s="150"/>
      <c r="S254" s="151"/>
      <c r="T254" s="149"/>
      <c r="U254" s="150"/>
      <c r="V254" s="151"/>
    </row>
    <row r="255" spans="1:25" s="12" customFormat="1" ht="5.15" customHeight="1" thickBot="1" x14ac:dyDescent="0.4">
      <c r="A255" s="140"/>
      <c r="B255" s="141"/>
      <c r="C255" s="141"/>
      <c r="D255" s="142"/>
      <c r="E255" s="152"/>
      <c r="F255" s="153"/>
      <c r="G255" s="153"/>
      <c r="H255" s="153"/>
      <c r="I255" s="153"/>
      <c r="J255" s="153"/>
      <c r="K255" s="153"/>
      <c r="L255" s="153"/>
      <c r="M255" s="153"/>
      <c r="N255" s="153"/>
      <c r="O255" s="153"/>
      <c r="P255" s="153"/>
      <c r="Q255" s="153"/>
      <c r="R255" s="153"/>
      <c r="S255" s="153"/>
      <c r="T255" s="153"/>
      <c r="U255" s="153"/>
      <c r="V255" s="154"/>
    </row>
    <row r="256" spans="1:25" s="12" customFormat="1" ht="25" customHeight="1" thickBot="1" x14ac:dyDescent="0.4">
      <c r="A256" s="140"/>
      <c r="B256" s="141"/>
      <c r="C256" s="141"/>
      <c r="D256" s="142"/>
      <c r="E256" s="128" t="s">
        <v>96</v>
      </c>
      <c r="F256" s="129"/>
      <c r="G256" s="129"/>
      <c r="H256" s="129"/>
      <c r="I256" s="129"/>
      <c r="J256" s="129"/>
      <c r="K256" s="129"/>
      <c r="L256" s="129"/>
      <c r="M256" s="129"/>
      <c r="N256" s="129"/>
      <c r="O256" s="129"/>
      <c r="P256" s="129"/>
      <c r="Q256" s="129"/>
      <c r="R256" s="129"/>
      <c r="S256" s="129"/>
      <c r="T256" s="129"/>
      <c r="U256" s="129"/>
      <c r="V256" s="130"/>
    </row>
    <row r="257" spans="1:25" s="12" customFormat="1" ht="5.15" customHeight="1" thickBot="1" x14ac:dyDescent="0.4">
      <c r="A257" s="143"/>
      <c r="B257" s="144"/>
      <c r="C257" s="144"/>
      <c r="D257" s="145"/>
      <c r="E257" s="128"/>
      <c r="F257" s="129"/>
      <c r="G257" s="129"/>
      <c r="H257" s="129"/>
      <c r="I257" s="129"/>
      <c r="J257" s="129"/>
      <c r="K257" s="129"/>
      <c r="L257" s="129"/>
      <c r="M257" s="129"/>
      <c r="N257" s="129"/>
      <c r="O257" s="129"/>
      <c r="P257" s="129"/>
      <c r="Q257" s="129"/>
      <c r="R257" s="129"/>
      <c r="S257" s="129"/>
      <c r="T257" s="129"/>
      <c r="U257" s="129"/>
      <c r="V257" s="130"/>
    </row>
    <row r="258" spans="1:25" s="14" customFormat="1" x14ac:dyDescent="0.35">
      <c r="A258" s="131" t="s">
        <v>97</v>
      </c>
      <c r="B258" s="132"/>
      <c r="C258" s="132"/>
      <c r="D258" s="132"/>
      <c r="E258" s="132"/>
      <c r="F258" s="132"/>
      <c r="G258" s="132"/>
      <c r="H258" s="132"/>
      <c r="I258" s="132"/>
      <c r="J258" s="132"/>
      <c r="K258" s="132"/>
      <c r="L258" s="132"/>
      <c r="M258" s="132"/>
      <c r="N258" s="132"/>
      <c r="O258" s="132"/>
      <c r="P258" s="132"/>
      <c r="Q258" s="132"/>
      <c r="R258" s="132"/>
      <c r="S258" s="132"/>
      <c r="T258" s="132"/>
      <c r="U258" s="132"/>
      <c r="V258" s="133"/>
      <c r="W258" s="13"/>
      <c r="X258" s="13"/>
      <c r="Y258" s="13"/>
    </row>
    <row r="259" spans="1:25" s="16" customFormat="1" ht="13" x14ac:dyDescent="0.3">
      <c r="A259" s="134" t="s">
        <v>98</v>
      </c>
      <c r="B259" s="135"/>
      <c r="C259" s="135" t="s">
        <v>3</v>
      </c>
      <c r="D259" s="135"/>
      <c r="E259" s="135"/>
      <c r="F259" s="135"/>
      <c r="G259" s="135"/>
      <c r="H259" s="135"/>
      <c r="I259" s="135"/>
      <c r="J259" s="135"/>
      <c r="K259" s="135"/>
      <c r="L259" s="135"/>
      <c r="M259" s="135"/>
      <c r="N259" s="135"/>
      <c r="O259" s="135"/>
      <c r="P259" s="135"/>
      <c r="Q259" s="135"/>
      <c r="R259" s="135" t="s">
        <v>99</v>
      </c>
      <c r="S259" s="135"/>
      <c r="T259" s="135" t="s">
        <v>100</v>
      </c>
      <c r="U259" s="135"/>
      <c r="V259" s="136"/>
      <c r="W259" s="15"/>
      <c r="X259" s="15"/>
      <c r="Y259" s="15"/>
    </row>
    <row r="260" spans="1:25" s="14" customFormat="1" x14ac:dyDescent="0.35">
      <c r="A260" s="123">
        <f>+'2026'!B13</f>
        <v>7</v>
      </c>
      <c r="B260" s="124"/>
      <c r="C260" s="125" t="str">
        <f>+'2026'!F13</f>
        <v>Válvula de retención tipo lift check de 2" en bronce, montaje vertical, con provisión para 2 manómetros.</v>
      </c>
      <c r="D260" s="126"/>
      <c r="E260" s="126"/>
      <c r="F260" s="126"/>
      <c r="G260" s="126"/>
      <c r="H260" s="126"/>
      <c r="I260" s="126"/>
      <c r="J260" s="126"/>
      <c r="K260" s="126"/>
      <c r="L260" s="126"/>
      <c r="M260" s="126"/>
      <c r="N260" s="126"/>
      <c r="O260" s="126"/>
      <c r="P260" s="126"/>
      <c r="Q260" s="126"/>
      <c r="R260" s="126" t="str">
        <f>+'2026'!G13</f>
        <v>UND</v>
      </c>
      <c r="S260" s="126"/>
      <c r="T260" s="126"/>
      <c r="U260" s="126"/>
      <c r="V260" s="127"/>
      <c r="W260" s="13"/>
      <c r="X260" s="13"/>
      <c r="Y260" s="13"/>
    </row>
    <row r="261" spans="1:25" s="16" customFormat="1" ht="13" x14ac:dyDescent="0.3">
      <c r="A261" s="17"/>
      <c r="B261" s="18"/>
      <c r="C261" s="18"/>
      <c r="D261" s="18"/>
      <c r="E261" s="18"/>
      <c r="F261" s="18"/>
      <c r="G261" s="18"/>
      <c r="H261" s="18"/>
      <c r="I261" s="18"/>
      <c r="J261" s="18"/>
      <c r="K261" s="18"/>
      <c r="L261" s="18"/>
      <c r="M261" s="18"/>
      <c r="N261" s="18"/>
      <c r="O261" s="18"/>
      <c r="P261" s="18"/>
      <c r="Q261" s="18"/>
      <c r="R261" s="18"/>
      <c r="S261" s="18"/>
      <c r="T261" s="18"/>
      <c r="U261" s="18"/>
      <c r="V261" s="19"/>
      <c r="W261" s="15"/>
      <c r="X261" s="15"/>
      <c r="Y261" s="15"/>
    </row>
    <row r="262" spans="1:25" s="16" customFormat="1" ht="13" x14ac:dyDescent="0.3">
      <c r="A262" s="103" t="s">
        <v>101</v>
      </c>
      <c r="B262" s="104"/>
      <c r="C262" s="104"/>
      <c r="D262" s="104"/>
      <c r="E262" s="104"/>
      <c r="F262" s="104"/>
      <c r="G262" s="104"/>
      <c r="H262" s="104"/>
      <c r="I262" s="104"/>
      <c r="J262" s="104"/>
      <c r="K262" s="104"/>
      <c r="L262" s="104"/>
      <c r="M262" s="104"/>
      <c r="N262" s="104"/>
      <c r="O262" s="104"/>
      <c r="P262" s="104"/>
      <c r="Q262" s="104"/>
      <c r="R262" s="104"/>
      <c r="S262" s="104"/>
      <c r="T262" s="104"/>
      <c r="U262" s="104"/>
      <c r="V262" s="105"/>
      <c r="W262" s="15"/>
      <c r="X262" s="15"/>
      <c r="Y262" s="15"/>
    </row>
    <row r="263" spans="1:25" s="16" customFormat="1" ht="13" x14ac:dyDescent="0.3">
      <c r="A263" s="85" t="s">
        <v>3</v>
      </c>
      <c r="B263" s="86"/>
      <c r="C263" s="86"/>
      <c r="D263" s="86"/>
      <c r="E263" s="86"/>
      <c r="F263" s="86"/>
      <c r="G263" s="86"/>
      <c r="H263" s="86" t="s">
        <v>102</v>
      </c>
      <c r="I263" s="86"/>
      <c r="J263" s="86"/>
      <c r="K263" s="86" t="s">
        <v>103</v>
      </c>
      <c r="L263" s="86"/>
      <c r="M263" s="86"/>
      <c r="N263" s="86"/>
      <c r="O263" s="86" t="s">
        <v>104</v>
      </c>
      <c r="P263" s="86"/>
      <c r="Q263" s="86"/>
      <c r="R263" s="86" t="s">
        <v>105</v>
      </c>
      <c r="S263" s="86"/>
      <c r="T263" s="86" t="s">
        <v>106</v>
      </c>
      <c r="U263" s="86"/>
      <c r="V263" s="90"/>
      <c r="W263" s="15"/>
      <c r="X263" s="15"/>
      <c r="Y263" s="15"/>
    </row>
    <row r="264" spans="1:25" s="16" customFormat="1" ht="13" x14ac:dyDescent="0.3">
      <c r="A264" s="95" t="s">
        <v>107</v>
      </c>
      <c r="B264" s="122"/>
      <c r="C264" s="122"/>
      <c r="D264" s="122"/>
      <c r="E264" s="122"/>
      <c r="F264" s="122"/>
      <c r="G264" s="122"/>
      <c r="H264" s="86"/>
      <c r="I264" s="86"/>
      <c r="J264" s="86"/>
      <c r="K264" s="86"/>
      <c r="L264" s="86"/>
      <c r="M264" s="86"/>
      <c r="N264" s="86"/>
      <c r="O264" s="86"/>
      <c r="P264" s="86"/>
      <c r="Q264" s="86"/>
      <c r="R264" s="86"/>
      <c r="S264" s="86"/>
      <c r="T264" s="101">
        <v>6000</v>
      </c>
      <c r="U264" s="101"/>
      <c r="V264" s="102"/>
      <c r="W264" s="15"/>
      <c r="X264" s="15"/>
      <c r="Y264" s="15"/>
    </row>
    <row r="265" spans="1:25" s="16" customFormat="1" ht="13" x14ac:dyDescent="0.3">
      <c r="A265" s="95"/>
      <c r="B265" s="96"/>
      <c r="C265" s="96"/>
      <c r="D265" s="96"/>
      <c r="E265" s="96"/>
      <c r="F265" s="96"/>
      <c r="G265" s="96"/>
      <c r="H265" s="86"/>
      <c r="I265" s="86"/>
      <c r="J265" s="86"/>
      <c r="K265" s="86"/>
      <c r="L265" s="86"/>
      <c r="M265" s="86"/>
      <c r="N265" s="86"/>
      <c r="O265" s="101"/>
      <c r="P265" s="101"/>
      <c r="Q265" s="101"/>
      <c r="R265" s="100"/>
      <c r="S265" s="100"/>
      <c r="T265" s="163"/>
      <c r="U265" s="163"/>
      <c r="V265" s="164"/>
      <c r="W265" s="15"/>
      <c r="X265" s="15"/>
      <c r="Y265" s="15"/>
    </row>
    <row r="266" spans="1:25" s="16" customFormat="1" ht="13" x14ac:dyDescent="0.3">
      <c r="A266" s="95"/>
      <c r="B266" s="96"/>
      <c r="C266" s="96"/>
      <c r="D266" s="96"/>
      <c r="E266" s="96"/>
      <c r="F266" s="96"/>
      <c r="G266" s="96"/>
      <c r="H266" s="86"/>
      <c r="I266" s="86"/>
      <c r="J266" s="86"/>
      <c r="K266" s="86"/>
      <c r="L266" s="86"/>
      <c r="M266" s="86"/>
      <c r="N266" s="86"/>
      <c r="O266" s="101"/>
      <c r="P266" s="101"/>
      <c r="Q266" s="101"/>
      <c r="R266" s="100"/>
      <c r="S266" s="100"/>
      <c r="T266" s="163"/>
      <c r="U266" s="163"/>
      <c r="V266" s="164"/>
      <c r="W266" s="15"/>
      <c r="X266" s="15"/>
      <c r="Y266" s="15"/>
    </row>
    <row r="267" spans="1:25" s="16" customFormat="1" ht="13" x14ac:dyDescent="0.3">
      <c r="A267" s="91" t="s">
        <v>109</v>
      </c>
      <c r="B267" s="92"/>
      <c r="C267" s="92"/>
      <c r="D267" s="92"/>
      <c r="E267" s="92"/>
      <c r="F267" s="92"/>
      <c r="G267" s="92"/>
      <c r="H267" s="92"/>
      <c r="I267" s="92"/>
      <c r="J267" s="92"/>
      <c r="K267" s="92"/>
      <c r="L267" s="92"/>
      <c r="M267" s="92"/>
      <c r="N267" s="92"/>
      <c r="O267" s="92"/>
      <c r="P267" s="92"/>
      <c r="Q267" s="92"/>
      <c r="R267" s="92"/>
      <c r="S267" s="92"/>
      <c r="T267" s="109">
        <f>+SUM(T264:V266)</f>
        <v>6000</v>
      </c>
      <c r="U267" s="86"/>
      <c r="V267" s="90"/>
      <c r="W267" s="15"/>
      <c r="X267" s="15"/>
      <c r="Y267" s="15"/>
    </row>
    <row r="268" spans="1:25" s="16" customFormat="1" ht="13" x14ac:dyDescent="0.3">
      <c r="A268" s="20"/>
      <c r="B268" s="21"/>
      <c r="C268" s="21"/>
      <c r="D268" s="21"/>
      <c r="E268" s="21"/>
      <c r="F268" s="21"/>
      <c r="G268" s="21"/>
      <c r="H268" s="21"/>
      <c r="I268" s="21"/>
      <c r="J268" s="21"/>
      <c r="K268" s="21"/>
      <c r="L268" s="21"/>
      <c r="M268" s="21"/>
      <c r="N268" s="21"/>
      <c r="O268" s="21"/>
      <c r="P268" s="21"/>
      <c r="Q268" s="21"/>
      <c r="R268" s="21"/>
      <c r="S268" s="22"/>
      <c r="T268" s="22"/>
      <c r="U268" s="22"/>
      <c r="V268" s="23"/>
      <c r="W268" s="15"/>
      <c r="X268" s="15"/>
      <c r="Y268" s="15"/>
    </row>
    <row r="269" spans="1:25" s="16" customFormat="1" ht="13" x14ac:dyDescent="0.3">
      <c r="A269" s="103" t="s">
        <v>110</v>
      </c>
      <c r="B269" s="104"/>
      <c r="C269" s="104"/>
      <c r="D269" s="104"/>
      <c r="E269" s="104"/>
      <c r="F269" s="104"/>
      <c r="G269" s="104"/>
      <c r="H269" s="104"/>
      <c r="I269" s="104"/>
      <c r="J269" s="104"/>
      <c r="K269" s="104"/>
      <c r="L269" s="104"/>
      <c r="M269" s="104"/>
      <c r="N269" s="104"/>
      <c r="O269" s="104"/>
      <c r="P269" s="104"/>
      <c r="Q269" s="104"/>
      <c r="R269" s="104"/>
      <c r="S269" s="104"/>
      <c r="T269" s="104"/>
      <c r="U269" s="104"/>
      <c r="V269" s="105"/>
      <c r="W269" s="15"/>
      <c r="X269" s="15"/>
      <c r="Y269" s="15"/>
    </row>
    <row r="270" spans="1:25" s="16" customFormat="1" ht="13" x14ac:dyDescent="0.3">
      <c r="A270" s="118" t="s">
        <v>3</v>
      </c>
      <c r="B270" s="119"/>
      <c r="C270" s="119"/>
      <c r="D270" s="119"/>
      <c r="E270" s="119"/>
      <c r="F270" s="119"/>
      <c r="G270" s="119"/>
      <c r="H270" s="119"/>
      <c r="I270" s="119"/>
      <c r="J270" s="119"/>
      <c r="K270" s="119"/>
      <c r="L270" s="119"/>
      <c r="M270" s="119" t="s">
        <v>99</v>
      </c>
      <c r="N270" s="119"/>
      <c r="O270" s="119" t="s">
        <v>100</v>
      </c>
      <c r="P270" s="119"/>
      <c r="Q270" s="119" t="s">
        <v>111</v>
      </c>
      <c r="R270" s="119"/>
      <c r="S270" s="119"/>
      <c r="T270" s="119" t="s">
        <v>112</v>
      </c>
      <c r="U270" s="119"/>
      <c r="V270" s="120"/>
      <c r="W270" s="15"/>
      <c r="X270" s="15"/>
      <c r="Y270" s="15"/>
    </row>
    <row r="271" spans="1:25" s="16" customFormat="1" ht="13" x14ac:dyDescent="0.3">
      <c r="A271" s="110" t="s">
        <v>147</v>
      </c>
      <c r="B271" s="111"/>
      <c r="C271" s="111"/>
      <c r="D271" s="111"/>
      <c r="E271" s="111"/>
      <c r="F271" s="111"/>
      <c r="G271" s="111"/>
      <c r="H271" s="111"/>
      <c r="I271" s="111"/>
      <c r="J271" s="111"/>
      <c r="K271" s="111"/>
      <c r="L271" s="112"/>
      <c r="M271" s="113" t="s">
        <v>7</v>
      </c>
      <c r="N271" s="113"/>
      <c r="O271" s="117">
        <v>1</v>
      </c>
      <c r="P271" s="117"/>
      <c r="Q271" s="114">
        <v>195000</v>
      </c>
      <c r="R271" s="114"/>
      <c r="S271" s="114"/>
      <c r="T271" s="115">
        <f>+O271*Q271</f>
        <v>195000</v>
      </c>
      <c r="U271" s="113"/>
      <c r="V271" s="116"/>
      <c r="W271" s="15"/>
      <c r="X271" s="15"/>
      <c r="Y271" s="15"/>
    </row>
    <row r="272" spans="1:25" s="16" customFormat="1" ht="13" x14ac:dyDescent="0.3">
      <c r="A272" s="110" t="s">
        <v>148</v>
      </c>
      <c r="B272" s="111"/>
      <c r="C272" s="111"/>
      <c r="D272" s="111"/>
      <c r="E272" s="111"/>
      <c r="F272" s="111"/>
      <c r="G272" s="111"/>
      <c r="H272" s="111"/>
      <c r="I272" s="111"/>
      <c r="J272" s="111"/>
      <c r="K272" s="111"/>
      <c r="L272" s="112"/>
      <c r="M272" s="113" t="s">
        <v>7</v>
      </c>
      <c r="N272" s="113"/>
      <c r="O272" s="117">
        <v>2</v>
      </c>
      <c r="P272" s="117"/>
      <c r="Q272" s="114">
        <v>25000</v>
      </c>
      <c r="R272" s="114"/>
      <c r="S272" s="114"/>
      <c r="T272" s="115">
        <f>+O272*Q272</f>
        <v>50000</v>
      </c>
      <c r="U272" s="113"/>
      <c r="V272" s="116"/>
      <c r="W272" s="15"/>
      <c r="X272" s="15"/>
      <c r="Y272" s="15"/>
    </row>
    <row r="273" spans="1:25" s="16" customFormat="1" ht="13" x14ac:dyDescent="0.3">
      <c r="A273" s="110" t="s">
        <v>149</v>
      </c>
      <c r="B273" s="111"/>
      <c r="C273" s="111"/>
      <c r="D273" s="111"/>
      <c r="E273" s="111"/>
      <c r="F273" s="111"/>
      <c r="G273" s="111"/>
      <c r="H273" s="111"/>
      <c r="I273" s="111"/>
      <c r="J273" s="111"/>
      <c r="K273" s="111"/>
      <c r="L273" s="112"/>
      <c r="M273" s="113" t="s">
        <v>7</v>
      </c>
      <c r="N273" s="113"/>
      <c r="O273" s="117">
        <v>2</v>
      </c>
      <c r="P273" s="117"/>
      <c r="Q273" s="114">
        <v>20000</v>
      </c>
      <c r="R273" s="114"/>
      <c r="S273" s="114"/>
      <c r="T273" s="115">
        <f>+O273*Q273</f>
        <v>40000</v>
      </c>
      <c r="U273" s="113"/>
      <c r="V273" s="116"/>
      <c r="W273" s="15"/>
      <c r="X273" s="15"/>
      <c r="Y273" s="15"/>
    </row>
    <row r="274" spans="1:25" s="16" customFormat="1" ht="13" x14ac:dyDescent="0.3">
      <c r="A274" s="110" t="s">
        <v>141</v>
      </c>
      <c r="B274" s="111"/>
      <c r="C274" s="111"/>
      <c r="D274" s="111"/>
      <c r="E274" s="111"/>
      <c r="F274" s="111"/>
      <c r="G274" s="111"/>
      <c r="H274" s="111"/>
      <c r="I274" s="111"/>
      <c r="J274" s="111"/>
      <c r="K274" s="111"/>
      <c r="L274" s="112"/>
      <c r="M274" s="113" t="s">
        <v>7</v>
      </c>
      <c r="N274" s="113"/>
      <c r="O274" s="117">
        <v>1</v>
      </c>
      <c r="P274" s="117"/>
      <c r="Q274" s="114">
        <v>8000</v>
      </c>
      <c r="R274" s="114"/>
      <c r="S274" s="114"/>
      <c r="T274" s="115">
        <f t="shared" ref="T274:T275" si="6">+O274*Q274</f>
        <v>8000</v>
      </c>
      <c r="U274" s="113"/>
      <c r="V274" s="116"/>
      <c r="W274" s="15"/>
      <c r="X274" s="15"/>
      <c r="Y274" s="15"/>
    </row>
    <row r="275" spans="1:25" s="16" customFormat="1" ht="13" x14ac:dyDescent="0.3">
      <c r="A275" s="110" t="s">
        <v>150</v>
      </c>
      <c r="B275" s="111"/>
      <c r="C275" s="111"/>
      <c r="D275" s="111"/>
      <c r="E275" s="111"/>
      <c r="F275" s="111"/>
      <c r="G275" s="111"/>
      <c r="H275" s="111"/>
      <c r="I275" s="111"/>
      <c r="J275" s="111"/>
      <c r="K275" s="111"/>
      <c r="L275" s="112"/>
      <c r="M275" s="113" t="s">
        <v>7</v>
      </c>
      <c r="N275" s="113"/>
      <c r="O275" s="117">
        <v>1</v>
      </c>
      <c r="P275" s="117"/>
      <c r="Q275" s="114">
        <v>20000</v>
      </c>
      <c r="R275" s="114"/>
      <c r="S275" s="114"/>
      <c r="T275" s="115">
        <f t="shared" si="6"/>
        <v>20000</v>
      </c>
      <c r="U275" s="113"/>
      <c r="V275" s="116"/>
      <c r="W275" s="15"/>
      <c r="X275" s="15"/>
      <c r="Y275" s="15"/>
    </row>
    <row r="276" spans="1:25" s="16" customFormat="1" ht="13" x14ac:dyDescent="0.3">
      <c r="A276" s="110"/>
      <c r="B276" s="111"/>
      <c r="C276" s="111"/>
      <c r="D276" s="111"/>
      <c r="E276" s="111"/>
      <c r="F276" s="111"/>
      <c r="G276" s="111"/>
      <c r="H276" s="111"/>
      <c r="I276" s="111"/>
      <c r="J276" s="111"/>
      <c r="K276" s="111"/>
      <c r="L276" s="112"/>
      <c r="M276" s="113"/>
      <c r="N276" s="113"/>
      <c r="O276" s="117"/>
      <c r="P276" s="117"/>
      <c r="Q276" s="114"/>
      <c r="R276" s="114"/>
      <c r="S276" s="114"/>
      <c r="T276" s="115"/>
      <c r="U276" s="113"/>
      <c r="V276" s="116"/>
      <c r="W276" s="15"/>
      <c r="X276" s="15"/>
      <c r="Y276" s="15"/>
    </row>
    <row r="277" spans="1:25" s="16" customFormat="1" ht="13" x14ac:dyDescent="0.3">
      <c r="A277" s="155"/>
      <c r="B277" s="156"/>
      <c r="C277" s="156"/>
      <c r="D277" s="156"/>
      <c r="E277" s="156"/>
      <c r="F277" s="156"/>
      <c r="G277" s="156"/>
      <c r="H277" s="156"/>
      <c r="I277" s="156"/>
      <c r="J277" s="156"/>
      <c r="K277" s="156"/>
      <c r="L277" s="157"/>
      <c r="M277" s="158"/>
      <c r="N277" s="159"/>
      <c r="O277" s="160"/>
      <c r="P277" s="161"/>
      <c r="Q277" s="162"/>
      <c r="R277" s="98"/>
      <c r="S277" s="99"/>
      <c r="T277" s="115"/>
      <c r="U277" s="113"/>
      <c r="V277" s="116"/>
      <c r="W277" s="15"/>
      <c r="X277" s="15"/>
      <c r="Y277" s="15"/>
    </row>
    <row r="278" spans="1:25" s="16" customFormat="1" ht="13" x14ac:dyDescent="0.3">
      <c r="A278" s="91" t="s">
        <v>109</v>
      </c>
      <c r="B278" s="92"/>
      <c r="C278" s="92"/>
      <c r="D278" s="92"/>
      <c r="E278" s="92"/>
      <c r="F278" s="92"/>
      <c r="G278" s="92"/>
      <c r="H278" s="92"/>
      <c r="I278" s="92"/>
      <c r="J278" s="92"/>
      <c r="K278" s="92"/>
      <c r="L278" s="92"/>
      <c r="M278" s="92"/>
      <c r="N278" s="92"/>
      <c r="O278" s="92"/>
      <c r="P278" s="92"/>
      <c r="Q278" s="92"/>
      <c r="R278" s="92"/>
      <c r="S278" s="92"/>
      <c r="T278" s="109">
        <f>+SUM(T271:V277)</f>
        <v>313000</v>
      </c>
      <c r="U278" s="86"/>
      <c r="V278" s="90"/>
      <c r="W278" s="15"/>
      <c r="X278" s="15"/>
      <c r="Y278" s="15"/>
    </row>
    <row r="279" spans="1:25" s="16" customFormat="1" ht="13" x14ac:dyDescent="0.3">
      <c r="A279" s="103" t="s">
        <v>117</v>
      </c>
      <c r="B279" s="104"/>
      <c r="C279" s="104"/>
      <c r="D279" s="104"/>
      <c r="E279" s="104"/>
      <c r="F279" s="104"/>
      <c r="G279" s="104"/>
      <c r="H279" s="104"/>
      <c r="I279" s="104"/>
      <c r="J279" s="104"/>
      <c r="K279" s="104"/>
      <c r="L279" s="104"/>
      <c r="M279" s="104"/>
      <c r="N279" s="104"/>
      <c r="O279" s="104"/>
      <c r="P279" s="104"/>
      <c r="Q279" s="104"/>
      <c r="R279" s="104"/>
      <c r="S279" s="104"/>
      <c r="T279" s="104"/>
      <c r="U279" s="104"/>
      <c r="V279" s="105"/>
      <c r="W279" s="15"/>
      <c r="X279" s="15"/>
      <c r="Y279" s="15"/>
    </row>
    <row r="280" spans="1:25" s="16" customFormat="1" ht="13" x14ac:dyDescent="0.3">
      <c r="A280" s="85" t="s">
        <v>118</v>
      </c>
      <c r="B280" s="86"/>
      <c r="C280" s="86"/>
      <c r="D280" s="86"/>
      <c r="E280" s="86"/>
      <c r="F280" s="86"/>
      <c r="G280" s="86"/>
      <c r="H280" s="86"/>
      <c r="I280" s="86"/>
      <c r="J280" s="86"/>
      <c r="K280" s="86" t="s">
        <v>119</v>
      </c>
      <c r="L280" s="86"/>
      <c r="M280" s="86" t="s">
        <v>120</v>
      </c>
      <c r="N280" s="86"/>
      <c r="O280" s="86" t="s">
        <v>121</v>
      </c>
      <c r="P280" s="86"/>
      <c r="Q280" s="86"/>
      <c r="R280" s="86" t="s">
        <v>122</v>
      </c>
      <c r="S280" s="86"/>
      <c r="T280" s="86" t="s">
        <v>106</v>
      </c>
      <c r="U280" s="86"/>
      <c r="V280" s="90"/>
      <c r="W280" s="15"/>
      <c r="X280" s="15"/>
      <c r="Y280" s="15"/>
    </row>
    <row r="281" spans="1:25" s="16" customFormat="1" ht="13" x14ac:dyDescent="0.3">
      <c r="A281" s="85"/>
      <c r="B281" s="86"/>
      <c r="C281" s="86"/>
      <c r="D281" s="86"/>
      <c r="E281" s="86"/>
      <c r="F281" s="86"/>
      <c r="G281" s="86"/>
      <c r="H281" s="86"/>
      <c r="I281" s="86"/>
      <c r="J281" s="86"/>
      <c r="K281" s="86"/>
      <c r="L281" s="86"/>
      <c r="M281" s="86"/>
      <c r="N281" s="86"/>
      <c r="O281" s="86"/>
      <c r="P281" s="86"/>
      <c r="Q281" s="86"/>
      <c r="R281" s="86"/>
      <c r="S281" s="86"/>
      <c r="T281" s="86"/>
      <c r="U281" s="86"/>
      <c r="V281" s="90"/>
      <c r="W281" s="15"/>
      <c r="X281" s="15"/>
      <c r="Y281" s="15"/>
    </row>
    <row r="282" spans="1:25" s="16" customFormat="1" ht="13" x14ac:dyDescent="0.3">
      <c r="A282" s="85"/>
      <c r="B282" s="86"/>
      <c r="C282" s="86"/>
      <c r="D282" s="86"/>
      <c r="E282" s="86"/>
      <c r="F282" s="86"/>
      <c r="G282" s="86"/>
      <c r="H282" s="86"/>
      <c r="I282" s="86"/>
      <c r="J282" s="86"/>
      <c r="K282" s="86"/>
      <c r="L282" s="86"/>
      <c r="M282" s="86"/>
      <c r="N282" s="86"/>
      <c r="O282" s="86"/>
      <c r="P282" s="86"/>
      <c r="Q282" s="86"/>
      <c r="R282" s="86"/>
      <c r="S282" s="86"/>
      <c r="T282" s="86"/>
      <c r="U282" s="86"/>
      <c r="V282" s="90"/>
      <c r="W282" s="15"/>
      <c r="X282" s="15"/>
      <c r="Y282" s="15"/>
    </row>
    <row r="283" spans="1:25" s="16" customFormat="1" ht="13" x14ac:dyDescent="0.3">
      <c r="A283" s="85"/>
      <c r="B283" s="86"/>
      <c r="C283" s="86"/>
      <c r="D283" s="86"/>
      <c r="E283" s="86"/>
      <c r="F283" s="86"/>
      <c r="G283" s="86"/>
      <c r="H283" s="86"/>
      <c r="I283" s="86"/>
      <c r="J283" s="86"/>
      <c r="K283" s="86"/>
      <c r="L283" s="86"/>
      <c r="M283" s="86"/>
      <c r="N283" s="86"/>
      <c r="O283" s="86"/>
      <c r="P283" s="86"/>
      <c r="Q283" s="86"/>
      <c r="R283" s="86"/>
      <c r="S283" s="86"/>
      <c r="T283" s="86"/>
      <c r="U283" s="86"/>
      <c r="V283" s="90"/>
      <c r="W283" s="15"/>
      <c r="X283" s="15"/>
      <c r="Y283" s="15"/>
    </row>
    <row r="284" spans="1:25" s="16" customFormat="1" ht="13" x14ac:dyDescent="0.3">
      <c r="A284" s="91" t="s">
        <v>109</v>
      </c>
      <c r="B284" s="92"/>
      <c r="C284" s="92"/>
      <c r="D284" s="92"/>
      <c r="E284" s="92"/>
      <c r="F284" s="92"/>
      <c r="G284" s="92"/>
      <c r="H284" s="92"/>
      <c r="I284" s="92"/>
      <c r="J284" s="92"/>
      <c r="K284" s="92"/>
      <c r="L284" s="92"/>
      <c r="M284" s="92"/>
      <c r="N284" s="92"/>
      <c r="O284" s="92"/>
      <c r="P284" s="92"/>
      <c r="Q284" s="92"/>
      <c r="R284" s="92"/>
      <c r="S284" s="92"/>
      <c r="T284" s="86"/>
      <c r="U284" s="86"/>
      <c r="V284" s="90"/>
      <c r="W284" s="15"/>
      <c r="X284" s="15"/>
      <c r="Y284" s="15"/>
    </row>
    <row r="285" spans="1:25" s="16" customFormat="1" ht="13" x14ac:dyDescent="0.3">
      <c r="A285" s="20"/>
      <c r="B285" s="21"/>
      <c r="C285" s="21"/>
      <c r="D285" s="21"/>
      <c r="E285" s="21"/>
      <c r="F285" s="21"/>
      <c r="G285" s="21"/>
      <c r="H285" s="21"/>
      <c r="I285" s="21"/>
      <c r="J285" s="21"/>
      <c r="K285" s="21"/>
      <c r="L285" s="21"/>
      <c r="M285" s="21"/>
      <c r="N285" s="21"/>
      <c r="O285" s="21"/>
      <c r="P285" s="21"/>
      <c r="Q285" s="21"/>
      <c r="R285" s="21"/>
      <c r="S285" s="22"/>
      <c r="T285" s="22"/>
      <c r="U285" s="22"/>
      <c r="V285" s="23"/>
      <c r="W285" s="26"/>
      <c r="X285" s="26"/>
      <c r="Y285" s="26"/>
    </row>
    <row r="286" spans="1:25" s="16" customFormat="1" ht="13" x14ac:dyDescent="0.3">
      <c r="A286" s="103" t="s">
        <v>123</v>
      </c>
      <c r="B286" s="104"/>
      <c r="C286" s="104"/>
      <c r="D286" s="104"/>
      <c r="E286" s="104"/>
      <c r="F286" s="104"/>
      <c r="G286" s="104"/>
      <c r="H286" s="104"/>
      <c r="I286" s="104"/>
      <c r="J286" s="104"/>
      <c r="K286" s="104"/>
      <c r="L286" s="104"/>
      <c r="M286" s="104"/>
      <c r="N286" s="104"/>
      <c r="O286" s="104"/>
      <c r="P286" s="104"/>
      <c r="Q286" s="104"/>
      <c r="R286" s="104"/>
      <c r="S286" s="104"/>
      <c r="T286" s="104"/>
      <c r="U286" s="104"/>
      <c r="V286" s="105"/>
      <c r="W286" s="15"/>
      <c r="X286" s="15"/>
      <c r="Y286" s="15"/>
    </row>
    <row r="287" spans="1:25" s="16" customFormat="1" ht="22.5" customHeight="1" x14ac:dyDescent="0.3">
      <c r="A287" s="85" t="s">
        <v>124</v>
      </c>
      <c r="B287" s="86"/>
      <c r="C287" s="86"/>
      <c r="D287" s="86"/>
      <c r="E287" s="86"/>
      <c r="F287" s="86"/>
      <c r="G287" s="86"/>
      <c r="H287" s="86"/>
      <c r="I287" s="86"/>
      <c r="J287" s="106" t="s">
        <v>125</v>
      </c>
      <c r="K287" s="106"/>
      <c r="L287" s="106"/>
      <c r="M287" s="106"/>
      <c r="N287" s="107" t="s">
        <v>126</v>
      </c>
      <c r="O287" s="107"/>
      <c r="P287" s="108"/>
      <c r="Q287" s="86" t="s">
        <v>105</v>
      </c>
      <c r="R287" s="86"/>
      <c r="S287" s="86"/>
      <c r="T287" s="86" t="s">
        <v>106</v>
      </c>
      <c r="U287" s="86"/>
      <c r="V287" s="90"/>
      <c r="W287" s="15"/>
      <c r="X287" s="15"/>
      <c r="Y287" s="15"/>
    </row>
    <row r="288" spans="1:25" s="16" customFormat="1" ht="13" x14ac:dyDescent="0.3">
      <c r="A288" s="95" t="s">
        <v>143</v>
      </c>
      <c r="B288" s="96"/>
      <c r="C288" s="96"/>
      <c r="D288" s="96"/>
      <c r="E288" s="96"/>
      <c r="F288" s="96"/>
      <c r="G288" s="96"/>
      <c r="H288" s="96"/>
      <c r="I288" s="96"/>
      <c r="J288" s="97">
        <v>1</v>
      </c>
      <c r="K288" s="97"/>
      <c r="L288" s="97"/>
      <c r="M288" s="97"/>
      <c r="N288" s="98">
        <v>139345</v>
      </c>
      <c r="O288" s="98"/>
      <c r="P288" s="99"/>
      <c r="Q288" s="100">
        <v>3.5</v>
      </c>
      <c r="R288" s="100"/>
      <c r="S288" s="100"/>
      <c r="T288" s="101">
        <f>+(J288*N288)/Q288</f>
        <v>39812.857142857145</v>
      </c>
      <c r="U288" s="101"/>
      <c r="V288" s="102"/>
      <c r="W288" s="15"/>
      <c r="X288" s="15"/>
      <c r="Y288" s="15"/>
    </row>
    <row r="289" spans="1:25" s="16" customFormat="1" ht="13" x14ac:dyDescent="0.3">
      <c r="A289" s="95" t="s">
        <v>128</v>
      </c>
      <c r="B289" s="96"/>
      <c r="C289" s="96"/>
      <c r="D289" s="96"/>
      <c r="E289" s="96"/>
      <c r="F289" s="96"/>
      <c r="G289" s="96"/>
      <c r="H289" s="96"/>
      <c r="I289" s="96"/>
      <c r="J289" s="97">
        <v>1</v>
      </c>
      <c r="K289" s="97"/>
      <c r="L289" s="97"/>
      <c r="M289" s="97"/>
      <c r="N289" s="98">
        <v>95436</v>
      </c>
      <c r="O289" s="98"/>
      <c r="P289" s="99"/>
      <c r="Q289" s="100">
        <v>3.5</v>
      </c>
      <c r="R289" s="100"/>
      <c r="S289" s="100"/>
      <c r="T289" s="101">
        <f>+(J289*N289)/Q289</f>
        <v>27267.428571428572</v>
      </c>
      <c r="U289" s="101"/>
      <c r="V289" s="102"/>
      <c r="W289" s="15"/>
      <c r="X289" s="15"/>
      <c r="Y289" s="15"/>
    </row>
    <row r="290" spans="1:25" s="16" customFormat="1" ht="13" x14ac:dyDescent="0.3">
      <c r="A290" s="85"/>
      <c r="B290" s="86"/>
      <c r="C290" s="86"/>
      <c r="D290" s="86"/>
      <c r="E290" s="86"/>
      <c r="F290" s="86"/>
      <c r="G290" s="86"/>
      <c r="H290" s="86"/>
      <c r="I290" s="86"/>
      <c r="J290" s="87"/>
      <c r="K290" s="88"/>
      <c r="L290" s="88"/>
      <c r="M290" s="88"/>
      <c r="N290" s="88"/>
      <c r="O290" s="88"/>
      <c r="P290" s="89"/>
      <c r="Q290" s="86"/>
      <c r="R290" s="86"/>
      <c r="S290" s="86"/>
      <c r="T290" s="86"/>
      <c r="U290" s="86"/>
      <c r="V290" s="90"/>
      <c r="W290" s="15"/>
      <c r="X290" s="15"/>
      <c r="Y290" s="15"/>
    </row>
    <row r="291" spans="1:25" s="16" customFormat="1" ht="13" x14ac:dyDescent="0.3">
      <c r="A291" s="91" t="s">
        <v>109</v>
      </c>
      <c r="B291" s="92"/>
      <c r="C291" s="92"/>
      <c r="D291" s="92"/>
      <c r="E291" s="92"/>
      <c r="F291" s="92"/>
      <c r="G291" s="92"/>
      <c r="H291" s="92"/>
      <c r="I291" s="92"/>
      <c r="J291" s="92"/>
      <c r="K291" s="92"/>
      <c r="L291" s="92"/>
      <c r="M291" s="92"/>
      <c r="N291" s="92"/>
      <c r="O291" s="92"/>
      <c r="P291" s="92"/>
      <c r="Q291" s="92"/>
      <c r="R291" s="92"/>
      <c r="S291" s="92"/>
      <c r="T291" s="93">
        <f>+SUM(T288:V289)</f>
        <v>67080.28571428571</v>
      </c>
      <c r="U291" s="93"/>
      <c r="V291" s="94"/>
      <c r="W291" s="15"/>
      <c r="X291" s="15"/>
      <c r="Y291" s="15"/>
    </row>
    <row r="292" spans="1:25" s="28" customFormat="1" x14ac:dyDescent="0.35">
      <c r="A292" s="77" t="s">
        <v>129</v>
      </c>
      <c r="B292" s="78"/>
      <c r="C292" s="78"/>
      <c r="D292" s="78"/>
      <c r="E292" s="78"/>
      <c r="F292" s="78"/>
      <c r="G292" s="78"/>
      <c r="H292" s="78"/>
      <c r="I292" s="78"/>
      <c r="J292" s="78"/>
      <c r="K292" s="78"/>
      <c r="L292" s="78"/>
      <c r="M292" s="78"/>
      <c r="N292" s="78"/>
      <c r="O292" s="78"/>
      <c r="P292" s="78"/>
      <c r="Q292" s="78"/>
      <c r="R292" s="78"/>
      <c r="S292" s="78"/>
      <c r="T292" s="79">
        <f>+T291+T284+T278+T267</f>
        <v>386080.28571428568</v>
      </c>
      <c r="U292" s="79"/>
      <c r="V292" s="80"/>
      <c r="W292" s="15"/>
      <c r="X292" s="15"/>
      <c r="Y292" s="15"/>
    </row>
    <row r="293" spans="1:25" s="28" customFormat="1" x14ac:dyDescent="0.35">
      <c r="A293" s="29" t="s">
        <v>130</v>
      </c>
      <c r="B293" s="30"/>
      <c r="C293" s="30"/>
      <c r="D293" s="31"/>
      <c r="E293" s="32">
        <v>0.25</v>
      </c>
      <c r="F293" s="30"/>
      <c r="G293" s="30"/>
      <c r="H293" s="30"/>
      <c r="I293" s="30"/>
      <c r="J293" s="30"/>
      <c r="K293" s="30"/>
      <c r="L293" s="30"/>
      <c r="M293" s="31"/>
      <c r="N293" s="27"/>
      <c r="O293" s="27"/>
      <c r="P293" s="27"/>
      <c r="Q293" s="27"/>
      <c r="R293" s="27"/>
      <c r="S293" s="27" t="s">
        <v>131</v>
      </c>
      <c r="T293" s="79">
        <f>+T292*E293</f>
        <v>96520.07142857142</v>
      </c>
      <c r="U293" s="79"/>
      <c r="V293" s="80"/>
      <c r="W293" s="15"/>
      <c r="X293" s="15"/>
      <c r="Y293" s="15"/>
    </row>
    <row r="294" spans="1:25" s="28" customFormat="1" ht="15" thickBot="1" x14ac:dyDescent="0.4">
      <c r="A294" s="81" t="s">
        <v>132</v>
      </c>
      <c r="B294" s="82"/>
      <c r="C294" s="82"/>
      <c r="D294" s="82"/>
      <c r="E294" s="82"/>
      <c r="F294" s="82"/>
      <c r="G294" s="82"/>
      <c r="H294" s="82"/>
      <c r="I294" s="82"/>
      <c r="J294" s="82"/>
      <c r="K294" s="82"/>
      <c r="L294" s="82"/>
      <c r="M294" s="82"/>
      <c r="N294" s="82"/>
      <c r="O294" s="82"/>
      <c r="P294" s="82"/>
      <c r="Q294" s="82"/>
      <c r="R294" s="82"/>
      <c r="S294" s="82"/>
      <c r="T294" s="83">
        <f>+T293+T292</f>
        <v>482600.3571428571</v>
      </c>
      <c r="U294" s="83"/>
      <c r="V294" s="84"/>
      <c r="W294" s="15"/>
      <c r="X294" s="15"/>
      <c r="Y294" s="15"/>
    </row>
    <row r="296" spans="1:25" ht="15" thickBot="1" x14ac:dyDescent="0.4"/>
    <row r="297" spans="1:25" s="12" customFormat="1" ht="30" customHeight="1" x14ac:dyDescent="0.35">
      <c r="A297" s="137"/>
      <c r="B297" s="138"/>
      <c r="C297" s="138"/>
      <c r="D297" s="139"/>
      <c r="E297" s="146" t="s">
        <v>94</v>
      </c>
      <c r="F297" s="147"/>
      <c r="G297" s="147"/>
      <c r="H297" s="147"/>
      <c r="I297" s="147"/>
      <c r="J297" s="147"/>
      <c r="K297" s="147"/>
      <c r="L297" s="147"/>
      <c r="M297" s="147"/>
      <c r="N297" s="147"/>
      <c r="O297" s="147"/>
      <c r="P297" s="147"/>
      <c r="Q297" s="147"/>
      <c r="R297" s="147"/>
      <c r="S297" s="148"/>
      <c r="T297" s="146" t="s">
        <v>95</v>
      </c>
      <c r="U297" s="147"/>
      <c r="V297" s="148"/>
    </row>
    <row r="298" spans="1:25" s="12" customFormat="1" ht="30" customHeight="1" thickBot="1" x14ac:dyDescent="0.4">
      <c r="A298" s="140"/>
      <c r="B298" s="141"/>
      <c r="C298" s="141"/>
      <c r="D298" s="142"/>
      <c r="E298" s="149"/>
      <c r="F298" s="150"/>
      <c r="G298" s="150"/>
      <c r="H298" s="150"/>
      <c r="I298" s="150"/>
      <c r="J298" s="150"/>
      <c r="K298" s="150"/>
      <c r="L298" s="150"/>
      <c r="M298" s="150"/>
      <c r="N298" s="150"/>
      <c r="O298" s="150"/>
      <c r="P298" s="150"/>
      <c r="Q298" s="150"/>
      <c r="R298" s="150"/>
      <c r="S298" s="151"/>
      <c r="T298" s="149"/>
      <c r="U298" s="150"/>
      <c r="V298" s="151"/>
    </row>
    <row r="299" spans="1:25" s="12" customFormat="1" ht="5.15" customHeight="1" thickBot="1" x14ac:dyDescent="0.4">
      <c r="A299" s="140"/>
      <c r="B299" s="141"/>
      <c r="C299" s="141"/>
      <c r="D299" s="142"/>
      <c r="E299" s="152"/>
      <c r="F299" s="153"/>
      <c r="G299" s="153"/>
      <c r="H299" s="153"/>
      <c r="I299" s="153"/>
      <c r="J299" s="153"/>
      <c r="K299" s="153"/>
      <c r="L299" s="153"/>
      <c r="M299" s="153"/>
      <c r="N299" s="153"/>
      <c r="O299" s="153"/>
      <c r="P299" s="153"/>
      <c r="Q299" s="153"/>
      <c r="R299" s="153"/>
      <c r="S299" s="153"/>
      <c r="T299" s="153"/>
      <c r="U299" s="153"/>
      <c r="V299" s="154"/>
    </row>
    <row r="300" spans="1:25" s="12" customFormat="1" ht="25" customHeight="1" thickBot="1" x14ac:dyDescent="0.4">
      <c r="A300" s="140"/>
      <c r="B300" s="141"/>
      <c r="C300" s="141"/>
      <c r="D300" s="142"/>
      <c r="E300" s="128" t="s">
        <v>96</v>
      </c>
      <c r="F300" s="129"/>
      <c r="G300" s="129"/>
      <c r="H300" s="129"/>
      <c r="I300" s="129"/>
      <c r="J300" s="129"/>
      <c r="K300" s="129"/>
      <c r="L300" s="129"/>
      <c r="M300" s="129"/>
      <c r="N300" s="129"/>
      <c r="O300" s="129"/>
      <c r="P300" s="129"/>
      <c r="Q300" s="129"/>
      <c r="R300" s="129"/>
      <c r="S300" s="129"/>
      <c r="T300" s="129"/>
      <c r="U300" s="129"/>
      <c r="V300" s="130"/>
    </row>
    <row r="301" spans="1:25" s="12" customFormat="1" ht="5.15" customHeight="1" thickBot="1" x14ac:dyDescent="0.4">
      <c r="A301" s="143"/>
      <c r="B301" s="144"/>
      <c r="C301" s="144"/>
      <c r="D301" s="145"/>
      <c r="E301" s="128"/>
      <c r="F301" s="129"/>
      <c r="G301" s="129"/>
      <c r="H301" s="129"/>
      <c r="I301" s="129"/>
      <c r="J301" s="129"/>
      <c r="K301" s="129"/>
      <c r="L301" s="129"/>
      <c r="M301" s="129"/>
      <c r="N301" s="129"/>
      <c r="O301" s="129"/>
      <c r="P301" s="129"/>
      <c r="Q301" s="129"/>
      <c r="R301" s="129"/>
      <c r="S301" s="129"/>
      <c r="T301" s="129"/>
      <c r="U301" s="129"/>
      <c r="V301" s="130"/>
    </row>
    <row r="302" spans="1:25" s="14" customFormat="1" x14ac:dyDescent="0.35">
      <c r="A302" s="131" t="s">
        <v>97</v>
      </c>
      <c r="B302" s="132"/>
      <c r="C302" s="132"/>
      <c r="D302" s="132"/>
      <c r="E302" s="132"/>
      <c r="F302" s="132"/>
      <c r="G302" s="132"/>
      <c r="H302" s="132"/>
      <c r="I302" s="132"/>
      <c r="J302" s="132"/>
      <c r="K302" s="132"/>
      <c r="L302" s="132"/>
      <c r="M302" s="132"/>
      <c r="N302" s="132"/>
      <c r="O302" s="132"/>
      <c r="P302" s="132"/>
      <c r="Q302" s="132"/>
      <c r="R302" s="132"/>
      <c r="S302" s="132"/>
      <c r="T302" s="132"/>
      <c r="U302" s="132"/>
      <c r="V302" s="133"/>
      <c r="W302" s="13"/>
      <c r="X302" s="13"/>
      <c r="Y302" s="13"/>
    </row>
    <row r="303" spans="1:25" s="16" customFormat="1" ht="13" x14ac:dyDescent="0.3">
      <c r="A303" s="134" t="s">
        <v>98</v>
      </c>
      <c r="B303" s="135"/>
      <c r="C303" s="135" t="s">
        <v>3</v>
      </c>
      <c r="D303" s="135"/>
      <c r="E303" s="135"/>
      <c r="F303" s="135"/>
      <c r="G303" s="135"/>
      <c r="H303" s="135"/>
      <c r="I303" s="135"/>
      <c r="J303" s="135"/>
      <c r="K303" s="135"/>
      <c r="L303" s="135"/>
      <c r="M303" s="135"/>
      <c r="N303" s="135"/>
      <c r="O303" s="135"/>
      <c r="P303" s="135"/>
      <c r="Q303" s="135"/>
      <c r="R303" s="135" t="s">
        <v>99</v>
      </c>
      <c r="S303" s="135"/>
      <c r="T303" s="135" t="s">
        <v>100</v>
      </c>
      <c r="U303" s="135"/>
      <c r="V303" s="136"/>
      <c r="W303" s="15"/>
      <c r="X303" s="15"/>
      <c r="Y303" s="15"/>
    </row>
    <row r="304" spans="1:25" s="14" customFormat="1" x14ac:dyDescent="0.35">
      <c r="A304" s="123">
        <f>+'2026'!B14</f>
        <v>8</v>
      </c>
      <c r="B304" s="124"/>
      <c r="C304" s="125" t="str">
        <f>+'2026'!F14</f>
        <v>Válvula de retención oscilante 3" en bronce, instalación horizontal, para control de retorno de flujo.</v>
      </c>
      <c r="D304" s="126"/>
      <c r="E304" s="126"/>
      <c r="F304" s="126"/>
      <c r="G304" s="126"/>
      <c r="H304" s="126"/>
      <c r="I304" s="126"/>
      <c r="J304" s="126"/>
      <c r="K304" s="126"/>
      <c r="L304" s="126"/>
      <c r="M304" s="126"/>
      <c r="N304" s="126"/>
      <c r="O304" s="126"/>
      <c r="P304" s="126"/>
      <c r="Q304" s="126"/>
      <c r="R304" s="126" t="str">
        <f>+'2026'!G14</f>
        <v>UND</v>
      </c>
      <c r="S304" s="126"/>
      <c r="T304" s="126"/>
      <c r="U304" s="126"/>
      <c r="V304" s="127"/>
      <c r="W304" s="13"/>
      <c r="X304" s="13"/>
      <c r="Y304" s="13"/>
    </row>
    <row r="305" spans="1:25" s="16" customFormat="1" ht="13" x14ac:dyDescent="0.3">
      <c r="A305" s="17"/>
      <c r="B305" s="18"/>
      <c r="C305" s="18"/>
      <c r="D305" s="18"/>
      <c r="E305" s="18"/>
      <c r="F305" s="18"/>
      <c r="G305" s="18"/>
      <c r="H305" s="18"/>
      <c r="I305" s="18"/>
      <c r="J305" s="18"/>
      <c r="K305" s="18"/>
      <c r="L305" s="18"/>
      <c r="M305" s="18"/>
      <c r="N305" s="18"/>
      <c r="O305" s="18"/>
      <c r="P305" s="18"/>
      <c r="Q305" s="18"/>
      <c r="R305" s="18"/>
      <c r="S305" s="18"/>
      <c r="T305" s="18"/>
      <c r="U305" s="18"/>
      <c r="V305" s="19"/>
      <c r="W305" s="15"/>
      <c r="X305" s="15"/>
      <c r="Y305" s="15"/>
    </row>
    <row r="306" spans="1:25" s="16" customFormat="1" ht="13" x14ac:dyDescent="0.3">
      <c r="A306" s="103" t="s">
        <v>101</v>
      </c>
      <c r="B306" s="104"/>
      <c r="C306" s="104"/>
      <c r="D306" s="104"/>
      <c r="E306" s="104"/>
      <c r="F306" s="104"/>
      <c r="G306" s="104"/>
      <c r="H306" s="104"/>
      <c r="I306" s="104"/>
      <c r="J306" s="104"/>
      <c r="K306" s="104"/>
      <c r="L306" s="104"/>
      <c r="M306" s="104"/>
      <c r="N306" s="104"/>
      <c r="O306" s="104"/>
      <c r="P306" s="104"/>
      <c r="Q306" s="104"/>
      <c r="R306" s="104"/>
      <c r="S306" s="104"/>
      <c r="T306" s="104"/>
      <c r="U306" s="104"/>
      <c r="V306" s="105"/>
      <c r="W306" s="15"/>
      <c r="X306" s="15"/>
      <c r="Y306" s="15"/>
    </row>
    <row r="307" spans="1:25" s="16" customFormat="1" ht="13" x14ac:dyDescent="0.3">
      <c r="A307" s="85" t="s">
        <v>3</v>
      </c>
      <c r="B307" s="86"/>
      <c r="C307" s="86"/>
      <c r="D307" s="86"/>
      <c r="E307" s="86"/>
      <c r="F307" s="86"/>
      <c r="G307" s="86"/>
      <c r="H307" s="86" t="s">
        <v>102</v>
      </c>
      <c r="I307" s="86"/>
      <c r="J307" s="86"/>
      <c r="K307" s="86" t="s">
        <v>103</v>
      </c>
      <c r="L307" s="86"/>
      <c r="M307" s="86"/>
      <c r="N307" s="86"/>
      <c r="O307" s="86" t="s">
        <v>104</v>
      </c>
      <c r="P307" s="86"/>
      <c r="Q307" s="86"/>
      <c r="R307" s="86" t="s">
        <v>105</v>
      </c>
      <c r="S307" s="86"/>
      <c r="T307" s="86" t="s">
        <v>106</v>
      </c>
      <c r="U307" s="86"/>
      <c r="V307" s="90"/>
      <c r="W307" s="15"/>
      <c r="X307" s="15"/>
      <c r="Y307" s="15"/>
    </row>
    <row r="308" spans="1:25" s="16" customFormat="1" ht="13" x14ac:dyDescent="0.3">
      <c r="A308" s="95" t="s">
        <v>107</v>
      </c>
      <c r="B308" s="122"/>
      <c r="C308" s="122"/>
      <c r="D308" s="122"/>
      <c r="E308" s="122"/>
      <c r="F308" s="122"/>
      <c r="G308" s="122"/>
      <c r="H308" s="86"/>
      <c r="I308" s="86"/>
      <c r="J308" s="86"/>
      <c r="K308" s="86"/>
      <c r="L308" s="86"/>
      <c r="M308" s="86"/>
      <c r="N308" s="86"/>
      <c r="O308" s="86"/>
      <c r="P308" s="86"/>
      <c r="Q308" s="86"/>
      <c r="R308" s="86"/>
      <c r="S308" s="86"/>
      <c r="T308" s="101">
        <v>6000</v>
      </c>
      <c r="U308" s="101"/>
      <c r="V308" s="102"/>
      <c r="W308" s="15"/>
      <c r="X308" s="15"/>
      <c r="Y308" s="15"/>
    </row>
    <row r="309" spans="1:25" s="16" customFormat="1" ht="13" x14ac:dyDescent="0.3">
      <c r="A309" s="95"/>
      <c r="B309" s="96"/>
      <c r="C309" s="96"/>
      <c r="D309" s="96"/>
      <c r="E309" s="96"/>
      <c r="F309" s="96"/>
      <c r="G309" s="96"/>
      <c r="H309" s="86"/>
      <c r="I309" s="86"/>
      <c r="J309" s="86"/>
      <c r="K309" s="86"/>
      <c r="L309" s="86"/>
      <c r="M309" s="86"/>
      <c r="N309" s="86"/>
      <c r="O309" s="101"/>
      <c r="P309" s="101"/>
      <c r="Q309" s="101"/>
      <c r="R309" s="100"/>
      <c r="S309" s="100"/>
      <c r="T309" s="163"/>
      <c r="U309" s="163"/>
      <c r="V309" s="164"/>
      <c r="W309" s="15"/>
      <c r="X309" s="15"/>
      <c r="Y309" s="15"/>
    </row>
    <row r="310" spans="1:25" s="16" customFormat="1" ht="13" x14ac:dyDescent="0.3">
      <c r="A310" s="95"/>
      <c r="B310" s="96"/>
      <c r="C310" s="96"/>
      <c r="D310" s="96"/>
      <c r="E310" s="96"/>
      <c r="F310" s="96"/>
      <c r="G310" s="96"/>
      <c r="H310" s="86"/>
      <c r="I310" s="86"/>
      <c r="J310" s="86"/>
      <c r="K310" s="86"/>
      <c r="L310" s="86"/>
      <c r="M310" s="86"/>
      <c r="N310" s="86"/>
      <c r="O310" s="101"/>
      <c r="P310" s="101"/>
      <c r="Q310" s="101"/>
      <c r="R310" s="100"/>
      <c r="S310" s="100"/>
      <c r="T310" s="163"/>
      <c r="U310" s="163"/>
      <c r="V310" s="164"/>
      <c r="W310" s="15"/>
      <c r="X310" s="15"/>
      <c r="Y310" s="15"/>
    </row>
    <row r="311" spans="1:25" s="16" customFormat="1" ht="13" x14ac:dyDescent="0.3">
      <c r="A311" s="91" t="s">
        <v>109</v>
      </c>
      <c r="B311" s="92"/>
      <c r="C311" s="92"/>
      <c r="D311" s="92"/>
      <c r="E311" s="92"/>
      <c r="F311" s="92"/>
      <c r="G311" s="92"/>
      <c r="H311" s="92"/>
      <c r="I311" s="92"/>
      <c r="J311" s="92"/>
      <c r="K311" s="92"/>
      <c r="L311" s="92"/>
      <c r="M311" s="92"/>
      <c r="N311" s="92"/>
      <c r="O311" s="92"/>
      <c r="P311" s="92"/>
      <c r="Q311" s="92"/>
      <c r="R311" s="92"/>
      <c r="S311" s="92"/>
      <c r="T311" s="109">
        <f>+SUM(T308:V310)</f>
        <v>6000</v>
      </c>
      <c r="U311" s="86"/>
      <c r="V311" s="90"/>
      <c r="W311" s="15"/>
      <c r="X311" s="15"/>
      <c r="Y311" s="15"/>
    </row>
    <row r="312" spans="1:25" s="16" customFormat="1" ht="13" x14ac:dyDescent="0.3">
      <c r="A312" s="20"/>
      <c r="B312" s="21"/>
      <c r="C312" s="21"/>
      <c r="D312" s="21"/>
      <c r="E312" s="21"/>
      <c r="F312" s="21"/>
      <c r="G312" s="21"/>
      <c r="H312" s="21"/>
      <c r="I312" s="21"/>
      <c r="J312" s="21"/>
      <c r="K312" s="21"/>
      <c r="L312" s="21"/>
      <c r="M312" s="21"/>
      <c r="N312" s="21"/>
      <c r="O312" s="21"/>
      <c r="P312" s="21"/>
      <c r="Q312" s="21"/>
      <c r="R312" s="21"/>
      <c r="S312" s="22"/>
      <c r="T312" s="22"/>
      <c r="U312" s="22"/>
      <c r="V312" s="23"/>
      <c r="W312" s="15"/>
      <c r="X312" s="15"/>
      <c r="Y312" s="15"/>
    </row>
    <row r="313" spans="1:25" s="16" customFormat="1" ht="13" x14ac:dyDescent="0.3">
      <c r="A313" s="103" t="s">
        <v>110</v>
      </c>
      <c r="B313" s="104"/>
      <c r="C313" s="104"/>
      <c r="D313" s="104"/>
      <c r="E313" s="104"/>
      <c r="F313" s="104"/>
      <c r="G313" s="104"/>
      <c r="H313" s="104"/>
      <c r="I313" s="104"/>
      <c r="J313" s="104"/>
      <c r="K313" s="104"/>
      <c r="L313" s="104"/>
      <c r="M313" s="104"/>
      <c r="N313" s="104"/>
      <c r="O313" s="104"/>
      <c r="P313" s="104"/>
      <c r="Q313" s="104"/>
      <c r="R313" s="104"/>
      <c r="S313" s="104"/>
      <c r="T313" s="104"/>
      <c r="U313" s="104"/>
      <c r="V313" s="105"/>
      <c r="W313" s="15"/>
      <c r="X313" s="15"/>
      <c r="Y313" s="15"/>
    </row>
    <row r="314" spans="1:25" s="16" customFormat="1" ht="13" x14ac:dyDescent="0.3">
      <c r="A314" s="118" t="s">
        <v>3</v>
      </c>
      <c r="B314" s="119"/>
      <c r="C314" s="119"/>
      <c r="D314" s="119"/>
      <c r="E314" s="119"/>
      <c r="F314" s="119"/>
      <c r="G314" s="119"/>
      <c r="H314" s="119"/>
      <c r="I314" s="119"/>
      <c r="J314" s="119"/>
      <c r="K314" s="119"/>
      <c r="L314" s="119"/>
      <c r="M314" s="119" t="s">
        <v>99</v>
      </c>
      <c r="N314" s="119"/>
      <c r="O314" s="119" t="s">
        <v>100</v>
      </c>
      <c r="P314" s="119"/>
      <c r="Q314" s="119" t="s">
        <v>111</v>
      </c>
      <c r="R314" s="119"/>
      <c r="S314" s="119"/>
      <c r="T314" s="119" t="s">
        <v>112</v>
      </c>
      <c r="U314" s="119"/>
      <c r="V314" s="120"/>
      <c r="W314" s="15"/>
      <c r="X314" s="15"/>
      <c r="Y314" s="15"/>
    </row>
    <row r="315" spans="1:25" s="16" customFormat="1" ht="13" x14ac:dyDescent="0.3">
      <c r="A315" s="110" t="s">
        <v>151</v>
      </c>
      <c r="B315" s="111"/>
      <c r="C315" s="111"/>
      <c r="D315" s="111"/>
      <c r="E315" s="111"/>
      <c r="F315" s="111"/>
      <c r="G315" s="111"/>
      <c r="H315" s="111"/>
      <c r="I315" s="111"/>
      <c r="J315" s="111"/>
      <c r="K315" s="111"/>
      <c r="L315" s="112"/>
      <c r="M315" s="113" t="s">
        <v>7</v>
      </c>
      <c r="N315" s="113"/>
      <c r="O315" s="117">
        <v>1</v>
      </c>
      <c r="P315" s="117"/>
      <c r="Q315" s="114">
        <v>420000</v>
      </c>
      <c r="R315" s="114"/>
      <c r="S315" s="114"/>
      <c r="T315" s="115">
        <f>+O315*Q315</f>
        <v>420000</v>
      </c>
      <c r="U315" s="113"/>
      <c r="V315" s="116"/>
      <c r="W315" s="15"/>
      <c r="X315" s="15"/>
      <c r="Y315" s="15"/>
    </row>
    <row r="316" spans="1:25" s="16" customFormat="1" ht="13" x14ac:dyDescent="0.3">
      <c r="A316" s="110" t="s">
        <v>141</v>
      </c>
      <c r="B316" s="111"/>
      <c r="C316" s="111"/>
      <c r="D316" s="111"/>
      <c r="E316" s="111"/>
      <c r="F316" s="111"/>
      <c r="G316" s="111"/>
      <c r="H316" s="111"/>
      <c r="I316" s="111"/>
      <c r="J316" s="111"/>
      <c r="K316" s="111"/>
      <c r="L316" s="112"/>
      <c r="M316" s="113" t="s">
        <v>7</v>
      </c>
      <c r="N316" s="113"/>
      <c r="O316" s="117">
        <v>1</v>
      </c>
      <c r="P316" s="117"/>
      <c r="Q316" s="114">
        <v>8000</v>
      </c>
      <c r="R316" s="114"/>
      <c r="S316" s="114"/>
      <c r="T316" s="115">
        <f t="shared" ref="T316:T317" si="7">+O316*Q316</f>
        <v>8000</v>
      </c>
      <c r="U316" s="113"/>
      <c r="V316" s="116"/>
      <c r="W316" s="15"/>
      <c r="X316" s="15"/>
      <c r="Y316" s="15"/>
    </row>
    <row r="317" spans="1:25" s="16" customFormat="1" ht="13" x14ac:dyDescent="0.3">
      <c r="A317" s="110" t="s">
        <v>152</v>
      </c>
      <c r="B317" s="111"/>
      <c r="C317" s="111"/>
      <c r="D317" s="111"/>
      <c r="E317" s="111"/>
      <c r="F317" s="111"/>
      <c r="G317" s="111"/>
      <c r="H317" s="111"/>
      <c r="I317" s="111"/>
      <c r="J317" s="111"/>
      <c r="K317" s="111"/>
      <c r="L317" s="112"/>
      <c r="M317" s="113" t="s">
        <v>7</v>
      </c>
      <c r="N317" s="113"/>
      <c r="O317" s="117">
        <v>1</v>
      </c>
      <c r="P317" s="117"/>
      <c r="Q317" s="114">
        <v>35000</v>
      </c>
      <c r="R317" s="114"/>
      <c r="S317" s="114"/>
      <c r="T317" s="115">
        <f t="shared" si="7"/>
        <v>35000</v>
      </c>
      <c r="U317" s="113"/>
      <c r="V317" s="116"/>
      <c r="W317" s="15"/>
      <c r="X317" s="15"/>
      <c r="Y317" s="15"/>
    </row>
    <row r="318" spans="1:25" s="16" customFormat="1" ht="13" x14ac:dyDescent="0.3">
      <c r="A318" s="110"/>
      <c r="B318" s="111"/>
      <c r="C318" s="111"/>
      <c r="D318" s="111"/>
      <c r="E318" s="111"/>
      <c r="F318" s="111"/>
      <c r="G318" s="111"/>
      <c r="H318" s="111"/>
      <c r="I318" s="111"/>
      <c r="J318" s="111"/>
      <c r="K318" s="111"/>
      <c r="L318" s="112"/>
      <c r="M318" s="113"/>
      <c r="N318" s="113"/>
      <c r="O318" s="117"/>
      <c r="P318" s="117"/>
      <c r="Q318" s="114"/>
      <c r="R318" s="114"/>
      <c r="S318" s="114"/>
      <c r="T318" s="115"/>
      <c r="U318" s="113"/>
      <c r="V318" s="116"/>
      <c r="W318" s="15"/>
      <c r="X318" s="15"/>
      <c r="Y318" s="15"/>
    </row>
    <row r="319" spans="1:25" s="16" customFormat="1" ht="13" x14ac:dyDescent="0.3">
      <c r="A319" s="155"/>
      <c r="B319" s="156"/>
      <c r="C319" s="156"/>
      <c r="D319" s="156"/>
      <c r="E319" s="156"/>
      <c r="F319" s="156"/>
      <c r="G319" s="156"/>
      <c r="H319" s="156"/>
      <c r="I319" s="156"/>
      <c r="J319" s="156"/>
      <c r="K319" s="156"/>
      <c r="L319" s="157"/>
      <c r="M319" s="158"/>
      <c r="N319" s="159"/>
      <c r="O319" s="160"/>
      <c r="P319" s="161"/>
      <c r="Q319" s="162"/>
      <c r="R319" s="98"/>
      <c r="S319" s="99"/>
      <c r="T319" s="115"/>
      <c r="U319" s="113"/>
      <c r="V319" s="116"/>
      <c r="W319" s="15"/>
      <c r="X319" s="15"/>
      <c r="Y319" s="15"/>
    </row>
    <row r="320" spans="1:25" s="16" customFormat="1" ht="13" x14ac:dyDescent="0.3">
      <c r="A320" s="91" t="s">
        <v>109</v>
      </c>
      <c r="B320" s="92"/>
      <c r="C320" s="92"/>
      <c r="D320" s="92"/>
      <c r="E320" s="92"/>
      <c r="F320" s="92"/>
      <c r="G320" s="92"/>
      <c r="H320" s="92"/>
      <c r="I320" s="92"/>
      <c r="J320" s="92"/>
      <c r="K320" s="92"/>
      <c r="L320" s="92"/>
      <c r="M320" s="92"/>
      <c r="N320" s="92"/>
      <c r="O320" s="92"/>
      <c r="P320" s="92"/>
      <c r="Q320" s="92"/>
      <c r="R320" s="92"/>
      <c r="S320" s="92"/>
      <c r="T320" s="109">
        <f>+SUM(T315:V319)</f>
        <v>463000</v>
      </c>
      <c r="U320" s="86"/>
      <c r="V320" s="90"/>
      <c r="W320" s="15"/>
      <c r="X320" s="15"/>
      <c r="Y320" s="15"/>
    </row>
    <row r="321" spans="1:25" s="16" customFormat="1" ht="13" x14ac:dyDescent="0.3">
      <c r="A321" s="103" t="s">
        <v>117</v>
      </c>
      <c r="B321" s="104"/>
      <c r="C321" s="104"/>
      <c r="D321" s="104"/>
      <c r="E321" s="104"/>
      <c r="F321" s="104"/>
      <c r="G321" s="104"/>
      <c r="H321" s="104"/>
      <c r="I321" s="104"/>
      <c r="J321" s="104"/>
      <c r="K321" s="104"/>
      <c r="L321" s="104"/>
      <c r="M321" s="104"/>
      <c r="N321" s="104"/>
      <c r="O321" s="104"/>
      <c r="P321" s="104"/>
      <c r="Q321" s="104"/>
      <c r="R321" s="104"/>
      <c r="S321" s="104"/>
      <c r="T321" s="104"/>
      <c r="U321" s="104"/>
      <c r="V321" s="105"/>
      <c r="W321" s="15"/>
      <c r="X321" s="15"/>
      <c r="Y321" s="15"/>
    </row>
    <row r="322" spans="1:25" s="16" customFormat="1" ht="13" x14ac:dyDescent="0.3">
      <c r="A322" s="85" t="s">
        <v>118</v>
      </c>
      <c r="B322" s="86"/>
      <c r="C322" s="86"/>
      <c r="D322" s="86"/>
      <c r="E322" s="86"/>
      <c r="F322" s="86"/>
      <c r="G322" s="86"/>
      <c r="H322" s="86"/>
      <c r="I322" s="86"/>
      <c r="J322" s="86"/>
      <c r="K322" s="86" t="s">
        <v>119</v>
      </c>
      <c r="L322" s="86"/>
      <c r="M322" s="86" t="s">
        <v>120</v>
      </c>
      <c r="N322" s="86"/>
      <c r="O322" s="86" t="s">
        <v>121</v>
      </c>
      <c r="P322" s="86"/>
      <c r="Q322" s="86"/>
      <c r="R322" s="86" t="s">
        <v>122</v>
      </c>
      <c r="S322" s="86"/>
      <c r="T322" s="86" t="s">
        <v>106</v>
      </c>
      <c r="U322" s="86"/>
      <c r="V322" s="90"/>
      <c r="W322" s="15"/>
      <c r="X322" s="15"/>
      <c r="Y322" s="15"/>
    </row>
    <row r="323" spans="1:25" s="16" customFormat="1" ht="13" x14ac:dyDescent="0.3">
      <c r="A323" s="85"/>
      <c r="B323" s="86"/>
      <c r="C323" s="86"/>
      <c r="D323" s="86"/>
      <c r="E323" s="86"/>
      <c r="F323" s="86"/>
      <c r="G323" s="86"/>
      <c r="H323" s="86"/>
      <c r="I323" s="86"/>
      <c r="J323" s="86"/>
      <c r="K323" s="86"/>
      <c r="L323" s="86"/>
      <c r="M323" s="86"/>
      <c r="N323" s="86"/>
      <c r="O323" s="86"/>
      <c r="P323" s="86"/>
      <c r="Q323" s="86"/>
      <c r="R323" s="86"/>
      <c r="S323" s="86"/>
      <c r="T323" s="86"/>
      <c r="U323" s="86"/>
      <c r="V323" s="90"/>
      <c r="W323" s="15"/>
      <c r="X323" s="15"/>
      <c r="Y323" s="15"/>
    </row>
    <row r="324" spans="1:25" s="16" customFormat="1" ht="13" x14ac:dyDescent="0.3">
      <c r="A324" s="85"/>
      <c r="B324" s="86"/>
      <c r="C324" s="86"/>
      <c r="D324" s="86"/>
      <c r="E324" s="86"/>
      <c r="F324" s="86"/>
      <c r="G324" s="86"/>
      <c r="H324" s="86"/>
      <c r="I324" s="86"/>
      <c r="J324" s="86"/>
      <c r="K324" s="86"/>
      <c r="L324" s="86"/>
      <c r="M324" s="86"/>
      <c r="N324" s="86"/>
      <c r="O324" s="86"/>
      <c r="P324" s="86"/>
      <c r="Q324" s="86"/>
      <c r="R324" s="86"/>
      <c r="S324" s="86"/>
      <c r="T324" s="86"/>
      <c r="U324" s="86"/>
      <c r="V324" s="90"/>
      <c r="W324" s="15"/>
      <c r="X324" s="15"/>
      <c r="Y324" s="15"/>
    </row>
    <row r="325" spans="1:25" s="16" customFormat="1" ht="13" x14ac:dyDescent="0.3">
      <c r="A325" s="85"/>
      <c r="B325" s="86"/>
      <c r="C325" s="86"/>
      <c r="D325" s="86"/>
      <c r="E325" s="86"/>
      <c r="F325" s="86"/>
      <c r="G325" s="86"/>
      <c r="H325" s="86"/>
      <c r="I325" s="86"/>
      <c r="J325" s="86"/>
      <c r="K325" s="86"/>
      <c r="L325" s="86"/>
      <c r="M325" s="86"/>
      <c r="N325" s="86"/>
      <c r="O325" s="86"/>
      <c r="P325" s="86"/>
      <c r="Q325" s="86"/>
      <c r="R325" s="86"/>
      <c r="S325" s="86"/>
      <c r="T325" s="86"/>
      <c r="U325" s="86"/>
      <c r="V325" s="90"/>
      <c r="W325" s="15"/>
      <c r="X325" s="15"/>
      <c r="Y325" s="15"/>
    </row>
    <row r="326" spans="1:25" s="16" customFormat="1" ht="13" x14ac:dyDescent="0.3">
      <c r="A326" s="91" t="s">
        <v>109</v>
      </c>
      <c r="B326" s="92"/>
      <c r="C326" s="92"/>
      <c r="D326" s="92"/>
      <c r="E326" s="92"/>
      <c r="F326" s="92"/>
      <c r="G326" s="92"/>
      <c r="H326" s="92"/>
      <c r="I326" s="92"/>
      <c r="J326" s="92"/>
      <c r="K326" s="92"/>
      <c r="L326" s="92"/>
      <c r="M326" s="92"/>
      <c r="N326" s="92"/>
      <c r="O326" s="92"/>
      <c r="P326" s="92"/>
      <c r="Q326" s="92"/>
      <c r="R326" s="92"/>
      <c r="S326" s="92"/>
      <c r="T326" s="86"/>
      <c r="U326" s="86"/>
      <c r="V326" s="90"/>
      <c r="W326" s="15"/>
      <c r="X326" s="15"/>
      <c r="Y326" s="15"/>
    </row>
    <row r="327" spans="1:25" s="16" customFormat="1" ht="13" x14ac:dyDescent="0.3">
      <c r="A327" s="20"/>
      <c r="B327" s="21"/>
      <c r="C327" s="21"/>
      <c r="D327" s="21"/>
      <c r="E327" s="21"/>
      <c r="F327" s="21"/>
      <c r="G327" s="21"/>
      <c r="H327" s="21"/>
      <c r="I327" s="21"/>
      <c r="J327" s="21"/>
      <c r="K327" s="21"/>
      <c r="L327" s="21"/>
      <c r="M327" s="21"/>
      <c r="N327" s="21"/>
      <c r="O327" s="21"/>
      <c r="P327" s="21"/>
      <c r="Q327" s="21"/>
      <c r="R327" s="21"/>
      <c r="S327" s="22"/>
      <c r="T327" s="22"/>
      <c r="U327" s="22"/>
      <c r="V327" s="23"/>
      <c r="W327" s="26"/>
      <c r="X327" s="26"/>
      <c r="Y327" s="26"/>
    </row>
    <row r="328" spans="1:25" s="16" customFormat="1" ht="13" x14ac:dyDescent="0.3">
      <c r="A328" s="103" t="s">
        <v>123</v>
      </c>
      <c r="B328" s="104"/>
      <c r="C328" s="104"/>
      <c r="D328" s="104"/>
      <c r="E328" s="104"/>
      <c r="F328" s="104"/>
      <c r="G328" s="104"/>
      <c r="H328" s="104"/>
      <c r="I328" s="104"/>
      <c r="J328" s="104"/>
      <c r="K328" s="104"/>
      <c r="L328" s="104"/>
      <c r="M328" s="104"/>
      <c r="N328" s="104"/>
      <c r="O328" s="104"/>
      <c r="P328" s="104"/>
      <c r="Q328" s="104"/>
      <c r="R328" s="104"/>
      <c r="S328" s="104"/>
      <c r="T328" s="104"/>
      <c r="U328" s="104"/>
      <c r="V328" s="105"/>
      <c r="W328" s="15"/>
      <c r="X328" s="15"/>
      <c r="Y328" s="15"/>
    </row>
    <row r="329" spans="1:25" s="16" customFormat="1" ht="22.5" customHeight="1" x14ac:dyDescent="0.3">
      <c r="A329" s="85" t="s">
        <v>124</v>
      </c>
      <c r="B329" s="86"/>
      <c r="C329" s="86"/>
      <c r="D329" s="86"/>
      <c r="E329" s="86"/>
      <c r="F329" s="86"/>
      <c r="G329" s="86"/>
      <c r="H329" s="86"/>
      <c r="I329" s="86"/>
      <c r="J329" s="106" t="s">
        <v>125</v>
      </c>
      <c r="K329" s="106"/>
      <c r="L329" s="106"/>
      <c r="M329" s="106"/>
      <c r="N329" s="107" t="s">
        <v>126</v>
      </c>
      <c r="O329" s="107"/>
      <c r="P329" s="108"/>
      <c r="Q329" s="86" t="s">
        <v>105</v>
      </c>
      <c r="R329" s="86"/>
      <c r="S329" s="86"/>
      <c r="T329" s="86" t="s">
        <v>106</v>
      </c>
      <c r="U329" s="86"/>
      <c r="V329" s="90"/>
      <c r="W329" s="15"/>
      <c r="X329" s="15"/>
      <c r="Y329" s="15"/>
    </row>
    <row r="330" spans="1:25" s="16" customFormat="1" ht="13" x14ac:dyDescent="0.3">
      <c r="A330" s="95" t="s">
        <v>143</v>
      </c>
      <c r="B330" s="96"/>
      <c r="C330" s="96"/>
      <c r="D330" s="96"/>
      <c r="E330" s="96"/>
      <c r="F330" s="96"/>
      <c r="G330" s="96"/>
      <c r="H330" s="96"/>
      <c r="I330" s="96"/>
      <c r="J330" s="97">
        <v>1</v>
      </c>
      <c r="K330" s="97"/>
      <c r="L330" s="97"/>
      <c r="M330" s="97"/>
      <c r="N330" s="98">
        <v>139345</v>
      </c>
      <c r="O330" s="98"/>
      <c r="P330" s="99"/>
      <c r="Q330" s="100">
        <v>1.8</v>
      </c>
      <c r="R330" s="100"/>
      <c r="S330" s="100"/>
      <c r="T330" s="101">
        <f>+(J330*N330)/Q330</f>
        <v>77413.888888888891</v>
      </c>
      <c r="U330" s="101"/>
      <c r="V330" s="102"/>
      <c r="W330" s="15"/>
      <c r="X330" s="15"/>
      <c r="Y330" s="15"/>
    </row>
    <row r="331" spans="1:25" s="16" customFormat="1" ht="13" x14ac:dyDescent="0.3">
      <c r="A331" s="95" t="s">
        <v>128</v>
      </c>
      <c r="B331" s="96"/>
      <c r="C331" s="96"/>
      <c r="D331" s="96"/>
      <c r="E331" s="96"/>
      <c r="F331" s="96"/>
      <c r="G331" s="96"/>
      <c r="H331" s="96"/>
      <c r="I331" s="96"/>
      <c r="J331" s="97">
        <v>1</v>
      </c>
      <c r="K331" s="97"/>
      <c r="L331" s="97"/>
      <c r="M331" s="97"/>
      <c r="N331" s="98">
        <v>95436</v>
      </c>
      <c r="O331" s="98"/>
      <c r="P331" s="99"/>
      <c r="Q331" s="100">
        <v>1.8</v>
      </c>
      <c r="R331" s="100"/>
      <c r="S331" s="100"/>
      <c r="T331" s="101">
        <f>+(J331*N331)/Q331</f>
        <v>53020</v>
      </c>
      <c r="U331" s="101"/>
      <c r="V331" s="102"/>
      <c r="W331" s="15"/>
      <c r="X331" s="15"/>
      <c r="Y331" s="15"/>
    </row>
    <row r="332" spans="1:25" s="16" customFormat="1" ht="13" x14ac:dyDescent="0.3">
      <c r="A332" s="85"/>
      <c r="B332" s="86"/>
      <c r="C332" s="86"/>
      <c r="D332" s="86"/>
      <c r="E332" s="86"/>
      <c r="F332" s="86"/>
      <c r="G332" s="86"/>
      <c r="H332" s="86"/>
      <c r="I332" s="86"/>
      <c r="J332" s="87"/>
      <c r="K332" s="88"/>
      <c r="L332" s="88"/>
      <c r="M332" s="88"/>
      <c r="N332" s="88"/>
      <c r="O332" s="88"/>
      <c r="P332" s="89"/>
      <c r="Q332" s="86"/>
      <c r="R332" s="86"/>
      <c r="S332" s="86"/>
      <c r="T332" s="86"/>
      <c r="U332" s="86"/>
      <c r="V332" s="90"/>
      <c r="W332" s="15"/>
      <c r="X332" s="15"/>
      <c r="Y332" s="15"/>
    </row>
    <row r="333" spans="1:25" s="16" customFormat="1" ht="13" x14ac:dyDescent="0.3">
      <c r="A333" s="91" t="s">
        <v>109</v>
      </c>
      <c r="B333" s="92"/>
      <c r="C333" s="92"/>
      <c r="D333" s="92"/>
      <c r="E333" s="92"/>
      <c r="F333" s="92"/>
      <c r="G333" s="92"/>
      <c r="H333" s="92"/>
      <c r="I333" s="92"/>
      <c r="J333" s="92"/>
      <c r="K333" s="92"/>
      <c r="L333" s="92"/>
      <c r="M333" s="92"/>
      <c r="N333" s="92"/>
      <c r="O333" s="92"/>
      <c r="P333" s="92"/>
      <c r="Q333" s="92"/>
      <c r="R333" s="92"/>
      <c r="S333" s="92"/>
      <c r="T333" s="93">
        <f>+SUM(T330:V331)</f>
        <v>130433.88888888889</v>
      </c>
      <c r="U333" s="93"/>
      <c r="V333" s="94"/>
      <c r="W333" s="15"/>
      <c r="X333" s="15"/>
      <c r="Y333" s="15"/>
    </row>
    <row r="334" spans="1:25" s="28" customFormat="1" x14ac:dyDescent="0.35">
      <c r="A334" s="77" t="s">
        <v>129</v>
      </c>
      <c r="B334" s="78"/>
      <c r="C334" s="78"/>
      <c r="D334" s="78"/>
      <c r="E334" s="78"/>
      <c r="F334" s="78"/>
      <c r="G334" s="78"/>
      <c r="H334" s="78"/>
      <c r="I334" s="78"/>
      <c r="J334" s="78"/>
      <c r="K334" s="78"/>
      <c r="L334" s="78"/>
      <c r="M334" s="78"/>
      <c r="N334" s="78"/>
      <c r="O334" s="78"/>
      <c r="P334" s="78"/>
      <c r="Q334" s="78"/>
      <c r="R334" s="78"/>
      <c r="S334" s="78"/>
      <c r="T334" s="79">
        <f>+T333+T326+T320+T311</f>
        <v>599433.88888888888</v>
      </c>
      <c r="U334" s="79"/>
      <c r="V334" s="80"/>
      <c r="W334" s="15"/>
      <c r="X334" s="15"/>
      <c r="Y334" s="15"/>
    </row>
    <row r="335" spans="1:25" s="28" customFormat="1" x14ac:dyDescent="0.35">
      <c r="A335" s="29" t="s">
        <v>130</v>
      </c>
      <c r="B335" s="30"/>
      <c r="C335" s="30"/>
      <c r="D335" s="31"/>
      <c r="E335" s="32">
        <v>0.25</v>
      </c>
      <c r="F335" s="30"/>
      <c r="G335" s="30"/>
      <c r="H335" s="30"/>
      <c r="I335" s="30"/>
      <c r="J335" s="30"/>
      <c r="K335" s="30"/>
      <c r="L335" s="30"/>
      <c r="M335" s="31"/>
      <c r="N335" s="27"/>
      <c r="O335" s="27"/>
      <c r="P335" s="27"/>
      <c r="Q335" s="27"/>
      <c r="R335" s="27"/>
      <c r="S335" s="27" t="s">
        <v>131</v>
      </c>
      <c r="T335" s="79">
        <f>+T334*E335</f>
        <v>149858.47222222222</v>
      </c>
      <c r="U335" s="79"/>
      <c r="V335" s="80"/>
      <c r="W335" s="15"/>
      <c r="X335" s="15"/>
      <c r="Y335" s="15"/>
    </row>
    <row r="336" spans="1:25" s="28" customFormat="1" ht="15" thickBot="1" x14ac:dyDescent="0.4">
      <c r="A336" s="81" t="s">
        <v>132</v>
      </c>
      <c r="B336" s="82"/>
      <c r="C336" s="82"/>
      <c r="D336" s="82"/>
      <c r="E336" s="82"/>
      <c r="F336" s="82"/>
      <c r="G336" s="82"/>
      <c r="H336" s="82"/>
      <c r="I336" s="82"/>
      <c r="J336" s="82"/>
      <c r="K336" s="82"/>
      <c r="L336" s="82"/>
      <c r="M336" s="82"/>
      <c r="N336" s="82"/>
      <c r="O336" s="82"/>
      <c r="P336" s="82"/>
      <c r="Q336" s="82"/>
      <c r="R336" s="82"/>
      <c r="S336" s="82"/>
      <c r="T336" s="83">
        <f>+T335+T334</f>
        <v>749292.36111111112</v>
      </c>
      <c r="U336" s="83"/>
      <c r="V336" s="84"/>
      <c r="W336" s="15"/>
      <c r="X336" s="15"/>
      <c r="Y336" s="15"/>
    </row>
    <row r="338" spans="1:25" ht="15" thickBot="1" x14ac:dyDescent="0.4"/>
    <row r="339" spans="1:25" s="12" customFormat="1" ht="30" customHeight="1" x14ac:dyDescent="0.35">
      <c r="A339" s="137"/>
      <c r="B339" s="138"/>
      <c r="C339" s="138"/>
      <c r="D339" s="139"/>
      <c r="E339" s="146" t="s">
        <v>94</v>
      </c>
      <c r="F339" s="147"/>
      <c r="G339" s="147"/>
      <c r="H339" s="147"/>
      <c r="I339" s="147"/>
      <c r="J339" s="147"/>
      <c r="K339" s="147"/>
      <c r="L339" s="147"/>
      <c r="M339" s="147"/>
      <c r="N339" s="147"/>
      <c r="O339" s="147"/>
      <c r="P339" s="147"/>
      <c r="Q339" s="147"/>
      <c r="R339" s="147"/>
      <c r="S339" s="148"/>
      <c r="T339" s="146" t="s">
        <v>95</v>
      </c>
      <c r="U339" s="147"/>
      <c r="V339" s="148"/>
    </row>
    <row r="340" spans="1:25" s="12" customFormat="1" ht="30" customHeight="1" thickBot="1" x14ac:dyDescent="0.4">
      <c r="A340" s="140"/>
      <c r="B340" s="141"/>
      <c r="C340" s="141"/>
      <c r="D340" s="142"/>
      <c r="E340" s="149"/>
      <c r="F340" s="150"/>
      <c r="G340" s="150"/>
      <c r="H340" s="150"/>
      <c r="I340" s="150"/>
      <c r="J340" s="150"/>
      <c r="K340" s="150"/>
      <c r="L340" s="150"/>
      <c r="M340" s="150"/>
      <c r="N340" s="150"/>
      <c r="O340" s="150"/>
      <c r="P340" s="150"/>
      <c r="Q340" s="150"/>
      <c r="R340" s="150"/>
      <c r="S340" s="151"/>
      <c r="T340" s="149"/>
      <c r="U340" s="150"/>
      <c r="V340" s="151"/>
    </row>
    <row r="341" spans="1:25" s="12" customFormat="1" ht="5.15" customHeight="1" thickBot="1" x14ac:dyDescent="0.4">
      <c r="A341" s="140"/>
      <c r="B341" s="141"/>
      <c r="C341" s="141"/>
      <c r="D341" s="142"/>
      <c r="E341" s="152"/>
      <c r="F341" s="153"/>
      <c r="G341" s="153"/>
      <c r="H341" s="153"/>
      <c r="I341" s="153"/>
      <c r="J341" s="153"/>
      <c r="K341" s="153"/>
      <c r="L341" s="153"/>
      <c r="M341" s="153"/>
      <c r="N341" s="153"/>
      <c r="O341" s="153"/>
      <c r="P341" s="153"/>
      <c r="Q341" s="153"/>
      <c r="R341" s="153"/>
      <c r="S341" s="153"/>
      <c r="T341" s="153"/>
      <c r="U341" s="153"/>
      <c r="V341" s="154"/>
    </row>
    <row r="342" spans="1:25" s="12" customFormat="1" ht="25" customHeight="1" thickBot="1" x14ac:dyDescent="0.4">
      <c r="A342" s="140"/>
      <c r="B342" s="141"/>
      <c r="C342" s="141"/>
      <c r="D342" s="142"/>
      <c r="E342" s="128" t="s">
        <v>96</v>
      </c>
      <c r="F342" s="129"/>
      <c r="G342" s="129"/>
      <c r="H342" s="129"/>
      <c r="I342" s="129"/>
      <c r="J342" s="129"/>
      <c r="K342" s="129"/>
      <c r="L342" s="129"/>
      <c r="M342" s="129"/>
      <c r="N342" s="129"/>
      <c r="O342" s="129"/>
      <c r="P342" s="129"/>
      <c r="Q342" s="129"/>
      <c r="R342" s="129"/>
      <c r="S342" s="129"/>
      <c r="T342" s="129"/>
      <c r="U342" s="129"/>
      <c r="V342" s="130"/>
    </row>
    <row r="343" spans="1:25" s="12" customFormat="1" ht="5.15" customHeight="1" thickBot="1" x14ac:dyDescent="0.4">
      <c r="A343" s="143"/>
      <c r="B343" s="144"/>
      <c r="C343" s="144"/>
      <c r="D343" s="145"/>
      <c r="E343" s="128"/>
      <c r="F343" s="129"/>
      <c r="G343" s="129"/>
      <c r="H343" s="129"/>
      <c r="I343" s="129"/>
      <c r="J343" s="129"/>
      <c r="K343" s="129"/>
      <c r="L343" s="129"/>
      <c r="M343" s="129"/>
      <c r="N343" s="129"/>
      <c r="O343" s="129"/>
      <c r="P343" s="129"/>
      <c r="Q343" s="129"/>
      <c r="R343" s="129"/>
      <c r="S343" s="129"/>
      <c r="T343" s="129"/>
      <c r="U343" s="129"/>
      <c r="V343" s="130"/>
    </row>
    <row r="344" spans="1:25" s="14" customFormat="1" x14ac:dyDescent="0.35">
      <c r="A344" s="131" t="s">
        <v>97</v>
      </c>
      <c r="B344" s="132"/>
      <c r="C344" s="132"/>
      <c r="D344" s="132"/>
      <c r="E344" s="132"/>
      <c r="F344" s="132"/>
      <c r="G344" s="132"/>
      <c r="H344" s="132"/>
      <c r="I344" s="132"/>
      <c r="J344" s="132"/>
      <c r="K344" s="132"/>
      <c r="L344" s="132"/>
      <c r="M344" s="132"/>
      <c r="N344" s="132"/>
      <c r="O344" s="132"/>
      <c r="P344" s="132"/>
      <c r="Q344" s="132"/>
      <c r="R344" s="132"/>
      <c r="S344" s="132"/>
      <c r="T344" s="132"/>
      <c r="U344" s="132"/>
      <c r="V344" s="133"/>
      <c r="W344" s="13"/>
      <c r="X344" s="13"/>
      <c r="Y344" s="13"/>
    </row>
    <row r="345" spans="1:25" s="16" customFormat="1" ht="13" x14ac:dyDescent="0.3">
      <c r="A345" s="134" t="s">
        <v>98</v>
      </c>
      <c r="B345" s="135"/>
      <c r="C345" s="135" t="s">
        <v>3</v>
      </c>
      <c r="D345" s="135"/>
      <c r="E345" s="135"/>
      <c r="F345" s="135"/>
      <c r="G345" s="135"/>
      <c r="H345" s="135"/>
      <c r="I345" s="135"/>
      <c r="J345" s="135"/>
      <c r="K345" s="135"/>
      <c r="L345" s="135"/>
      <c r="M345" s="135"/>
      <c r="N345" s="135"/>
      <c r="O345" s="135"/>
      <c r="P345" s="135"/>
      <c r="Q345" s="135"/>
      <c r="R345" s="135" t="s">
        <v>99</v>
      </c>
      <c r="S345" s="135"/>
      <c r="T345" s="135" t="s">
        <v>100</v>
      </c>
      <c r="U345" s="135"/>
      <c r="V345" s="136"/>
      <c r="W345" s="15"/>
      <c r="X345" s="15"/>
      <c r="Y345" s="15"/>
    </row>
    <row r="346" spans="1:25" s="14" customFormat="1" x14ac:dyDescent="0.35">
      <c r="A346" s="123">
        <f>+'2026'!B15</f>
        <v>9</v>
      </c>
      <c r="B346" s="124"/>
      <c r="C346" s="125" t="str">
        <f>+'2026'!F15</f>
        <v>Válvula de compuerta 2", para apertura/cierre completo de la conducción.</v>
      </c>
      <c r="D346" s="126"/>
      <c r="E346" s="126"/>
      <c r="F346" s="126"/>
      <c r="G346" s="126"/>
      <c r="H346" s="126"/>
      <c r="I346" s="126"/>
      <c r="J346" s="126"/>
      <c r="K346" s="126"/>
      <c r="L346" s="126"/>
      <c r="M346" s="126"/>
      <c r="N346" s="126"/>
      <c r="O346" s="126"/>
      <c r="P346" s="126"/>
      <c r="Q346" s="126"/>
      <c r="R346" s="126" t="str">
        <f>+'2026'!G15</f>
        <v>UND</v>
      </c>
      <c r="S346" s="126"/>
      <c r="T346" s="126"/>
      <c r="U346" s="126"/>
      <c r="V346" s="127"/>
      <c r="W346" s="13"/>
      <c r="X346" s="13"/>
      <c r="Y346" s="13"/>
    </row>
    <row r="347" spans="1:25" s="16" customFormat="1" ht="13" x14ac:dyDescent="0.3">
      <c r="A347" s="17"/>
      <c r="B347" s="18"/>
      <c r="C347" s="18"/>
      <c r="D347" s="18"/>
      <c r="E347" s="18"/>
      <c r="F347" s="18"/>
      <c r="G347" s="18"/>
      <c r="H347" s="18"/>
      <c r="I347" s="18"/>
      <c r="J347" s="18"/>
      <c r="K347" s="18"/>
      <c r="L347" s="18"/>
      <c r="M347" s="18"/>
      <c r="N347" s="18"/>
      <c r="O347" s="18"/>
      <c r="P347" s="18"/>
      <c r="Q347" s="18"/>
      <c r="R347" s="18"/>
      <c r="S347" s="18"/>
      <c r="T347" s="18"/>
      <c r="U347" s="18"/>
      <c r="V347" s="19"/>
      <c r="W347" s="15"/>
      <c r="X347" s="15"/>
      <c r="Y347" s="15"/>
    </row>
    <row r="348" spans="1:25" s="16" customFormat="1" ht="13" x14ac:dyDescent="0.3">
      <c r="A348" s="103" t="s">
        <v>101</v>
      </c>
      <c r="B348" s="104"/>
      <c r="C348" s="104"/>
      <c r="D348" s="104"/>
      <c r="E348" s="104"/>
      <c r="F348" s="104"/>
      <c r="G348" s="104"/>
      <c r="H348" s="104"/>
      <c r="I348" s="104"/>
      <c r="J348" s="104"/>
      <c r="K348" s="104"/>
      <c r="L348" s="104"/>
      <c r="M348" s="104"/>
      <c r="N348" s="104"/>
      <c r="O348" s="104"/>
      <c r="P348" s="104"/>
      <c r="Q348" s="104"/>
      <c r="R348" s="104"/>
      <c r="S348" s="104"/>
      <c r="T348" s="104"/>
      <c r="U348" s="104"/>
      <c r="V348" s="105"/>
      <c r="W348" s="15"/>
      <c r="X348" s="15"/>
      <c r="Y348" s="15"/>
    </row>
    <row r="349" spans="1:25" s="16" customFormat="1" ht="13" x14ac:dyDescent="0.3">
      <c r="A349" s="85" t="s">
        <v>3</v>
      </c>
      <c r="B349" s="86"/>
      <c r="C349" s="86"/>
      <c r="D349" s="86"/>
      <c r="E349" s="86"/>
      <c r="F349" s="86"/>
      <c r="G349" s="86"/>
      <c r="H349" s="86" t="s">
        <v>102</v>
      </c>
      <c r="I349" s="86"/>
      <c r="J349" s="86"/>
      <c r="K349" s="86" t="s">
        <v>103</v>
      </c>
      <c r="L349" s="86"/>
      <c r="M349" s="86"/>
      <c r="N349" s="86"/>
      <c r="O349" s="86" t="s">
        <v>104</v>
      </c>
      <c r="P349" s="86"/>
      <c r="Q349" s="86"/>
      <c r="R349" s="86" t="s">
        <v>105</v>
      </c>
      <c r="S349" s="86"/>
      <c r="T349" s="86" t="s">
        <v>106</v>
      </c>
      <c r="U349" s="86"/>
      <c r="V349" s="90"/>
      <c r="W349" s="15"/>
      <c r="X349" s="15"/>
      <c r="Y349" s="15"/>
    </row>
    <row r="350" spans="1:25" s="16" customFormat="1" ht="13" x14ac:dyDescent="0.3">
      <c r="A350" s="95" t="s">
        <v>107</v>
      </c>
      <c r="B350" s="122"/>
      <c r="C350" s="122"/>
      <c r="D350" s="122"/>
      <c r="E350" s="122"/>
      <c r="F350" s="122"/>
      <c r="G350" s="122"/>
      <c r="H350" s="86"/>
      <c r="I350" s="86"/>
      <c r="J350" s="86"/>
      <c r="K350" s="86"/>
      <c r="L350" s="86"/>
      <c r="M350" s="86"/>
      <c r="N350" s="86"/>
      <c r="O350" s="86"/>
      <c r="P350" s="86"/>
      <c r="Q350" s="86"/>
      <c r="R350" s="86"/>
      <c r="S350" s="86"/>
      <c r="T350" s="101">
        <v>6000</v>
      </c>
      <c r="U350" s="101"/>
      <c r="V350" s="102"/>
      <c r="W350" s="15"/>
      <c r="X350" s="15"/>
      <c r="Y350" s="15"/>
    </row>
    <row r="351" spans="1:25" s="16" customFormat="1" ht="13" x14ac:dyDescent="0.3">
      <c r="A351" s="95"/>
      <c r="B351" s="96"/>
      <c r="C351" s="96"/>
      <c r="D351" s="96"/>
      <c r="E351" s="96"/>
      <c r="F351" s="96"/>
      <c r="G351" s="96"/>
      <c r="H351" s="86"/>
      <c r="I351" s="86"/>
      <c r="J351" s="86"/>
      <c r="K351" s="86"/>
      <c r="L351" s="86"/>
      <c r="M351" s="86"/>
      <c r="N351" s="86"/>
      <c r="O351" s="101"/>
      <c r="P351" s="101"/>
      <c r="Q351" s="101"/>
      <c r="R351" s="100"/>
      <c r="S351" s="100"/>
      <c r="T351" s="163"/>
      <c r="U351" s="163"/>
      <c r="V351" s="164"/>
      <c r="W351" s="15"/>
      <c r="X351" s="15"/>
      <c r="Y351" s="15"/>
    </row>
    <row r="352" spans="1:25" s="16" customFormat="1" ht="13" x14ac:dyDescent="0.3">
      <c r="A352" s="95"/>
      <c r="B352" s="96"/>
      <c r="C352" s="96"/>
      <c r="D352" s="96"/>
      <c r="E352" s="96"/>
      <c r="F352" s="96"/>
      <c r="G352" s="96"/>
      <c r="H352" s="86"/>
      <c r="I352" s="86"/>
      <c r="J352" s="86"/>
      <c r="K352" s="86"/>
      <c r="L352" s="86"/>
      <c r="M352" s="86"/>
      <c r="N352" s="86"/>
      <c r="O352" s="101"/>
      <c r="P352" s="101"/>
      <c r="Q352" s="101"/>
      <c r="R352" s="100"/>
      <c r="S352" s="100"/>
      <c r="T352" s="163"/>
      <c r="U352" s="163"/>
      <c r="V352" s="164"/>
      <c r="W352" s="15"/>
      <c r="X352" s="15"/>
      <c r="Y352" s="15"/>
    </row>
    <row r="353" spans="1:25" s="16" customFormat="1" ht="13" x14ac:dyDescent="0.3">
      <c r="A353" s="91" t="s">
        <v>109</v>
      </c>
      <c r="B353" s="92"/>
      <c r="C353" s="92"/>
      <c r="D353" s="92"/>
      <c r="E353" s="92"/>
      <c r="F353" s="92"/>
      <c r="G353" s="92"/>
      <c r="H353" s="92"/>
      <c r="I353" s="92"/>
      <c r="J353" s="92"/>
      <c r="K353" s="92"/>
      <c r="L353" s="92"/>
      <c r="M353" s="92"/>
      <c r="N353" s="92"/>
      <c r="O353" s="92"/>
      <c r="P353" s="92"/>
      <c r="Q353" s="92"/>
      <c r="R353" s="92"/>
      <c r="S353" s="92"/>
      <c r="T353" s="109">
        <f>+SUM(T350:V352)</f>
        <v>6000</v>
      </c>
      <c r="U353" s="86"/>
      <c r="V353" s="90"/>
      <c r="W353" s="15"/>
      <c r="X353" s="15"/>
      <c r="Y353" s="15"/>
    </row>
    <row r="354" spans="1:25" s="16" customFormat="1" ht="13" x14ac:dyDescent="0.3">
      <c r="A354" s="20"/>
      <c r="B354" s="21"/>
      <c r="C354" s="21"/>
      <c r="D354" s="21"/>
      <c r="E354" s="21"/>
      <c r="F354" s="21"/>
      <c r="G354" s="21"/>
      <c r="H354" s="21"/>
      <c r="I354" s="21"/>
      <c r="J354" s="21"/>
      <c r="K354" s="21"/>
      <c r="L354" s="21"/>
      <c r="M354" s="21"/>
      <c r="N354" s="21"/>
      <c r="O354" s="21"/>
      <c r="P354" s="21"/>
      <c r="Q354" s="21"/>
      <c r="R354" s="21"/>
      <c r="S354" s="22"/>
      <c r="T354" s="22"/>
      <c r="U354" s="22"/>
      <c r="V354" s="23"/>
      <c r="W354" s="15"/>
      <c r="X354" s="15"/>
      <c r="Y354" s="15"/>
    </row>
    <row r="355" spans="1:25" s="16" customFormat="1" ht="13" x14ac:dyDescent="0.3">
      <c r="A355" s="103" t="s">
        <v>110</v>
      </c>
      <c r="B355" s="104"/>
      <c r="C355" s="104"/>
      <c r="D355" s="104"/>
      <c r="E355" s="104"/>
      <c r="F355" s="104"/>
      <c r="G355" s="104"/>
      <c r="H355" s="104"/>
      <c r="I355" s="104"/>
      <c r="J355" s="104"/>
      <c r="K355" s="104"/>
      <c r="L355" s="104"/>
      <c r="M355" s="104"/>
      <c r="N355" s="104"/>
      <c r="O355" s="104"/>
      <c r="P355" s="104"/>
      <c r="Q355" s="104"/>
      <c r="R355" s="104"/>
      <c r="S355" s="104"/>
      <c r="T355" s="104"/>
      <c r="U355" s="104"/>
      <c r="V355" s="105"/>
      <c r="W355" s="15"/>
      <c r="X355" s="15"/>
      <c r="Y355" s="15"/>
    </row>
    <row r="356" spans="1:25" s="16" customFormat="1" ht="13" x14ac:dyDescent="0.3">
      <c r="A356" s="118" t="s">
        <v>3</v>
      </c>
      <c r="B356" s="119"/>
      <c r="C356" s="119"/>
      <c r="D356" s="119"/>
      <c r="E356" s="119"/>
      <c r="F356" s="119"/>
      <c r="G356" s="119"/>
      <c r="H356" s="119"/>
      <c r="I356" s="119"/>
      <c r="J356" s="119"/>
      <c r="K356" s="119"/>
      <c r="L356" s="119"/>
      <c r="M356" s="119" t="s">
        <v>99</v>
      </c>
      <c r="N356" s="119"/>
      <c r="O356" s="119" t="s">
        <v>100</v>
      </c>
      <c r="P356" s="119"/>
      <c r="Q356" s="119" t="s">
        <v>111</v>
      </c>
      <c r="R356" s="119"/>
      <c r="S356" s="119"/>
      <c r="T356" s="119" t="s">
        <v>112</v>
      </c>
      <c r="U356" s="119"/>
      <c r="V356" s="120"/>
      <c r="W356" s="15"/>
      <c r="X356" s="15"/>
      <c r="Y356" s="15"/>
    </row>
    <row r="357" spans="1:25" s="16" customFormat="1" ht="13" x14ac:dyDescent="0.3">
      <c r="A357" s="110" t="s">
        <v>153</v>
      </c>
      <c r="B357" s="111"/>
      <c r="C357" s="111"/>
      <c r="D357" s="111"/>
      <c r="E357" s="111"/>
      <c r="F357" s="111"/>
      <c r="G357" s="111"/>
      <c r="H357" s="111"/>
      <c r="I357" s="111"/>
      <c r="J357" s="111"/>
      <c r="K357" s="111"/>
      <c r="L357" s="112"/>
      <c r="M357" s="113" t="s">
        <v>7</v>
      </c>
      <c r="N357" s="113"/>
      <c r="O357" s="117">
        <v>1</v>
      </c>
      <c r="P357" s="117"/>
      <c r="Q357" s="114">
        <v>130000</v>
      </c>
      <c r="R357" s="114"/>
      <c r="S357" s="114"/>
      <c r="T357" s="115">
        <f>+O357*Q357</f>
        <v>130000</v>
      </c>
      <c r="U357" s="113"/>
      <c r="V357" s="116"/>
      <c r="W357" s="15"/>
      <c r="X357" s="15"/>
      <c r="Y357" s="15"/>
    </row>
    <row r="358" spans="1:25" s="16" customFormat="1" ht="13" x14ac:dyDescent="0.3">
      <c r="A358" s="110" t="s">
        <v>141</v>
      </c>
      <c r="B358" s="111"/>
      <c r="C358" s="111"/>
      <c r="D358" s="111"/>
      <c r="E358" s="111"/>
      <c r="F358" s="111"/>
      <c r="G358" s="111"/>
      <c r="H358" s="111"/>
      <c r="I358" s="111"/>
      <c r="J358" s="111"/>
      <c r="K358" s="111"/>
      <c r="L358" s="112"/>
      <c r="M358" s="113" t="s">
        <v>7</v>
      </c>
      <c r="N358" s="113"/>
      <c r="O358" s="117">
        <v>1</v>
      </c>
      <c r="P358" s="117"/>
      <c r="Q358" s="114">
        <v>8000</v>
      </c>
      <c r="R358" s="114"/>
      <c r="S358" s="114"/>
      <c r="T358" s="115">
        <f t="shared" ref="T358:T359" si="8">+O358*Q358</f>
        <v>8000</v>
      </c>
      <c r="U358" s="113"/>
      <c r="V358" s="116"/>
      <c r="W358" s="15"/>
      <c r="X358" s="15"/>
      <c r="Y358" s="15"/>
    </row>
    <row r="359" spans="1:25" s="16" customFormat="1" ht="13" x14ac:dyDescent="0.3">
      <c r="A359" s="110" t="s">
        <v>152</v>
      </c>
      <c r="B359" s="111"/>
      <c r="C359" s="111"/>
      <c r="D359" s="111"/>
      <c r="E359" s="111"/>
      <c r="F359" s="111"/>
      <c r="G359" s="111"/>
      <c r="H359" s="111"/>
      <c r="I359" s="111"/>
      <c r="J359" s="111"/>
      <c r="K359" s="111"/>
      <c r="L359" s="112"/>
      <c r="M359" s="113" t="s">
        <v>7</v>
      </c>
      <c r="N359" s="113"/>
      <c r="O359" s="117">
        <v>1</v>
      </c>
      <c r="P359" s="117"/>
      <c r="Q359" s="114">
        <v>15000</v>
      </c>
      <c r="R359" s="114"/>
      <c r="S359" s="114"/>
      <c r="T359" s="115">
        <f t="shared" si="8"/>
        <v>15000</v>
      </c>
      <c r="U359" s="113"/>
      <c r="V359" s="116"/>
      <c r="W359" s="15"/>
      <c r="X359" s="15"/>
      <c r="Y359" s="15"/>
    </row>
    <row r="360" spans="1:25" s="16" customFormat="1" ht="13" x14ac:dyDescent="0.3">
      <c r="A360" s="110"/>
      <c r="B360" s="111"/>
      <c r="C360" s="111"/>
      <c r="D360" s="111"/>
      <c r="E360" s="111"/>
      <c r="F360" s="111"/>
      <c r="G360" s="111"/>
      <c r="H360" s="111"/>
      <c r="I360" s="111"/>
      <c r="J360" s="111"/>
      <c r="K360" s="111"/>
      <c r="L360" s="112"/>
      <c r="M360" s="113"/>
      <c r="N360" s="113"/>
      <c r="O360" s="117"/>
      <c r="P360" s="117"/>
      <c r="Q360" s="114"/>
      <c r="R360" s="114"/>
      <c r="S360" s="114"/>
      <c r="T360" s="115"/>
      <c r="U360" s="113"/>
      <c r="V360" s="116"/>
      <c r="W360" s="15"/>
      <c r="X360" s="15"/>
      <c r="Y360" s="15"/>
    </row>
    <row r="361" spans="1:25" s="16" customFormat="1" ht="13" x14ac:dyDescent="0.3">
      <c r="A361" s="155"/>
      <c r="B361" s="156"/>
      <c r="C361" s="156"/>
      <c r="D361" s="156"/>
      <c r="E361" s="156"/>
      <c r="F361" s="156"/>
      <c r="G361" s="156"/>
      <c r="H361" s="156"/>
      <c r="I361" s="156"/>
      <c r="J361" s="156"/>
      <c r="K361" s="156"/>
      <c r="L361" s="157"/>
      <c r="M361" s="158"/>
      <c r="N361" s="159"/>
      <c r="O361" s="160"/>
      <c r="P361" s="161"/>
      <c r="Q361" s="162"/>
      <c r="R361" s="98"/>
      <c r="S361" s="99"/>
      <c r="T361" s="115"/>
      <c r="U361" s="113"/>
      <c r="V361" s="116"/>
      <c r="W361" s="15"/>
      <c r="X361" s="15"/>
      <c r="Y361" s="15"/>
    </row>
    <row r="362" spans="1:25" s="16" customFormat="1" ht="13" x14ac:dyDescent="0.3">
      <c r="A362" s="91" t="s">
        <v>109</v>
      </c>
      <c r="B362" s="92"/>
      <c r="C362" s="92"/>
      <c r="D362" s="92"/>
      <c r="E362" s="92"/>
      <c r="F362" s="92"/>
      <c r="G362" s="92"/>
      <c r="H362" s="92"/>
      <c r="I362" s="92"/>
      <c r="J362" s="92"/>
      <c r="K362" s="92"/>
      <c r="L362" s="92"/>
      <c r="M362" s="92"/>
      <c r="N362" s="92"/>
      <c r="O362" s="92"/>
      <c r="P362" s="92"/>
      <c r="Q362" s="92"/>
      <c r="R362" s="92"/>
      <c r="S362" s="92"/>
      <c r="T362" s="109">
        <f>+SUM(T357:V361)</f>
        <v>153000</v>
      </c>
      <c r="U362" s="86"/>
      <c r="V362" s="90"/>
      <c r="W362" s="15"/>
      <c r="X362" s="15"/>
      <c r="Y362" s="15"/>
    </row>
    <row r="363" spans="1:25" s="16" customFormat="1" ht="13" x14ac:dyDescent="0.3">
      <c r="A363" s="103" t="s">
        <v>117</v>
      </c>
      <c r="B363" s="104"/>
      <c r="C363" s="104"/>
      <c r="D363" s="104"/>
      <c r="E363" s="104"/>
      <c r="F363" s="104"/>
      <c r="G363" s="104"/>
      <c r="H363" s="104"/>
      <c r="I363" s="104"/>
      <c r="J363" s="104"/>
      <c r="K363" s="104"/>
      <c r="L363" s="104"/>
      <c r="M363" s="104"/>
      <c r="N363" s="104"/>
      <c r="O363" s="104"/>
      <c r="P363" s="104"/>
      <c r="Q363" s="104"/>
      <c r="R363" s="104"/>
      <c r="S363" s="104"/>
      <c r="T363" s="104"/>
      <c r="U363" s="104"/>
      <c r="V363" s="105"/>
      <c r="W363" s="15"/>
      <c r="X363" s="15"/>
      <c r="Y363" s="15"/>
    </row>
    <row r="364" spans="1:25" s="16" customFormat="1" ht="13" x14ac:dyDescent="0.3">
      <c r="A364" s="85" t="s">
        <v>118</v>
      </c>
      <c r="B364" s="86"/>
      <c r="C364" s="86"/>
      <c r="D364" s="86"/>
      <c r="E364" s="86"/>
      <c r="F364" s="86"/>
      <c r="G364" s="86"/>
      <c r="H364" s="86"/>
      <c r="I364" s="86"/>
      <c r="J364" s="86"/>
      <c r="K364" s="86" t="s">
        <v>119</v>
      </c>
      <c r="L364" s="86"/>
      <c r="M364" s="86" t="s">
        <v>120</v>
      </c>
      <c r="N364" s="86"/>
      <c r="O364" s="86" t="s">
        <v>121</v>
      </c>
      <c r="P364" s="86"/>
      <c r="Q364" s="86"/>
      <c r="R364" s="86" t="s">
        <v>122</v>
      </c>
      <c r="S364" s="86"/>
      <c r="T364" s="86" t="s">
        <v>106</v>
      </c>
      <c r="U364" s="86"/>
      <c r="V364" s="90"/>
      <c r="W364" s="15"/>
      <c r="X364" s="15"/>
      <c r="Y364" s="15"/>
    </row>
    <row r="365" spans="1:25" s="16" customFormat="1" ht="13" x14ac:dyDescent="0.3">
      <c r="A365" s="85"/>
      <c r="B365" s="86"/>
      <c r="C365" s="86"/>
      <c r="D365" s="86"/>
      <c r="E365" s="86"/>
      <c r="F365" s="86"/>
      <c r="G365" s="86"/>
      <c r="H365" s="86"/>
      <c r="I365" s="86"/>
      <c r="J365" s="86"/>
      <c r="K365" s="86"/>
      <c r="L365" s="86"/>
      <c r="M365" s="86"/>
      <c r="N365" s="86"/>
      <c r="O365" s="86"/>
      <c r="P365" s="86"/>
      <c r="Q365" s="86"/>
      <c r="R365" s="86"/>
      <c r="S365" s="86"/>
      <c r="T365" s="86"/>
      <c r="U365" s="86"/>
      <c r="V365" s="90"/>
      <c r="W365" s="15"/>
      <c r="X365" s="15"/>
      <c r="Y365" s="15"/>
    </row>
    <row r="366" spans="1:25" s="16" customFormat="1" ht="13" x14ac:dyDescent="0.3">
      <c r="A366" s="85"/>
      <c r="B366" s="86"/>
      <c r="C366" s="86"/>
      <c r="D366" s="86"/>
      <c r="E366" s="86"/>
      <c r="F366" s="86"/>
      <c r="G366" s="86"/>
      <c r="H366" s="86"/>
      <c r="I366" s="86"/>
      <c r="J366" s="86"/>
      <c r="K366" s="86"/>
      <c r="L366" s="86"/>
      <c r="M366" s="86"/>
      <c r="N366" s="86"/>
      <c r="O366" s="86"/>
      <c r="P366" s="86"/>
      <c r="Q366" s="86"/>
      <c r="R366" s="86"/>
      <c r="S366" s="86"/>
      <c r="T366" s="86"/>
      <c r="U366" s="86"/>
      <c r="V366" s="90"/>
      <c r="W366" s="15"/>
      <c r="X366" s="15"/>
      <c r="Y366" s="15"/>
    </row>
    <row r="367" spans="1:25" s="16" customFormat="1" ht="13" x14ac:dyDescent="0.3">
      <c r="A367" s="85"/>
      <c r="B367" s="86"/>
      <c r="C367" s="86"/>
      <c r="D367" s="86"/>
      <c r="E367" s="86"/>
      <c r="F367" s="86"/>
      <c r="G367" s="86"/>
      <c r="H367" s="86"/>
      <c r="I367" s="86"/>
      <c r="J367" s="86"/>
      <c r="K367" s="86"/>
      <c r="L367" s="86"/>
      <c r="M367" s="86"/>
      <c r="N367" s="86"/>
      <c r="O367" s="86"/>
      <c r="P367" s="86"/>
      <c r="Q367" s="86"/>
      <c r="R367" s="86"/>
      <c r="S367" s="86"/>
      <c r="T367" s="86"/>
      <c r="U367" s="86"/>
      <c r="V367" s="90"/>
      <c r="W367" s="15"/>
      <c r="X367" s="15"/>
      <c r="Y367" s="15"/>
    </row>
    <row r="368" spans="1:25" s="16" customFormat="1" ht="13" x14ac:dyDescent="0.3">
      <c r="A368" s="91" t="s">
        <v>109</v>
      </c>
      <c r="B368" s="92"/>
      <c r="C368" s="92"/>
      <c r="D368" s="92"/>
      <c r="E368" s="92"/>
      <c r="F368" s="92"/>
      <c r="G368" s="92"/>
      <c r="H368" s="92"/>
      <c r="I368" s="92"/>
      <c r="J368" s="92"/>
      <c r="K368" s="92"/>
      <c r="L368" s="92"/>
      <c r="M368" s="92"/>
      <c r="N368" s="92"/>
      <c r="O368" s="92"/>
      <c r="P368" s="92"/>
      <c r="Q368" s="92"/>
      <c r="R368" s="92"/>
      <c r="S368" s="92"/>
      <c r="T368" s="86"/>
      <c r="U368" s="86"/>
      <c r="V368" s="90"/>
      <c r="W368" s="15"/>
      <c r="X368" s="15"/>
      <c r="Y368" s="15"/>
    </row>
    <row r="369" spans="1:25" s="16" customFormat="1" ht="13" x14ac:dyDescent="0.3">
      <c r="A369" s="20"/>
      <c r="B369" s="21"/>
      <c r="C369" s="21"/>
      <c r="D369" s="21"/>
      <c r="E369" s="21"/>
      <c r="F369" s="21"/>
      <c r="G369" s="21"/>
      <c r="H369" s="21"/>
      <c r="I369" s="21"/>
      <c r="J369" s="21"/>
      <c r="K369" s="21"/>
      <c r="L369" s="21"/>
      <c r="M369" s="21"/>
      <c r="N369" s="21"/>
      <c r="O369" s="21"/>
      <c r="P369" s="21"/>
      <c r="Q369" s="21"/>
      <c r="R369" s="21"/>
      <c r="S369" s="22"/>
      <c r="T369" s="22"/>
      <c r="U369" s="22"/>
      <c r="V369" s="23"/>
      <c r="W369" s="26"/>
      <c r="X369" s="26"/>
      <c r="Y369" s="26"/>
    </row>
    <row r="370" spans="1:25" s="16" customFormat="1" ht="13" x14ac:dyDescent="0.3">
      <c r="A370" s="103" t="s">
        <v>123</v>
      </c>
      <c r="B370" s="104"/>
      <c r="C370" s="104"/>
      <c r="D370" s="104"/>
      <c r="E370" s="104"/>
      <c r="F370" s="104"/>
      <c r="G370" s="104"/>
      <c r="H370" s="104"/>
      <c r="I370" s="104"/>
      <c r="J370" s="104"/>
      <c r="K370" s="104"/>
      <c r="L370" s="104"/>
      <c r="M370" s="104"/>
      <c r="N370" s="104"/>
      <c r="O370" s="104"/>
      <c r="P370" s="104"/>
      <c r="Q370" s="104"/>
      <c r="R370" s="104"/>
      <c r="S370" s="104"/>
      <c r="T370" s="104"/>
      <c r="U370" s="104"/>
      <c r="V370" s="105"/>
      <c r="W370" s="15"/>
      <c r="X370" s="15"/>
      <c r="Y370" s="15"/>
    </row>
    <row r="371" spans="1:25" s="16" customFormat="1" ht="22.5" customHeight="1" x14ac:dyDescent="0.3">
      <c r="A371" s="85" t="s">
        <v>124</v>
      </c>
      <c r="B371" s="86"/>
      <c r="C371" s="86"/>
      <c r="D371" s="86"/>
      <c r="E371" s="86"/>
      <c r="F371" s="86"/>
      <c r="G371" s="86"/>
      <c r="H371" s="86"/>
      <c r="I371" s="86"/>
      <c r="J371" s="106" t="s">
        <v>125</v>
      </c>
      <c r="K371" s="106"/>
      <c r="L371" s="106"/>
      <c r="M371" s="106"/>
      <c r="N371" s="107" t="s">
        <v>126</v>
      </c>
      <c r="O371" s="107"/>
      <c r="P371" s="108"/>
      <c r="Q371" s="86" t="s">
        <v>105</v>
      </c>
      <c r="R371" s="86"/>
      <c r="S371" s="86"/>
      <c r="T371" s="86" t="s">
        <v>106</v>
      </c>
      <c r="U371" s="86"/>
      <c r="V371" s="90"/>
      <c r="W371" s="15"/>
      <c r="X371" s="15"/>
      <c r="Y371" s="15"/>
    </row>
    <row r="372" spans="1:25" s="16" customFormat="1" ht="13" x14ac:dyDescent="0.3">
      <c r="A372" s="95" t="s">
        <v>143</v>
      </c>
      <c r="B372" s="96"/>
      <c r="C372" s="96"/>
      <c r="D372" s="96"/>
      <c r="E372" s="96"/>
      <c r="F372" s="96"/>
      <c r="G372" s="96"/>
      <c r="H372" s="96"/>
      <c r="I372" s="96"/>
      <c r="J372" s="97">
        <v>1</v>
      </c>
      <c r="K372" s="97"/>
      <c r="L372" s="97"/>
      <c r="M372" s="97"/>
      <c r="N372" s="98">
        <v>139345</v>
      </c>
      <c r="O372" s="98"/>
      <c r="P372" s="99"/>
      <c r="Q372" s="100">
        <v>4</v>
      </c>
      <c r="R372" s="100"/>
      <c r="S372" s="100"/>
      <c r="T372" s="101">
        <f>+(J372*N372)/Q372</f>
        <v>34836.25</v>
      </c>
      <c r="U372" s="101"/>
      <c r="V372" s="102"/>
      <c r="W372" s="15"/>
      <c r="X372" s="15"/>
      <c r="Y372" s="15"/>
    </row>
    <row r="373" spans="1:25" s="16" customFormat="1" ht="13" x14ac:dyDescent="0.3">
      <c r="A373" s="95" t="s">
        <v>128</v>
      </c>
      <c r="B373" s="96"/>
      <c r="C373" s="96"/>
      <c r="D373" s="96"/>
      <c r="E373" s="96"/>
      <c r="F373" s="96"/>
      <c r="G373" s="96"/>
      <c r="H373" s="96"/>
      <c r="I373" s="96"/>
      <c r="J373" s="97">
        <v>1</v>
      </c>
      <c r="K373" s="97"/>
      <c r="L373" s="97"/>
      <c r="M373" s="97"/>
      <c r="N373" s="98">
        <v>95436</v>
      </c>
      <c r="O373" s="98"/>
      <c r="P373" s="99"/>
      <c r="Q373" s="100">
        <v>4</v>
      </c>
      <c r="R373" s="100"/>
      <c r="S373" s="100"/>
      <c r="T373" s="101">
        <f>+(J373*N373)/Q373</f>
        <v>23859</v>
      </c>
      <c r="U373" s="101"/>
      <c r="V373" s="102"/>
      <c r="W373" s="15"/>
      <c r="X373" s="15"/>
      <c r="Y373" s="15"/>
    </row>
    <row r="374" spans="1:25" s="16" customFormat="1" ht="13" x14ac:dyDescent="0.3">
      <c r="A374" s="85"/>
      <c r="B374" s="86"/>
      <c r="C374" s="86"/>
      <c r="D374" s="86"/>
      <c r="E374" s="86"/>
      <c r="F374" s="86"/>
      <c r="G374" s="86"/>
      <c r="H374" s="86"/>
      <c r="I374" s="86"/>
      <c r="J374" s="87"/>
      <c r="K374" s="88"/>
      <c r="L374" s="88"/>
      <c r="M374" s="88"/>
      <c r="N374" s="88"/>
      <c r="O374" s="88"/>
      <c r="P374" s="89"/>
      <c r="Q374" s="86"/>
      <c r="R374" s="86"/>
      <c r="S374" s="86"/>
      <c r="T374" s="86"/>
      <c r="U374" s="86"/>
      <c r="V374" s="90"/>
      <c r="W374" s="15"/>
      <c r="X374" s="15"/>
      <c r="Y374" s="15"/>
    </row>
    <row r="375" spans="1:25" s="16" customFormat="1" ht="13" x14ac:dyDescent="0.3">
      <c r="A375" s="91" t="s">
        <v>109</v>
      </c>
      <c r="B375" s="92"/>
      <c r="C375" s="92"/>
      <c r="D375" s="92"/>
      <c r="E375" s="92"/>
      <c r="F375" s="92"/>
      <c r="G375" s="92"/>
      <c r="H375" s="92"/>
      <c r="I375" s="92"/>
      <c r="J375" s="92"/>
      <c r="K375" s="92"/>
      <c r="L375" s="92"/>
      <c r="M375" s="92"/>
      <c r="N375" s="92"/>
      <c r="O375" s="92"/>
      <c r="P375" s="92"/>
      <c r="Q375" s="92"/>
      <c r="R375" s="92"/>
      <c r="S375" s="92"/>
      <c r="T375" s="93">
        <f>+SUM(T372:V373)</f>
        <v>58695.25</v>
      </c>
      <c r="U375" s="93"/>
      <c r="V375" s="94"/>
      <c r="W375" s="15"/>
      <c r="X375" s="15"/>
      <c r="Y375" s="15"/>
    </row>
    <row r="376" spans="1:25" s="28" customFormat="1" x14ac:dyDescent="0.35">
      <c r="A376" s="77" t="s">
        <v>129</v>
      </c>
      <c r="B376" s="78"/>
      <c r="C376" s="78"/>
      <c r="D376" s="78"/>
      <c r="E376" s="78"/>
      <c r="F376" s="78"/>
      <c r="G376" s="78"/>
      <c r="H376" s="78"/>
      <c r="I376" s="78"/>
      <c r="J376" s="78"/>
      <c r="K376" s="78"/>
      <c r="L376" s="78"/>
      <c r="M376" s="78"/>
      <c r="N376" s="78"/>
      <c r="O376" s="78"/>
      <c r="P376" s="78"/>
      <c r="Q376" s="78"/>
      <c r="R376" s="78"/>
      <c r="S376" s="78"/>
      <c r="T376" s="79">
        <f>+T375+T368+T362+T353</f>
        <v>217695.25</v>
      </c>
      <c r="U376" s="79"/>
      <c r="V376" s="80"/>
      <c r="W376" s="15"/>
      <c r="X376" s="15"/>
      <c r="Y376" s="15"/>
    </row>
    <row r="377" spans="1:25" s="28" customFormat="1" x14ac:dyDescent="0.35">
      <c r="A377" s="29" t="s">
        <v>130</v>
      </c>
      <c r="B377" s="30"/>
      <c r="C377" s="30"/>
      <c r="D377" s="31"/>
      <c r="E377" s="32">
        <v>0.25</v>
      </c>
      <c r="F377" s="30"/>
      <c r="G377" s="30"/>
      <c r="H377" s="30"/>
      <c r="I377" s="30"/>
      <c r="J377" s="30"/>
      <c r="K377" s="30"/>
      <c r="L377" s="30"/>
      <c r="M377" s="31"/>
      <c r="N377" s="27"/>
      <c r="O377" s="27"/>
      <c r="P377" s="27"/>
      <c r="Q377" s="27"/>
      <c r="R377" s="27"/>
      <c r="S377" s="27" t="s">
        <v>131</v>
      </c>
      <c r="T377" s="79">
        <f>+T376*E377</f>
        <v>54423.8125</v>
      </c>
      <c r="U377" s="79"/>
      <c r="V377" s="80"/>
      <c r="W377" s="15"/>
      <c r="X377" s="15"/>
      <c r="Y377" s="15"/>
    </row>
    <row r="378" spans="1:25" s="28" customFormat="1" ht="15" thickBot="1" x14ac:dyDescent="0.4">
      <c r="A378" s="81" t="s">
        <v>132</v>
      </c>
      <c r="B378" s="82"/>
      <c r="C378" s="82"/>
      <c r="D378" s="82"/>
      <c r="E378" s="82"/>
      <c r="F378" s="82"/>
      <c r="G378" s="82"/>
      <c r="H378" s="82"/>
      <c r="I378" s="82"/>
      <c r="J378" s="82"/>
      <c r="K378" s="82"/>
      <c r="L378" s="82"/>
      <c r="M378" s="82"/>
      <c r="N378" s="82"/>
      <c r="O378" s="82"/>
      <c r="P378" s="82"/>
      <c r="Q378" s="82"/>
      <c r="R378" s="82"/>
      <c r="S378" s="82"/>
      <c r="T378" s="83">
        <f>+T377+T376</f>
        <v>272119.0625</v>
      </c>
      <c r="U378" s="83"/>
      <c r="V378" s="84"/>
      <c r="W378" s="15"/>
      <c r="X378" s="15"/>
      <c r="Y378" s="15"/>
    </row>
    <row r="380" spans="1:25" ht="15" thickBot="1" x14ac:dyDescent="0.4"/>
    <row r="381" spans="1:25" s="12" customFormat="1" ht="30" customHeight="1" x14ac:dyDescent="0.35">
      <c r="A381" s="137"/>
      <c r="B381" s="138"/>
      <c r="C381" s="138"/>
      <c r="D381" s="139"/>
      <c r="E381" s="146" t="s">
        <v>94</v>
      </c>
      <c r="F381" s="147"/>
      <c r="G381" s="147"/>
      <c r="H381" s="147"/>
      <c r="I381" s="147"/>
      <c r="J381" s="147"/>
      <c r="K381" s="147"/>
      <c r="L381" s="147"/>
      <c r="M381" s="147"/>
      <c r="N381" s="147"/>
      <c r="O381" s="147"/>
      <c r="P381" s="147"/>
      <c r="Q381" s="147"/>
      <c r="R381" s="147"/>
      <c r="S381" s="148"/>
      <c r="T381" s="146" t="s">
        <v>95</v>
      </c>
      <c r="U381" s="147"/>
      <c r="V381" s="148"/>
    </row>
    <row r="382" spans="1:25" s="12" customFormat="1" ht="30" customHeight="1" thickBot="1" x14ac:dyDescent="0.4">
      <c r="A382" s="140"/>
      <c r="B382" s="141"/>
      <c r="C382" s="141"/>
      <c r="D382" s="142"/>
      <c r="E382" s="149"/>
      <c r="F382" s="150"/>
      <c r="G382" s="150"/>
      <c r="H382" s="150"/>
      <c r="I382" s="150"/>
      <c r="J382" s="150"/>
      <c r="K382" s="150"/>
      <c r="L382" s="150"/>
      <c r="M382" s="150"/>
      <c r="N382" s="150"/>
      <c r="O382" s="150"/>
      <c r="P382" s="150"/>
      <c r="Q382" s="150"/>
      <c r="R382" s="150"/>
      <c r="S382" s="151"/>
      <c r="T382" s="149"/>
      <c r="U382" s="150"/>
      <c r="V382" s="151"/>
    </row>
    <row r="383" spans="1:25" s="12" customFormat="1" ht="5.15" customHeight="1" thickBot="1" x14ac:dyDescent="0.4">
      <c r="A383" s="140"/>
      <c r="B383" s="141"/>
      <c r="C383" s="141"/>
      <c r="D383" s="142"/>
      <c r="E383" s="152"/>
      <c r="F383" s="153"/>
      <c r="G383" s="153"/>
      <c r="H383" s="153"/>
      <c r="I383" s="153"/>
      <c r="J383" s="153"/>
      <c r="K383" s="153"/>
      <c r="L383" s="153"/>
      <c r="M383" s="153"/>
      <c r="N383" s="153"/>
      <c r="O383" s="153"/>
      <c r="P383" s="153"/>
      <c r="Q383" s="153"/>
      <c r="R383" s="153"/>
      <c r="S383" s="153"/>
      <c r="T383" s="153"/>
      <c r="U383" s="153"/>
      <c r="V383" s="154"/>
    </row>
    <row r="384" spans="1:25" s="12" customFormat="1" ht="25" customHeight="1" thickBot="1" x14ac:dyDescent="0.4">
      <c r="A384" s="140"/>
      <c r="B384" s="141"/>
      <c r="C384" s="141"/>
      <c r="D384" s="142"/>
      <c r="E384" s="128" t="s">
        <v>96</v>
      </c>
      <c r="F384" s="129"/>
      <c r="G384" s="129"/>
      <c r="H384" s="129"/>
      <c r="I384" s="129"/>
      <c r="J384" s="129"/>
      <c r="K384" s="129"/>
      <c r="L384" s="129"/>
      <c r="M384" s="129"/>
      <c r="N384" s="129"/>
      <c r="O384" s="129"/>
      <c r="P384" s="129"/>
      <c r="Q384" s="129"/>
      <c r="R384" s="129"/>
      <c r="S384" s="129"/>
      <c r="T384" s="129"/>
      <c r="U384" s="129"/>
      <c r="V384" s="130"/>
    </row>
    <row r="385" spans="1:25" s="12" customFormat="1" ht="5.15" customHeight="1" thickBot="1" x14ac:dyDescent="0.4">
      <c r="A385" s="143"/>
      <c r="B385" s="144"/>
      <c r="C385" s="144"/>
      <c r="D385" s="145"/>
      <c r="E385" s="128"/>
      <c r="F385" s="129"/>
      <c r="G385" s="129"/>
      <c r="H385" s="129"/>
      <c r="I385" s="129"/>
      <c r="J385" s="129"/>
      <c r="K385" s="129"/>
      <c r="L385" s="129"/>
      <c r="M385" s="129"/>
      <c r="N385" s="129"/>
      <c r="O385" s="129"/>
      <c r="P385" s="129"/>
      <c r="Q385" s="129"/>
      <c r="R385" s="129"/>
      <c r="S385" s="129"/>
      <c r="T385" s="129"/>
      <c r="U385" s="129"/>
      <c r="V385" s="130"/>
    </row>
    <row r="386" spans="1:25" s="14" customFormat="1" x14ac:dyDescent="0.35">
      <c r="A386" s="131" t="s">
        <v>97</v>
      </c>
      <c r="B386" s="132"/>
      <c r="C386" s="132"/>
      <c r="D386" s="132"/>
      <c r="E386" s="132"/>
      <c r="F386" s="132"/>
      <c r="G386" s="132"/>
      <c r="H386" s="132"/>
      <c r="I386" s="132"/>
      <c r="J386" s="132"/>
      <c r="K386" s="132"/>
      <c r="L386" s="132"/>
      <c r="M386" s="132"/>
      <c r="N386" s="132"/>
      <c r="O386" s="132"/>
      <c r="P386" s="132"/>
      <c r="Q386" s="132"/>
      <c r="R386" s="132"/>
      <c r="S386" s="132"/>
      <c r="T386" s="132"/>
      <c r="U386" s="132"/>
      <c r="V386" s="133"/>
      <c r="W386" s="13"/>
      <c r="X386" s="13"/>
      <c r="Y386" s="13"/>
    </row>
    <row r="387" spans="1:25" s="16" customFormat="1" ht="13" x14ac:dyDescent="0.3">
      <c r="A387" s="134" t="s">
        <v>98</v>
      </c>
      <c r="B387" s="135"/>
      <c r="C387" s="135" t="s">
        <v>3</v>
      </c>
      <c r="D387" s="135"/>
      <c r="E387" s="135"/>
      <c r="F387" s="135"/>
      <c r="G387" s="135"/>
      <c r="H387" s="135"/>
      <c r="I387" s="135"/>
      <c r="J387" s="135"/>
      <c r="K387" s="135"/>
      <c r="L387" s="135"/>
      <c r="M387" s="135"/>
      <c r="N387" s="135"/>
      <c r="O387" s="135"/>
      <c r="P387" s="135"/>
      <c r="Q387" s="135"/>
      <c r="R387" s="135" t="s">
        <v>99</v>
      </c>
      <c r="S387" s="135"/>
      <c r="T387" s="135" t="s">
        <v>100</v>
      </c>
      <c r="U387" s="135"/>
      <c r="V387" s="136"/>
      <c r="W387" s="15"/>
      <c r="X387" s="15"/>
      <c r="Y387" s="15"/>
    </row>
    <row r="388" spans="1:25" s="14" customFormat="1" x14ac:dyDescent="0.35">
      <c r="A388" s="123">
        <f>+'2026'!B16</f>
        <v>10</v>
      </c>
      <c r="B388" s="124"/>
      <c r="C388" s="125" t="str">
        <f>+'2026'!F16</f>
        <v>Válvula de compuerta 1 1/2", para corte general de línea.</v>
      </c>
      <c r="D388" s="126"/>
      <c r="E388" s="126"/>
      <c r="F388" s="126"/>
      <c r="G388" s="126"/>
      <c r="H388" s="126"/>
      <c r="I388" s="126"/>
      <c r="J388" s="126"/>
      <c r="K388" s="126"/>
      <c r="L388" s="126"/>
      <c r="M388" s="126"/>
      <c r="N388" s="126"/>
      <c r="O388" s="126"/>
      <c r="P388" s="126"/>
      <c r="Q388" s="126"/>
      <c r="R388" s="126" t="str">
        <f>+'2026'!G16</f>
        <v>UND</v>
      </c>
      <c r="S388" s="126"/>
      <c r="T388" s="126"/>
      <c r="U388" s="126"/>
      <c r="V388" s="127"/>
      <c r="W388" s="13"/>
      <c r="X388" s="13"/>
      <c r="Y388" s="13"/>
    </row>
    <row r="389" spans="1:25" s="16" customFormat="1" ht="13" x14ac:dyDescent="0.3">
      <c r="A389" s="17"/>
      <c r="B389" s="18"/>
      <c r="C389" s="18"/>
      <c r="D389" s="18"/>
      <c r="E389" s="18"/>
      <c r="F389" s="18"/>
      <c r="G389" s="18"/>
      <c r="H389" s="18"/>
      <c r="I389" s="18"/>
      <c r="J389" s="18"/>
      <c r="K389" s="18"/>
      <c r="L389" s="18"/>
      <c r="M389" s="18"/>
      <c r="N389" s="18"/>
      <c r="O389" s="18"/>
      <c r="P389" s="18"/>
      <c r="Q389" s="18"/>
      <c r="R389" s="18"/>
      <c r="S389" s="18"/>
      <c r="T389" s="18"/>
      <c r="U389" s="18"/>
      <c r="V389" s="19"/>
      <c r="W389" s="15"/>
      <c r="X389" s="15"/>
      <c r="Y389" s="15"/>
    </row>
    <row r="390" spans="1:25" s="16" customFormat="1" ht="13" x14ac:dyDescent="0.3">
      <c r="A390" s="103" t="s">
        <v>101</v>
      </c>
      <c r="B390" s="104"/>
      <c r="C390" s="104"/>
      <c r="D390" s="104"/>
      <c r="E390" s="104"/>
      <c r="F390" s="104"/>
      <c r="G390" s="104"/>
      <c r="H390" s="104"/>
      <c r="I390" s="104"/>
      <c r="J390" s="104"/>
      <c r="K390" s="104"/>
      <c r="L390" s="104"/>
      <c r="M390" s="104"/>
      <c r="N390" s="104"/>
      <c r="O390" s="104"/>
      <c r="P390" s="104"/>
      <c r="Q390" s="104"/>
      <c r="R390" s="104"/>
      <c r="S390" s="104"/>
      <c r="T390" s="104"/>
      <c r="U390" s="104"/>
      <c r="V390" s="105"/>
      <c r="W390" s="15"/>
      <c r="X390" s="15"/>
      <c r="Y390" s="15"/>
    </row>
    <row r="391" spans="1:25" s="16" customFormat="1" ht="13" x14ac:dyDescent="0.3">
      <c r="A391" s="85" t="s">
        <v>3</v>
      </c>
      <c r="B391" s="86"/>
      <c r="C391" s="86"/>
      <c r="D391" s="86"/>
      <c r="E391" s="86"/>
      <c r="F391" s="86"/>
      <c r="G391" s="86"/>
      <c r="H391" s="86" t="s">
        <v>102</v>
      </c>
      <c r="I391" s="86"/>
      <c r="J391" s="86"/>
      <c r="K391" s="86" t="s">
        <v>103</v>
      </c>
      <c r="L391" s="86"/>
      <c r="M391" s="86"/>
      <c r="N391" s="86"/>
      <c r="O391" s="86" t="s">
        <v>104</v>
      </c>
      <c r="P391" s="86"/>
      <c r="Q391" s="86"/>
      <c r="R391" s="86" t="s">
        <v>105</v>
      </c>
      <c r="S391" s="86"/>
      <c r="T391" s="86" t="s">
        <v>106</v>
      </c>
      <c r="U391" s="86"/>
      <c r="V391" s="90"/>
      <c r="W391" s="15"/>
      <c r="X391" s="15"/>
      <c r="Y391" s="15"/>
    </row>
    <row r="392" spans="1:25" s="16" customFormat="1" ht="13" x14ac:dyDescent="0.3">
      <c r="A392" s="95" t="s">
        <v>107</v>
      </c>
      <c r="B392" s="122"/>
      <c r="C392" s="122"/>
      <c r="D392" s="122"/>
      <c r="E392" s="122"/>
      <c r="F392" s="122"/>
      <c r="G392" s="122"/>
      <c r="H392" s="86"/>
      <c r="I392" s="86"/>
      <c r="J392" s="86"/>
      <c r="K392" s="86"/>
      <c r="L392" s="86"/>
      <c r="M392" s="86"/>
      <c r="N392" s="86"/>
      <c r="O392" s="86"/>
      <c r="P392" s="86"/>
      <c r="Q392" s="86"/>
      <c r="R392" s="86"/>
      <c r="S392" s="86"/>
      <c r="T392" s="101">
        <v>6000</v>
      </c>
      <c r="U392" s="101"/>
      <c r="V392" s="102"/>
      <c r="W392" s="15"/>
      <c r="X392" s="15"/>
      <c r="Y392" s="15"/>
    </row>
    <row r="393" spans="1:25" s="16" customFormat="1" ht="13" x14ac:dyDescent="0.3">
      <c r="A393" s="95"/>
      <c r="B393" s="96"/>
      <c r="C393" s="96"/>
      <c r="D393" s="96"/>
      <c r="E393" s="96"/>
      <c r="F393" s="96"/>
      <c r="G393" s="96"/>
      <c r="H393" s="86"/>
      <c r="I393" s="86"/>
      <c r="J393" s="86"/>
      <c r="K393" s="86"/>
      <c r="L393" s="86"/>
      <c r="M393" s="86"/>
      <c r="N393" s="86"/>
      <c r="O393" s="101"/>
      <c r="P393" s="101"/>
      <c r="Q393" s="101"/>
      <c r="R393" s="100"/>
      <c r="S393" s="100"/>
      <c r="T393" s="163"/>
      <c r="U393" s="163"/>
      <c r="V393" s="164"/>
      <c r="W393" s="15"/>
      <c r="X393" s="15"/>
      <c r="Y393" s="15"/>
    </row>
    <row r="394" spans="1:25" s="16" customFormat="1" ht="13" x14ac:dyDescent="0.3">
      <c r="A394" s="95"/>
      <c r="B394" s="96"/>
      <c r="C394" s="96"/>
      <c r="D394" s="96"/>
      <c r="E394" s="96"/>
      <c r="F394" s="96"/>
      <c r="G394" s="96"/>
      <c r="H394" s="86"/>
      <c r="I394" s="86"/>
      <c r="J394" s="86"/>
      <c r="K394" s="86"/>
      <c r="L394" s="86"/>
      <c r="M394" s="86"/>
      <c r="N394" s="86"/>
      <c r="O394" s="101"/>
      <c r="P394" s="101"/>
      <c r="Q394" s="101"/>
      <c r="R394" s="100"/>
      <c r="S394" s="100"/>
      <c r="T394" s="163"/>
      <c r="U394" s="163"/>
      <c r="V394" s="164"/>
      <c r="W394" s="15"/>
      <c r="X394" s="15"/>
      <c r="Y394" s="15"/>
    </row>
    <row r="395" spans="1:25" s="16" customFormat="1" ht="13" x14ac:dyDescent="0.3">
      <c r="A395" s="91" t="s">
        <v>109</v>
      </c>
      <c r="B395" s="92"/>
      <c r="C395" s="92"/>
      <c r="D395" s="92"/>
      <c r="E395" s="92"/>
      <c r="F395" s="92"/>
      <c r="G395" s="92"/>
      <c r="H395" s="92"/>
      <c r="I395" s="92"/>
      <c r="J395" s="92"/>
      <c r="K395" s="92"/>
      <c r="L395" s="92"/>
      <c r="M395" s="92"/>
      <c r="N395" s="92"/>
      <c r="O395" s="92"/>
      <c r="P395" s="92"/>
      <c r="Q395" s="92"/>
      <c r="R395" s="92"/>
      <c r="S395" s="92"/>
      <c r="T395" s="109">
        <f>+SUM(T392:V394)</f>
        <v>6000</v>
      </c>
      <c r="U395" s="86"/>
      <c r="V395" s="90"/>
      <c r="W395" s="15"/>
      <c r="X395" s="15"/>
      <c r="Y395" s="15"/>
    </row>
    <row r="396" spans="1:25" s="16" customFormat="1" ht="13" x14ac:dyDescent="0.3">
      <c r="A396" s="20"/>
      <c r="B396" s="21"/>
      <c r="C396" s="21"/>
      <c r="D396" s="21"/>
      <c r="E396" s="21"/>
      <c r="F396" s="21"/>
      <c r="G396" s="21"/>
      <c r="H396" s="21"/>
      <c r="I396" s="21"/>
      <c r="J396" s="21"/>
      <c r="K396" s="21"/>
      <c r="L396" s="21"/>
      <c r="M396" s="21"/>
      <c r="N396" s="21"/>
      <c r="O396" s="21"/>
      <c r="P396" s="21"/>
      <c r="Q396" s="21"/>
      <c r="R396" s="21"/>
      <c r="S396" s="22"/>
      <c r="T396" s="22"/>
      <c r="U396" s="22"/>
      <c r="V396" s="23"/>
      <c r="W396" s="15"/>
      <c r="X396" s="15"/>
      <c r="Y396" s="15"/>
    </row>
    <row r="397" spans="1:25" s="16" customFormat="1" ht="13" x14ac:dyDescent="0.3">
      <c r="A397" s="103" t="s">
        <v>110</v>
      </c>
      <c r="B397" s="104"/>
      <c r="C397" s="104"/>
      <c r="D397" s="104"/>
      <c r="E397" s="104"/>
      <c r="F397" s="104"/>
      <c r="G397" s="104"/>
      <c r="H397" s="104"/>
      <c r="I397" s="104"/>
      <c r="J397" s="104"/>
      <c r="K397" s="104"/>
      <c r="L397" s="104"/>
      <c r="M397" s="104"/>
      <c r="N397" s="104"/>
      <c r="O397" s="104"/>
      <c r="P397" s="104"/>
      <c r="Q397" s="104"/>
      <c r="R397" s="104"/>
      <c r="S397" s="104"/>
      <c r="T397" s="104"/>
      <c r="U397" s="104"/>
      <c r="V397" s="105"/>
      <c r="W397" s="15"/>
      <c r="X397" s="15"/>
      <c r="Y397" s="15"/>
    </row>
    <row r="398" spans="1:25" s="16" customFormat="1" ht="13" x14ac:dyDescent="0.3">
      <c r="A398" s="118" t="s">
        <v>3</v>
      </c>
      <c r="B398" s="119"/>
      <c r="C398" s="119"/>
      <c r="D398" s="119"/>
      <c r="E398" s="119"/>
      <c r="F398" s="119"/>
      <c r="G398" s="119"/>
      <c r="H398" s="119"/>
      <c r="I398" s="119"/>
      <c r="J398" s="119"/>
      <c r="K398" s="119"/>
      <c r="L398" s="119"/>
      <c r="M398" s="119" t="s">
        <v>99</v>
      </c>
      <c r="N398" s="119"/>
      <c r="O398" s="119" t="s">
        <v>100</v>
      </c>
      <c r="P398" s="119"/>
      <c r="Q398" s="119" t="s">
        <v>111</v>
      </c>
      <c r="R398" s="119"/>
      <c r="S398" s="119"/>
      <c r="T398" s="119" t="s">
        <v>112</v>
      </c>
      <c r="U398" s="119"/>
      <c r="V398" s="120"/>
      <c r="W398" s="15"/>
      <c r="X398" s="15"/>
      <c r="Y398" s="15"/>
    </row>
    <row r="399" spans="1:25" s="16" customFormat="1" ht="13" x14ac:dyDescent="0.3">
      <c r="A399" s="110" t="s">
        <v>154</v>
      </c>
      <c r="B399" s="111"/>
      <c r="C399" s="111"/>
      <c r="D399" s="111"/>
      <c r="E399" s="111"/>
      <c r="F399" s="111"/>
      <c r="G399" s="111"/>
      <c r="H399" s="111"/>
      <c r="I399" s="111"/>
      <c r="J399" s="111"/>
      <c r="K399" s="111"/>
      <c r="L399" s="112"/>
      <c r="M399" s="113" t="s">
        <v>7</v>
      </c>
      <c r="N399" s="113"/>
      <c r="O399" s="117">
        <v>1</v>
      </c>
      <c r="P399" s="117"/>
      <c r="Q399" s="114">
        <v>110000</v>
      </c>
      <c r="R399" s="114"/>
      <c r="S399" s="114"/>
      <c r="T399" s="115">
        <f>+O399*Q399</f>
        <v>110000</v>
      </c>
      <c r="U399" s="113"/>
      <c r="V399" s="116"/>
      <c r="W399" s="15"/>
      <c r="X399" s="15"/>
      <c r="Y399" s="15"/>
    </row>
    <row r="400" spans="1:25" s="16" customFormat="1" ht="13" x14ac:dyDescent="0.3">
      <c r="A400" s="110" t="s">
        <v>141</v>
      </c>
      <c r="B400" s="111"/>
      <c r="C400" s="111"/>
      <c r="D400" s="111"/>
      <c r="E400" s="111"/>
      <c r="F400" s="111"/>
      <c r="G400" s="111"/>
      <c r="H400" s="111"/>
      <c r="I400" s="111"/>
      <c r="J400" s="111"/>
      <c r="K400" s="111"/>
      <c r="L400" s="112"/>
      <c r="M400" s="113" t="s">
        <v>7</v>
      </c>
      <c r="N400" s="113"/>
      <c r="O400" s="117">
        <v>1</v>
      </c>
      <c r="P400" s="117"/>
      <c r="Q400" s="114">
        <v>8000</v>
      </c>
      <c r="R400" s="114"/>
      <c r="S400" s="114"/>
      <c r="T400" s="115">
        <f t="shared" ref="T400:T401" si="9">+O400*Q400</f>
        <v>8000</v>
      </c>
      <c r="U400" s="113"/>
      <c r="V400" s="116"/>
      <c r="W400" s="15"/>
      <c r="X400" s="15"/>
      <c r="Y400" s="15"/>
    </row>
    <row r="401" spans="1:25" s="16" customFormat="1" ht="13" x14ac:dyDescent="0.3">
      <c r="A401" s="110" t="s">
        <v>152</v>
      </c>
      <c r="B401" s="111"/>
      <c r="C401" s="111"/>
      <c r="D401" s="111"/>
      <c r="E401" s="111"/>
      <c r="F401" s="111"/>
      <c r="G401" s="111"/>
      <c r="H401" s="111"/>
      <c r="I401" s="111"/>
      <c r="J401" s="111"/>
      <c r="K401" s="111"/>
      <c r="L401" s="112"/>
      <c r="M401" s="113" t="s">
        <v>7</v>
      </c>
      <c r="N401" s="113"/>
      <c r="O401" s="117">
        <v>1</v>
      </c>
      <c r="P401" s="117"/>
      <c r="Q401" s="114">
        <v>15000</v>
      </c>
      <c r="R401" s="114"/>
      <c r="S401" s="114"/>
      <c r="T401" s="115">
        <f t="shared" si="9"/>
        <v>15000</v>
      </c>
      <c r="U401" s="113"/>
      <c r="V401" s="116"/>
      <c r="W401" s="15"/>
      <c r="X401" s="15"/>
      <c r="Y401" s="15"/>
    </row>
    <row r="402" spans="1:25" s="16" customFormat="1" ht="13" x14ac:dyDescent="0.3">
      <c r="A402" s="110"/>
      <c r="B402" s="111"/>
      <c r="C402" s="111"/>
      <c r="D402" s="111"/>
      <c r="E402" s="111"/>
      <c r="F402" s="111"/>
      <c r="G402" s="111"/>
      <c r="H402" s="111"/>
      <c r="I402" s="111"/>
      <c r="J402" s="111"/>
      <c r="K402" s="111"/>
      <c r="L402" s="112"/>
      <c r="M402" s="113"/>
      <c r="N402" s="113"/>
      <c r="O402" s="117"/>
      <c r="P402" s="117"/>
      <c r="Q402" s="114"/>
      <c r="R402" s="114"/>
      <c r="S402" s="114"/>
      <c r="T402" s="115"/>
      <c r="U402" s="113"/>
      <c r="V402" s="116"/>
      <c r="W402" s="15"/>
      <c r="X402" s="15"/>
      <c r="Y402" s="15"/>
    </row>
    <row r="403" spans="1:25" s="16" customFormat="1" ht="13" x14ac:dyDescent="0.3">
      <c r="A403" s="155"/>
      <c r="B403" s="156"/>
      <c r="C403" s="156"/>
      <c r="D403" s="156"/>
      <c r="E403" s="156"/>
      <c r="F403" s="156"/>
      <c r="G403" s="156"/>
      <c r="H403" s="156"/>
      <c r="I403" s="156"/>
      <c r="J403" s="156"/>
      <c r="K403" s="156"/>
      <c r="L403" s="157"/>
      <c r="M403" s="158"/>
      <c r="N403" s="159"/>
      <c r="O403" s="160"/>
      <c r="P403" s="161"/>
      <c r="Q403" s="162"/>
      <c r="R403" s="98"/>
      <c r="S403" s="99"/>
      <c r="T403" s="115"/>
      <c r="U403" s="113"/>
      <c r="V403" s="116"/>
      <c r="W403" s="15"/>
      <c r="X403" s="15"/>
      <c r="Y403" s="15"/>
    </row>
    <row r="404" spans="1:25" s="16" customFormat="1" ht="13" x14ac:dyDescent="0.3">
      <c r="A404" s="91" t="s">
        <v>109</v>
      </c>
      <c r="B404" s="92"/>
      <c r="C404" s="92"/>
      <c r="D404" s="92"/>
      <c r="E404" s="92"/>
      <c r="F404" s="92"/>
      <c r="G404" s="92"/>
      <c r="H404" s="92"/>
      <c r="I404" s="92"/>
      <c r="J404" s="92"/>
      <c r="K404" s="92"/>
      <c r="L404" s="92"/>
      <c r="M404" s="92"/>
      <c r="N404" s="92"/>
      <c r="O404" s="92"/>
      <c r="P404" s="92"/>
      <c r="Q404" s="92"/>
      <c r="R404" s="92"/>
      <c r="S404" s="92"/>
      <c r="T404" s="109">
        <f>+SUM(T399:V403)</f>
        <v>133000</v>
      </c>
      <c r="U404" s="86"/>
      <c r="V404" s="90"/>
      <c r="W404" s="15"/>
      <c r="X404" s="15"/>
      <c r="Y404" s="15"/>
    </row>
    <row r="405" spans="1:25" s="16" customFormat="1" ht="13" x14ac:dyDescent="0.3">
      <c r="A405" s="103" t="s">
        <v>117</v>
      </c>
      <c r="B405" s="104"/>
      <c r="C405" s="104"/>
      <c r="D405" s="104"/>
      <c r="E405" s="104"/>
      <c r="F405" s="104"/>
      <c r="G405" s="104"/>
      <c r="H405" s="104"/>
      <c r="I405" s="104"/>
      <c r="J405" s="104"/>
      <c r="K405" s="104"/>
      <c r="L405" s="104"/>
      <c r="M405" s="104"/>
      <c r="N405" s="104"/>
      <c r="O405" s="104"/>
      <c r="P405" s="104"/>
      <c r="Q405" s="104"/>
      <c r="R405" s="104"/>
      <c r="S405" s="104"/>
      <c r="T405" s="104"/>
      <c r="U405" s="104"/>
      <c r="V405" s="105"/>
      <c r="W405" s="15"/>
      <c r="X405" s="15"/>
      <c r="Y405" s="15"/>
    </row>
    <row r="406" spans="1:25" s="16" customFormat="1" ht="13" x14ac:dyDescent="0.3">
      <c r="A406" s="85" t="s">
        <v>118</v>
      </c>
      <c r="B406" s="86"/>
      <c r="C406" s="86"/>
      <c r="D406" s="86"/>
      <c r="E406" s="86"/>
      <c r="F406" s="86"/>
      <c r="G406" s="86"/>
      <c r="H406" s="86"/>
      <c r="I406" s="86"/>
      <c r="J406" s="86"/>
      <c r="K406" s="86" t="s">
        <v>119</v>
      </c>
      <c r="L406" s="86"/>
      <c r="M406" s="86" t="s">
        <v>120</v>
      </c>
      <c r="N406" s="86"/>
      <c r="O406" s="86" t="s">
        <v>121</v>
      </c>
      <c r="P406" s="86"/>
      <c r="Q406" s="86"/>
      <c r="R406" s="86" t="s">
        <v>122</v>
      </c>
      <c r="S406" s="86"/>
      <c r="T406" s="86" t="s">
        <v>106</v>
      </c>
      <c r="U406" s="86"/>
      <c r="V406" s="90"/>
      <c r="W406" s="15"/>
      <c r="X406" s="15"/>
      <c r="Y406" s="15"/>
    </row>
    <row r="407" spans="1:25" s="16" customFormat="1" ht="13" x14ac:dyDescent="0.3">
      <c r="A407" s="85"/>
      <c r="B407" s="86"/>
      <c r="C407" s="86"/>
      <c r="D407" s="86"/>
      <c r="E407" s="86"/>
      <c r="F407" s="86"/>
      <c r="G407" s="86"/>
      <c r="H407" s="86"/>
      <c r="I407" s="86"/>
      <c r="J407" s="86"/>
      <c r="K407" s="86"/>
      <c r="L407" s="86"/>
      <c r="M407" s="86"/>
      <c r="N407" s="86"/>
      <c r="O407" s="86"/>
      <c r="P407" s="86"/>
      <c r="Q407" s="86"/>
      <c r="R407" s="86"/>
      <c r="S407" s="86"/>
      <c r="T407" s="86"/>
      <c r="U407" s="86"/>
      <c r="V407" s="90"/>
      <c r="W407" s="15"/>
      <c r="X407" s="15"/>
      <c r="Y407" s="15"/>
    </row>
    <row r="408" spans="1:25" s="16" customFormat="1" ht="13" x14ac:dyDescent="0.3">
      <c r="A408" s="85"/>
      <c r="B408" s="86"/>
      <c r="C408" s="86"/>
      <c r="D408" s="86"/>
      <c r="E408" s="86"/>
      <c r="F408" s="86"/>
      <c r="G408" s="86"/>
      <c r="H408" s="86"/>
      <c r="I408" s="86"/>
      <c r="J408" s="86"/>
      <c r="K408" s="86"/>
      <c r="L408" s="86"/>
      <c r="M408" s="86"/>
      <c r="N408" s="86"/>
      <c r="O408" s="86"/>
      <c r="P408" s="86"/>
      <c r="Q408" s="86"/>
      <c r="R408" s="86"/>
      <c r="S408" s="86"/>
      <c r="T408" s="86"/>
      <c r="U408" s="86"/>
      <c r="V408" s="90"/>
      <c r="W408" s="15"/>
      <c r="X408" s="15"/>
      <c r="Y408" s="15"/>
    </row>
    <row r="409" spans="1:25" s="16" customFormat="1" ht="13" x14ac:dyDescent="0.3">
      <c r="A409" s="85"/>
      <c r="B409" s="86"/>
      <c r="C409" s="86"/>
      <c r="D409" s="86"/>
      <c r="E409" s="86"/>
      <c r="F409" s="86"/>
      <c r="G409" s="86"/>
      <c r="H409" s="86"/>
      <c r="I409" s="86"/>
      <c r="J409" s="86"/>
      <c r="K409" s="86"/>
      <c r="L409" s="86"/>
      <c r="M409" s="86"/>
      <c r="N409" s="86"/>
      <c r="O409" s="86"/>
      <c r="P409" s="86"/>
      <c r="Q409" s="86"/>
      <c r="R409" s="86"/>
      <c r="S409" s="86"/>
      <c r="T409" s="86"/>
      <c r="U409" s="86"/>
      <c r="V409" s="90"/>
      <c r="W409" s="15"/>
      <c r="X409" s="15"/>
      <c r="Y409" s="15"/>
    </row>
    <row r="410" spans="1:25" s="16" customFormat="1" ht="13" x14ac:dyDescent="0.3">
      <c r="A410" s="91" t="s">
        <v>109</v>
      </c>
      <c r="B410" s="92"/>
      <c r="C410" s="92"/>
      <c r="D410" s="92"/>
      <c r="E410" s="92"/>
      <c r="F410" s="92"/>
      <c r="G410" s="92"/>
      <c r="H410" s="92"/>
      <c r="I410" s="92"/>
      <c r="J410" s="92"/>
      <c r="K410" s="92"/>
      <c r="L410" s="92"/>
      <c r="M410" s="92"/>
      <c r="N410" s="92"/>
      <c r="O410" s="92"/>
      <c r="P410" s="92"/>
      <c r="Q410" s="92"/>
      <c r="R410" s="92"/>
      <c r="S410" s="92"/>
      <c r="T410" s="86"/>
      <c r="U410" s="86"/>
      <c r="V410" s="90"/>
      <c r="W410" s="15"/>
      <c r="X410" s="15"/>
      <c r="Y410" s="15"/>
    </row>
    <row r="411" spans="1:25" s="16" customFormat="1" ht="13" x14ac:dyDescent="0.3">
      <c r="A411" s="20"/>
      <c r="B411" s="21"/>
      <c r="C411" s="21"/>
      <c r="D411" s="21"/>
      <c r="E411" s="21"/>
      <c r="F411" s="21"/>
      <c r="G411" s="21"/>
      <c r="H411" s="21"/>
      <c r="I411" s="21"/>
      <c r="J411" s="21"/>
      <c r="K411" s="21"/>
      <c r="L411" s="21"/>
      <c r="M411" s="21"/>
      <c r="N411" s="21"/>
      <c r="O411" s="21"/>
      <c r="P411" s="21"/>
      <c r="Q411" s="21"/>
      <c r="R411" s="21"/>
      <c r="S411" s="22"/>
      <c r="T411" s="22"/>
      <c r="U411" s="22"/>
      <c r="V411" s="23"/>
      <c r="W411" s="26"/>
      <c r="X411" s="26"/>
      <c r="Y411" s="26"/>
    </row>
    <row r="412" spans="1:25" s="16" customFormat="1" ht="13" x14ac:dyDescent="0.3">
      <c r="A412" s="103" t="s">
        <v>123</v>
      </c>
      <c r="B412" s="104"/>
      <c r="C412" s="104"/>
      <c r="D412" s="104"/>
      <c r="E412" s="104"/>
      <c r="F412" s="104"/>
      <c r="G412" s="104"/>
      <c r="H412" s="104"/>
      <c r="I412" s="104"/>
      <c r="J412" s="104"/>
      <c r="K412" s="104"/>
      <c r="L412" s="104"/>
      <c r="M412" s="104"/>
      <c r="N412" s="104"/>
      <c r="O412" s="104"/>
      <c r="P412" s="104"/>
      <c r="Q412" s="104"/>
      <c r="R412" s="104"/>
      <c r="S412" s="104"/>
      <c r="T412" s="104"/>
      <c r="U412" s="104"/>
      <c r="V412" s="105"/>
      <c r="W412" s="15"/>
      <c r="X412" s="15"/>
      <c r="Y412" s="15"/>
    </row>
    <row r="413" spans="1:25" s="16" customFormat="1" ht="22.5" customHeight="1" x14ac:dyDescent="0.3">
      <c r="A413" s="85" t="s">
        <v>124</v>
      </c>
      <c r="B413" s="86"/>
      <c r="C413" s="86"/>
      <c r="D413" s="86"/>
      <c r="E413" s="86"/>
      <c r="F413" s="86"/>
      <c r="G413" s="86"/>
      <c r="H413" s="86"/>
      <c r="I413" s="86"/>
      <c r="J413" s="106" t="s">
        <v>125</v>
      </c>
      <c r="K413" s="106"/>
      <c r="L413" s="106"/>
      <c r="M413" s="106"/>
      <c r="N413" s="107" t="s">
        <v>126</v>
      </c>
      <c r="O413" s="107"/>
      <c r="P413" s="108"/>
      <c r="Q413" s="86" t="s">
        <v>105</v>
      </c>
      <c r="R413" s="86"/>
      <c r="S413" s="86"/>
      <c r="T413" s="86" t="s">
        <v>106</v>
      </c>
      <c r="U413" s="86"/>
      <c r="V413" s="90"/>
      <c r="W413" s="15"/>
      <c r="X413" s="15"/>
      <c r="Y413" s="15"/>
    </row>
    <row r="414" spans="1:25" s="16" customFormat="1" ht="13" x14ac:dyDescent="0.3">
      <c r="A414" s="95" t="s">
        <v>143</v>
      </c>
      <c r="B414" s="96"/>
      <c r="C414" s="96"/>
      <c r="D414" s="96"/>
      <c r="E414" s="96"/>
      <c r="F414" s="96"/>
      <c r="G414" s="96"/>
      <c r="H414" s="96"/>
      <c r="I414" s="96"/>
      <c r="J414" s="97">
        <v>1</v>
      </c>
      <c r="K414" s="97"/>
      <c r="L414" s="97"/>
      <c r="M414" s="97"/>
      <c r="N414" s="98">
        <v>139345</v>
      </c>
      <c r="O414" s="98"/>
      <c r="P414" s="99"/>
      <c r="Q414" s="100">
        <v>5</v>
      </c>
      <c r="R414" s="100"/>
      <c r="S414" s="100"/>
      <c r="T414" s="101">
        <f>+(J414*N414)/Q414</f>
        <v>27869</v>
      </c>
      <c r="U414" s="101"/>
      <c r="V414" s="102"/>
      <c r="W414" s="15"/>
      <c r="X414" s="15"/>
      <c r="Y414" s="15"/>
    </row>
    <row r="415" spans="1:25" s="16" customFormat="1" ht="13" x14ac:dyDescent="0.3">
      <c r="A415" s="95" t="s">
        <v>128</v>
      </c>
      <c r="B415" s="96"/>
      <c r="C415" s="96"/>
      <c r="D415" s="96"/>
      <c r="E415" s="96"/>
      <c r="F415" s="96"/>
      <c r="G415" s="96"/>
      <c r="H415" s="96"/>
      <c r="I415" s="96"/>
      <c r="J415" s="97">
        <v>1</v>
      </c>
      <c r="K415" s="97"/>
      <c r="L415" s="97"/>
      <c r="M415" s="97"/>
      <c r="N415" s="98">
        <v>95436</v>
      </c>
      <c r="O415" s="98"/>
      <c r="P415" s="99"/>
      <c r="Q415" s="100">
        <v>5</v>
      </c>
      <c r="R415" s="100"/>
      <c r="S415" s="100"/>
      <c r="T415" s="101">
        <f>+(J415*N415)/Q415</f>
        <v>19087.2</v>
      </c>
      <c r="U415" s="101"/>
      <c r="V415" s="102"/>
      <c r="W415" s="15"/>
      <c r="X415" s="15"/>
      <c r="Y415" s="15"/>
    </row>
    <row r="416" spans="1:25" s="16" customFormat="1" ht="13" x14ac:dyDescent="0.3">
      <c r="A416" s="85"/>
      <c r="B416" s="86"/>
      <c r="C416" s="86"/>
      <c r="D416" s="86"/>
      <c r="E416" s="86"/>
      <c r="F416" s="86"/>
      <c r="G416" s="86"/>
      <c r="H416" s="86"/>
      <c r="I416" s="86"/>
      <c r="J416" s="87"/>
      <c r="K416" s="88"/>
      <c r="L416" s="88"/>
      <c r="M416" s="88"/>
      <c r="N416" s="88"/>
      <c r="O416" s="88"/>
      <c r="P416" s="89"/>
      <c r="Q416" s="86"/>
      <c r="R416" s="86"/>
      <c r="S416" s="86"/>
      <c r="T416" s="86"/>
      <c r="U416" s="86"/>
      <c r="V416" s="90"/>
      <c r="W416" s="15"/>
      <c r="X416" s="15"/>
      <c r="Y416" s="15"/>
    </row>
    <row r="417" spans="1:25" s="16" customFormat="1" ht="13" x14ac:dyDescent="0.3">
      <c r="A417" s="91" t="s">
        <v>109</v>
      </c>
      <c r="B417" s="92"/>
      <c r="C417" s="92"/>
      <c r="D417" s="92"/>
      <c r="E417" s="92"/>
      <c r="F417" s="92"/>
      <c r="G417" s="92"/>
      <c r="H417" s="92"/>
      <c r="I417" s="92"/>
      <c r="J417" s="92"/>
      <c r="K417" s="92"/>
      <c r="L417" s="92"/>
      <c r="M417" s="92"/>
      <c r="N417" s="92"/>
      <c r="O417" s="92"/>
      <c r="P417" s="92"/>
      <c r="Q417" s="92"/>
      <c r="R417" s="92"/>
      <c r="S417" s="92"/>
      <c r="T417" s="93">
        <f>+SUM(T414:V415)</f>
        <v>46956.2</v>
      </c>
      <c r="U417" s="93"/>
      <c r="V417" s="94"/>
      <c r="W417" s="15"/>
      <c r="X417" s="15"/>
      <c r="Y417" s="15"/>
    </row>
    <row r="418" spans="1:25" s="28" customFormat="1" x14ac:dyDescent="0.35">
      <c r="A418" s="77" t="s">
        <v>129</v>
      </c>
      <c r="B418" s="78"/>
      <c r="C418" s="78"/>
      <c r="D418" s="78"/>
      <c r="E418" s="78"/>
      <c r="F418" s="78"/>
      <c r="G418" s="78"/>
      <c r="H418" s="78"/>
      <c r="I418" s="78"/>
      <c r="J418" s="78"/>
      <c r="K418" s="78"/>
      <c r="L418" s="78"/>
      <c r="M418" s="78"/>
      <c r="N418" s="78"/>
      <c r="O418" s="78"/>
      <c r="P418" s="78"/>
      <c r="Q418" s="78"/>
      <c r="R418" s="78"/>
      <c r="S418" s="78"/>
      <c r="T418" s="79">
        <f>+T417+T410+T404+T395</f>
        <v>185956.2</v>
      </c>
      <c r="U418" s="79"/>
      <c r="V418" s="80"/>
      <c r="W418" s="15"/>
      <c r="X418" s="15"/>
      <c r="Y418" s="15"/>
    </row>
    <row r="419" spans="1:25" s="28" customFormat="1" x14ac:dyDescent="0.35">
      <c r="A419" s="29" t="s">
        <v>130</v>
      </c>
      <c r="B419" s="30"/>
      <c r="C419" s="30"/>
      <c r="D419" s="31"/>
      <c r="E419" s="32">
        <v>0.25</v>
      </c>
      <c r="F419" s="30"/>
      <c r="G419" s="30"/>
      <c r="H419" s="30"/>
      <c r="I419" s="30"/>
      <c r="J419" s="30"/>
      <c r="K419" s="30"/>
      <c r="L419" s="30"/>
      <c r="M419" s="31"/>
      <c r="N419" s="27"/>
      <c r="O419" s="27"/>
      <c r="P419" s="27"/>
      <c r="Q419" s="27"/>
      <c r="R419" s="27"/>
      <c r="S419" s="27" t="s">
        <v>131</v>
      </c>
      <c r="T419" s="79">
        <f>+T418*E419</f>
        <v>46489.05</v>
      </c>
      <c r="U419" s="79"/>
      <c r="V419" s="80"/>
      <c r="W419" s="15"/>
      <c r="X419" s="15"/>
      <c r="Y419" s="15"/>
    </row>
    <row r="420" spans="1:25" s="28" customFormat="1" ht="15" thickBot="1" x14ac:dyDescent="0.4">
      <c r="A420" s="81" t="s">
        <v>132</v>
      </c>
      <c r="B420" s="82"/>
      <c r="C420" s="82"/>
      <c r="D420" s="82"/>
      <c r="E420" s="82"/>
      <c r="F420" s="82"/>
      <c r="G420" s="82"/>
      <c r="H420" s="82"/>
      <c r="I420" s="82"/>
      <c r="J420" s="82"/>
      <c r="K420" s="82"/>
      <c r="L420" s="82"/>
      <c r="M420" s="82"/>
      <c r="N420" s="82"/>
      <c r="O420" s="82"/>
      <c r="P420" s="82"/>
      <c r="Q420" s="82"/>
      <c r="R420" s="82"/>
      <c r="S420" s="82"/>
      <c r="T420" s="83">
        <f>+T419+T418</f>
        <v>232445.25</v>
      </c>
      <c r="U420" s="83"/>
      <c r="V420" s="84"/>
      <c r="W420" s="15"/>
      <c r="X420" s="15"/>
      <c r="Y420" s="15"/>
    </row>
    <row r="422" spans="1:25" ht="15" thickBot="1" x14ac:dyDescent="0.4"/>
    <row r="423" spans="1:25" s="12" customFormat="1" ht="30" customHeight="1" x14ac:dyDescent="0.35">
      <c r="A423" s="137"/>
      <c r="B423" s="138"/>
      <c r="C423" s="138"/>
      <c r="D423" s="139"/>
      <c r="E423" s="146" t="s">
        <v>94</v>
      </c>
      <c r="F423" s="147"/>
      <c r="G423" s="147"/>
      <c r="H423" s="147"/>
      <c r="I423" s="147"/>
      <c r="J423" s="147"/>
      <c r="K423" s="147"/>
      <c r="L423" s="147"/>
      <c r="M423" s="147"/>
      <c r="N423" s="147"/>
      <c r="O423" s="147"/>
      <c r="P423" s="147"/>
      <c r="Q423" s="147"/>
      <c r="R423" s="147"/>
      <c r="S423" s="148"/>
      <c r="T423" s="146" t="s">
        <v>95</v>
      </c>
      <c r="U423" s="147"/>
      <c r="V423" s="148"/>
    </row>
    <row r="424" spans="1:25" s="12" customFormat="1" ht="30" customHeight="1" thickBot="1" x14ac:dyDescent="0.4">
      <c r="A424" s="140"/>
      <c r="B424" s="141"/>
      <c r="C424" s="141"/>
      <c r="D424" s="142"/>
      <c r="E424" s="149"/>
      <c r="F424" s="150"/>
      <c r="G424" s="150"/>
      <c r="H424" s="150"/>
      <c r="I424" s="150"/>
      <c r="J424" s="150"/>
      <c r="K424" s="150"/>
      <c r="L424" s="150"/>
      <c r="M424" s="150"/>
      <c r="N424" s="150"/>
      <c r="O424" s="150"/>
      <c r="P424" s="150"/>
      <c r="Q424" s="150"/>
      <c r="R424" s="150"/>
      <c r="S424" s="151"/>
      <c r="T424" s="149"/>
      <c r="U424" s="150"/>
      <c r="V424" s="151"/>
    </row>
    <row r="425" spans="1:25" s="12" customFormat="1" ht="5.15" customHeight="1" thickBot="1" x14ac:dyDescent="0.4">
      <c r="A425" s="140"/>
      <c r="B425" s="141"/>
      <c r="C425" s="141"/>
      <c r="D425" s="142"/>
      <c r="E425" s="152"/>
      <c r="F425" s="153"/>
      <c r="G425" s="153"/>
      <c r="H425" s="153"/>
      <c r="I425" s="153"/>
      <c r="J425" s="153"/>
      <c r="K425" s="153"/>
      <c r="L425" s="153"/>
      <c r="M425" s="153"/>
      <c r="N425" s="153"/>
      <c r="O425" s="153"/>
      <c r="P425" s="153"/>
      <c r="Q425" s="153"/>
      <c r="R425" s="153"/>
      <c r="S425" s="153"/>
      <c r="T425" s="153"/>
      <c r="U425" s="153"/>
      <c r="V425" s="154"/>
    </row>
    <row r="426" spans="1:25" s="12" customFormat="1" ht="25" customHeight="1" thickBot="1" x14ac:dyDescent="0.4">
      <c r="A426" s="140"/>
      <c r="B426" s="141"/>
      <c r="C426" s="141"/>
      <c r="D426" s="142"/>
      <c r="E426" s="128" t="s">
        <v>96</v>
      </c>
      <c r="F426" s="129"/>
      <c r="G426" s="129"/>
      <c r="H426" s="129"/>
      <c r="I426" s="129"/>
      <c r="J426" s="129"/>
      <c r="K426" s="129"/>
      <c r="L426" s="129"/>
      <c r="M426" s="129"/>
      <c r="N426" s="129"/>
      <c r="O426" s="129"/>
      <c r="P426" s="129"/>
      <c r="Q426" s="129"/>
      <c r="R426" s="129"/>
      <c r="S426" s="129"/>
      <c r="T426" s="129"/>
      <c r="U426" s="129"/>
      <c r="V426" s="130"/>
    </row>
    <row r="427" spans="1:25" s="12" customFormat="1" ht="5.15" customHeight="1" thickBot="1" x14ac:dyDescent="0.4">
      <c r="A427" s="143"/>
      <c r="B427" s="144"/>
      <c r="C427" s="144"/>
      <c r="D427" s="145"/>
      <c r="E427" s="128"/>
      <c r="F427" s="129"/>
      <c r="G427" s="129"/>
      <c r="H427" s="129"/>
      <c r="I427" s="129"/>
      <c r="J427" s="129"/>
      <c r="K427" s="129"/>
      <c r="L427" s="129"/>
      <c r="M427" s="129"/>
      <c r="N427" s="129"/>
      <c r="O427" s="129"/>
      <c r="P427" s="129"/>
      <c r="Q427" s="129"/>
      <c r="R427" s="129"/>
      <c r="S427" s="129"/>
      <c r="T427" s="129"/>
      <c r="U427" s="129"/>
      <c r="V427" s="130"/>
    </row>
    <row r="428" spans="1:25" s="14" customFormat="1" x14ac:dyDescent="0.35">
      <c r="A428" s="131" t="s">
        <v>97</v>
      </c>
      <c r="B428" s="132"/>
      <c r="C428" s="132"/>
      <c r="D428" s="132"/>
      <c r="E428" s="132"/>
      <c r="F428" s="132"/>
      <c r="G428" s="132"/>
      <c r="H428" s="132"/>
      <c r="I428" s="132"/>
      <c r="J428" s="132"/>
      <c r="K428" s="132"/>
      <c r="L428" s="132"/>
      <c r="M428" s="132"/>
      <c r="N428" s="132"/>
      <c r="O428" s="132"/>
      <c r="P428" s="132"/>
      <c r="Q428" s="132"/>
      <c r="R428" s="132"/>
      <c r="S428" s="132"/>
      <c r="T428" s="132"/>
      <c r="U428" s="132"/>
      <c r="V428" s="133"/>
      <c r="W428" s="13"/>
      <c r="X428" s="13"/>
      <c r="Y428" s="13"/>
    </row>
    <row r="429" spans="1:25" s="16" customFormat="1" ht="13" x14ac:dyDescent="0.3">
      <c r="A429" s="134" t="s">
        <v>98</v>
      </c>
      <c r="B429" s="135"/>
      <c r="C429" s="135" t="s">
        <v>3</v>
      </c>
      <c r="D429" s="135"/>
      <c r="E429" s="135"/>
      <c r="F429" s="135"/>
      <c r="G429" s="135"/>
      <c r="H429" s="135"/>
      <c r="I429" s="135"/>
      <c r="J429" s="135"/>
      <c r="K429" s="135"/>
      <c r="L429" s="135"/>
      <c r="M429" s="135"/>
      <c r="N429" s="135"/>
      <c r="O429" s="135"/>
      <c r="P429" s="135"/>
      <c r="Q429" s="135"/>
      <c r="R429" s="135" t="s">
        <v>99</v>
      </c>
      <c r="S429" s="135"/>
      <c r="T429" s="135" t="s">
        <v>100</v>
      </c>
      <c r="U429" s="135"/>
      <c r="V429" s="136"/>
      <c r="W429" s="15"/>
      <c r="X429" s="15"/>
      <c r="Y429" s="15"/>
    </row>
    <row r="430" spans="1:25" s="14" customFormat="1" x14ac:dyDescent="0.35">
      <c r="A430" s="123">
        <f>+'2026'!B17</f>
        <v>11</v>
      </c>
      <c r="B430" s="124"/>
      <c r="C430" s="125" t="str">
        <f>+'2026'!F17</f>
        <v>Válvula de globo 1", para regulación de caudal en la línea.</v>
      </c>
      <c r="D430" s="126"/>
      <c r="E430" s="126"/>
      <c r="F430" s="126"/>
      <c r="G430" s="126"/>
      <c r="H430" s="126"/>
      <c r="I430" s="126"/>
      <c r="J430" s="126"/>
      <c r="K430" s="126"/>
      <c r="L430" s="126"/>
      <c r="M430" s="126"/>
      <c r="N430" s="126"/>
      <c r="O430" s="126"/>
      <c r="P430" s="126"/>
      <c r="Q430" s="126"/>
      <c r="R430" s="126" t="str">
        <f>+'2026'!G17</f>
        <v>UND</v>
      </c>
      <c r="S430" s="126"/>
      <c r="T430" s="126"/>
      <c r="U430" s="126"/>
      <c r="V430" s="127"/>
      <c r="W430" s="13"/>
      <c r="X430" s="13"/>
      <c r="Y430" s="13"/>
    </row>
    <row r="431" spans="1:25" s="16" customFormat="1" ht="13" x14ac:dyDescent="0.3">
      <c r="A431" s="17"/>
      <c r="B431" s="18"/>
      <c r="C431" s="18"/>
      <c r="D431" s="18"/>
      <c r="E431" s="18"/>
      <c r="F431" s="18"/>
      <c r="G431" s="18"/>
      <c r="H431" s="18"/>
      <c r="I431" s="18"/>
      <c r="J431" s="18"/>
      <c r="K431" s="18"/>
      <c r="L431" s="18"/>
      <c r="M431" s="18"/>
      <c r="N431" s="18"/>
      <c r="O431" s="18"/>
      <c r="P431" s="18"/>
      <c r="Q431" s="18"/>
      <c r="R431" s="18"/>
      <c r="S431" s="18"/>
      <c r="T431" s="18"/>
      <c r="U431" s="18"/>
      <c r="V431" s="19"/>
      <c r="W431" s="15"/>
      <c r="X431" s="15"/>
      <c r="Y431" s="15"/>
    </row>
    <row r="432" spans="1:25" s="16" customFormat="1" ht="13" x14ac:dyDescent="0.3">
      <c r="A432" s="103" t="s">
        <v>101</v>
      </c>
      <c r="B432" s="104"/>
      <c r="C432" s="104"/>
      <c r="D432" s="104"/>
      <c r="E432" s="104"/>
      <c r="F432" s="104"/>
      <c r="G432" s="104"/>
      <c r="H432" s="104"/>
      <c r="I432" s="104"/>
      <c r="J432" s="104"/>
      <c r="K432" s="104"/>
      <c r="L432" s="104"/>
      <c r="M432" s="104"/>
      <c r="N432" s="104"/>
      <c r="O432" s="104"/>
      <c r="P432" s="104"/>
      <c r="Q432" s="104"/>
      <c r="R432" s="104"/>
      <c r="S432" s="104"/>
      <c r="T432" s="104"/>
      <c r="U432" s="104"/>
      <c r="V432" s="105"/>
      <c r="W432" s="15"/>
      <c r="X432" s="15"/>
      <c r="Y432" s="15"/>
    </row>
    <row r="433" spans="1:25" s="16" customFormat="1" ht="13" x14ac:dyDescent="0.3">
      <c r="A433" s="85" t="s">
        <v>3</v>
      </c>
      <c r="B433" s="86"/>
      <c r="C433" s="86"/>
      <c r="D433" s="86"/>
      <c r="E433" s="86"/>
      <c r="F433" s="86"/>
      <c r="G433" s="86"/>
      <c r="H433" s="86" t="s">
        <v>102</v>
      </c>
      <c r="I433" s="86"/>
      <c r="J433" s="86"/>
      <c r="K433" s="86" t="s">
        <v>103</v>
      </c>
      <c r="L433" s="86"/>
      <c r="M433" s="86"/>
      <c r="N433" s="86"/>
      <c r="O433" s="86" t="s">
        <v>104</v>
      </c>
      <c r="P433" s="86"/>
      <c r="Q433" s="86"/>
      <c r="R433" s="86" t="s">
        <v>105</v>
      </c>
      <c r="S433" s="86"/>
      <c r="T433" s="86" t="s">
        <v>106</v>
      </c>
      <c r="U433" s="86"/>
      <c r="V433" s="90"/>
      <c r="W433" s="15"/>
      <c r="X433" s="15"/>
      <c r="Y433" s="15"/>
    </row>
    <row r="434" spans="1:25" s="16" customFormat="1" ht="13" x14ac:dyDescent="0.3">
      <c r="A434" s="95" t="s">
        <v>107</v>
      </c>
      <c r="B434" s="122"/>
      <c r="C434" s="122"/>
      <c r="D434" s="122"/>
      <c r="E434" s="122"/>
      <c r="F434" s="122"/>
      <c r="G434" s="122"/>
      <c r="H434" s="86"/>
      <c r="I434" s="86"/>
      <c r="J434" s="86"/>
      <c r="K434" s="86"/>
      <c r="L434" s="86"/>
      <c r="M434" s="86"/>
      <c r="N434" s="86"/>
      <c r="O434" s="86"/>
      <c r="P434" s="86"/>
      <c r="Q434" s="86"/>
      <c r="R434" s="86"/>
      <c r="S434" s="86"/>
      <c r="T434" s="101">
        <v>6000</v>
      </c>
      <c r="U434" s="101"/>
      <c r="V434" s="102"/>
      <c r="W434" s="15"/>
      <c r="X434" s="15"/>
      <c r="Y434" s="15"/>
    </row>
    <row r="435" spans="1:25" s="16" customFormat="1" ht="13" x14ac:dyDescent="0.3">
      <c r="A435" s="95"/>
      <c r="B435" s="96"/>
      <c r="C435" s="96"/>
      <c r="D435" s="96"/>
      <c r="E435" s="96"/>
      <c r="F435" s="96"/>
      <c r="G435" s="96"/>
      <c r="H435" s="86"/>
      <c r="I435" s="86"/>
      <c r="J435" s="86"/>
      <c r="K435" s="86"/>
      <c r="L435" s="86"/>
      <c r="M435" s="86"/>
      <c r="N435" s="86"/>
      <c r="O435" s="101"/>
      <c r="P435" s="101"/>
      <c r="Q435" s="101"/>
      <c r="R435" s="100"/>
      <c r="S435" s="100"/>
      <c r="T435" s="163"/>
      <c r="U435" s="163"/>
      <c r="V435" s="164"/>
      <c r="W435" s="15"/>
      <c r="X435" s="15"/>
      <c r="Y435" s="15"/>
    </row>
    <row r="436" spans="1:25" s="16" customFormat="1" ht="13" x14ac:dyDescent="0.3">
      <c r="A436" s="95"/>
      <c r="B436" s="96"/>
      <c r="C436" s="96"/>
      <c r="D436" s="96"/>
      <c r="E436" s="96"/>
      <c r="F436" s="96"/>
      <c r="G436" s="96"/>
      <c r="H436" s="86"/>
      <c r="I436" s="86"/>
      <c r="J436" s="86"/>
      <c r="K436" s="86"/>
      <c r="L436" s="86"/>
      <c r="M436" s="86"/>
      <c r="N436" s="86"/>
      <c r="O436" s="101"/>
      <c r="P436" s="101"/>
      <c r="Q436" s="101"/>
      <c r="R436" s="100"/>
      <c r="S436" s="100"/>
      <c r="T436" s="163"/>
      <c r="U436" s="163"/>
      <c r="V436" s="164"/>
      <c r="W436" s="15"/>
      <c r="X436" s="15"/>
      <c r="Y436" s="15"/>
    </row>
    <row r="437" spans="1:25" s="16" customFormat="1" ht="13" x14ac:dyDescent="0.3">
      <c r="A437" s="91" t="s">
        <v>109</v>
      </c>
      <c r="B437" s="92"/>
      <c r="C437" s="92"/>
      <c r="D437" s="92"/>
      <c r="E437" s="92"/>
      <c r="F437" s="92"/>
      <c r="G437" s="92"/>
      <c r="H437" s="92"/>
      <c r="I437" s="92"/>
      <c r="J437" s="92"/>
      <c r="K437" s="92"/>
      <c r="L437" s="92"/>
      <c r="M437" s="92"/>
      <c r="N437" s="92"/>
      <c r="O437" s="92"/>
      <c r="P437" s="92"/>
      <c r="Q437" s="92"/>
      <c r="R437" s="92"/>
      <c r="S437" s="92"/>
      <c r="T437" s="109">
        <f>+SUM(T434:V436)</f>
        <v>6000</v>
      </c>
      <c r="U437" s="86"/>
      <c r="V437" s="90"/>
      <c r="W437" s="15"/>
      <c r="X437" s="15"/>
      <c r="Y437" s="15"/>
    </row>
    <row r="438" spans="1:25" s="16" customFormat="1" ht="13" x14ac:dyDescent="0.3">
      <c r="A438" s="20"/>
      <c r="B438" s="21"/>
      <c r="C438" s="21"/>
      <c r="D438" s="21"/>
      <c r="E438" s="21"/>
      <c r="F438" s="21"/>
      <c r="G438" s="21"/>
      <c r="H438" s="21"/>
      <c r="I438" s="21"/>
      <c r="J438" s="21"/>
      <c r="K438" s="21"/>
      <c r="L438" s="21"/>
      <c r="M438" s="21"/>
      <c r="N438" s="21"/>
      <c r="O438" s="21"/>
      <c r="P438" s="21"/>
      <c r="Q438" s="21"/>
      <c r="R438" s="21"/>
      <c r="S438" s="22"/>
      <c r="T438" s="22"/>
      <c r="U438" s="22"/>
      <c r="V438" s="23"/>
      <c r="W438" s="15"/>
      <c r="X438" s="15"/>
      <c r="Y438" s="15"/>
    </row>
    <row r="439" spans="1:25" s="16" customFormat="1" ht="13" x14ac:dyDescent="0.3">
      <c r="A439" s="103" t="s">
        <v>110</v>
      </c>
      <c r="B439" s="104"/>
      <c r="C439" s="104"/>
      <c r="D439" s="104"/>
      <c r="E439" s="104"/>
      <c r="F439" s="104"/>
      <c r="G439" s="104"/>
      <c r="H439" s="104"/>
      <c r="I439" s="104"/>
      <c r="J439" s="104"/>
      <c r="K439" s="104"/>
      <c r="L439" s="104"/>
      <c r="M439" s="104"/>
      <c r="N439" s="104"/>
      <c r="O439" s="104"/>
      <c r="P439" s="104"/>
      <c r="Q439" s="104"/>
      <c r="R439" s="104"/>
      <c r="S439" s="104"/>
      <c r="T439" s="104"/>
      <c r="U439" s="104"/>
      <c r="V439" s="105"/>
      <c r="W439" s="15"/>
      <c r="X439" s="15"/>
      <c r="Y439" s="15"/>
    </row>
    <row r="440" spans="1:25" s="16" customFormat="1" ht="13" x14ac:dyDescent="0.3">
      <c r="A440" s="118" t="s">
        <v>3</v>
      </c>
      <c r="B440" s="119"/>
      <c r="C440" s="119"/>
      <c r="D440" s="119"/>
      <c r="E440" s="119"/>
      <c r="F440" s="119"/>
      <c r="G440" s="119"/>
      <c r="H440" s="119"/>
      <c r="I440" s="119"/>
      <c r="J440" s="119"/>
      <c r="K440" s="119"/>
      <c r="L440" s="119"/>
      <c r="M440" s="119" t="s">
        <v>99</v>
      </c>
      <c r="N440" s="119"/>
      <c r="O440" s="119" t="s">
        <v>100</v>
      </c>
      <c r="P440" s="119"/>
      <c r="Q440" s="119" t="s">
        <v>111</v>
      </c>
      <c r="R440" s="119"/>
      <c r="S440" s="119"/>
      <c r="T440" s="119" t="s">
        <v>112</v>
      </c>
      <c r="U440" s="119"/>
      <c r="V440" s="120"/>
      <c r="W440" s="15"/>
      <c r="X440" s="15"/>
      <c r="Y440" s="15"/>
    </row>
    <row r="441" spans="1:25" s="16" customFormat="1" ht="13" x14ac:dyDescent="0.3">
      <c r="A441" s="110" t="s">
        <v>155</v>
      </c>
      <c r="B441" s="111"/>
      <c r="C441" s="111"/>
      <c r="D441" s="111"/>
      <c r="E441" s="111"/>
      <c r="F441" s="111"/>
      <c r="G441" s="111"/>
      <c r="H441" s="111"/>
      <c r="I441" s="111"/>
      <c r="J441" s="111"/>
      <c r="K441" s="111"/>
      <c r="L441" s="112"/>
      <c r="M441" s="113" t="s">
        <v>7</v>
      </c>
      <c r="N441" s="113"/>
      <c r="O441" s="117">
        <v>1</v>
      </c>
      <c r="P441" s="117"/>
      <c r="Q441" s="114">
        <v>95000</v>
      </c>
      <c r="R441" s="114"/>
      <c r="S441" s="114"/>
      <c r="T441" s="115">
        <f>+O441*Q441</f>
        <v>95000</v>
      </c>
      <c r="U441" s="113"/>
      <c r="V441" s="116"/>
      <c r="W441" s="15"/>
      <c r="X441" s="15"/>
      <c r="Y441" s="15"/>
    </row>
    <row r="442" spans="1:25" s="16" customFormat="1" ht="13" x14ac:dyDescent="0.3">
      <c r="A442" s="110" t="s">
        <v>141</v>
      </c>
      <c r="B442" s="111"/>
      <c r="C442" s="111"/>
      <c r="D442" s="111"/>
      <c r="E442" s="111"/>
      <c r="F442" s="111"/>
      <c r="G442" s="111"/>
      <c r="H442" s="111"/>
      <c r="I442" s="111"/>
      <c r="J442" s="111"/>
      <c r="K442" s="111"/>
      <c r="L442" s="112"/>
      <c r="M442" s="113" t="s">
        <v>7</v>
      </c>
      <c r="N442" s="113"/>
      <c r="O442" s="117">
        <v>1</v>
      </c>
      <c r="P442" s="117"/>
      <c r="Q442" s="114">
        <v>8000</v>
      </c>
      <c r="R442" s="114"/>
      <c r="S442" s="114"/>
      <c r="T442" s="115">
        <f t="shared" ref="T442:T443" si="10">+O442*Q442</f>
        <v>8000</v>
      </c>
      <c r="U442" s="113"/>
      <c r="V442" s="116"/>
      <c r="W442" s="15"/>
      <c r="X442" s="15"/>
      <c r="Y442" s="15"/>
    </row>
    <row r="443" spans="1:25" s="16" customFormat="1" ht="13" x14ac:dyDescent="0.3">
      <c r="A443" s="110" t="s">
        <v>152</v>
      </c>
      <c r="B443" s="111"/>
      <c r="C443" s="111"/>
      <c r="D443" s="111"/>
      <c r="E443" s="111"/>
      <c r="F443" s="111"/>
      <c r="G443" s="111"/>
      <c r="H443" s="111"/>
      <c r="I443" s="111"/>
      <c r="J443" s="111"/>
      <c r="K443" s="111"/>
      <c r="L443" s="112"/>
      <c r="M443" s="113" t="s">
        <v>7</v>
      </c>
      <c r="N443" s="113"/>
      <c r="O443" s="117">
        <v>1</v>
      </c>
      <c r="P443" s="117"/>
      <c r="Q443" s="114">
        <v>15000</v>
      </c>
      <c r="R443" s="114"/>
      <c r="S443" s="114"/>
      <c r="T443" s="115">
        <f t="shared" si="10"/>
        <v>15000</v>
      </c>
      <c r="U443" s="113"/>
      <c r="V443" s="116"/>
      <c r="W443" s="15"/>
      <c r="X443" s="15"/>
      <c r="Y443" s="15"/>
    </row>
    <row r="444" spans="1:25" s="16" customFormat="1" ht="13" x14ac:dyDescent="0.3">
      <c r="A444" s="110"/>
      <c r="B444" s="111"/>
      <c r="C444" s="111"/>
      <c r="D444" s="111"/>
      <c r="E444" s="111"/>
      <c r="F444" s="111"/>
      <c r="G444" s="111"/>
      <c r="H444" s="111"/>
      <c r="I444" s="111"/>
      <c r="J444" s="111"/>
      <c r="K444" s="111"/>
      <c r="L444" s="112"/>
      <c r="M444" s="113"/>
      <c r="N444" s="113"/>
      <c r="O444" s="117"/>
      <c r="P444" s="117"/>
      <c r="Q444" s="114"/>
      <c r="R444" s="114"/>
      <c r="S444" s="114"/>
      <c r="T444" s="115"/>
      <c r="U444" s="113"/>
      <c r="V444" s="116"/>
      <c r="W444" s="15"/>
      <c r="X444" s="15"/>
      <c r="Y444" s="15"/>
    </row>
    <row r="445" spans="1:25" s="16" customFormat="1" ht="13" x14ac:dyDescent="0.3">
      <c r="A445" s="155"/>
      <c r="B445" s="156"/>
      <c r="C445" s="156"/>
      <c r="D445" s="156"/>
      <c r="E445" s="156"/>
      <c r="F445" s="156"/>
      <c r="G445" s="156"/>
      <c r="H445" s="156"/>
      <c r="I445" s="156"/>
      <c r="J445" s="156"/>
      <c r="K445" s="156"/>
      <c r="L445" s="157"/>
      <c r="M445" s="158"/>
      <c r="N445" s="159"/>
      <c r="O445" s="160"/>
      <c r="P445" s="161"/>
      <c r="Q445" s="162"/>
      <c r="R445" s="98"/>
      <c r="S445" s="99"/>
      <c r="T445" s="115"/>
      <c r="U445" s="113"/>
      <c r="V445" s="116"/>
      <c r="W445" s="15"/>
      <c r="X445" s="15"/>
      <c r="Y445" s="15"/>
    </row>
    <row r="446" spans="1:25" s="16" customFormat="1" ht="13" x14ac:dyDescent="0.3">
      <c r="A446" s="91" t="s">
        <v>109</v>
      </c>
      <c r="B446" s="92"/>
      <c r="C446" s="92"/>
      <c r="D446" s="92"/>
      <c r="E446" s="92"/>
      <c r="F446" s="92"/>
      <c r="G446" s="92"/>
      <c r="H446" s="92"/>
      <c r="I446" s="92"/>
      <c r="J446" s="92"/>
      <c r="K446" s="92"/>
      <c r="L446" s="92"/>
      <c r="M446" s="92"/>
      <c r="N446" s="92"/>
      <c r="O446" s="92"/>
      <c r="P446" s="92"/>
      <c r="Q446" s="92"/>
      <c r="R446" s="92"/>
      <c r="S446" s="92"/>
      <c r="T446" s="109">
        <f>+SUM(T441:V445)</f>
        <v>118000</v>
      </c>
      <c r="U446" s="86"/>
      <c r="V446" s="90"/>
      <c r="W446" s="15"/>
      <c r="X446" s="15"/>
      <c r="Y446" s="15"/>
    </row>
    <row r="447" spans="1:25" s="16" customFormat="1" ht="13" x14ac:dyDescent="0.3">
      <c r="A447" s="103" t="s">
        <v>117</v>
      </c>
      <c r="B447" s="104"/>
      <c r="C447" s="104"/>
      <c r="D447" s="104"/>
      <c r="E447" s="104"/>
      <c r="F447" s="104"/>
      <c r="G447" s="104"/>
      <c r="H447" s="104"/>
      <c r="I447" s="104"/>
      <c r="J447" s="104"/>
      <c r="K447" s="104"/>
      <c r="L447" s="104"/>
      <c r="M447" s="104"/>
      <c r="N447" s="104"/>
      <c r="O447" s="104"/>
      <c r="P447" s="104"/>
      <c r="Q447" s="104"/>
      <c r="R447" s="104"/>
      <c r="S447" s="104"/>
      <c r="T447" s="104"/>
      <c r="U447" s="104"/>
      <c r="V447" s="105"/>
      <c r="W447" s="15"/>
      <c r="X447" s="15"/>
      <c r="Y447" s="15"/>
    </row>
    <row r="448" spans="1:25" s="16" customFormat="1" ht="13" x14ac:dyDescent="0.3">
      <c r="A448" s="85" t="s">
        <v>118</v>
      </c>
      <c r="B448" s="86"/>
      <c r="C448" s="86"/>
      <c r="D448" s="86"/>
      <c r="E448" s="86"/>
      <c r="F448" s="86"/>
      <c r="G448" s="86"/>
      <c r="H448" s="86"/>
      <c r="I448" s="86"/>
      <c r="J448" s="86"/>
      <c r="K448" s="86" t="s">
        <v>119</v>
      </c>
      <c r="L448" s="86"/>
      <c r="M448" s="86" t="s">
        <v>120</v>
      </c>
      <c r="N448" s="86"/>
      <c r="O448" s="86" t="s">
        <v>121</v>
      </c>
      <c r="P448" s="86"/>
      <c r="Q448" s="86"/>
      <c r="R448" s="86" t="s">
        <v>122</v>
      </c>
      <c r="S448" s="86"/>
      <c r="T448" s="86" t="s">
        <v>106</v>
      </c>
      <c r="U448" s="86"/>
      <c r="V448" s="90"/>
      <c r="W448" s="15"/>
      <c r="X448" s="15"/>
      <c r="Y448" s="15"/>
    </row>
    <row r="449" spans="1:25" s="16" customFormat="1" ht="13" x14ac:dyDescent="0.3">
      <c r="A449" s="85"/>
      <c r="B449" s="86"/>
      <c r="C449" s="86"/>
      <c r="D449" s="86"/>
      <c r="E449" s="86"/>
      <c r="F449" s="86"/>
      <c r="G449" s="86"/>
      <c r="H449" s="86"/>
      <c r="I449" s="86"/>
      <c r="J449" s="86"/>
      <c r="K449" s="86"/>
      <c r="L449" s="86"/>
      <c r="M449" s="86"/>
      <c r="N449" s="86"/>
      <c r="O449" s="86"/>
      <c r="P449" s="86"/>
      <c r="Q449" s="86"/>
      <c r="R449" s="86"/>
      <c r="S449" s="86"/>
      <c r="T449" s="86"/>
      <c r="U449" s="86"/>
      <c r="V449" s="90"/>
      <c r="W449" s="15"/>
      <c r="X449" s="15"/>
      <c r="Y449" s="15"/>
    </row>
    <row r="450" spans="1:25" s="16" customFormat="1" ht="13" x14ac:dyDescent="0.3">
      <c r="A450" s="85"/>
      <c r="B450" s="86"/>
      <c r="C450" s="86"/>
      <c r="D450" s="86"/>
      <c r="E450" s="86"/>
      <c r="F450" s="86"/>
      <c r="G450" s="86"/>
      <c r="H450" s="86"/>
      <c r="I450" s="86"/>
      <c r="J450" s="86"/>
      <c r="K450" s="86"/>
      <c r="L450" s="86"/>
      <c r="M450" s="86"/>
      <c r="N450" s="86"/>
      <c r="O450" s="86"/>
      <c r="P450" s="86"/>
      <c r="Q450" s="86"/>
      <c r="R450" s="86"/>
      <c r="S450" s="86"/>
      <c r="T450" s="86"/>
      <c r="U450" s="86"/>
      <c r="V450" s="90"/>
      <c r="W450" s="15"/>
      <c r="X450" s="15"/>
      <c r="Y450" s="15"/>
    </row>
    <row r="451" spans="1:25" s="16" customFormat="1" ht="13" x14ac:dyDescent="0.3">
      <c r="A451" s="85"/>
      <c r="B451" s="86"/>
      <c r="C451" s="86"/>
      <c r="D451" s="86"/>
      <c r="E451" s="86"/>
      <c r="F451" s="86"/>
      <c r="G451" s="86"/>
      <c r="H451" s="86"/>
      <c r="I451" s="86"/>
      <c r="J451" s="86"/>
      <c r="K451" s="86"/>
      <c r="L451" s="86"/>
      <c r="M451" s="86"/>
      <c r="N451" s="86"/>
      <c r="O451" s="86"/>
      <c r="P451" s="86"/>
      <c r="Q451" s="86"/>
      <c r="R451" s="86"/>
      <c r="S451" s="86"/>
      <c r="T451" s="86"/>
      <c r="U451" s="86"/>
      <c r="V451" s="90"/>
      <c r="W451" s="15"/>
      <c r="X451" s="15"/>
      <c r="Y451" s="15"/>
    </row>
    <row r="452" spans="1:25" s="16" customFormat="1" ht="13" x14ac:dyDescent="0.3">
      <c r="A452" s="91" t="s">
        <v>109</v>
      </c>
      <c r="B452" s="92"/>
      <c r="C452" s="92"/>
      <c r="D452" s="92"/>
      <c r="E452" s="92"/>
      <c r="F452" s="92"/>
      <c r="G452" s="92"/>
      <c r="H452" s="92"/>
      <c r="I452" s="92"/>
      <c r="J452" s="92"/>
      <c r="K452" s="92"/>
      <c r="L452" s="92"/>
      <c r="M452" s="92"/>
      <c r="N452" s="92"/>
      <c r="O452" s="92"/>
      <c r="P452" s="92"/>
      <c r="Q452" s="92"/>
      <c r="R452" s="92"/>
      <c r="S452" s="92"/>
      <c r="T452" s="86"/>
      <c r="U452" s="86"/>
      <c r="V452" s="90"/>
      <c r="W452" s="15"/>
      <c r="X452" s="15"/>
      <c r="Y452" s="15"/>
    </row>
    <row r="453" spans="1:25" s="16" customFormat="1" ht="13" x14ac:dyDescent="0.3">
      <c r="A453" s="20"/>
      <c r="B453" s="21"/>
      <c r="C453" s="21"/>
      <c r="D453" s="21"/>
      <c r="E453" s="21"/>
      <c r="F453" s="21"/>
      <c r="G453" s="21"/>
      <c r="H453" s="21"/>
      <c r="I453" s="21"/>
      <c r="J453" s="21"/>
      <c r="K453" s="21"/>
      <c r="L453" s="21"/>
      <c r="M453" s="21"/>
      <c r="N453" s="21"/>
      <c r="O453" s="21"/>
      <c r="P453" s="21"/>
      <c r="Q453" s="21"/>
      <c r="R453" s="21"/>
      <c r="S453" s="22"/>
      <c r="T453" s="22"/>
      <c r="U453" s="22"/>
      <c r="V453" s="23"/>
      <c r="W453" s="26"/>
      <c r="X453" s="26"/>
      <c r="Y453" s="26"/>
    </row>
    <row r="454" spans="1:25" s="16" customFormat="1" ht="13" x14ac:dyDescent="0.3">
      <c r="A454" s="103" t="s">
        <v>123</v>
      </c>
      <c r="B454" s="104"/>
      <c r="C454" s="104"/>
      <c r="D454" s="104"/>
      <c r="E454" s="104"/>
      <c r="F454" s="104"/>
      <c r="G454" s="104"/>
      <c r="H454" s="104"/>
      <c r="I454" s="104"/>
      <c r="J454" s="104"/>
      <c r="K454" s="104"/>
      <c r="L454" s="104"/>
      <c r="M454" s="104"/>
      <c r="N454" s="104"/>
      <c r="O454" s="104"/>
      <c r="P454" s="104"/>
      <c r="Q454" s="104"/>
      <c r="R454" s="104"/>
      <c r="S454" s="104"/>
      <c r="T454" s="104"/>
      <c r="U454" s="104"/>
      <c r="V454" s="105"/>
      <c r="W454" s="15"/>
      <c r="X454" s="15"/>
      <c r="Y454" s="15"/>
    </row>
    <row r="455" spans="1:25" s="16" customFormat="1" ht="22.5" customHeight="1" x14ac:dyDescent="0.3">
      <c r="A455" s="85" t="s">
        <v>124</v>
      </c>
      <c r="B455" s="86"/>
      <c r="C455" s="86"/>
      <c r="D455" s="86"/>
      <c r="E455" s="86"/>
      <c r="F455" s="86"/>
      <c r="G455" s="86"/>
      <c r="H455" s="86"/>
      <c r="I455" s="86"/>
      <c r="J455" s="106" t="s">
        <v>125</v>
      </c>
      <c r="K455" s="106"/>
      <c r="L455" s="106"/>
      <c r="M455" s="106"/>
      <c r="N455" s="107" t="s">
        <v>126</v>
      </c>
      <c r="O455" s="107"/>
      <c r="P455" s="108"/>
      <c r="Q455" s="86" t="s">
        <v>105</v>
      </c>
      <c r="R455" s="86"/>
      <c r="S455" s="86"/>
      <c r="T455" s="86" t="s">
        <v>106</v>
      </c>
      <c r="U455" s="86"/>
      <c r="V455" s="90"/>
      <c r="W455" s="15"/>
      <c r="X455" s="15"/>
      <c r="Y455" s="15"/>
    </row>
    <row r="456" spans="1:25" s="16" customFormat="1" ht="13" x14ac:dyDescent="0.3">
      <c r="A456" s="95" t="s">
        <v>143</v>
      </c>
      <c r="B456" s="96"/>
      <c r="C456" s="96"/>
      <c r="D456" s="96"/>
      <c r="E456" s="96"/>
      <c r="F456" s="96"/>
      <c r="G456" s="96"/>
      <c r="H456" s="96"/>
      <c r="I456" s="96"/>
      <c r="J456" s="97">
        <v>1</v>
      </c>
      <c r="K456" s="97"/>
      <c r="L456" s="97"/>
      <c r="M456" s="97"/>
      <c r="N456" s="98">
        <v>139345</v>
      </c>
      <c r="O456" s="98"/>
      <c r="P456" s="99"/>
      <c r="Q456" s="100">
        <v>6</v>
      </c>
      <c r="R456" s="100"/>
      <c r="S456" s="100"/>
      <c r="T456" s="101">
        <f>+(J456*N456)/Q456</f>
        <v>23224.166666666668</v>
      </c>
      <c r="U456" s="101"/>
      <c r="V456" s="102"/>
      <c r="W456" s="15"/>
      <c r="X456" s="15"/>
      <c r="Y456" s="15"/>
    </row>
    <row r="457" spans="1:25" s="16" customFormat="1" ht="13" x14ac:dyDescent="0.3">
      <c r="A457" s="95" t="s">
        <v>128</v>
      </c>
      <c r="B457" s="96"/>
      <c r="C457" s="96"/>
      <c r="D457" s="96"/>
      <c r="E457" s="96"/>
      <c r="F457" s="96"/>
      <c r="G457" s="96"/>
      <c r="H457" s="96"/>
      <c r="I457" s="96"/>
      <c r="J457" s="97">
        <v>1</v>
      </c>
      <c r="K457" s="97"/>
      <c r="L457" s="97"/>
      <c r="M457" s="97"/>
      <c r="N457" s="98">
        <v>95436</v>
      </c>
      <c r="O457" s="98"/>
      <c r="P457" s="99"/>
      <c r="Q457" s="100">
        <v>6</v>
      </c>
      <c r="R457" s="100"/>
      <c r="S457" s="100"/>
      <c r="T457" s="101">
        <f>+(J457*N457)/Q457</f>
        <v>15906</v>
      </c>
      <c r="U457" s="101"/>
      <c r="V457" s="102"/>
      <c r="W457" s="15"/>
      <c r="X457" s="15"/>
      <c r="Y457" s="15"/>
    </row>
    <row r="458" spans="1:25" s="16" customFormat="1" ht="13" x14ac:dyDescent="0.3">
      <c r="A458" s="85"/>
      <c r="B458" s="86"/>
      <c r="C458" s="86"/>
      <c r="D458" s="86"/>
      <c r="E458" s="86"/>
      <c r="F458" s="86"/>
      <c r="G458" s="86"/>
      <c r="H458" s="86"/>
      <c r="I458" s="86"/>
      <c r="J458" s="87"/>
      <c r="K458" s="88"/>
      <c r="L458" s="88"/>
      <c r="M458" s="88"/>
      <c r="N458" s="88"/>
      <c r="O458" s="88"/>
      <c r="P458" s="89"/>
      <c r="Q458" s="86"/>
      <c r="R458" s="86"/>
      <c r="S458" s="86"/>
      <c r="T458" s="86"/>
      <c r="U458" s="86"/>
      <c r="V458" s="90"/>
      <c r="W458" s="15"/>
      <c r="X458" s="15"/>
      <c r="Y458" s="15"/>
    </row>
    <row r="459" spans="1:25" s="16" customFormat="1" ht="13" x14ac:dyDescent="0.3">
      <c r="A459" s="91" t="s">
        <v>109</v>
      </c>
      <c r="B459" s="92"/>
      <c r="C459" s="92"/>
      <c r="D459" s="92"/>
      <c r="E459" s="92"/>
      <c r="F459" s="92"/>
      <c r="G459" s="92"/>
      <c r="H459" s="92"/>
      <c r="I459" s="92"/>
      <c r="J459" s="92"/>
      <c r="K459" s="92"/>
      <c r="L459" s="92"/>
      <c r="M459" s="92"/>
      <c r="N459" s="92"/>
      <c r="O459" s="92"/>
      <c r="P459" s="92"/>
      <c r="Q459" s="92"/>
      <c r="R459" s="92"/>
      <c r="S459" s="92"/>
      <c r="T459" s="93">
        <f>+SUM(T456:V457)</f>
        <v>39130.166666666672</v>
      </c>
      <c r="U459" s="93"/>
      <c r="V459" s="94"/>
      <c r="W459" s="15"/>
      <c r="X459" s="15"/>
      <c r="Y459" s="15"/>
    </row>
    <row r="460" spans="1:25" s="28" customFormat="1" x14ac:dyDescent="0.35">
      <c r="A460" s="77" t="s">
        <v>129</v>
      </c>
      <c r="B460" s="78"/>
      <c r="C460" s="78"/>
      <c r="D460" s="78"/>
      <c r="E460" s="78"/>
      <c r="F460" s="78"/>
      <c r="G460" s="78"/>
      <c r="H460" s="78"/>
      <c r="I460" s="78"/>
      <c r="J460" s="78"/>
      <c r="K460" s="78"/>
      <c r="L460" s="78"/>
      <c r="M460" s="78"/>
      <c r="N460" s="78"/>
      <c r="O460" s="78"/>
      <c r="P460" s="78"/>
      <c r="Q460" s="78"/>
      <c r="R460" s="78"/>
      <c r="S460" s="78"/>
      <c r="T460" s="79">
        <f>+T459+T452+T446+T437</f>
        <v>163130.16666666669</v>
      </c>
      <c r="U460" s="79"/>
      <c r="V460" s="80"/>
      <c r="W460" s="15"/>
      <c r="X460" s="15"/>
      <c r="Y460" s="15"/>
    </row>
    <row r="461" spans="1:25" s="28" customFormat="1" x14ac:dyDescent="0.35">
      <c r="A461" s="29" t="s">
        <v>130</v>
      </c>
      <c r="B461" s="30"/>
      <c r="C461" s="30"/>
      <c r="D461" s="31"/>
      <c r="E461" s="32">
        <v>0.25</v>
      </c>
      <c r="F461" s="30"/>
      <c r="G461" s="30"/>
      <c r="H461" s="30"/>
      <c r="I461" s="30"/>
      <c r="J461" s="30"/>
      <c r="K461" s="30"/>
      <c r="L461" s="30"/>
      <c r="M461" s="31"/>
      <c r="N461" s="27"/>
      <c r="O461" s="27"/>
      <c r="P461" s="27"/>
      <c r="Q461" s="27"/>
      <c r="R461" s="27"/>
      <c r="S461" s="27" t="s">
        <v>131</v>
      </c>
      <c r="T461" s="79">
        <f>+T460*E461</f>
        <v>40782.541666666672</v>
      </c>
      <c r="U461" s="79"/>
      <c r="V461" s="80"/>
      <c r="W461" s="15"/>
      <c r="X461" s="15"/>
      <c r="Y461" s="15"/>
    </row>
    <row r="462" spans="1:25" s="28" customFormat="1" ht="15" thickBot="1" x14ac:dyDescent="0.4">
      <c r="A462" s="81" t="s">
        <v>132</v>
      </c>
      <c r="B462" s="82"/>
      <c r="C462" s="82"/>
      <c r="D462" s="82"/>
      <c r="E462" s="82"/>
      <c r="F462" s="82"/>
      <c r="G462" s="82"/>
      <c r="H462" s="82"/>
      <c r="I462" s="82"/>
      <c r="J462" s="82"/>
      <c r="K462" s="82"/>
      <c r="L462" s="82"/>
      <c r="M462" s="82"/>
      <c r="N462" s="82"/>
      <c r="O462" s="82"/>
      <c r="P462" s="82"/>
      <c r="Q462" s="82"/>
      <c r="R462" s="82"/>
      <c r="S462" s="82"/>
      <c r="T462" s="83">
        <f>+T461+T460</f>
        <v>203912.70833333337</v>
      </c>
      <c r="U462" s="83"/>
      <c r="V462" s="84"/>
      <c r="W462" s="15"/>
      <c r="X462" s="15"/>
      <c r="Y462" s="15"/>
    </row>
    <row r="464" spans="1:25" ht="15" thickBot="1" x14ac:dyDescent="0.4"/>
    <row r="465" spans="1:25" s="12" customFormat="1" ht="30" customHeight="1" x14ac:dyDescent="0.35">
      <c r="A465" s="137"/>
      <c r="B465" s="138"/>
      <c r="C465" s="138"/>
      <c r="D465" s="139"/>
      <c r="E465" s="146" t="s">
        <v>94</v>
      </c>
      <c r="F465" s="147"/>
      <c r="G465" s="147"/>
      <c r="H465" s="147"/>
      <c r="I465" s="147"/>
      <c r="J465" s="147"/>
      <c r="K465" s="147"/>
      <c r="L465" s="147"/>
      <c r="M465" s="147"/>
      <c r="N465" s="147"/>
      <c r="O465" s="147"/>
      <c r="P465" s="147"/>
      <c r="Q465" s="147"/>
      <c r="R465" s="147"/>
      <c r="S465" s="148"/>
      <c r="T465" s="146" t="s">
        <v>95</v>
      </c>
      <c r="U465" s="147"/>
      <c r="V465" s="148"/>
    </row>
    <row r="466" spans="1:25" s="12" customFormat="1" ht="30" customHeight="1" thickBot="1" x14ac:dyDescent="0.4">
      <c r="A466" s="140"/>
      <c r="B466" s="141"/>
      <c r="C466" s="141"/>
      <c r="D466" s="142"/>
      <c r="E466" s="149"/>
      <c r="F466" s="150"/>
      <c r="G466" s="150"/>
      <c r="H466" s="150"/>
      <c r="I466" s="150"/>
      <c r="J466" s="150"/>
      <c r="K466" s="150"/>
      <c r="L466" s="150"/>
      <c r="M466" s="150"/>
      <c r="N466" s="150"/>
      <c r="O466" s="150"/>
      <c r="P466" s="150"/>
      <c r="Q466" s="150"/>
      <c r="R466" s="150"/>
      <c r="S466" s="151"/>
      <c r="T466" s="149"/>
      <c r="U466" s="150"/>
      <c r="V466" s="151"/>
    </row>
    <row r="467" spans="1:25" s="12" customFormat="1" ht="5.15" customHeight="1" thickBot="1" x14ac:dyDescent="0.4">
      <c r="A467" s="140"/>
      <c r="B467" s="141"/>
      <c r="C467" s="141"/>
      <c r="D467" s="142"/>
      <c r="E467" s="152"/>
      <c r="F467" s="153"/>
      <c r="G467" s="153"/>
      <c r="H467" s="153"/>
      <c r="I467" s="153"/>
      <c r="J467" s="153"/>
      <c r="K467" s="153"/>
      <c r="L467" s="153"/>
      <c r="M467" s="153"/>
      <c r="N467" s="153"/>
      <c r="O467" s="153"/>
      <c r="P467" s="153"/>
      <c r="Q467" s="153"/>
      <c r="R467" s="153"/>
      <c r="S467" s="153"/>
      <c r="T467" s="153"/>
      <c r="U467" s="153"/>
      <c r="V467" s="154"/>
    </row>
    <row r="468" spans="1:25" s="12" customFormat="1" ht="25" customHeight="1" thickBot="1" x14ac:dyDescent="0.4">
      <c r="A468" s="140"/>
      <c r="B468" s="141"/>
      <c r="C468" s="141"/>
      <c r="D468" s="142"/>
      <c r="E468" s="128" t="s">
        <v>96</v>
      </c>
      <c r="F468" s="129"/>
      <c r="G468" s="129"/>
      <c r="H468" s="129"/>
      <c r="I468" s="129"/>
      <c r="J468" s="129"/>
      <c r="K468" s="129"/>
      <c r="L468" s="129"/>
      <c r="M468" s="129"/>
      <c r="N468" s="129"/>
      <c r="O468" s="129"/>
      <c r="P468" s="129"/>
      <c r="Q468" s="129"/>
      <c r="R468" s="129"/>
      <c r="S468" s="129"/>
      <c r="T468" s="129"/>
      <c r="U468" s="129"/>
      <c r="V468" s="130"/>
    </row>
    <row r="469" spans="1:25" s="12" customFormat="1" ht="5.15" customHeight="1" thickBot="1" x14ac:dyDescent="0.4">
      <c r="A469" s="143"/>
      <c r="B469" s="144"/>
      <c r="C469" s="144"/>
      <c r="D469" s="145"/>
      <c r="E469" s="128"/>
      <c r="F469" s="129"/>
      <c r="G469" s="129"/>
      <c r="H469" s="129"/>
      <c r="I469" s="129"/>
      <c r="J469" s="129"/>
      <c r="K469" s="129"/>
      <c r="L469" s="129"/>
      <c r="M469" s="129"/>
      <c r="N469" s="129"/>
      <c r="O469" s="129"/>
      <c r="P469" s="129"/>
      <c r="Q469" s="129"/>
      <c r="R469" s="129"/>
      <c r="S469" s="129"/>
      <c r="T469" s="129"/>
      <c r="U469" s="129"/>
      <c r="V469" s="130"/>
    </row>
    <row r="470" spans="1:25" s="14" customFormat="1" x14ac:dyDescent="0.35">
      <c r="A470" s="131" t="s">
        <v>97</v>
      </c>
      <c r="B470" s="132"/>
      <c r="C470" s="132"/>
      <c r="D470" s="132"/>
      <c r="E470" s="132"/>
      <c r="F470" s="132"/>
      <c r="G470" s="132"/>
      <c r="H470" s="132"/>
      <c r="I470" s="132"/>
      <c r="J470" s="132"/>
      <c r="K470" s="132"/>
      <c r="L470" s="132"/>
      <c r="M470" s="132"/>
      <c r="N470" s="132"/>
      <c r="O470" s="132"/>
      <c r="P470" s="132"/>
      <c r="Q470" s="132"/>
      <c r="R470" s="132"/>
      <c r="S470" s="132"/>
      <c r="T470" s="132"/>
      <c r="U470" s="132"/>
      <c r="V470" s="133"/>
      <c r="W470" s="13"/>
      <c r="X470" s="13"/>
      <c r="Y470" s="13"/>
    </row>
    <row r="471" spans="1:25" s="16" customFormat="1" ht="13" x14ac:dyDescent="0.3">
      <c r="A471" s="134" t="s">
        <v>98</v>
      </c>
      <c r="B471" s="135"/>
      <c r="C471" s="135" t="s">
        <v>3</v>
      </c>
      <c r="D471" s="135"/>
      <c r="E471" s="135"/>
      <c r="F471" s="135"/>
      <c r="G471" s="135"/>
      <c r="H471" s="135"/>
      <c r="I471" s="135"/>
      <c r="J471" s="135"/>
      <c r="K471" s="135"/>
      <c r="L471" s="135"/>
      <c r="M471" s="135"/>
      <c r="N471" s="135"/>
      <c r="O471" s="135"/>
      <c r="P471" s="135"/>
      <c r="Q471" s="135"/>
      <c r="R471" s="135" t="s">
        <v>99</v>
      </c>
      <c r="S471" s="135"/>
      <c r="T471" s="135" t="s">
        <v>100</v>
      </c>
      <c r="U471" s="135"/>
      <c r="V471" s="136"/>
      <c r="W471" s="15"/>
      <c r="X471" s="15"/>
      <c r="Y471" s="15"/>
    </row>
    <row r="472" spans="1:25" s="14" customFormat="1" x14ac:dyDescent="0.35">
      <c r="A472" s="123">
        <f>+'2026'!B18</f>
        <v>12</v>
      </c>
      <c r="B472" s="124"/>
      <c r="C472" s="125" t="str">
        <f>+'2026'!F18</f>
        <v>Suministro e instalación de cable encauchado 4×12 AWG, por metro instalado; incluye retiro del cable existente, tendido, conexionado y pruebas de continuidad.</v>
      </c>
      <c r="D472" s="126"/>
      <c r="E472" s="126"/>
      <c r="F472" s="126"/>
      <c r="G472" s="126"/>
      <c r="H472" s="126"/>
      <c r="I472" s="126"/>
      <c r="J472" s="126"/>
      <c r="K472" s="126"/>
      <c r="L472" s="126"/>
      <c r="M472" s="126"/>
      <c r="N472" s="126"/>
      <c r="O472" s="126"/>
      <c r="P472" s="126"/>
      <c r="Q472" s="126"/>
      <c r="R472" s="126" t="str">
        <f>+'2026'!G18</f>
        <v>ML</v>
      </c>
      <c r="S472" s="126"/>
      <c r="T472" s="126"/>
      <c r="U472" s="126"/>
      <c r="V472" s="127"/>
      <c r="W472" s="13"/>
      <c r="X472" s="13"/>
      <c r="Y472" s="13"/>
    </row>
    <row r="473" spans="1:25" s="16" customFormat="1" ht="13" x14ac:dyDescent="0.3">
      <c r="A473" s="17"/>
      <c r="B473" s="18"/>
      <c r="C473" s="18"/>
      <c r="D473" s="18"/>
      <c r="E473" s="18"/>
      <c r="F473" s="18"/>
      <c r="G473" s="18"/>
      <c r="H473" s="18"/>
      <c r="I473" s="18"/>
      <c r="J473" s="18"/>
      <c r="K473" s="18"/>
      <c r="L473" s="18"/>
      <c r="M473" s="18"/>
      <c r="N473" s="18"/>
      <c r="O473" s="18"/>
      <c r="P473" s="18"/>
      <c r="Q473" s="18"/>
      <c r="R473" s="18"/>
      <c r="S473" s="18"/>
      <c r="T473" s="18"/>
      <c r="U473" s="18"/>
      <c r="V473" s="19"/>
      <c r="W473" s="15"/>
      <c r="X473" s="15"/>
      <c r="Y473" s="15"/>
    </row>
    <row r="474" spans="1:25" s="16" customFormat="1" ht="13" x14ac:dyDescent="0.3">
      <c r="A474" s="103" t="s">
        <v>101</v>
      </c>
      <c r="B474" s="104"/>
      <c r="C474" s="104"/>
      <c r="D474" s="104"/>
      <c r="E474" s="104"/>
      <c r="F474" s="104"/>
      <c r="G474" s="104"/>
      <c r="H474" s="104"/>
      <c r="I474" s="104"/>
      <c r="J474" s="104"/>
      <c r="K474" s="104"/>
      <c r="L474" s="104"/>
      <c r="M474" s="104"/>
      <c r="N474" s="104"/>
      <c r="O474" s="104"/>
      <c r="P474" s="104"/>
      <c r="Q474" s="104"/>
      <c r="R474" s="104"/>
      <c r="S474" s="104"/>
      <c r="T474" s="104"/>
      <c r="U474" s="104"/>
      <c r="V474" s="105"/>
      <c r="W474" s="15"/>
      <c r="X474" s="15"/>
      <c r="Y474" s="15"/>
    </row>
    <row r="475" spans="1:25" s="16" customFormat="1" ht="13" x14ac:dyDescent="0.3">
      <c r="A475" s="85" t="s">
        <v>3</v>
      </c>
      <c r="B475" s="86"/>
      <c r="C475" s="86"/>
      <c r="D475" s="86"/>
      <c r="E475" s="86"/>
      <c r="F475" s="86"/>
      <c r="G475" s="86"/>
      <c r="H475" s="86" t="s">
        <v>102</v>
      </c>
      <c r="I475" s="86"/>
      <c r="J475" s="86"/>
      <c r="K475" s="86" t="s">
        <v>103</v>
      </c>
      <c r="L475" s="86"/>
      <c r="M475" s="86"/>
      <c r="N475" s="86"/>
      <c r="O475" s="86" t="s">
        <v>104</v>
      </c>
      <c r="P475" s="86"/>
      <c r="Q475" s="86"/>
      <c r="R475" s="86" t="s">
        <v>105</v>
      </c>
      <c r="S475" s="86"/>
      <c r="T475" s="86" t="s">
        <v>106</v>
      </c>
      <c r="U475" s="86"/>
      <c r="V475" s="90"/>
      <c r="W475" s="15"/>
      <c r="X475" s="15"/>
      <c r="Y475" s="15"/>
    </row>
    <row r="476" spans="1:25" s="16" customFormat="1" ht="13" x14ac:dyDescent="0.3">
      <c r="A476" s="95" t="s">
        <v>107</v>
      </c>
      <c r="B476" s="122"/>
      <c r="C476" s="122"/>
      <c r="D476" s="122"/>
      <c r="E476" s="122"/>
      <c r="F476" s="122"/>
      <c r="G476" s="122"/>
      <c r="H476" s="86"/>
      <c r="I476" s="86"/>
      <c r="J476" s="86"/>
      <c r="K476" s="121" t="s">
        <v>156</v>
      </c>
      <c r="L476" s="121"/>
      <c r="M476" s="121"/>
      <c r="N476" s="121"/>
      <c r="O476" s="101"/>
      <c r="P476" s="101"/>
      <c r="Q476" s="101"/>
      <c r="R476" s="121"/>
      <c r="S476" s="121"/>
      <c r="T476" s="101">
        <v>1500</v>
      </c>
      <c r="U476" s="101"/>
      <c r="V476" s="102"/>
      <c r="W476" s="15"/>
      <c r="X476" s="15"/>
      <c r="Y476" s="15"/>
    </row>
    <row r="477" spans="1:25" s="16" customFormat="1" ht="13" x14ac:dyDescent="0.3">
      <c r="A477" s="95"/>
      <c r="B477" s="122"/>
      <c r="C477" s="122"/>
      <c r="D477" s="122"/>
      <c r="E477" s="122"/>
      <c r="F477" s="122"/>
      <c r="G477" s="122"/>
      <c r="H477" s="86"/>
      <c r="I477" s="86"/>
      <c r="J477" s="86"/>
      <c r="K477" s="121"/>
      <c r="L477" s="121"/>
      <c r="M477" s="121"/>
      <c r="N477" s="121"/>
      <c r="O477" s="101"/>
      <c r="P477" s="101"/>
      <c r="Q477" s="101"/>
      <c r="R477" s="121"/>
      <c r="S477" s="121"/>
      <c r="T477" s="101"/>
      <c r="U477" s="101"/>
      <c r="V477" s="102"/>
      <c r="W477" s="15"/>
      <c r="X477" s="15"/>
      <c r="Y477" s="15"/>
    </row>
    <row r="478" spans="1:25" s="16" customFormat="1" ht="13" x14ac:dyDescent="0.3">
      <c r="A478" s="95"/>
      <c r="B478" s="96"/>
      <c r="C478" s="96"/>
      <c r="D478" s="96"/>
      <c r="E478" s="96"/>
      <c r="F478" s="96"/>
      <c r="G478" s="96"/>
      <c r="H478" s="86"/>
      <c r="I478" s="86"/>
      <c r="J478" s="86"/>
      <c r="K478" s="121"/>
      <c r="L478" s="121"/>
      <c r="M478" s="121"/>
      <c r="N478" s="121"/>
      <c r="O478" s="101"/>
      <c r="P478" s="101"/>
      <c r="Q478" s="101"/>
      <c r="R478" s="121"/>
      <c r="S478" s="121"/>
      <c r="T478" s="101"/>
      <c r="U478" s="101"/>
      <c r="V478" s="102"/>
      <c r="W478" s="15"/>
      <c r="X478" s="15"/>
      <c r="Y478" s="15"/>
    </row>
    <row r="479" spans="1:25" s="16" customFormat="1" ht="13" x14ac:dyDescent="0.3">
      <c r="A479" s="95"/>
      <c r="B479" s="96"/>
      <c r="C479" s="96"/>
      <c r="D479" s="96"/>
      <c r="E479" s="96"/>
      <c r="F479" s="96"/>
      <c r="G479" s="96"/>
      <c r="H479" s="86"/>
      <c r="I479" s="86"/>
      <c r="J479" s="86"/>
      <c r="K479" s="121"/>
      <c r="L479" s="121"/>
      <c r="M479" s="121"/>
      <c r="N479" s="121"/>
      <c r="O479" s="101"/>
      <c r="P479" s="101"/>
      <c r="Q479" s="101"/>
      <c r="R479" s="121"/>
      <c r="S479" s="121"/>
      <c r="T479" s="101"/>
      <c r="U479" s="101"/>
      <c r="V479" s="102"/>
      <c r="W479" s="15"/>
      <c r="X479" s="15"/>
      <c r="Y479" s="15"/>
    </row>
    <row r="480" spans="1:25" s="16" customFormat="1" ht="13" x14ac:dyDescent="0.3">
      <c r="A480" s="91" t="s">
        <v>109</v>
      </c>
      <c r="B480" s="92"/>
      <c r="C480" s="92"/>
      <c r="D480" s="92"/>
      <c r="E480" s="92"/>
      <c r="F480" s="92"/>
      <c r="G480" s="92"/>
      <c r="H480" s="92"/>
      <c r="I480" s="92"/>
      <c r="J480" s="92"/>
      <c r="K480" s="92"/>
      <c r="L480" s="92"/>
      <c r="M480" s="92"/>
      <c r="N480" s="92"/>
      <c r="O480" s="92"/>
      <c r="P480" s="92"/>
      <c r="Q480" s="92"/>
      <c r="R480" s="92"/>
      <c r="S480" s="92"/>
      <c r="T480" s="109">
        <f>+SUM(T476:V479)</f>
        <v>1500</v>
      </c>
      <c r="U480" s="86"/>
      <c r="V480" s="90"/>
      <c r="W480" s="15"/>
      <c r="X480" s="15"/>
      <c r="Y480" s="15"/>
    </row>
    <row r="481" spans="1:25" s="16" customFormat="1" ht="13" x14ac:dyDescent="0.3">
      <c r="A481" s="20"/>
      <c r="B481" s="21"/>
      <c r="C481" s="21"/>
      <c r="D481" s="21"/>
      <c r="E481" s="21"/>
      <c r="F481" s="21"/>
      <c r="G481" s="21"/>
      <c r="H481" s="21"/>
      <c r="I481" s="21"/>
      <c r="J481" s="21"/>
      <c r="K481" s="21"/>
      <c r="L481" s="21"/>
      <c r="M481" s="21"/>
      <c r="N481" s="21"/>
      <c r="O481" s="21"/>
      <c r="P481" s="21"/>
      <c r="Q481" s="21"/>
      <c r="R481" s="21"/>
      <c r="S481" s="22"/>
      <c r="T481" s="22"/>
      <c r="U481" s="22"/>
      <c r="V481" s="23"/>
      <c r="W481" s="15"/>
      <c r="X481" s="15"/>
      <c r="Y481" s="15"/>
    </row>
    <row r="482" spans="1:25" s="16" customFormat="1" ht="13" x14ac:dyDescent="0.3">
      <c r="A482" s="103" t="s">
        <v>110</v>
      </c>
      <c r="B482" s="104"/>
      <c r="C482" s="104"/>
      <c r="D482" s="104"/>
      <c r="E482" s="104"/>
      <c r="F482" s="104"/>
      <c r="G482" s="104"/>
      <c r="H482" s="104"/>
      <c r="I482" s="104"/>
      <c r="J482" s="104"/>
      <c r="K482" s="104"/>
      <c r="L482" s="104"/>
      <c r="M482" s="104"/>
      <c r="N482" s="104"/>
      <c r="O482" s="104"/>
      <c r="P482" s="104"/>
      <c r="Q482" s="104"/>
      <c r="R482" s="104"/>
      <c r="S482" s="104"/>
      <c r="T482" s="104"/>
      <c r="U482" s="104"/>
      <c r="V482" s="105"/>
      <c r="W482" s="15"/>
      <c r="X482" s="15"/>
      <c r="Y482" s="15"/>
    </row>
    <row r="483" spans="1:25" s="16" customFormat="1" ht="13" x14ac:dyDescent="0.3">
      <c r="A483" s="118" t="s">
        <v>3</v>
      </c>
      <c r="B483" s="119"/>
      <c r="C483" s="119"/>
      <c r="D483" s="119"/>
      <c r="E483" s="119"/>
      <c r="F483" s="119"/>
      <c r="G483" s="119"/>
      <c r="H483" s="119"/>
      <c r="I483" s="119"/>
      <c r="J483" s="119"/>
      <c r="K483" s="119"/>
      <c r="L483" s="119"/>
      <c r="M483" s="119" t="s">
        <v>99</v>
      </c>
      <c r="N483" s="119"/>
      <c r="O483" s="119" t="s">
        <v>100</v>
      </c>
      <c r="P483" s="119"/>
      <c r="Q483" s="119" t="s">
        <v>111</v>
      </c>
      <c r="R483" s="119"/>
      <c r="S483" s="119"/>
      <c r="T483" s="119" t="s">
        <v>112</v>
      </c>
      <c r="U483" s="119"/>
      <c r="V483" s="120"/>
      <c r="W483" s="15"/>
      <c r="X483" s="15"/>
      <c r="Y483" s="15"/>
    </row>
    <row r="484" spans="1:25" s="16" customFormat="1" ht="13" x14ac:dyDescent="0.3">
      <c r="A484" s="110" t="s">
        <v>157</v>
      </c>
      <c r="B484" s="111"/>
      <c r="C484" s="111"/>
      <c r="D484" s="111"/>
      <c r="E484" s="111"/>
      <c r="F484" s="111"/>
      <c r="G484" s="111"/>
      <c r="H484" s="111"/>
      <c r="I484" s="111"/>
      <c r="J484" s="111"/>
      <c r="K484" s="111"/>
      <c r="L484" s="112"/>
      <c r="M484" s="113" t="s">
        <v>32</v>
      </c>
      <c r="N484" s="113"/>
      <c r="O484" s="113">
        <v>1</v>
      </c>
      <c r="P484" s="113"/>
      <c r="Q484" s="114">
        <v>15000</v>
      </c>
      <c r="R484" s="114"/>
      <c r="S484" s="114"/>
      <c r="T484" s="115">
        <f>+O484*Q484</f>
        <v>15000</v>
      </c>
      <c r="U484" s="113"/>
      <c r="V484" s="116"/>
      <c r="W484" s="15"/>
      <c r="X484" s="15"/>
      <c r="Y484" s="15"/>
    </row>
    <row r="485" spans="1:25" s="16" customFormat="1" ht="13" x14ac:dyDescent="0.3">
      <c r="A485" s="110" t="s">
        <v>158</v>
      </c>
      <c r="B485" s="111"/>
      <c r="C485" s="111"/>
      <c r="D485" s="111"/>
      <c r="E485" s="111"/>
      <c r="F485" s="111"/>
      <c r="G485" s="111"/>
      <c r="H485" s="111"/>
      <c r="I485" s="111"/>
      <c r="J485" s="111"/>
      <c r="K485" s="111"/>
      <c r="L485" s="112"/>
      <c r="M485" s="113" t="s">
        <v>32</v>
      </c>
      <c r="N485" s="113"/>
      <c r="O485" s="113">
        <v>1</v>
      </c>
      <c r="P485" s="113"/>
      <c r="Q485" s="114">
        <v>2500</v>
      </c>
      <c r="R485" s="114"/>
      <c r="S485" s="114"/>
      <c r="T485" s="115">
        <f t="shared" ref="T485:T486" si="11">+O485*Q485</f>
        <v>2500</v>
      </c>
      <c r="U485" s="113"/>
      <c r="V485" s="116"/>
      <c r="W485" s="15"/>
      <c r="X485" s="15"/>
      <c r="Y485" s="15"/>
    </row>
    <row r="486" spans="1:25" s="16" customFormat="1" ht="13" x14ac:dyDescent="0.3">
      <c r="A486" s="110" t="s">
        <v>159</v>
      </c>
      <c r="B486" s="111"/>
      <c r="C486" s="111"/>
      <c r="D486" s="111"/>
      <c r="E486" s="111"/>
      <c r="F486" s="111"/>
      <c r="G486" s="111"/>
      <c r="H486" s="111"/>
      <c r="I486" s="111"/>
      <c r="J486" s="111"/>
      <c r="K486" s="111"/>
      <c r="L486" s="112"/>
      <c r="M486" s="113" t="s">
        <v>32</v>
      </c>
      <c r="N486" s="113"/>
      <c r="O486" s="113">
        <v>1</v>
      </c>
      <c r="P486" s="113"/>
      <c r="Q486" s="114">
        <v>1000</v>
      </c>
      <c r="R486" s="114"/>
      <c r="S486" s="114"/>
      <c r="T486" s="115">
        <f t="shared" si="11"/>
        <v>1000</v>
      </c>
      <c r="U486" s="113"/>
      <c r="V486" s="116"/>
      <c r="W486" s="15"/>
      <c r="X486" s="15"/>
      <c r="Y486" s="15"/>
    </row>
    <row r="487" spans="1:25" s="16" customFormat="1" ht="13" x14ac:dyDescent="0.3">
      <c r="A487" s="110"/>
      <c r="B487" s="111"/>
      <c r="C487" s="111"/>
      <c r="D487" s="111"/>
      <c r="E487" s="111"/>
      <c r="F487" s="111"/>
      <c r="G487" s="111"/>
      <c r="H487" s="111"/>
      <c r="I487" s="111"/>
      <c r="J487" s="111"/>
      <c r="K487" s="111"/>
      <c r="L487" s="112"/>
      <c r="M487" s="113"/>
      <c r="N487" s="113"/>
      <c r="O487" s="113"/>
      <c r="P487" s="113"/>
      <c r="Q487" s="114"/>
      <c r="R487" s="114"/>
      <c r="S487" s="114"/>
      <c r="T487" s="115"/>
      <c r="U487" s="113"/>
      <c r="V487" s="116"/>
      <c r="W487" s="15"/>
      <c r="X487" s="15"/>
      <c r="Y487" s="15"/>
    </row>
    <row r="488" spans="1:25" s="16" customFormat="1" ht="13" x14ac:dyDescent="0.3">
      <c r="A488" s="110"/>
      <c r="B488" s="111"/>
      <c r="C488" s="111"/>
      <c r="D488" s="111"/>
      <c r="E488" s="111"/>
      <c r="F488" s="111"/>
      <c r="G488" s="111"/>
      <c r="H488" s="111"/>
      <c r="I488" s="111"/>
      <c r="J488" s="111"/>
      <c r="K488" s="111"/>
      <c r="L488" s="112"/>
      <c r="M488" s="113"/>
      <c r="N488" s="113"/>
      <c r="O488" s="113"/>
      <c r="P488" s="113"/>
      <c r="Q488" s="114"/>
      <c r="R488" s="114"/>
      <c r="S488" s="114"/>
      <c r="T488" s="115"/>
      <c r="U488" s="113"/>
      <c r="V488" s="116"/>
      <c r="W488" s="15"/>
      <c r="X488" s="15"/>
      <c r="Y488" s="15"/>
    </row>
    <row r="489" spans="1:25" s="16" customFormat="1" ht="13" x14ac:dyDescent="0.3">
      <c r="A489" s="110"/>
      <c r="B489" s="111"/>
      <c r="C489" s="111"/>
      <c r="D489" s="111"/>
      <c r="E489" s="111"/>
      <c r="F489" s="111"/>
      <c r="G489" s="111"/>
      <c r="H489" s="111"/>
      <c r="I489" s="111"/>
      <c r="J489" s="111"/>
      <c r="K489" s="111"/>
      <c r="L489" s="112"/>
      <c r="M489" s="113"/>
      <c r="N489" s="113"/>
      <c r="O489" s="117"/>
      <c r="P489" s="117"/>
      <c r="Q489" s="114"/>
      <c r="R489" s="114"/>
      <c r="S489" s="114"/>
      <c r="T489" s="115"/>
      <c r="U489" s="113"/>
      <c r="V489" s="116"/>
      <c r="W489" s="15"/>
      <c r="X489" s="15"/>
      <c r="Y489" s="15"/>
    </row>
    <row r="490" spans="1:25" s="16" customFormat="1" ht="13" x14ac:dyDescent="0.3">
      <c r="A490" s="110"/>
      <c r="B490" s="111"/>
      <c r="C490" s="111"/>
      <c r="D490" s="111"/>
      <c r="E490" s="111"/>
      <c r="F490" s="111"/>
      <c r="G490" s="111"/>
      <c r="H490" s="111"/>
      <c r="I490" s="111"/>
      <c r="J490" s="111"/>
      <c r="K490" s="111"/>
      <c r="L490" s="112"/>
      <c r="M490" s="113"/>
      <c r="N490" s="113"/>
      <c r="O490" s="117"/>
      <c r="P490" s="117"/>
      <c r="Q490" s="114"/>
      <c r="R490" s="114"/>
      <c r="S490" s="114"/>
      <c r="T490" s="115"/>
      <c r="U490" s="113"/>
      <c r="V490" s="116"/>
      <c r="W490" s="15"/>
      <c r="X490" s="15"/>
      <c r="Y490" s="15"/>
    </row>
    <row r="491" spans="1:25" s="16" customFormat="1" ht="13" x14ac:dyDescent="0.3">
      <c r="A491" s="91" t="s">
        <v>109</v>
      </c>
      <c r="B491" s="92"/>
      <c r="C491" s="92"/>
      <c r="D491" s="92"/>
      <c r="E491" s="92"/>
      <c r="F491" s="92"/>
      <c r="G491" s="92"/>
      <c r="H491" s="92"/>
      <c r="I491" s="92"/>
      <c r="J491" s="92"/>
      <c r="K491" s="92"/>
      <c r="L491" s="92"/>
      <c r="M491" s="92"/>
      <c r="N491" s="92"/>
      <c r="O491" s="92"/>
      <c r="P491" s="92"/>
      <c r="Q491" s="92"/>
      <c r="R491" s="92"/>
      <c r="S491" s="92"/>
      <c r="T491" s="109">
        <f>+SUM(T484:V490)</f>
        <v>18500</v>
      </c>
      <c r="U491" s="86"/>
      <c r="V491" s="90"/>
      <c r="W491" s="15"/>
      <c r="X491" s="15"/>
      <c r="Y491" s="15"/>
    </row>
    <row r="492" spans="1:25" s="16" customFormat="1" ht="13" x14ac:dyDescent="0.3">
      <c r="A492" s="24"/>
      <c r="B492" s="25"/>
      <c r="C492" s="25"/>
      <c r="D492" s="25"/>
      <c r="E492" s="25"/>
      <c r="F492" s="25"/>
      <c r="G492" s="25"/>
      <c r="H492" s="25"/>
      <c r="I492" s="25"/>
      <c r="J492" s="25"/>
      <c r="K492" s="25"/>
      <c r="L492" s="25"/>
      <c r="M492" s="25"/>
      <c r="N492" s="25"/>
      <c r="O492" s="25"/>
      <c r="P492" s="25"/>
      <c r="Q492" s="25"/>
      <c r="R492" s="25"/>
      <c r="S492" s="22"/>
      <c r="T492" s="22"/>
      <c r="U492" s="22"/>
      <c r="V492" s="23"/>
      <c r="W492" s="15"/>
      <c r="X492" s="15"/>
      <c r="Y492" s="15"/>
    </row>
    <row r="493" spans="1:25" s="16" customFormat="1" ht="13" x14ac:dyDescent="0.3">
      <c r="A493" s="103" t="s">
        <v>117</v>
      </c>
      <c r="B493" s="104"/>
      <c r="C493" s="104"/>
      <c r="D493" s="104"/>
      <c r="E493" s="104"/>
      <c r="F493" s="104"/>
      <c r="G493" s="104"/>
      <c r="H493" s="104"/>
      <c r="I493" s="104"/>
      <c r="J493" s="104"/>
      <c r="K493" s="104"/>
      <c r="L493" s="104"/>
      <c r="M493" s="104"/>
      <c r="N493" s="104"/>
      <c r="O493" s="104"/>
      <c r="P493" s="104"/>
      <c r="Q493" s="104"/>
      <c r="R493" s="104"/>
      <c r="S493" s="104"/>
      <c r="T493" s="104"/>
      <c r="U493" s="104"/>
      <c r="V493" s="105"/>
      <c r="W493" s="15"/>
      <c r="X493" s="15"/>
      <c r="Y493" s="15"/>
    </row>
    <row r="494" spans="1:25" s="16" customFormat="1" ht="13" x14ac:dyDescent="0.3">
      <c r="A494" s="85" t="s">
        <v>118</v>
      </c>
      <c r="B494" s="86"/>
      <c r="C494" s="86"/>
      <c r="D494" s="86"/>
      <c r="E494" s="86"/>
      <c r="F494" s="86"/>
      <c r="G494" s="86"/>
      <c r="H494" s="86"/>
      <c r="I494" s="86"/>
      <c r="J494" s="86"/>
      <c r="K494" s="86" t="s">
        <v>119</v>
      </c>
      <c r="L494" s="86"/>
      <c r="M494" s="86" t="s">
        <v>120</v>
      </c>
      <c r="N494" s="86"/>
      <c r="O494" s="86" t="s">
        <v>121</v>
      </c>
      <c r="P494" s="86"/>
      <c r="Q494" s="86"/>
      <c r="R494" s="86" t="s">
        <v>122</v>
      </c>
      <c r="S494" s="86"/>
      <c r="T494" s="86" t="s">
        <v>106</v>
      </c>
      <c r="U494" s="86"/>
      <c r="V494" s="90"/>
      <c r="W494" s="15"/>
      <c r="X494" s="15"/>
      <c r="Y494" s="15"/>
    </row>
    <row r="495" spans="1:25" s="16" customFormat="1" ht="13" x14ac:dyDescent="0.3">
      <c r="A495" s="85"/>
      <c r="B495" s="86"/>
      <c r="C495" s="86"/>
      <c r="D495" s="86"/>
      <c r="E495" s="86"/>
      <c r="F495" s="86"/>
      <c r="G495" s="86"/>
      <c r="H495" s="86"/>
      <c r="I495" s="86"/>
      <c r="J495" s="86"/>
      <c r="K495" s="86"/>
      <c r="L495" s="86"/>
      <c r="M495" s="86"/>
      <c r="N495" s="86"/>
      <c r="O495" s="86"/>
      <c r="P495" s="86"/>
      <c r="Q495" s="86"/>
      <c r="R495" s="86"/>
      <c r="S495" s="86"/>
      <c r="T495" s="86"/>
      <c r="U495" s="86"/>
      <c r="V495" s="90"/>
      <c r="W495" s="15"/>
      <c r="X495" s="15"/>
      <c r="Y495" s="15"/>
    </row>
    <row r="496" spans="1:25" s="16" customFormat="1" ht="13" x14ac:dyDescent="0.3">
      <c r="A496" s="85"/>
      <c r="B496" s="86"/>
      <c r="C496" s="86"/>
      <c r="D496" s="86"/>
      <c r="E496" s="86"/>
      <c r="F496" s="86"/>
      <c r="G496" s="86"/>
      <c r="H496" s="86"/>
      <c r="I496" s="86"/>
      <c r="J496" s="86"/>
      <c r="K496" s="86"/>
      <c r="L496" s="86"/>
      <c r="M496" s="86"/>
      <c r="N496" s="86"/>
      <c r="O496" s="86"/>
      <c r="P496" s="86"/>
      <c r="Q496" s="86"/>
      <c r="R496" s="86"/>
      <c r="S496" s="86"/>
      <c r="T496" s="86"/>
      <c r="U496" s="86"/>
      <c r="V496" s="90"/>
      <c r="W496" s="15"/>
      <c r="X496" s="15"/>
      <c r="Y496" s="15"/>
    </row>
    <row r="497" spans="1:25" s="16" customFormat="1" ht="13" x14ac:dyDescent="0.3">
      <c r="A497" s="85"/>
      <c r="B497" s="86"/>
      <c r="C497" s="86"/>
      <c r="D497" s="86"/>
      <c r="E497" s="86"/>
      <c r="F497" s="86"/>
      <c r="G497" s="86"/>
      <c r="H497" s="86"/>
      <c r="I497" s="86"/>
      <c r="J497" s="86"/>
      <c r="K497" s="86"/>
      <c r="L497" s="86"/>
      <c r="M497" s="86"/>
      <c r="N497" s="86"/>
      <c r="O497" s="86"/>
      <c r="P497" s="86"/>
      <c r="Q497" s="86"/>
      <c r="R497" s="86"/>
      <c r="S497" s="86"/>
      <c r="T497" s="86"/>
      <c r="U497" s="86"/>
      <c r="V497" s="90"/>
      <c r="W497" s="15"/>
      <c r="X497" s="15"/>
      <c r="Y497" s="15"/>
    </row>
    <row r="498" spans="1:25" s="16" customFormat="1" ht="13" x14ac:dyDescent="0.3">
      <c r="A498" s="91" t="s">
        <v>109</v>
      </c>
      <c r="B498" s="92"/>
      <c r="C498" s="92"/>
      <c r="D498" s="92"/>
      <c r="E498" s="92"/>
      <c r="F498" s="92"/>
      <c r="G498" s="92"/>
      <c r="H498" s="92"/>
      <c r="I498" s="92"/>
      <c r="J498" s="92"/>
      <c r="K498" s="92"/>
      <c r="L498" s="92"/>
      <c r="M498" s="92"/>
      <c r="N498" s="92"/>
      <c r="O498" s="92"/>
      <c r="P498" s="92"/>
      <c r="Q498" s="92"/>
      <c r="R498" s="92"/>
      <c r="S498" s="92"/>
      <c r="T498" s="86"/>
      <c r="U498" s="86"/>
      <c r="V498" s="90"/>
      <c r="W498" s="15"/>
      <c r="X498" s="15"/>
      <c r="Y498" s="15"/>
    </row>
    <row r="499" spans="1:25" s="16" customFormat="1" ht="13" x14ac:dyDescent="0.3">
      <c r="A499" s="20"/>
      <c r="B499" s="21"/>
      <c r="C499" s="21"/>
      <c r="D499" s="21"/>
      <c r="E499" s="21"/>
      <c r="F499" s="21"/>
      <c r="G499" s="21"/>
      <c r="H499" s="21"/>
      <c r="I499" s="21"/>
      <c r="J499" s="21"/>
      <c r="K499" s="21"/>
      <c r="L499" s="21"/>
      <c r="M499" s="21"/>
      <c r="N499" s="21"/>
      <c r="O499" s="21"/>
      <c r="P499" s="21"/>
      <c r="Q499" s="21"/>
      <c r="R499" s="21"/>
      <c r="S499" s="22"/>
      <c r="T499" s="22"/>
      <c r="U499" s="22"/>
      <c r="V499" s="23"/>
      <c r="W499" s="26"/>
      <c r="X499" s="26"/>
      <c r="Y499" s="26"/>
    </row>
    <row r="500" spans="1:25" s="16" customFormat="1" ht="13" x14ac:dyDescent="0.3">
      <c r="A500" s="103" t="s">
        <v>123</v>
      </c>
      <c r="B500" s="104"/>
      <c r="C500" s="104"/>
      <c r="D500" s="104"/>
      <c r="E500" s="104"/>
      <c r="F500" s="104"/>
      <c r="G500" s="104"/>
      <c r="H500" s="104"/>
      <c r="I500" s="104"/>
      <c r="J500" s="104"/>
      <c r="K500" s="104"/>
      <c r="L500" s="104"/>
      <c r="M500" s="104"/>
      <c r="N500" s="104"/>
      <c r="O500" s="104"/>
      <c r="P500" s="104"/>
      <c r="Q500" s="104"/>
      <c r="R500" s="104"/>
      <c r="S500" s="104"/>
      <c r="T500" s="104"/>
      <c r="U500" s="104"/>
      <c r="V500" s="105"/>
      <c r="W500" s="15"/>
      <c r="X500" s="15"/>
      <c r="Y500" s="15"/>
    </row>
    <row r="501" spans="1:25" s="16" customFormat="1" ht="22.5" customHeight="1" x14ac:dyDescent="0.3">
      <c r="A501" s="85" t="s">
        <v>124</v>
      </c>
      <c r="B501" s="86"/>
      <c r="C501" s="86"/>
      <c r="D501" s="86"/>
      <c r="E501" s="86"/>
      <c r="F501" s="86"/>
      <c r="G501" s="86"/>
      <c r="H501" s="86"/>
      <c r="I501" s="86"/>
      <c r="J501" s="106" t="s">
        <v>125</v>
      </c>
      <c r="K501" s="106"/>
      <c r="L501" s="106"/>
      <c r="M501" s="106"/>
      <c r="N501" s="107" t="s">
        <v>126</v>
      </c>
      <c r="O501" s="107"/>
      <c r="P501" s="108"/>
      <c r="Q501" s="86" t="s">
        <v>105</v>
      </c>
      <c r="R501" s="86"/>
      <c r="S501" s="86"/>
      <c r="T501" s="86" t="s">
        <v>106</v>
      </c>
      <c r="U501" s="86"/>
      <c r="V501" s="90"/>
      <c r="W501" s="15"/>
      <c r="X501" s="15"/>
      <c r="Y501" s="15"/>
    </row>
    <row r="502" spans="1:25" s="16" customFormat="1" ht="13" x14ac:dyDescent="0.3">
      <c r="A502" s="95" t="s">
        <v>160</v>
      </c>
      <c r="B502" s="96"/>
      <c r="C502" s="96"/>
      <c r="D502" s="96"/>
      <c r="E502" s="96"/>
      <c r="F502" s="96"/>
      <c r="G502" s="96"/>
      <c r="H502" s="96"/>
      <c r="I502" s="96"/>
      <c r="J502" s="97">
        <v>1</v>
      </c>
      <c r="K502" s="97"/>
      <c r="L502" s="97"/>
      <c r="M502" s="97"/>
      <c r="N502" s="98">
        <v>139345</v>
      </c>
      <c r="O502" s="98"/>
      <c r="P502" s="99"/>
      <c r="Q502" s="100">
        <v>16</v>
      </c>
      <c r="R502" s="100"/>
      <c r="S502" s="100"/>
      <c r="T502" s="101">
        <f>+(J502*N502)/Q502</f>
        <v>8709.0625</v>
      </c>
      <c r="U502" s="101"/>
      <c r="V502" s="102"/>
      <c r="W502" s="15"/>
      <c r="X502" s="15"/>
      <c r="Y502" s="15"/>
    </row>
    <row r="503" spans="1:25" s="16" customFormat="1" ht="13" x14ac:dyDescent="0.3">
      <c r="A503" s="95" t="s">
        <v>161</v>
      </c>
      <c r="B503" s="96"/>
      <c r="C503" s="96"/>
      <c r="D503" s="96"/>
      <c r="E503" s="96"/>
      <c r="F503" s="96"/>
      <c r="G503" s="96"/>
      <c r="H503" s="96"/>
      <c r="I503" s="96"/>
      <c r="J503" s="97">
        <v>1</v>
      </c>
      <c r="K503" s="97"/>
      <c r="L503" s="97"/>
      <c r="M503" s="97"/>
      <c r="N503" s="98">
        <v>95436</v>
      </c>
      <c r="O503" s="98"/>
      <c r="P503" s="99"/>
      <c r="Q503" s="100">
        <f>+Q502</f>
        <v>16</v>
      </c>
      <c r="R503" s="100"/>
      <c r="S503" s="100"/>
      <c r="T503" s="101">
        <f>+(J503*N503)/Q503</f>
        <v>5964.75</v>
      </c>
      <c r="U503" s="101"/>
      <c r="V503" s="102"/>
      <c r="W503" s="15"/>
      <c r="X503" s="15"/>
      <c r="Y503" s="15"/>
    </row>
    <row r="504" spans="1:25" s="16" customFormat="1" ht="13" x14ac:dyDescent="0.3">
      <c r="A504" s="85"/>
      <c r="B504" s="86"/>
      <c r="C504" s="86"/>
      <c r="D504" s="86"/>
      <c r="E504" s="86"/>
      <c r="F504" s="86"/>
      <c r="G504" s="86"/>
      <c r="H504" s="86"/>
      <c r="I504" s="86"/>
      <c r="J504" s="87"/>
      <c r="K504" s="88"/>
      <c r="L504" s="88"/>
      <c r="M504" s="88"/>
      <c r="N504" s="88"/>
      <c r="O504" s="88"/>
      <c r="P504" s="89"/>
      <c r="Q504" s="86"/>
      <c r="R504" s="86"/>
      <c r="S504" s="86"/>
      <c r="T504" s="86"/>
      <c r="U504" s="86"/>
      <c r="V504" s="90"/>
      <c r="W504" s="15"/>
      <c r="X504" s="15"/>
      <c r="Y504" s="15"/>
    </row>
    <row r="505" spans="1:25" s="16" customFormat="1" ht="13" x14ac:dyDescent="0.3">
      <c r="A505" s="91" t="s">
        <v>109</v>
      </c>
      <c r="B505" s="92"/>
      <c r="C505" s="92"/>
      <c r="D505" s="92"/>
      <c r="E505" s="92"/>
      <c r="F505" s="92"/>
      <c r="G505" s="92"/>
      <c r="H505" s="92"/>
      <c r="I505" s="92"/>
      <c r="J505" s="92"/>
      <c r="K505" s="92"/>
      <c r="L505" s="92"/>
      <c r="M505" s="92"/>
      <c r="N505" s="92"/>
      <c r="O505" s="92"/>
      <c r="P505" s="92"/>
      <c r="Q505" s="92"/>
      <c r="R505" s="92"/>
      <c r="S505" s="92"/>
      <c r="T505" s="93">
        <f>+SUM(T502:V503)</f>
        <v>14673.8125</v>
      </c>
      <c r="U505" s="93"/>
      <c r="V505" s="94"/>
      <c r="W505" s="15"/>
      <c r="X505" s="15"/>
      <c r="Y505" s="15"/>
    </row>
    <row r="506" spans="1:25" s="28" customFormat="1" x14ac:dyDescent="0.35">
      <c r="A506" s="77" t="s">
        <v>129</v>
      </c>
      <c r="B506" s="78"/>
      <c r="C506" s="78"/>
      <c r="D506" s="78"/>
      <c r="E506" s="78"/>
      <c r="F506" s="78"/>
      <c r="G506" s="78"/>
      <c r="H506" s="78"/>
      <c r="I506" s="78"/>
      <c r="J506" s="78"/>
      <c r="K506" s="78"/>
      <c r="L506" s="78"/>
      <c r="M506" s="78"/>
      <c r="N506" s="78"/>
      <c r="O506" s="78"/>
      <c r="P506" s="78"/>
      <c r="Q506" s="78"/>
      <c r="R506" s="78"/>
      <c r="S506" s="78"/>
      <c r="T506" s="79">
        <f>+T505+T498+T491+T480</f>
        <v>34673.8125</v>
      </c>
      <c r="U506" s="79"/>
      <c r="V506" s="80"/>
      <c r="W506" s="15"/>
      <c r="X506" s="15"/>
      <c r="Y506" s="15"/>
    </row>
    <row r="507" spans="1:25" s="28" customFormat="1" x14ac:dyDescent="0.35">
      <c r="A507" s="29" t="s">
        <v>130</v>
      </c>
      <c r="B507" s="30"/>
      <c r="C507" s="30"/>
      <c r="D507" s="31"/>
      <c r="E507" s="32">
        <v>0.25</v>
      </c>
      <c r="F507" s="30"/>
      <c r="G507" s="30"/>
      <c r="H507" s="30"/>
      <c r="I507" s="30"/>
      <c r="J507" s="30"/>
      <c r="K507" s="30"/>
      <c r="L507" s="30"/>
      <c r="M507" s="31"/>
      <c r="N507" s="27"/>
      <c r="O507" s="27"/>
      <c r="P507" s="27"/>
      <c r="Q507" s="27"/>
      <c r="R507" s="27"/>
      <c r="S507" s="27" t="s">
        <v>131</v>
      </c>
      <c r="T507" s="79">
        <f>+T506*E507</f>
        <v>8668.453125</v>
      </c>
      <c r="U507" s="79"/>
      <c r="V507" s="80"/>
      <c r="W507" s="15"/>
      <c r="X507" s="15"/>
      <c r="Y507" s="15"/>
    </row>
    <row r="508" spans="1:25" s="28" customFormat="1" ht="15" thickBot="1" x14ac:dyDescent="0.4">
      <c r="A508" s="81" t="s">
        <v>132</v>
      </c>
      <c r="B508" s="82"/>
      <c r="C508" s="82"/>
      <c r="D508" s="82"/>
      <c r="E508" s="82"/>
      <c r="F508" s="82"/>
      <c r="G508" s="82"/>
      <c r="H508" s="82"/>
      <c r="I508" s="82"/>
      <c r="J508" s="82"/>
      <c r="K508" s="82"/>
      <c r="L508" s="82"/>
      <c r="M508" s="82"/>
      <c r="N508" s="82"/>
      <c r="O508" s="82"/>
      <c r="P508" s="82"/>
      <c r="Q508" s="82"/>
      <c r="R508" s="82"/>
      <c r="S508" s="82"/>
      <c r="T508" s="83">
        <f>+T507+T506</f>
        <v>43342.265625</v>
      </c>
      <c r="U508" s="83"/>
      <c r="V508" s="84"/>
      <c r="W508" s="15"/>
      <c r="X508" s="15"/>
      <c r="Y508" s="15"/>
    </row>
    <row r="510" spans="1:25" ht="15" thickBot="1" x14ac:dyDescent="0.4"/>
    <row r="511" spans="1:25" s="12" customFormat="1" ht="30" customHeight="1" x14ac:dyDescent="0.35">
      <c r="A511" s="137"/>
      <c r="B511" s="138"/>
      <c r="C511" s="138"/>
      <c r="D511" s="139"/>
      <c r="E511" s="146" t="s">
        <v>94</v>
      </c>
      <c r="F511" s="147"/>
      <c r="G511" s="147"/>
      <c r="H511" s="147"/>
      <c r="I511" s="147"/>
      <c r="J511" s="147"/>
      <c r="K511" s="147"/>
      <c r="L511" s="147"/>
      <c r="M511" s="147"/>
      <c r="N511" s="147"/>
      <c r="O511" s="147"/>
      <c r="P511" s="147"/>
      <c r="Q511" s="147"/>
      <c r="R511" s="147"/>
      <c r="S511" s="148"/>
      <c r="T511" s="146" t="s">
        <v>95</v>
      </c>
      <c r="U511" s="147"/>
      <c r="V511" s="148"/>
    </row>
    <row r="512" spans="1:25" s="12" customFormat="1" ht="30" customHeight="1" thickBot="1" x14ac:dyDescent="0.4">
      <c r="A512" s="140"/>
      <c r="B512" s="141"/>
      <c r="C512" s="141"/>
      <c r="D512" s="142"/>
      <c r="E512" s="149"/>
      <c r="F512" s="150"/>
      <c r="G512" s="150"/>
      <c r="H512" s="150"/>
      <c r="I512" s="150"/>
      <c r="J512" s="150"/>
      <c r="K512" s="150"/>
      <c r="L512" s="150"/>
      <c r="M512" s="150"/>
      <c r="N512" s="150"/>
      <c r="O512" s="150"/>
      <c r="P512" s="150"/>
      <c r="Q512" s="150"/>
      <c r="R512" s="150"/>
      <c r="S512" s="151"/>
      <c r="T512" s="149"/>
      <c r="U512" s="150"/>
      <c r="V512" s="151"/>
    </row>
    <row r="513" spans="1:25" s="12" customFormat="1" ht="5.15" customHeight="1" thickBot="1" x14ac:dyDescent="0.4">
      <c r="A513" s="140"/>
      <c r="B513" s="141"/>
      <c r="C513" s="141"/>
      <c r="D513" s="142"/>
      <c r="E513" s="152"/>
      <c r="F513" s="153"/>
      <c r="G513" s="153"/>
      <c r="H513" s="153"/>
      <c r="I513" s="153"/>
      <c r="J513" s="153"/>
      <c r="K513" s="153"/>
      <c r="L513" s="153"/>
      <c r="M513" s="153"/>
      <c r="N513" s="153"/>
      <c r="O513" s="153"/>
      <c r="P513" s="153"/>
      <c r="Q513" s="153"/>
      <c r="R513" s="153"/>
      <c r="S513" s="153"/>
      <c r="T513" s="153"/>
      <c r="U513" s="153"/>
      <c r="V513" s="154"/>
    </row>
    <row r="514" spans="1:25" s="12" customFormat="1" ht="25" customHeight="1" thickBot="1" x14ac:dyDescent="0.4">
      <c r="A514" s="140"/>
      <c r="B514" s="141"/>
      <c r="C514" s="141"/>
      <c r="D514" s="142"/>
      <c r="E514" s="128" t="s">
        <v>96</v>
      </c>
      <c r="F514" s="129"/>
      <c r="G514" s="129"/>
      <c r="H514" s="129"/>
      <c r="I514" s="129"/>
      <c r="J514" s="129"/>
      <c r="K514" s="129"/>
      <c r="L514" s="129"/>
      <c r="M514" s="129"/>
      <c r="N514" s="129"/>
      <c r="O514" s="129"/>
      <c r="P514" s="129"/>
      <c r="Q514" s="129"/>
      <c r="R514" s="129"/>
      <c r="S514" s="129"/>
      <c r="T514" s="129"/>
      <c r="U514" s="129"/>
      <c r="V514" s="130"/>
    </row>
    <row r="515" spans="1:25" s="12" customFormat="1" ht="5.15" customHeight="1" thickBot="1" x14ac:dyDescent="0.4">
      <c r="A515" s="143"/>
      <c r="B515" s="144"/>
      <c r="C515" s="144"/>
      <c r="D515" s="145"/>
      <c r="E515" s="128"/>
      <c r="F515" s="129"/>
      <c r="G515" s="129"/>
      <c r="H515" s="129"/>
      <c r="I515" s="129"/>
      <c r="J515" s="129"/>
      <c r="K515" s="129"/>
      <c r="L515" s="129"/>
      <c r="M515" s="129"/>
      <c r="N515" s="129"/>
      <c r="O515" s="129"/>
      <c r="P515" s="129"/>
      <c r="Q515" s="129"/>
      <c r="R515" s="129"/>
      <c r="S515" s="129"/>
      <c r="T515" s="129"/>
      <c r="U515" s="129"/>
      <c r="V515" s="130"/>
    </row>
    <row r="516" spans="1:25" s="14" customFormat="1" x14ac:dyDescent="0.35">
      <c r="A516" s="131" t="s">
        <v>97</v>
      </c>
      <c r="B516" s="132"/>
      <c r="C516" s="132"/>
      <c r="D516" s="132"/>
      <c r="E516" s="132"/>
      <c r="F516" s="132"/>
      <c r="G516" s="132"/>
      <c r="H516" s="132"/>
      <c r="I516" s="132"/>
      <c r="J516" s="132"/>
      <c r="K516" s="132"/>
      <c r="L516" s="132"/>
      <c r="M516" s="132"/>
      <c r="N516" s="132"/>
      <c r="O516" s="132"/>
      <c r="P516" s="132"/>
      <c r="Q516" s="132"/>
      <c r="R516" s="132"/>
      <c r="S516" s="132"/>
      <c r="T516" s="132"/>
      <c r="U516" s="132"/>
      <c r="V516" s="133"/>
      <c r="W516" s="13"/>
      <c r="X516" s="13"/>
      <c r="Y516" s="13"/>
    </row>
    <row r="517" spans="1:25" s="16" customFormat="1" ht="13" x14ac:dyDescent="0.3">
      <c r="A517" s="134" t="s">
        <v>98</v>
      </c>
      <c r="B517" s="135"/>
      <c r="C517" s="135" t="s">
        <v>3</v>
      </c>
      <c r="D517" s="135"/>
      <c r="E517" s="135"/>
      <c r="F517" s="135"/>
      <c r="G517" s="135"/>
      <c r="H517" s="135"/>
      <c r="I517" s="135"/>
      <c r="J517" s="135"/>
      <c r="K517" s="135"/>
      <c r="L517" s="135"/>
      <c r="M517" s="135"/>
      <c r="N517" s="135"/>
      <c r="O517" s="135"/>
      <c r="P517" s="135"/>
      <c r="Q517" s="135"/>
      <c r="R517" s="135" t="s">
        <v>99</v>
      </c>
      <c r="S517" s="135"/>
      <c r="T517" s="135" t="s">
        <v>100</v>
      </c>
      <c r="U517" s="135"/>
      <c r="V517" s="136"/>
      <c r="W517" s="15"/>
      <c r="X517" s="15"/>
      <c r="Y517" s="15"/>
    </row>
    <row r="518" spans="1:25" s="14" customFormat="1" x14ac:dyDescent="0.35">
      <c r="A518" s="123">
        <f>+'2026'!B19</f>
        <v>13</v>
      </c>
      <c r="B518" s="124"/>
      <c r="C518" s="125" t="str">
        <f>+'2026'!F19</f>
        <v>Suministro E instalación de puntos hidráulicos de 1/2 pulgada pvc incluye accesorios y todo lo necesario para su correcta ejecución y su funcionamiento</v>
      </c>
      <c r="D518" s="126"/>
      <c r="E518" s="126"/>
      <c r="F518" s="126"/>
      <c r="G518" s="126"/>
      <c r="H518" s="126"/>
      <c r="I518" s="126"/>
      <c r="J518" s="126"/>
      <c r="K518" s="126"/>
      <c r="L518" s="126"/>
      <c r="M518" s="126"/>
      <c r="N518" s="126"/>
      <c r="O518" s="126"/>
      <c r="P518" s="126"/>
      <c r="Q518" s="126"/>
      <c r="R518" s="126" t="str">
        <f>+'2026'!G19</f>
        <v>UND</v>
      </c>
      <c r="S518" s="126"/>
      <c r="T518" s="126"/>
      <c r="U518" s="126"/>
      <c r="V518" s="127"/>
      <c r="W518" s="13"/>
      <c r="X518" s="13"/>
      <c r="Y518" s="13"/>
    </row>
    <row r="519" spans="1:25" s="16" customFormat="1" ht="13" x14ac:dyDescent="0.3">
      <c r="A519" s="17"/>
      <c r="B519" s="18"/>
      <c r="C519" s="18"/>
      <c r="D519" s="18"/>
      <c r="E519" s="18"/>
      <c r="F519" s="18"/>
      <c r="G519" s="18"/>
      <c r="H519" s="18"/>
      <c r="I519" s="18"/>
      <c r="J519" s="18"/>
      <c r="K519" s="18"/>
      <c r="L519" s="18"/>
      <c r="M519" s="18"/>
      <c r="N519" s="18"/>
      <c r="O519" s="18"/>
      <c r="P519" s="18"/>
      <c r="Q519" s="18"/>
      <c r="R519" s="18"/>
      <c r="S519" s="18"/>
      <c r="T519" s="18"/>
      <c r="U519" s="18"/>
      <c r="V519" s="19"/>
      <c r="W519" s="15"/>
      <c r="X519" s="15"/>
      <c r="Y519" s="15"/>
    </row>
    <row r="520" spans="1:25" s="16" customFormat="1" ht="13" x14ac:dyDescent="0.3">
      <c r="A520" s="103" t="s">
        <v>101</v>
      </c>
      <c r="B520" s="104"/>
      <c r="C520" s="104"/>
      <c r="D520" s="104"/>
      <c r="E520" s="104"/>
      <c r="F520" s="104"/>
      <c r="G520" s="104"/>
      <c r="H520" s="104"/>
      <c r="I520" s="104"/>
      <c r="J520" s="104"/>
      <c r="K520" s="104"/>
      <c r="L520" s="104"/>
      <c r="M520" s="104"/>
      <c r="N520" s="104"/>
      <c r="O520" s="104"/>
      <c r="P520" s="104"/>
      <c r="Q520" s="104"/>
      <c r="R520" s="104"/>
      <c r="S520" s="104"/>
      <c r="T520" s="104"/>
      <c r="U520" s="104"/>
      <c r="V520" s="105"/>
      <c r="W520" s="15"/>
      <c r="X520" s="15"/>
      <c r="Y520" s="15"/>
    </row>
    <row r="521" spans="1:25" s="16" customFormat="1" ht="13" x14ac:dyDescent="0.3">
      <c r="A521" s="85" t="s">
        <v>3</v>
      </c>
      <c r="B521" s="86"/>
      <c r="C521" s="86"/>
      <c r="D521" s="86"/>
      <c r="E521" s="86"/>
      <c r="F521" s="86"/>
      <c r="G521" s="86"/>
      <c r="H521" s="86" t="s">
        <v>102</v>
      </c>
      <c r="I521" s="86"/>
      <c r="J521" s="86"/>
      <c r="K521" s="86" t="s">
        <v>103</v>
      </c>
      <c r="L521" s="86"/>
      <c r="M521" s="86"/>
      <c r="N521" s="86"/>
      <c r="O521" s="86" t="s">
        <v>104</v>
      </c>
      <c r="P521" s="86"/>
      <c r="Q521" s="86"/>
      <c r="R521" s="86" t="s">
        <v>105</v>
      </c>
      <c r="S521" s="86"/>
      <c r="T521" s="86" t="s">
        <v>106</v>
      </c>
      <c r="U521" s="86"/>
      <c r="V521" s="90"/>
      <c r="W521" s="15"/>
      <c r="X521" s="15"/>
      <c r="Y521" s="15"/>
    </row>
    <row r="522" spans="1:25" s="16" customFormat="1" ht="13" x14ac:dyDescent="0.3">
      <c r="A522" s="95" t="s">
        <v>107</v>
      </c>
      <c r="B522" s="122"/>
      <c r="C522" s="122"/>
      <c r="D522" s="122"/>
      <c r="E522" s="122"/>
      <c r="F522" s="122"/>
      <c r="G522" s="122"/>
      <c r="H522" s="86"/>
      <c r="I522" s="86"/>
      <c r="J522" s="86"/>
      <c r="K522" s="86"/>
      <c r="L522" s="86"/>
      <c r="M522" s="86"/>
      <c r="N522" s="86"/>
      <c r="O522" s="86"/>
      <c r="P522" s="86"/>
      <c r="Q522" s="86"/>
      <c r="R522" s="86"/>
      <c r="S522" s="86"/>
      <c r="T522" s="101">
        <v>6000</v>
      </c>
      <c r="U522" s="101"/>
      <c r="V522" s="102"/>
      <c r="W522" s="15"/>
      <c r="X522" s="15"/>
      <c r="Y522" s="15"/>
    </row>
    <row r="523" spans="1:25" s="16" customFormat="1" ht="13" x14ac:dyDescent="0.3">
      <c r="A523" s="95"/>
      <c r="B523" s="96"/>
      <c r="C523" s="96"/>
      <c r="D523" s="96"/>
      <c r="E523" s="96"/>
      <c r="F523" s="96"/>
      <c r="G523" s="96"/>
      <c r="H523" s="86"/>
      <c r="I523" s="86"/>
      <c r="J523" s="86"/>
      <c r="K523" s="86"/>
      <c r="L523" s="86"/>
      <c r="M523" s="86"/>
      <c r="N523" s="86"/>
      <c r="O523" s="101"/>
      <c r="P523" s="101"/>
      <c r="Q523" s="101"/>
      <c r="R523" s="100"/>
      <c r="S523" s="100"/>
      <c r="T523" s="163"/>
      <c r="U523" s="163"/>
      <c r="V523" s="164"/>
      <c r="W523" s="15"/>
      <c r="X523" s="15"/>
      <c r="Y523" s="15"/>
    </row>
    <row r="524" spans="1:25" s="16" customFormat="1" ht="13" x14ac:dyDescent="0.3">
      <c r="A524" s="95"/>
      <c r="B524" s="96"/>
      <c r="C524" s="96"/>
      <c r="D524" s="96"/>
      <c r="E524" s="96"/>
      <c r="F524" s="96"/>
      <c r="G524" s="96"/>
      <c r="H524" s="86"/>
      <c r="I524" s="86"/>
      <c r="J524" s="86"/>
      <c r="K524" s="86"/>
      <c r="L524" s="86"/>
      <c r="M524" s="86"/>
      <c r="N524" s="86"/>
      <c r="O524" s="101"/>
      <c r="P524" s="101"/>
      <c r="Q524" s="101"/>
      <c r="R524" s="100"/>
      <c r="S524" s="100"/>
      <c r="T524" s="163"/>
      <c r="U524" s="163"/>
      <c r="V524" s="164"/>
      <c r="W524" s="15"/>
      <c r="X524" s="15"/>
      <c r="Y524" s="15"/>
    </row>
    <row r="525" spans="1:25" s="16" customFormat="1" ht="13" x14ac:dyDescent="0.3">
      <c r="A525" s="91" t="s">
        <v>109</v>
      </c>
      <c r="B525" s="92"/>
      <c r="C525" s="92"/>
      <c r="D525" s="92"/>
      <c r="E525" s="92"/>
      <c r="F525" s="92"/>
      <c r="G525" s="92"/>
      <c r="H525" s="92"/>
      <c r="I525" s="92"/>
      <c r="J525" s="92"/>
      <c r="K525" s="92"/>
      <c r="L525" s="92"/>
      <c r="M525" s="92"/>
      <c r="N525" s="92"/>
      <c r="O525" s="92"/>
      <c r="P525" s="92"/>
      <c r="Q525" s="92"/>
      <c r="R525" s="92"/>
      <c r="S525" s="92"/>
      <c r="T525" s="109">
        <f>+SUM(T522:V524)</f>
        <v>6000</v>
      </c>
      <c r="U525" s="86"/>
      <c r="V525" s="90"/>
      <c r="W525" s="15"/>
      <c r="X525" s="15"/>
      <c r="Y525" s="15"/>
    </row>
    <row r="526" spans="1:25" s="16" customFormat="1" ht="13" x14ac:dyDescent="0.3">
      <c r="A526" s="20"/>
      <c r="B526" s="21"/>
      <c r="C526" s="21"/>
      <c r="D526" s="21"/>
      <c r="E526" s="21"/>
      <c r="F526" s="21"/>
      <c r="G526" s="21"/>
      <c r="H526" s="21"/>
      <c r="I526" s="21"/>
      <c r="J526" s="21"/>
      <c r="K526" s="21"/>
      <c r="L526" s="21"/>
      <c r="M526" s="21"/>
      <c r="N526" s="21"/>
      <c r="O526" s="21"/>
      <c r="P526" s="21"/>
      <c r="Q526" s="21"/>
      <c r="R526" s="21"/>
      <c r="S526" s="22"/>
      <c r="T526" s="22"/>
      <c r="U526" s="22"/>
      <c r="V526" s="23"/>
      <c r="W526" s="15"/>
      <c r="X526" s="15"/>
      <c r="Y526" s="15"/>
    </row>
    <row r="527" spans="1:25" s="16" customFormat="1" ht="13" x14ac:dyDescent="0.3">
      <c r="A527" s="103" t="s">
        <v>110</v>
      </c>
      <c r="B527" s="104"/>
      <c r="C527" s="104"/>
      <c r="D527" s="104"/>
      <c r="E527" s="104"/>
      <c r="F527" s="104"/>
      <c r="G527" s="104"/>
      <c r="H527" s="104"/>
      <c r="I527" s="104"/>
      <c r="J527" s="104"/>
      <c r="K527" s="104"/>
      <c r="L527" s="104"/>
      <c r="M527" s="104"/>
      <c r="N527" s="104"/>
      <c r="O527" s="104"/>
      <c r="P527" s="104"/>
      <c r="Q527" s="104"/>
      <c r="R527" s="104"/>
      <c r="S527" s="104"/>
      <c r="T527" s="104"/>
      <c r="U527" s="104"/>
      <c r="V527" s="105"/>
      <c r="W527" s="15"/>
      <c r="X527" s="15"/>
      <c r="Y527" s="15"/>
    </row>
    <row r="528" spans="1:25" s="16" customFormat="1" ht="13" x14ac:dyDescent="0.3">
      <c r="A528" s="118" t="s">
        <v>3</v>
      </c>
      <c r="B528" s="119"/>
      <c r="C528" s="119"/>
      <c r="D528" s="119"/>
      <c r="E528" s="119"/>
      <c r="F528" s="119"/>
      <c r="G528" s="119"/>
      <c r="H528" s="119"/>
      <c r="I528" s="119"/>
      <c r="J528" s="119"/>
      <c r="K528" s="119"/>
      <c r="L528" s="119"/>
      <c r="M528" s="119" t="s">
        <v>99</v>
      </c>
      <c r="N528" s="119"/>
      <c r="O528" s="119" t="s">
        <v>100</v>
      </c>
      <c r="P528" s="119"/>
      <c r="Q528" s="119" t="s">
        <v>111</v>
      </c>
      <c r="R528" s="119"/>
      <c r="S528" s="119"/>
      <c r="T528" s="119" t="s">
        <v>112</v>
      </c>
      <c r="U528" s="119"/>
      <c r="V528" s="120"/>
      <c r="W528" s="15"/>
      <c r="X528" s="15"/>
      <c r="Y528" s="15"/>
    </row>
    <row r="529" spans="1:25" s="16" customFormat="1" ht="13" x14ac:dyDescent="0.3">
      <c r="A529" s="110" t="s">
        <v>162</v>
      </c>
      <c r="B529" s="111"/>
      <c r="C529" s="111"/>
      <c r="D529" s="111"/>
      <c r="E529" s="111"/>
      <c r="F529" s="111"/>
      <c r="G529" s="111"/>
      <c r="H529" s="111"/>
      <c r="I529" s="111"/>
      <c r="J529" s="111"/>
      <c r="K529" s="111"/>
      <c r="L529" s="112"/>
      <c r="M529" s="113" t="s">
        <v>7</v>
      </c>
      <c r="N529" s="113"/>
      <c r="O529" s="117">
        <v>1.5</v>
      </c>
      <c r="P529" s="117"/>
      <c r="Q529" s="114">
        <v>4500</v>
      </c>
      <c r="R529" s="114"/>
      <c r="S529" s="114"/>
      <c r="T529" s="115">
        <f>+O529*Q529</f>
        <v>6750</v>
      </c>
      <c r="U529" s="113"/>
      <c r="V529" s="116"/>
      <c r="W529" s="15"/>
      <c r="X529" s="15"/>
      <c r="Y529" s="15"/>
    </row>
    <row r="530" spans="1:25" s="16" customFormat="1" ht="13" x14ac:dyDescent="0.3">
      <c r="A530" s="110" t="s">
        <v>163</v>
      </c>
      <c r="B530" s="111"/>
      <c r="C530" s="111"/>
      <c r="D530" s="111"/>
      <c r="E530" s="111"/>
      <c r="F530" s="111"/>
      <c r="G530" s="111"/>
      <c r="H530" s="111"/>
      <c r="I530" s="111"/>
      <c r="J530" s="111"/>
      <c r="K530" s="111"/>
      <c r="L530" s="112"/>
      <c r="M530" s="113" t="s">
        <v>7</v>
      </c>
      <c r="N530" s="113"/>
      <c r="O530" s="117">
        <v>4</v>
      </c>
      <c r="P530" s="117"/>
      <c r="Q530" s="114">
        <v>3000</v>
      </c>
      <c r="R530" s="114"/>
      <c r="S530" s="114"/>
      <c r="T530" s="115">
        <f t="shared" ref="T530:T531" si="12">+O530*Q530</f>
        <v>12000</v>
      </c>
      <c r="U530" s="113"/>
      <c r="V530" s="116"/>
      <c r="W530" s="15"/>
      <c r="X530" s="15"/>
      <c r="Y530" s="15"/>
    </row>
    <row r="531" spans="1:25" s="16" customFormat="1" ht="13" x14ac:dyDescent="0.3">
      <c r="A531" s="110" t="s">
        <v>164</v>
      </c>
      <c r="B531" s="111"/>
      <c r="C531" s="111"/>
      <c r="D531" s="111"/>
      <c r="E531" s="111"/>
      <c r="F531" s="111"/>
      <c r="G531" s="111"/>
      <c r="H531" s="111"/>
      <c r="I531" s="111"/>
      <c r="J531" s="111"/>
      <c r="K531" s="111"/>
      <c r="L531" s="112"/>
      <c r="M531" s="113" t="s">
        <v>7</v>
      </c>
      <c r="N531" s="113"/>
      <c r="O531" s="117">
        <v>1</v>
      </c>
      <c r="P531" s="117"/>
      <c r="Q531" s="114">
        <v>5000</v>
      </c>
      <c r="R531" s="114"/>
      <c r="S531" s="114"/>
      <c r="T531" s="115">
        <f t="shared" si="12"/>
        <v>5000</v>
      </c>
      <c r="U531" s="113"/>
      <c r="V531" s="116"/>
      <c r="W531" s="15"/>
      <c r="X531" s="15"/>
      <c r="Y531" s="15"/>
    </row>
    <row r="532" spans="1:25" s="16" customFormat="1" ht="13" x14ac:dyDescent="0.3">
      <c r="A532" s="110" t="s">
        <v>165</v>
      </c>
      <c r="B532" s="111"/>
      <c r="C532" s="111"/>
      <c r="D532" s="111"/>
      <c r="E532" s="111"/>
      <c r="F532" s="111"/>
      <c r="G532" s="111"/>
      <c r="H532" s="111"/>
      <c r="I532" s="111"/>
      <c r="J532" s="111"/>
      <c r="K532" s="111"/>
      <c r="L532" s="112"/>
      <c r="M532" s="113" t="s">
        <v>7</v>
      </c>
      <c r="N532" s="113"/>
      <c r="O532" s="117">
        <v>2</v>
      </c>
      <c r="P532" s="117"/>
      <c r="Q532" s="114">
        <v>1500</v>
      </c>
      <c r="R532" s="114"/>
      <c r="S532" s="114"/>
      <c r="T532" s="115">
        <f t="shared" ref="T532:T533" si="13">+O532*Q532</f>
        <v>3000</v>
      </c>
      <c r="U532" s="113"/>
      <c r="V532" s="116"/>
      <c r="W532" s="15"/>
      <c r="X532" s="15"/>
      <c r="Y532" s="15"/>
    </row>
    <row r="533" spans="1:25" s="16" customFormat="1" ht="13" x14ac:dyDescent="0.3">
      <c r="A533" s="155" t="s">
        <v>166</v>
      </c>
      <c r="B533" s="156"/>
      <c r="C533" s="156"/>
      <c r="D533" s="156"/>
      <c r="E533" s="156"/>
      <c r="F533" s="156"/>
      <c r="G533" s="156"/>
      <c r="H533" s="156"/>
      <c r="I533" s="156"/>
      <c r="J533" s="156"/>
      <c r="K533" s="156"/>
      <c r="L533" s="157"/>
      <c r="M533" s="158" t="s">
        <v>7</v>
      </c>
      <c r="N533" s="159"/>
      <c r="O533" s="160">
        <v>1</v>
      </c>
      <c r="P533" s="161"/>
      <c r="Q533" s="162">
        <v>2000</v>
      </c>
      <c r="R533" s="98"/>
      <c r="S533" s="99"/>
      <c r="T533" s="115">
        <f t="shared" si="13"/>
        <v>2000</v>
      </c>
      <c r="U533" s="113"/>
      <c r="V533" s="116"/>
      <c r="W533" s="15"/>
      <c r="X533" s="15"/>
      <c r="Y533" s="15"/>
    </row>
    <row r="534" spans="1:25" s="16" customFormat="1" ht="13" x14ac:dyDescent="0.3">
      <c r="A534" s="91" t="s">
        <v>109</v>
      </c>
      <c r="B534" s="92"/>
      <c r="C534" s="92"/>
      <c r="D534" s="92"/>
      <c r="E534" s="92"/>
      <c r="F534" s="92"/>
      <c r="G534" s="92"/>
      <c r="H534" s="92"/>
      <c r="I534" s="92"/>
      <c r="J534" s="92"/>
      <c r="K534" s="92"/>
      <c r="L534" s="92"/>
      <c r="M534" s="92"/>
      <c r="N534" s="92"/>
      <c r="O534" s="92"/>
      <c r="P534" s="92"/>
      <c r="Q534" s="92"/>
      <c r="R534" s="92"/>
      <c r="S534" s="92"/>
      <c r="T534" s="109">
        <f>+SUM(T529:V533)</f>
        <v>28750</v>
      </c>
      <c r="U534" s="86"/>
      <c r="V534" s="90"/>
      <c r="W534" s="15"/>
      <c r="X534" s="15"/>
      <c r="Y534" s="15"/>
    </row>
    <row r="535" spans="1:25" s="16" customFormat="1" ht="13" x14ac:dyDescent="0.3">
      <c r="A535" s="103" t="s">
        <v>117</v>
      </c>
      <c r="B535" s="104"/>
      <c r="C535" s="104"/>
      <c r="D535" s="104"/>
      <c r="E535" s="104"/>
      <c r="F535" s="104"/>
      <c r="G535" s="104"/>
      <c r="H535" s="104"/>
      <c r="I535" s="104"/>
      <c r="J535" s="104"/>
      <c r="K535" s="104"/>
      <c r="L535" s="104"/>
      <c r="M535" s="104"/>
      <c r="N535" s="104"/>
      <c r="O535" s="104"/>
      <c r="P535" s="104"/>
      <c r="Q535" s="104"/>
      <c r="R535" s="104"/>
      <c r="S535" s="104"/>
      <c r="T535" s="104"/>
      <c r="U535" s="104"/>
      <c r="V535" s="105"/>
      <c r="W535" s="15"/>
      <c r="X535" s="15"/>
      <c r="Y535" s="15"/>
    </row>
    <row r="536" spans="1:25" s="16" customFormat="1" ht="13" x14ac:dyDescent="0.3">
      <c r="A536" s="85" t="s">
        <v>118</v>
      </c>
      <c r="B536" s="86"/>
      <c r="C536" s="86"/>
      <c r="D536" s="86"/>
      <c r="E536" s="86"/>
      <c r="F536" s="86"/>
      <c r="G536" s="86"/>
      <c r="H536" s="86"/>
      <c r="I536" s="86"/>
      <c r="J536" s="86"/>
      <c r="K536" s="86" t="s">
        <v>119</v>
      </c>
      <c r="L536" s="86"/>
      <c r="M536" s="86" t="s">
        <v>120</v>
      </c>
      <c r="N536" s="86"/>
      <c r="O536" s="86" t="s">
        <v>121</v>
      </c>
      <c r="P536" s="86"/>
      <c r="Q536" s="86"/>
      <c r="R536" s="86" t="s">
        <v>122</v>
      </c>
      <c r="S536" s="86"/>
      <c r="T536" s="86" t="s">
        <v>106</v>
      </c>
      <c r="U536" s="86"/>
      <c r="V536" s="90"/>
      <c r="W536" s="15"/>
      <c r="X536" s="15"/>
      <c r="Y536" s="15"/>
    </row>
    <row r="537" spans="1:25" s="16" customFormat="1" ht="13" x14ac:dyDescent="0.3">
      <c r="A537" s="85"/>
      <c r="B537" s="86"/>
      <c r="C537" s="86"/>
      <c r="D537" s="86"/>
      <c r="E537" s="86"/>
      <c r="F537" s="86"/>
      <c r="G537" s="86"/>
      <c r="H537" s="86"/>
      <c r="I537" s="86"/>
      <c r="J537" s="86"/>
      <c r="K537" s="86"/>
      <c r="L537" s="86"/>
      <c r="M537" s="86"/>
      <c r="N537" s="86"/>
      <c r="O537" s="86"/>
      <c r="P537" s="86"/>
      <c r="Q537" s="86"/>
      <c r="R537" s="86"/>
      <c r="S537" s="86"/>
      <c r="T537" s="86"/>
      <c r="U537" s="86"/>
      <c r="V537" s="90"/>
      <c r="W537" s="15"/>
      <c r="X537" s="15"/>
      <c r="Y537" s="15"/>
    </row>
    <row r="538" spans="1:25" s="16" customFormat="1" ht="13" x14ac:dyDescent="0.3">
      <c r="A538" s="85"/>
      <c r="B538" s="86"/>
      <c r="C538" s="86"/>
      <c r="D538" s="86"/>
      <c r="E538" s="86"/>
      <c r="F538" s="86"/>
      <c r="G538" s="86"/>
      <c r="H538" s="86"/>
      <c r="I538" s="86"/>
      <c r="J538" s="86"/>
      <c r="K538" s="86"/>
      <c r="L538" s="86"/>
      <c r="M538" s="86"/>
      <c r="N538" s="86"/>
      <c r="O538" s="86"/>
      <c r="P538" s="86"/>
      <c r="Q538" s="86"/>
      <c r="R538" s="86"/>
      <c r="S538" s="86"/>
      <c r="T538" s="86"/>
      <c r="U538" s="86"/>
      <c r="V538" s="90"/>
      <c r="W538" s="15"/>
      <c r="X538" s="15"/>
      <c r="Y538" s="15"/>
    </row>
    <row r="539" spans="1:25" s="16" customFormat="1" ht="13" x14ac:dyDescent="0.3">
      <c r="A539" s="85"/>
      <c r="B539" s="86"/>
      <c r="C539" s="86"/>
      <c r="D539" s="86"/>
      <c r="E539" s="86"/>
      <c r="F539" s="86"/>
      <c r="G539" s="86"/>
      <c r="H539" s="86"/>
      <c r="I539" s="86"/>
      <c r="J539" s="86"/>
      <c r="K539" s="86"/>
      <c r="L539" s="86"/>
      <c r="M539" s="86"/>
      <c r="N539" s="86"/>
      <c r="O539" s="86"/>
      <c r="P539" s="86"/>
      <c r="Q539" s="86"/>
      <c r="R539" s="86"/>
      <c r="S539" s="86"/>
      <c r="T539" s="86"/>
      <c r="U539" s="86"/>
      <c r="V539" s="90"/>
      <c r="W539" s="15"/>
      <c r="X539" s="15"/>
      <c r="Y539" s="15"/>
    </row>
    <row r="540" spans="1:25" s="16" customFormat="1" ht="13" x14ac:dyDescent="0.3">
      <c r="A540" s="91" t="s">
        <v>109</v>
      </c>
      <c r="B540" s="92"/>
      <c r="C540" s="92"/>
      <c r="D540" s="92"/>
      <c r="E540" s="92"/>
      <c r="F540" s="92"/>
      <c r="G540" s="92"/>
      <c r="H540" s="92"/>
      <c r="I540" s="92"/>
      <c r="J540" s="92"/>
      <c r="K540" s="92"/>
      <c r="L540" s="92"/>
      <c r="M540" s="92"/>
      <c r="N540" s="92"/>
      <c r="O540" s="92"/>
      <c r="P540" s="92"/>
      <c r="Q540" s="92"/>
      <c r="R540" s="92"/>
      <c r="S540" s="92"/>
      <c r="T540" s="86"/>
      <c r="U540" s="86"/>
      <c r="V540" s="90"/>
      <c r="W540" s="15"/>
      <c r="X540" s="15"/>
      <c r="Y540" s="15"/>
    </row>
    <row r="541" spans="1:25" s="16" customFormat="1" ht="13" x14ac:dyDescent="0.3">
      <c r="A541" s="20"/>
      <c r="B541" s="21"/>
      <c r="C541" s="21"/>
      <c r="D541" s="21"/>
      <c r="E541" s="21"/>
      <c r="F541" s="21"/>
      <c r="G541" s="21"/>
      <c r="H541" s="21"/>
      <c r="I541" s="21"/>
      <c r="J541" s="21"/>
      <c r="K541" s="21"/>
      <c r="L541" s="21"/>
      <c r="M541" s="21"/>
      <c r="N541" s="21"/>
      <c r="O541" s="21"/>
      <c r="P541" s="21"/>
      <c r="Q541" s="21"/>
      <c r="R541" s="21"/>
      <c r="S541" s="22"/>
      <c r="T541" s="22"/>
      <c r="U541" s="22"/>
      <c r="V541" s="23"/>
      <c r="W541" s="26"/>
      <c r="X541" s="26"/>
      <c r="Y541" s="26"/>
    </row>
    <row r="542" spans="1:25" s="16" customFormat="1" ht="13" x14ac:dyDescent="0.3">
      <c r="A542" s="103" t="s">
        <v>123</v>
      </c>
      <c r="B542" s="104"/>
      <c r="C542" s="104"/>
      <c r="D542" s="104"/>
      <c r="E542" s="104"/>
      <c r="F542" s="104"/>
      <c r="G542" s="104"/>
      <c r="H542" s="104"/>
      <c r="I542" s="104"/>
      <c r="J542" s="104"/>
      <c r="K542" s="104"/>
      <c r="L542" s="104"/>
      <c r="M542" s="104"/>
      <c r="N542" s="104"/>
      <c r="O542" s="104"/>
      <c r="P542" s="104"/>
      <c r="Q542" s="104"/>
      <c r="R542" s="104"/>
      <c r="S542" s="104"/>
      <c r="T542" s="104"/>
      <c r="U542" s="104"/>
      <c r="V542" s="105"/>
      <c r="W542" s="15"/>
      <c r="X542" s="15"/>
      <c r="Y542" s="15"/>
    </row>
    <row r="543" spans="1:25" s="16" customFormat="1" ht="22.5" customHeight="1" x14ac:dyDescent="0.3">
      <c r="A543" s="85" t="s">
        <v>124</v>
      </c>
      <c r="B543" s="86"/>
      <c r="C543" s="86"/>
      <c r="D543" s="86"/>
      <c r="E543" s="86"/>
      <c r="F543" s="86"/>
      <c r="G543" s="86"/>
      <c r="H543" s="86"/>
      <c r="I543" s="86"/>
      <c r="J543" s="106" t="s">
        <v>125</v>
      </c>
      <c r="K543" s="106"/>
      <c r="L543" s="106"/>
      <c r="M543" s="106"/>
      <c r="N543" s="107" t="s">
        <v>126</v>
      </c>
      <c r="O543" s="107"/>
      <c r="P543" s="108"/>
      <c r="Q543" s="86" t="s">
        <v>105</v>
      </c>
      <c r="R543" s="86"/>
      <c r="S543" s="86"/>
      <c r="T543" s="86" t="s">
        <v>106</v>
      </c>
      <c r="U543" s="86"/>
      <c r="V543" s="90"/>
      <c r="W543" s="15"/>
      <c r="X543" s="15"/>
      <c r="Y543" s="15"/>
    </row>
    <row r="544" spans="1:25" s="16" customFormat="1" ht="13" x14ac:dyDescent="0.3">
      <c r="A544" s="95" t="s">
        <v>143</v>
      </c>
      <c r="B544" s="96"/>
      <c r="C544" s="96"/>
      <c r="D544" s="96"/>
      <c r="E544" s="96"/>
      <c r="F544" s="96"/>
      <c r="G544" s="96"/>
      <c r="H544" s="96"/>
      <c r="I544" s="96"/>
      <c r="J544" s="97">
        <v>1</v>
      </c>
      <c r="K544" s="97"/>
      <c r="L544" s="97"/>
      <c r="M544" s="97"/>
      <c r="N544" s="98">
        <v>139345</v>
      </c>
      <c r="O544" s="98"/>
      <c r="P544" s="99"/>
      <c r="Q544" s="100">
        <v>7</v>
      </c>
      <c r="R544" s="100"/>
      <c r="S544" s="100"/>
      <c r="T544" s="101">
        <f>+(J544*N544)/Q544</f>
        <v>19906.428571428572</v>
      </c>
      <c r="U544" s="101"/>
      <c r="V544" s="102"/>
      <c r="W544" s="15"/>
      <c r="X544" s="15"/>
      <c r="Y544" s="15"/>
    </row>
    <row r="545" spans="1:25" s="16" customFormat="1" ht="13" x14ac:dyDescent="0.3">
      <c r="A545" s="95" t="s">
        <v>128</v>
      </c>
      <c r="B545" s="96"/>
      <c r="C545" s="96"/>
      <c r="D545" s="96"/>
      <c r="E545" s="96"/>
      <c r="F545" s="96"/>
      <c r="G545" s="96"/>
      <c r="H545" s="96"/>
      <c r="I545" s="96"/>
      <c r="J545" s="97">
        <v>1</v>
      </c>
      <c r="K545" s="97"/>
      <c r="L545" s="97"/>
      <c r="M545" s="97"/>
      <c r="N545" s="98">
        <v>95436</v>
      </c>
      <c r="O545" s="98"/>
      <c r="P545" s="99"/>
      <c r="Q545" s="100">
        <v>7</v>
      </c>
      <c r="R545" s="100"/>
      <c r="S545" s="100"/>
      <c r="T545" s="101">
        <f>+(J545*N545)/Q545</f>
        <v>13633.714285714286</v>
      </c>
      <c r="U545" s="101"/>
      <c r="V545" s="102"/>
      <c r="W545" s="15"/>
      <c r="X545" s="15"/>
      <c r="Y545" s="15"/>
    </row>
    <row r="546" spans="1:25" s="16" customFormat="1" ht="13" x14ac:dyDescent="0.3">
      <c r="A546" s="85"/>
      <c r="B546" s="86"/>
      <c r="C546" s="86"/>
      <c r="D546" s="86"/>
      <c r="E546" s="86"/>
      <c r="F546" s="86"/>
      <c r="G546" s="86"/>
      <c r="H546" s="86"/>
      <c r="I546" s="86"/>
      <c r="J546" s="87"/>
      <c r="K546" s="88"/>
      <c r="L546" s="88"/>
      <c r="M546" s="88"/>
      <c r="N546" s="88"/>
      <c r="O546" s="88"/>
      <c r="P546" s="89"/>
      <c r="Q546" s="86"/>
      <c r="R546" s="86"/>
      <c r="S546" s="86"/>
      <c r="T546" s="86"/>
      <c r="U546" s="86"/>
      <c r="V546" s="90"/>
      <c r="W546" s="15"/>
      <c r="X546" s="15"/>
      <c r="Y546" s="15"/>
    </row>
    <row r="547" spans="1:25" s="16" customFormat="1" ht="13" x14ac:dyDescent="0.3">
      <c r="A547" s="91" t="s">
        <v>109</v>
      </c>
      <c r="B547" s="92"/>
      <c r="C547" s="92"/>
      <c r="D547" s="92"/>
      <c r="E547" s="92"/>
      <c r="F547" s="92"/>
      <c r="G547" s="92"/>
      <c r="H547" s="92"/>
      <c r="I547" s="92"/>
      <c r="J547" s="92"/>
      <c r="K547" s="92"/>
      <c r="L547" s="92"/>
      <c r="M547" s="92"/>
      <c r="N547" s="92"/>
      <c r="O547" s="92"/>
      <c r="P547" s="92"/>
      <c r="Q547" s="92"/>
      <c r="R547" s="92"/>
      <c r="S547" s="92"/>
      <c r="T547" s="93">
        <f>+SUM(T544:V545)</f>
        <v>33540.142857142855</v>
      </c>
      <c r="U547" s="93"/>
      <c r="V547" s="94"/>
      <c r="W547" s="15"/>
      <c r="X547" s="15"/>
      <c r="Y547" s="15"/>
    </row>
    <row r="548" spans="1:25" s="28" customFormat="1" x14ac:dyDescent="0.35">
      <c r="A548" s="77" t="s">
        <v>129</v>
      </c>
      <c r="B548" s="78"/>
      <c r="C548" s="78"/>
      <c r="D548" s="78"/>
      <c r="E548" s="78"/>
      <c r="F548" s="78"/>
      <c r="G548" s="78"/>
      <c r="H548" s="78"/>
      <c r="I548" s="78"/>
      <c r="J548" s="78"/>
      <c r="K548" s="78"/>
      <c r="L548" s="78"/>
      <c r="M548" s="78"/>
      <c r="N548" s="78"/>
      <c r="O548" s="78"/>
      <c r="P548" s="78"/>
      <c r="Q548" s="78"/>
      <c r="R548" s="78"/>
      <c r="S548" s="78"/>
      <c r="T548" s="79">
        <f>+T547+T540+T534+T525</f>
        <v>68290.142857142855</v>
      </c>
      <c r="U548" s="79"/>
      <c r="V548" s="80"/>
      <c r="W548" s="15"/>
      <c r="X548" s="15"/>
      <c r="Y548" s="15"/>
    </row>
    <row r="549" spans="1:25" s="28" customFormat="1" x14ac:dyDescent="0.35">
      <c r="A549" s="29" t="s">
        <v>130</v>
      </c>
      <c r="B549" s="30"/>
      <c r="C549" s="30"/>
      <c r="D549" s="31"/>
      <c r="E549" s="32">
        <v>0.25</v>
      </c>
      <c r="F549" s="30"/>
      <c r="G549" s="30"/>
      <c r="H549" s="30"/>
      <c r="I549" s="30"/>
      <c r="J549" s="30"/>
      <c r="K549" s="30"/>
      <c r="L549" s="30"/>
      <c r="M549" s="31"/>
      <c r="N549" s="27"/>
      <c r="O549" s="27"/>
      <c r="P549" s="27"/>
      <c r="Q549" s="27"/>
      <c r="R549" s="27"/>
      <c r="S549" s="27" t="s">
        <v>131</v>
      </c>
      <c r="T549" s="79">
        <f>+T548*E549</f>
        <v>17072.535714285714</v>
      </c>
      <c r="U549" s="79"/>
      <c r="V549" s="80"/>
      <c r="W549" s="15"/>
      <c r="X549" s="15"/>
      <c r="Y549" s="15"/>
    </row>
    <row r="550" spans="1:25" s="28" customFormat="1" ht="15" thickBot="1" x14ac:dyDescent="0.4">
      <c r="A550" s="81" t="s">
        <v>132</v>
      </c>
      <c r="B550" s="82"/>
      <c r="C550" s="82"/>
      <c r="D550" s="82"/>
      <c r="E550" s="82"/>
      <c r="F550" s="82"/>
      <c r="G550" s="82"/>
      <c r="H550" s="82"/>
      <c r="I550" s="82"/>
      <c r="J550" s="82"/>
      <c r="K550" s="82"/>
      <c r="L550" s="82"/>
      <c r="M550" s="82"/>
      <c r="N550" s="82"/>
      <c r="O550" s="82"/>
      <c r="P550" s="82"/>
      <c r="Q550" s="82"/>
      <c r="R550" s="82"/>
      <c r="S550" s="82"/>
      <c r="T550" s="83">
        <f>+T549+T548</f>
        <v>85362.678571428565</v>
      </c>
      <c r="U550" s="83"/>
      <c r="V550" s="84"/>
      <c r="W550" s="15"/>
      <c r="X550" s="15"/>
      <c r="Y550" s="15"/>
    </row>
    <row r="552" spans="1:25" ht="15" thickBot="1" x14ac:dyDescent="0.4"/>
    <row r="553" spans="1:25" s="12" customFormat="1" ht="30" customHeight="1" x14ac:dyDescent="0.35">
      <c r="A553" s="137"/>
      <c r="B553" s="138"/>
      <c r="C553" s="138"/>
      <c r="D553" s="139"/>
      <c r="E553" s="146" t="s">
        <v>94</v>
      </c>
      <c r="F553" s="147"/>
      <c r="G553" s="147"/>
      <c r="H553" s="147"/>
      <c r="I553" s="147"/>
      <c r="J553" s="147"/>
      <c r="K553" s="147"/>
      <c r="L553" s="147"/>
      <c r="M553" s="147"/>
      <c r="N553" s="147"/>
      <c r="O553" s="147"/>
      <c r="P553" s="147"/>
      <c r="Q553" s="147"/>
      <c r="R553" s="147"/>
      <c r="S553" s="148"/>
      <c r="T553" s="146" t="s">
        <v>95</v>
      </c>
      <c r="U553" s="147"/>
      <c r="V553" s="148"/>
    </row>
    <row r="554" spans="1:25" s="12" customFormat="1" ht="30" customHeight="1" thickBot="1" x14ac:dyDescent="0.4">
      <c r="A554" s="140"/>
      <c r="B554" s="141"/>
      <c r="C554" s="141"/>
      <c r="D554" s="142"/>
      <c r="E554" s="149"/>
      <c r="F554" s="150"/>
      <c r="G554" s="150"/>
      <c r="H554" s="150"/>
      <c r="I554" s="150"/>
      <c r="J554" s="150"/>
      <c r="K554" s="150"/>
      <c r="L554" s="150"/>
      <c r="M554" s="150"/>
      <c r="N554" s="150"/>
      <c r="O554" s="150"/>
      <c r="P554" s="150"/>
      <c r="Q554" s="150"/>
      <c r="R554" s="150"/>
      <c r="S554" s="151"/>
      <c r="T554" s="149"/>
      <c r="U554" s="150"/>
      <c r="V554" s="151"/>
    </row>
    <row r="555" spans="1:25" s="12" customFormat="1" ht="5.15" customHeight="1" thickBot="1" x14ac:dyDescent="0.4">
      <c r="A555" s="140"/>
      <c r="B555" s="141"/>
      <c r="C555" s="141"/>
      <c r="D555" s="142"/>
      <c r="E555" s="152"/>
      <c r="F555" s="153"/>
      <c r="G555" s="153"/>
      <c r="H555" s="153"/>
      <c r="I555" s="153"/>
      <c r="J555" s="153"/>
      <c r="K555" s="153"/>
      <c r="L555" s="153"/>
      <c r="M555" s="153"/>
      <c r="N555" s="153"/>
      <c r="O555" s="153"/>
      <c r="P555" s="153"/>
      <c r="Q555" s="153"/>
      <c r="R555" s="153"/>
      <c r="S555" s="153"/>
      <c r="T555" s="153"/>
      <c r="U555" s="153"/>
      <c r="V555" s="154"/>
    </row>
    <row r="556" spans="1:25" s="12" customFormat="1" ht="25" customHeight="1" thickBot="1" x14ac:dyDescent="0.4">
      <c r="A556" s="140"/>
      <c r="B556" s="141"/>
      <c r="C556" s="141"/>
      <c r="D556" s="142"/>
      <c r="E556" s="128" t="s">
        <v>96</v>
      </c>
      <c r="F556" s="129"/>
      <c r="G556" s="129"/>
      <c r="H556" s="129"/>
      <c r="I556" s="129"/>
      <c r="J556" s="129"/>
      <c r="K556" s="129"/>
      <c r="L556" s="129"/>
      <c r="M556" s="129"/>
      <c r="N556" s="129"/>
      <c r="O556" s="129"/>
      <c r="P556" s="129"/>
      <c r="Q556" s="129"/>
      <c r="R556" s="129"/>
      <c r="S556" s="129"/>
      <c r="T556" s="129"/>
      <c r="U556" s="129"/>
      <c r="V556" s="130"/>
    </row>
    <row r="557" spans="1:25" s="12" customFormat="1" ht="5.15" customHeight="1" thickBot="1" x14ac:dyDescent="0.4">
      <c r="A557" s="143"/>
      <c r="B557" s="144"/>
      <c r="C557" s="144"/>
      <c r="D557" s="145"/>
      <c r="E557" s="128"/>
      <c r="F557" s="129"/>
      <c r="G557" s="129"/>
      <c r="H557" s="129"/>
      <c r="I557" s="129"/>
      <c r="J557" s="129"/>
      <c r="K557" s="129"/>
      <c r="L557" s="129"/>
      <c r="M557" s="129"/>
      <c r="N557" s="129"/>
      <c r="O557" s="129"/>
      <c r="P557" s="129"/>
      <c r="Q557" s="129"/>
      <c r="R557" s="129"/>
      <c r="S557" s="129"/>
      <c r="T557" s="129"/>
      <c r="U557" s="129"/>
      <c r="V557" s="130"/>
    </row>
    <row r="558" spans="1:25" s="14" customFormat="1" x14ac:dyDescent="0.35">
      <c r="A558" s="131" t="s">
        <v>97</v>
      </c>
      <c r="B558" s="132"/>
      <c r="C558" s="132"/>
      <c r="D558" s="132"/>
      <c r="E558" s="132"/>
      <c r="F558" s="132"/>
      <c r="G558" s="132"/>
      <c r="H558" s="132"/>
      <c r="I558" s="132"/>
      <c r="J558" s="132"/>
      <c r="K558" s="132"/>
      <c r="L558" s="132"/>
      <c r="M558" s="132"/>
      <c r="N558" s="132"/>
      <c r="O558" s="132"/>
      <c r="P558" s="132"/>
      <c r="Q558" s="132"/>
      <c r="R558" s="132"/>
      <c r="S558" s="132"/>
      <c r="T558" s="132"/>
      <c r="U558" s="132"/>
      <c r="V558" s="133"/>
      <c r="W558" s="13"/>
      <c r="X558" s="13"/>
      <c r="Y558" s="13"/>
    </row>
    <row r="559" spans="1:25" s="16" customFormat="1" ht="13" x14ac:dyDescent="0.3">
      <c r="A559" s="134" t="s">
        <v>98</v>
      </c>
      <c r="B559" s="135"/>
      <c r="C559" s="135" t="s">
        <v>3</v>
      </c>
      <c r="D559" s="135"/>
      <c r="E559" s="135"/>
      <c r="F559" s="135"/>
      <c r="G559" s="135"/>
      <c r="H559" s="135"/>
      <c r="I559" s="135"/>
      <c r="J559" s="135"/>
      <c r="K559" s="135"/>
      <c r="L559" s="135"/>
      <c r="M559" s="135"/>
      <c r="N559" s="135"/>
      <c r="O559" s="135"/>
      <c r="P559" s="135"/>
      <c r="Q559" s="135"/>
      <c r="R559" s="135" t="s">
        <v>99</v>
      </c>
      <c r="S559" s="135"/>
      <c r="T559" s="135" t="s">
        <v>100</v>
      </c>
      <c r="U559" s="135"/>
      <c r="V559" s="136"/>
      <c r="W559" s="15"/>
      <c r="X559" s="15"/>
      <c r="Y559" s="15"/>
    </row>
    <row r="560" spans="1:25" s="14" customFormat="1" x14ac:dyDescent="0.35">
      <c r="A560" s="123" t="e">
        <f>+'2026'!#REF!</f>
        <v>#REF!</v>
      </c>
      <c r="B560" s="124"/>
      <c r="C560" s="125" t="e">
        <f>+'2026'!#REF!</f>
        <v>#REF!</v>
      </c>
      <c r="D560" s="126"/>
      <c r="E560" s="126"/>
      <c r="F560" s="126"/>
      <c r="G560" s="126"/>
      <c r="H560" s="126"/>
      <c r="I560" s="126"/>
      <c r="J560" s="126"/>
      <c r="K560" s="126"/>
      <c r="L560" s="126"/>
      <c r="M560" s="126"/>
      <c r="N560" s="126"/>
      <c r="O560" s="126"/>
      <c r="P560" s="126"/>
      <c r="Q560" s="126"/>
      <c r="R560" s="126" t="e">
        <f>+'2026'!#REF!</f>
        <v>#REF!</v>
      </c>
      <c r="S560" s="126"/>
      <c r="T560" s="126"/>
      <c r="U560" s="126"/>
      <c r="V560" s="127"/>
      <c r="W560" s="13"/>
      <c r="X560" s="13"/>
      <c r="Y560" s="13"/>
    </row>
    <row r="561" spans="1:25" s="16" customFormat="1" ht="13" x14ac:dyDescent="0.3">
      <c r="A561" s="17"/>
      <c r="B561" s="18"/>
      <c r="C561" s="18"/>
      <c r="D561" s="18"/>
      <c r="E561" s="18"/>
      <c r="F561" s="18"/>
      <c r="G561" s="18"/>
      <c r="H561" s="18"/>
      <c r="I561" s="18"/>
      <c r="J561" s="18"/>
      <c r="K561" s="18"/>
      <c r="L561" s="18"/>
      <c r="M561" s="18"/>
      <c r="N561" s="18"/>
      <c r="O561" s="18"/>
      <c r="P561" s="18"/>
      <c r="Q561" s="18"/>
      <c r="R561" s="18"/>
      <c r="S561" s="18"/>
      <c r="T561" s="18"/>
      <c r="U561" s="18"/>
      <c r="V561" s="19"/>
      <c r="W561" s="15"/>
      <c r="X561" s="15"/>
      <c r="Y561" s="15"/>
    </row>
    <row r="562" spans="1:25" s="16" customFormat="1" ht="13" x14ac:dyDescent="0.3">
      <c r="A562" s="103" t="s">
        <v>101</v>
      </c>
      <c r="B562" s="104"/>
      <c r="C562" s="104"/>
      <c r="D562" s="104"/>
      <c r="E562" s="104"/>
      <c r="F562" s="104"/>
      <c r="G562" s="104"/>
      <c r="H562" s="104"/>
      <c r="I562" s="104"/>
      <c r="J562" s="104"/>
      <c r="K562" s="104"/>
      <c r="L562" s="104"/>
      <c r="M562" s="104"/>
      <c r="N562" s="104"/>
      <c r="O562" s="104"/>
      <c r="P562" s="104"/>
      <c r="Q562" s="104"/>
      <c r="R562" s="104"/>
      <c r="S562" s="104"/>
      <c r="T562" s="104"/>
      <c r="U562" s="104"/>
      <c r="V562" s="105"/>
      <c r="W562" s="15"/>
      <c r="X562" s="15"/>
      <c r="Y562" s="15"/>
    </row>
    <row r="563" spans="1:25" s="16" customFormat="1" ht="13" x14ac:dyDescent="0.3">
      <c r="A563" s="85" t="s">
        <v>3</v>
      </c>
      <c r="B563" s="86"/>
      <c r="C563" s="86"/>
      <c r="D563" s="86"/>
      <c r="E563" s="86"/>
      <c r="F563" s="86"/>
      <c r="G563" s="86"/>
      <c r="H563" s="86" t="s">
        <v>102</v>
      </c>
      <c r="I563" s="86"/>
      <c r="J563" s="86"/>
      <c r="K563" s="86" t="s">
        <v>103</v>
      </c>
      <c r="L563" s="86"/>
      <c r="M563" s="86"/>
      <c r="N563" s="86"/>
      <c r="O563" s="86" t="s">
        <v>104</v>
      </c>
      <c r="P563" s="86"/>
      <c r="Q563" s="86"/>
      <c r="R563" s="86" t="s">
        <v>105</v>
      </c>
      <c r="S563" s="86"/>
      <c r="T563" s="86" t="s">
        <v>106</v>
      </c>
      <c r="U563" s="86"/>
      <c r="V563" s="90"/>
      <c r="W563" s="15"/>
      <c r="X563" s="15"/>
      <c r="Y563" s="15"/>
    </row>
    <row r="564" spans="1:25" s="16" customFormat="1" ht="13" x14ac:dyDescent="0.3">
      <c r="A564" s="95" t="s">
        <v>107</v>
      </c>
      <c r="B564" s="122"/>
      <c r="C564" s="122"/>
      <c r="D564" s="122"/>
      <c r="E564" s="122"/>
      <c r="F564" s="122"/>
      <c r="G564" s="122"/>
      <c r="H564" s="86"/>
      <c r="I564" s="86"/>
      <c r="J564" s="86"/>
      <c r="K564" s="86"/>
      <c r="L564" s="86"/>
      <c r="M564" s="86"/>
      <c r="N564" s="86"/>
      <c r="O564" s="86"/>
      <c r="P564" s="86"/>
      <c r="Q564" s="86"/>
      <c r="R564" s="86"/>
      <c r="S564" s="86"/>
      <c r="T564" s="101">
        <v>6000</v>
      </c>
      <c r="U564" s="101"/>
      <c r="V564" s="102"/>
      <c r="W564" s="15"/>
      <c r="X564" s="15"/>
      <c r="Y564" s="15"/>
    </row>
    <row r="565" spans="1:25" s="16" customFormat="1" ht="13" x14ac:dyDescent="0.3">
      <c r="A565" s="95"/>
      <c r="B565" s="96"/>
      <c r="C565" s="96"/>
      <c r="D565" s="96"/>
      <c r="E565" s="96"/>
      <c r="F565" s="96"/>
      <c r="G565" s="96"/>
      <c r="H565" s="86"/>
      <c r="I565" s="86"/>
      <c r="J565" s="86"/>
      <c r="K565" s="86"/>
      <c r="L565" s="86"/>
      <c r="M565" s="86"/>
      <c r="N565" s="86"/>
      <c r="O565" s="101"/>
      <c r="P565" s="101"/>
      <c r="Q565" s="101"/>
      <c r="R565" s="100"/>
      <c r="S565" s="100"/>
      <c r="T565" s="163"/>
      <c r="U565" s="163"/>
      <c r="V565" s="164"/>
      <c r="W565" s="15"/>
      <c r="X565" s="15"/>
      <c r="Y565" s="15"/>
    </row>
    <row r="566" spans="1:25" s="16" customFormat="1" ht="13" x14ac:dyDescent="0.3">
      <c r="A566" s="95"/>
      <c r="B566" s="96"/>
      <c r="C566" s="96"/>
      <c r="D566" s="96"/>
      <c r="E566" s="96"/>
      <c r="F566" s="96"/>
      <c r="G566" s="96"/>
      <c r="H566" s="86"/>
      <c r="I566" s="86"/>
      <c r="J566" s="86"/>
      <c r="K566" s="86"/>
      <c r="L566" s="86"/>
      <c r="M566" s="86"/>
      <c r="N566" s="86"/>
      <c r="O566" s="101"/>
      <c r="P566" s="101"/>
      <c r="Q566" s="101"/>
      <c r="R566" s="100"/>
      <c r="S566" s="100"/>
      <c r="T566" s="163"/>
      <c r="U566" s="163"/>
      <c r="V566" s="164"/>
      <c r="W566" s="15"/>
      <c r="X566" s="15"/>
      <c r="Y566" s="15"/>
    </row>
    <row r="567" spans="1:25" s="16" customFormat="1" ht="13" x14ac:dyDescent="0.3">
      <c r="A567" s="91" t="s">
        <v>109</v>
      </c>
      <c r="B567" s="92"/>
      <c r="C567" s="92"/>
      <c r="D567" s="92"/>
      <c r="E567" s="92"/>
      <c r="F567" s="92"/>
      <c r="G567" s="92"/>
      <c r="H567" s="92"/>
      <c r="I567" s="92"/>
      <c r="J567" s="92"/>
      <c r="K567" s="92"/>
      <c r="L567" s="92"/>
      <c r="M567" s="92"/>
      <c r="N567" s="92"/>
      <c r="O567" s="92"/>
      <c r="P567" s="92"/>
      <c r="Q567" s="92"/>
      <c r="R567" s="92"/>
      <c r="S567" s="92"/>
      <c r="T567" s="109">
        <f>+SUM(T564:V566)</f>
        <v>6000</v>
      </c>
      <c r="U567" s="86"/>
      <c r="V567" s="90"/>
      <c r="W567" s="15"/>
      <c r="X567" s="15"/>
      <c r="Y567" s="15"/>
    </row>
    <row r="568" spans="1:25" s="16" customFormat="1" ht="13" x14ac:dyDescent="0.3">
      <c r="A568" s="20"/>
      <c r="B568" s="21"/>
      <c r="C568" s="21"/>
      <c r="D568" s="21"/>
      <c r="E568" s="21"/>
      <c r="F568" s="21"/>
      <c r="G568" s="21"/>
      <c r="H568" s="21"/>
      <c r="I568" s="21"/>
      <c r="J568" s="21"/>
      <c r="K568" s="21"/>
      <c r="L568" s="21"/>
      <c r="M568" s="21"/>
      <c r="N568" s="21"/>
      <c r="O568" s="21"/>
      <c r="P568" s="21"/>
      <c r="Q568" s="21"/>
      <c r="R568" s="21"/>
      <c r="S568" s="22"/>
      <c r="T568" s="22"/>
      <c r="U568" s="22"/>
      <c r="V568" s="23"/>
      <c r="W568" s="15"/>
      <c r="X568" s="15"/>
      <c r="Y568" s="15"/>
    </row>
    <row r="569" spans="1:25" s="16" customFormat="1" ht="13" x14ac:dyDescent="0.3">
      <c r="A569" s="103" t="s">
        <v>110</v>
      </c>
      <c r="B569" s="104"/>
      <c r="C569" s="104"/>
      <c r="D569" s="104"/>
      <c r="E569" s="104"/>
      <c r="F569" s="104"/>
      <c r="G569" s="104"/>
      <c r="H569" s="104"/>
      <c r="I569" s="104"/>
      <c r="J569" s="104"/>
      <c r="K569" s="104"/>
      <c r="L569" s="104"/>
      <c r="M569" s="104"/>
      <c r="N569" s="104"/>
      <c r="O569" s="104"/>
      <c r="P569" s="104"/>
      <c r="Q569" s="104"/>
      <c r="R569" s="104"/>
      <c r="S569" s="104"/>
      <c r="T569" s="104"/>
      <c r="U569" s="104"/>
      <c r="V569" s="105"/>
      <c r="W569" s="15"/>
      <c r="X569" s="15"/>
      <c r="Y569" s="15"/>
    </row>
    <row r="570" spans="1:25" s="16" customFormat="1" ht="13" x14ac:dyDescent="0.3">
      <c r="A570" s="118" t="s">
        <v>3</v>
      </c>
      <c r="B570" s="119"/>
      <c r="C570" s="119"/>
      <c r="D570" s="119"/>
      <c r="E570" s="119"/>
      <c r="F570" s="119"/>
      <c r="G570" s="119"/>
      <c r="H570" s="119"/>
      <c r="I570" s="119"/>
      <c r="J570" s="119"/>
      <c r="K570" s="119"/>
      <c r="L570" s="119"/>
      <c r="M570" s="119" t="s">
        <v>99</v>
      </c>
      <c r="N570" s="119"/>
      <c r="O570" s="119" t="s">
        <v>100</v>
      </c>
      <c r="P570" s="119"/>
      <c r="Q570" s="119" t="s">
        <v>111</v>
      </c>
      <c r="R570" s="119"/>
      <c r="S570" s="119"/>
      <c r="T570" s="119" t="s">
        <v>112</v>
      </c>
      <c r="U570" s="119"/>
      <c r="V570" s="120"/>
      <c r="W570" s="15"/>
      <c r="X570" s="15"/>
      <c r="Y570" s="15"/>
    </row>
    <row r="571" spans="1:25" s="16" customFormat="1" ht="13" x14ac:dyDescent="0.3">
      <c r="A571" s="110" t="s">
        <v>164</v>
      </c>
      <c r="B571" s="111"/>
      <c r="C571" s="111"/>
      <c r="D571" s="111"/>
      <c r="E571" s="111"/>
      <c r="F571" s="111"/>
      <c r="G571" s="111"/>
      <c r="H571" s="111"/>
      <c r="I571" s="111"/>
      <c r="J571" s="111"/>
      <c r="K571" s="111"/>
      <c r="L571" s="112"/>
      <c r="M571" s="113" t="s">
        <v>7</v>
      </c>
      <c r="N571" s="113"/>
      <c r="O571" s="117">
        <v>1</v>
      </c>
      <c r="P571" s="117"/>
      <c r="Q571" s="114">
        <v>15000</v>
      </c>
      <c r="R571" s="114"/>
      <c r="S571" s="114"/>
      <c r="T571" s="115">
        <f>+O571*Q571</f>
        <v>15000</v>
      </c>
      <c r="U571" s="113"/>
      <c r="V571" s="116"/>
      <c r="W571" s="15"/>
      <c r="X571" s="15"/>
      <c r="Y571" s="15"/>
    </row>
    <row r="572" spans="1:25" s="16" customFormat="1" ht="13" x14ac:dyDescent="0.3">
      <c r="A572" s="110" t="s">
        <v>167</v>
      </c>
      <c r="B572" s="111"/>
      <c r="C572" s="111"/>
      <c r="D572" s="111"/>
      <c r="E572" s="111"/>
      <c r="F572" s="111"/>
      <c r="G572" s="111"/>
      <c r="H572" s="111"/>
      <c r="I572" s="111"/>
      <c r="J572" s="111"/>
      <c r="K572" s="111"/>
      <c r="L572" s="112"/>
      <c r="M572" s="113" t="s">
        <v>7</v>
      </c>
      <c r="N572" s="113"/>
      <c r="O572" s="117">
        <v>2</v>
      </c>
      <c r="P572" s="117"/>
      <c r="Q572" s="114">
        <v>3000</v>
      </c>
      <c r="R572" s="114"/>
      <c r="S572" s="114"/>
      <c r="T572" s="115">
        <f t="shared" ref="T572:T574" si="14">+O572*Q572</f>
        <v>6000</v>
      </c>
      <c r="U572" s="113"/>
      <c r="V572" s="116"/>
      <c r="W572" s="15"/>
      <c r="X572" s="15"/>
      <c r="Y572" s="15"/>
    </row>
    <row r="573" spans="1:25" s="16" customFormat="1" ht="13" x14ac:dyDescent="0.3">
      <c r="A573" s="155" t="s">
        <v>166</v>
      </c>
      <c r="B573" s="156"/>
      <c r="C573" s="156"/>
      <c r="D573" s="156"/>
      <c r="E573" s="156"/>
      <c r="F573" s="156"/>
      <c r="G573" s="156"/>
      <c r="H573" s="156"/>
      <c r="I573" s="156"/>
      <c r="J573" s="156"/>
      <c r="K573" s="156"/>
      <c r="L573" s="157"/>
      <c r="M573" s="158" t="s">
        <v>7</v>
      </c>
      <c r="N573" s="159"/>
      <c r="O573" s="160">
        <v>1</v>
      </c>
      <c r="P573" s="161"/>
      <c r="Q573" s="162">
        <v>2000</v>
      </c>
      <c r="R573" s="98"/>
      <c r="S573" s="99"/>
      <c r="T573" s="115">
        <f t="shared" ref="T573" si="15">+O573*Q573</f>
        <v>2000</v>
      </c>
      <c r="U573" s="113"/>
      <c r="V573" s="116"/>
      <c r="W573" s="15"/>
      <c r="X573" s="15"/>
      <c r="Y573" s="15"/>
    </row>
    <row r="574" spans="1:25" s="16" customFormat="1" ht="13" x14ac:dyDescent="0.3">
      <c r="A574" s="110" t="s">
        <v>165</v>
      </c>
      <c r="B574" s="111"/>
      <c r="C574" s="111"/>
      <c r="D574" s="111"/>
      <c r="E574" s="111"/>
      <c r="F574" s="111"/>
      <c r="G574" s="111"/>
      <c r="H574" s="111"/>
      <c r="I574" s="111"/>
      <c r="J574" s="111"/>
      <c r="K574" s="111"/>
      <c r="L574" s="112"/>
      <c r="M574" s="113" t="s">
        <v>7</v>
      </c>
      <c r="N574" s="113"/>
      <c r="O574" s="117">
        <v>2</v>
      </c>
      <c r="P574" s="117"/>
      <c r="Q574" s="114">
        <v>1500</v>
      </c>
      <c r="R574" s="114"/>
      <c r="S574" s="114"/>
      <c r="T574" s="115">
        <f t="shared" si="14"/>
        <v>3000</v>
      </c>
      <c r="U574" s="113"/>
      <c r="V574" s="116"/>
      <c r="W574" s="15"/>
      <c r="X574" s="15"/>
      <c r="Y574" s="15"/>
    </row>
    <row r="575" spans="1:25" s="16" customFormat="1" ht="13" x14ac:dyDescent="0.3">
      <c r="A575" s="155"/>
      <c r="B575" s="156"/>
      <c r="C575" s="156"/>
      <c r="D575" s="156"/>
      <c r="E575" s="156"/>
      <c r="F575" s="156"/>
      <c r="G575" s="156"/>
      <c r="H575" s="156"/>
      <c r="I575" s="156"/>
      <c r="J575" s="156"/>
      <c r="K575" s="156"/>
      <c r="L575" s="157"/>
      <c r="M575" s="158"/>
      <c r="N575" s="159"/>
      <c r="O575" s="160"/>
      <c r="P575" s="161"/>
      <c r="Q575" s="162"/>
      <c r="R575" s="98"/>
      <c r="S575" s="99"/>
      <c r="T575" s="115"/>
      <c r="U575" s="113"/>
      <c r="V575" s="116"/>
      <c r="W575" s="15"/>
      <c r="X575" s="15"/>
      <c r="Y575" s="15"/>
    </row>
    <row r="576" spans="1:25" s="16" customFormat="1" ht="13" x14ac:dyDescent="0.3">
      <c r="A576" s="91" t="s">
        <v>109</v>
      </c>
      <c r="B576" s="92"/>
      <c r="C576" s="92"/>
      <c r="D576" s="92"/>
      <c r="E576" s="92"/>
      <c r="F576" s="92"/>
      <c r="G576" s="92"/>
      <c r="H576" s="92"/>
      <c r="I576" s="92"/>
      <c r="J576" s="92"/>
      <c r="K576" s="92"/>
      <c r="L576" s="92"/>
      <c r="M576" s="92"/>
      <c r="N576" s="92"/>
      <c r="O576" s="92"/>
      <c r="P576" s="92"/>
      <c r="Q576" s="92"/>
      <c r="R576" s="92"/>
      <c r="S576" s="92"/>
      <c r="T576" s="109">
        <f>+SUM(T571:V575)</f>
        <v>26000</v>
      </c>
      <c r="U576" s="86"/>
      <c r="V576" s="90"/>
      <c r="W576" s="15"/>
      <c r="X576" s="15"/>
      <c r="Y576" s="15"/>
    </row>
    <row r="577" spans="1:25" s="16" customFormat="1" ht="13" x14ac:dyDescent="0.3">
      <c r="A577" s="103" t="s">
        <v>117</v>
      </c>
      <c r="B577" s="104"/>
      <c r="C577" s="104"/>
      <c r="D577" s="104"/>
      <c r="E577" s="104"/>
      <c r="F577" s="104"/>
      <c r="G577" s="104"/>
      <c r="H577" s="104"/>
      <c r="I577" s="104"/>
      <c r="J577" s="104"/>
      <c r="K577" s="104"/>
      <c r="L577" s="104"/>
      <c r="M577" s="104"/>
      <c r="N577" s="104"/>
      <c r="O577" s="104"/>
      <c r="P577" s="104"/>
      <c r="Q577" s="104"/>
      <c r="R577" s="104"/>
      <c r="S577" s="104"/>
      <c r="T577" s="104"/>
      <c r="U577" s="104"/>
      <c r="V577" s="105"/>
      <c r="W577" s="15"/>
      <c r="X577" s="15"/>
      <c r="Y577" s="15"/>
    </row>
    <row r="578" spans="1:25" s="16" customFormat="1" ht="13" x14ac:dyDescent="0.3">
      <c r="A578" s="85" t="s">
        <v>118</v>
      </c>
      <c r="B578" s="86"/>
      <c r="C578" s="86"/>
      <c r="D578" s="86"/>
      <c r="E578" s="86"/>
      <c r="F578" s="86"/>
      <c r="G578" s="86"/>
      <c r="H578" s="86"/>
      <c r="I578" s="86"/>
      <c r="J578" s="86"/>
      <c r="K578" s="86" t="s">
        <v>119</v>
      </c>
      <c r="L578" s="86"/>
      <c r="M578" s="86" t="s">
        <v>120</v>
      </c>
      <c r="N578" s="86"/>
      <c r="O578" s="86" t="s">
        <v>121</v>
      </c>
      <c r="P578" s="86"/>
      <c r="Q578" s="86"/>
      <c r="R578" s="86" t="s">
        <v>122</v>
      </c>
      <c r="S578" s="86"/>
      <c r="T578" s="86" t="s">
        <v>106</v>
      </c>
      <c r="U578" s="86"/>
      <c r="V578" s="90"/>
      <c r="W578" s="15"/>
      <c r="X578" s="15"/>
      <c r="Y578" s="15"/>
    </row>
    <row r="579" spans="1:25" s="16" customFormat="1" ht="13" x14ac:dyDescent="0.3">
      <c r="A579" s="85"/>
      <c r="B579" s="86"/>
      <c r="C579" s="86"/>
      <c r="D579" s="86"/>
      <c r="E579" s="86"/>
      <c r="F579" s="86"/>
      <c r="G579" s="86"/>
      <c r="H579" s="86"/>
      <c r="I579" s="86"/>
      <c r="J579" s="86"/>
      <c r="K579" s="86"/>
      <c r="L579" s="86"/>
      <c r="M579" s="86"/>
      <c r="N579" s="86"/>
      <c r="O579" s="86"/>
      <c r="P579" s="86"/>
      <c r="Q579" s="86"/>
      <c r="R579" s="86"/>
      <c r="S579" s="86"/>
      <c r="T579" s="86"/>
      <c r="U579" s="86"/>
      <c r="V579" s="90"/>
      <c r="W579" s="15"/>
      <c r="X579" s="15"/>
      <c r="Y579" s="15"/>
    </row>
    <row r="580" spans="1:25" s="16" customFormat="1" ht="13" x14ac:dyDescent="0.3">
      <c r="A580" s="85"/>
      <c r="B580" s="86"/>
      <c r="C580" s="86"/>
      <c r="D580" s="86"/>
      <c r="E580" s="86"/>
      <c r="F580" s="86"/>
      <c r="G580" s="86"/>
      <c r="H580" s="86"/>
      <c r="I580" s="86"/>
      <c r="J580" s="86"/>
      <c r="K580" s="86"/>
      <c r="L580" s="86"/>
      <c r="M580" s="86"/>
      <c r="N580" s="86"/>
      <c r="O580" s="86"/>
      <c r="P580" s="86"/>
      <c r="Q580" s="86"/>
      <c r="R580" s="86"/>
      <c r="S580" s="86"/>
      <c r="T580" s="86"/>
      <c r="U580" s="86"/>
      <c r="V580" s="90"/>
      <c r="W580" s="15"/>
      <c r="X580" s="15"/>
      <c r="Y580" s="15"/>
    </row>
    <row r="581" spans="1:25" s="16" customFormat="1" ht="13" x14ac:dyDescent="0.3">
      <c r="A581" s="85"/>
      <c r="B581" s="86"/>
      <c r="C581" s="86"/>
      <c r="D581" s="86"/>
      <c r="E581" s="86"/>
      <c r="F581" s="86"/>
      <c r="G581" s="86"/>
      <c r="H581" s="86"/>
      <c r="I581" s="86"/>
      <c r="J581" s="86"/>
      <c r="K581" s="86"/>
      <c r="L581" s="86"/>
      <c r="M581" s="86"/>
      <c r="N581" s="86"/>
      <c r="O581" s="86"/>
      <c r="P581" s="86"/>
      <c r="Q581" s="86"/>
      <c r="R581" s="86"/>
      <c r="S581" s="86"/>
      <c r="T581" s="86"/>
      <c r="U581" s="86"/>
      <c r="V581" s="90"/>
      <c r="W581" s="15"/>
      <c r="X581" s="15"/>
      <c r="Y581" s="15"/>
    </row>
    <row r="582" spans="1:25" s="16" customFormat="1" ht="13" x14ac:dyDescent="0.3">
      <c r="A582" s="91" t="s">
        <v>109</v>
      </c>
      <c r="B582" s="92"/>
      <c r="C582" s="92"/>
      <c r="D582" s="92"/>
      <c r="E582" s="92"/>
      <c r="F582" s="92"/>
      <c r="G582" s="92"/>
      <c r="H582" s="92"/>
      <c r="I582" s="92"/>
      <c r="J582" s="92"/>
      <c r="K582" s="92"/>
      <c r="L582" s="92"/>
      <c r="M582" s="92"/>
      <c r="N582" s="92"/>
      <c r="O582" s="92"/>
      <c r="P582" s="92"/>
      <c r="Q582" s="92"/>
      <c r="R582" s="92"/>
      <c r="S582" s="92"/>
      <c r="T582" s="86"/>
      <c r="U582" s="86"/>
      <c r="V582" s="90"/>
      <c r="W582" s="15"/>
      <c r="X582" s="15"/>
      <c r="Y582" s="15"/>
    </row>
    <row r="583" spans="1:25" s="16" customFormat="1" ht="13" x14ac:dyDescent="0.3">
      <c r="A583" s="20"/>
      <c r="B583" s="21"/>
      <c r="C583" s="21"/>
      <c r="D583" s="21"/>
      <c r="E583" s="21"/>
      <c r="F583" s="21"/>
      <c r="G583" s="21"/>
      <c r="H583" s="21"/>
      <c r="I583" s="21"/>
      <c r="J583" s="21"/>
      <c r="K583" s="21"/>
      <c r="L583" s="21"/>
      <c r="M583" s="21"/>
      <c r="N583" s="21"/>
      <c r="O583" s="21"/>
      <c r="P583" s="21"/>
      <c r="Q583" s="21"/>
      <c r="R583" s="21"/>
      <c r="S583" s="22"/>
      <c r="T583" s="22"/>
      <c r="U583" s="22"/>
      <c r="V583" s="23"/>
      <c r="W583" s="26"/>
      <c r="X583" s="26"/>
      <c r="Y583" s="26"/>
    </row>
    <row r="584" spans="1:25" s="16" customFormat="1" ht="13" x14ac:dyDescent="0.3">
      <c r="A584" s="103" t="s">
        <v>123</v>
      </c>
      <c r="B584" s="104"/>
      <c r="C584" s="104"/>
      <c r="D584" s="104"/>
      <c r="E584" s="104"/>
      <c r="F584" s="104"/>
      <c r="G584" s="104"/>
      <c r="H584" s="104"/>
      <c r="I584" s="104"/>
      <c r="J584" s="104"/>
      <c r="K584" s="104"/>
      <c r="L584" s="104"/>
      <c r="M584" s="104"/>
      <c r="N584" s="104"/>
      <c r="O584" s="104"/>
      <c r="P584" s="104"/>
      <c r="Q584" s="104"/>
      <c r="R584" s="104"/>
      <c r="S584" s="104"/>
      <c r="T584" s="104"/>
      <c r="U584" s="104"/>
      <c r="V584" s="105"/>
      <c r="W584" s="15"/>
      <c r="X584" s="15"/>
      <c r="Y584" s="15"/>
    </row>
    <row r="585" spans="1:25" s="16" customFormat="1" ht="22.5" customHeight="1" x14ac:dyDescent="0.3">
      <c r="A585" s="85" t="s">
        <v>124</v>
      </c>
      <c r="B585" s="86"/>
      <c r="C585" s="86"/>
      <c r="D585" s="86"/>
      <c r="E585" s="86"/>
      <c r="F585" s="86"/>
      <c r="G585" s="86"/>
      <c r="H585" s="86"/>
      <c r="I585" s="86"/>
      <c r="J585" s="106" t="s">
        <v>125</v>
      </c>
      <c r="K585" s="106"/>
      <c r="L585" s="106"/>
      <c r="M585" s="106"/>
      <c r="N585" s="107" t="s">
        <v>126</v>
      </c>
      <c r="O585" s="107"/>
      <c r="P585" s="108"/>
      <c r="Q585" s="86" t="s">
        <v>105</v>
      </c>
      <c r="R585" s="86"/>
      <c r="S585" s="86"/>
      <c r="T585" s="86" t="s">
        <v>106</v>
      </c>
      <c r="U585" s="86"/>
      <c r="V585" s="90"/>
      <c r="W585" s="15"/>
      <c r="X585" s="15"/>
      <c r="Y585" s="15"/>
    </row>
    <row r="586" spans="1:25" s="16" customFormat="1" ht="13" x14ac:dyDescent="0.3">
      <c r="A586" s="95" t="s">
        <v>143</v>
      </c>
      <c r="B586" s="96"/>
      <c r="C586" s="96"/>
      <c r="D586" s="96"/>
      <c r="E586" s="96"/>
      <c r="F586" s="96"/>
      <c r="G586" s="96"/>
      <c r="H586" s="96"/>
      <c r="I586" s="96"/>
      <c r="J586" s="97">
        <v>1</v>
      </c>
      <c r="K586" s="97"/>
      <c r="L586" s="97"/>
      <c r="M586" s="97"/>
      <c r="N586" s="98">
        <v>139345</v>
      </c>
      <c r="O586" s="98"/>
      <c r="P586" s="99"/>
      <c r="Q586" s="100">
        <v>9</v>
      </c>
      <c r="R586" s="100"/>
      <c r="S586" s="100"/>
      <c r="T586" s="101">
        <f>+(J586*N586)/Q586</f>
        <v>15482.777777777777</v>
      </c>
      <c r="U586" s="101"/>
      <c r="V586" s="102"/>
      <c r="W586" s="15"/>
      <c r="X586" s="15"/>
      <c r="Y586" s="15"/>
    </row>
    <row r="587" spans="1:25" s="16" customFormat="1" ht="13" x14ac:dyDescent="0.3">
      <c r="A587" s="95" t="s">
        <v>128</v>
      </c>
      <c r="B587" s="96"/>
      <c r="C587" s="96"/>
      <c r="D587" s="96"/>
      <c r="E587" s="96"/>
      <c r="F587" s="96"/>
      <c r="G587" s="96"/>
      <c r="H587" s="96"/>
      <c r="I587" s="96"/>
      <c r="J587" s="97">
        <v>1</v>
      </c>
      <c r="K587" s="97"/>
      <c r="L587" s="97"/>
      <c r="M587" s="97"/>
      <c r="N587" s="98">
        <v>95436</v>
      </c>
      <c r="O587" s="98"/>
      <c r="P587" s="99"/>
      <c r="Q587" s="100">
        <v>9</v>
      </c>
      <c r="R587" s="100"/>
      <c r="S587" s="100"/>
      <c r="T587" s="101">
        <f>+(J587*N587)/Q587</f>
        <v>10604</v>
      </c>
      <c r="U587" s="101"/>
      <c r="V587" s="102"/>
      <c r="W587" s="15"/>
      <c r="X587" s="15"/>
      <c r="Y587" s="15"/>
    </row>
    <row r="588" spans="1:25" s="16" customFormat="1" ht="13" x14ac:dyDescent="0.3">
      <c r="A588" s="85"/>
      <c r="B588" s="86"/>
      <c r="C588" s="86"/>
      <c r="D588" s="86"/>
      <c r="E588" s="86"/>
      <c r="F588" s="86"/>
      <c r="G588" s="86"/>
      <c r="H588" s="86"/>
      <c r="I588" s="86"/>
      <c r="J588" s="87"/>
      <c r="K588" s="88"/>
      <c r="L588" s="88"/>
      <c r="M588" s="88"/>
      <c r="N588" s="88"/>
      <c r="O588" s="88"/>
      <c r="P588" s="89"/>
      <c r="Q588" s="86"/>
      <c r="R588" s="86"/>
      <c r="S588" s="86"/>
      <c r="T588" s="86"/>
      <c r="U588" s="86"/>
      <c r="V588" s="90"/>
      <c r="W588" s="15"/>
      <c r="X588" s="15"/>
      <c r="Y588" s="15"/>
    </row>
    <row r="589" spans="1:25" s="16" customFormat="1" ht="13" x14ac:dyDescent="0.3">
      <c r="A589" s="91" t="s">
        <v>109</v>
      </c>
      <c r="B589" s="92"/>
      <c r="C589" s="92"/>
      <c r="D589" s="92"/>
      <c r="E589" s="92"/>
      <c r="F589" s="92"/>
      <c r="G589" s="92"/>
      <c r="H589" s="92"/>
      <c r="I589" s="92"/>
      <c r="J589" s="92"/>
      <c r="K589" s="92"/>
      <c r="L589" s="92"/>
      <c r="M589" s="92"/>
      <c r="N589" s="92"/>
      <c r="O589" s="92"/>
      <c r="P589" s="92"/>
      <c r="Q589" s="92"/>
      <c r="R589" s="92"/>
      <c r="S589" s="92"/>
      <c r="T589" s="93">
        <f>+SUM(T586:V587)</f>
        <v>26086.777777777777</v>
      </c>
      <c r="U589" s="93"/>
      <c r="V589" s="94"/>
      <c r="W589" s="15"/>
      <c r="X589" s="15"/>
      <c r="Y589" s="15"/>
    </row>
    <row r="590" spans="1:25" s="28" customFormat="1" x14ac:dyDescent="0.35">
      <c r="A590" s="77" t="s">
        <v>129</v>
      </c>
      <c r="B590" s="78"/>
      <c r="C590" s="78"/>
      <c r="D590" s="78"/>
      <c r="E590" s="78"/>
      <c r="F590" s="78"/>
      <c r="G590" s="78"/>
      <c r="H590" s="78"/>
      <c r="I590" s="78"/>
      <c r="J590" s="78"/>
      <c r="K590" s="78"/>
      <c r="L590" s="78"/>
      <c r="M590" s="78"/>
      <c r="N590" s="78"/>
      <c r="O590" s="78"/>
      <c r="P590" s="78"/>
      <c r="Q590" s="78"/>
      <c r="R590" s="78"/>
      <c r="S590" s="78"/>
      <c r="T590" s="79">
        <f>+T589+T582+T576+T567</f>
        <v>58086.777777777781</v>
      </c>
      <c r="U590" s="79"/>
      <c r="V590" s="80"/>
      <c r="W590" s="15"/>
      <c r="X590" s="15"/>
      <c r="Y590" s="15"/>
    </row>
    <row r="591" spans="1:25" s="28" customFormat="1" x14ac:dyDescent="0.35">
      <c r="A591" s="29" t="s">
        <v>130</v>
      </c>
      <c r="B591" s="30"/>
      <c r="C591" s="30"/>
      <c r="D591" s="31"/>
      <c r="E591" s="32">
        <v>0.25</v>
      </c>
      <c r="F591" s="30"/>
      <c r="G591" s="30"/>
      <c r="H591" s="30"/>
      <c r="I591" s="30"/>
      <c r="J591" s="30"/>
      <c r="K591" s="30"/>
      <c r="L591" s="30"/>
      <c r="M591" s="31"/>
      <c r="N591" s="27"/>
      <c r="O591" s="27"/>
      <c r="P591" s="27"/>
      <c r="Q591" s="27"/>
      <c r="R591" s="27"/>
      <c r="S591" s="27" t="s">
        <v>131</v>
      </c>
      <c r="T591" s="79">
        <f>+T590*E591</f>
        <v>14521.694444444445</v>
      </c>
      <c r="U591" s="79"/>
      <c r="V591" s="80"/>
      <c r="W591" s="15"/>
      <c r="X591" s="15"/>
      <c r="Y591" s="15"/>
    </row>
    <row r="592" spans="1:25" s="28" customFormat="1" ht="15" thickBot="1" x14ac:dyDescent="0.4">
      <c r="A592" s="81" t="s">
        <v>132</v>
      </c>
      <c r="B592" s="82"/>
      <c r="C592" s="82"/>
      <c r="D592" s="82"/>
      <c r="E592" s="82"/>
      <c r="F592" s="82"/>
      <c r="G592" s="82"/>
      <c r="H592" s="82"/>
      <c r="I592" s="82"/>
      <c r="J592" s="82"/>
      <c r="K592" s="82"/>
      <c r="L592" s="82"/>
      <c r="M592" s="82"/>
      <c r="N592" s="82"/>
      <c r="O592" s="82"/>
      <c r="P592" s="82"/>
      <c r="Q592" s="82"/>
      <c r="R592" s="82"/>
      <c r="S592" s="82"/>
      <c r="T592" s="83">
        <f>+T591+T590</f>
        <v>72608.472222222219</v>
      </c>
      <c r="U592" s="83"/>
      <c r="V592" s="84"/>
      <c r="W592" s="15"/>
      <c r="X592" s="15"/>
      <c r="Y592" s="15"/>
    </row>
    <row r="594" spans="1:25" ht="15" thickBot="1" x14ac:dyDescent="0.4"/>
    <row r="595" spans="1:25" s="12" customFormat="1" ht="30" customHeight="1" x14ac:dyDescent="0.35">
      <c r="A595" s="137"/>
      <c r="B595" s="138"/>
      <c r="C595" s="138"/>
      <c r="D595" s="139"/>
      <c r="E595" s="146" t="s">
        <v>94</v>
      </c>
      <c r="F595" s="147"/>
      <c r="G595" s="147"/>
      <c r="H595" s="147"/>
      <c r="I595" s="147"/>
      <c r="J595" s="147"/>
      <c r="K595" s="147"/>
      <c r="L595" s="147"/>
      <c r="M595" s="147"/>
      <c r="N595" s="147"/>
      <c r="O595" s="147"/>
      <c r="P595" s="147"/>
      <c r="Q595" s="147"/>
      <c r="R595" s="147"/>
      <c r="S595" s="148"/>
      <c r="T595" s="146" t="s">
        <v>95</v>
      </c>
      <c r="U595" s="147"/>
      <c r="V595" s="148"/>
    </row>
    <row r="596" spans="1:25" s="12" customFormat="1" ht="30" customHeight="1" thickBot="1" x14ac:dyDescent="0.4">
      <c r="A596" s="140"/>
      <c r="B596" s="141"/>
      <c r="C596" s="141"/>
      <c r="D596" s="142"/>
      <c r="E596" s="149"/>
      <c r="F596" s="150"/>
      <c r="G596" s="150"/>
      <c r="H596" s="150"/>
      <c r="I596" s="150"/>
      <c r="J596" s="150"/>
      <c r="K596" s="150"/>
      <c r="L596" s="150"/>
      <c r="M596" s="150"/>
      <c r="N596" s="150"/>
      <c r="O596" s="150"/>
      <c r="P596" s="150"/>
      <c r="Q596" s="150"/>
      <c r="R596" s="150"/>
      <c r="S596" s="151"/>
      <c r="T596" s="149"/>
      <c r="U596" s="150"/>
      <c r="V596" s="151"/>
    </row>
    <row r="597" spans="1:25" s="12" customFormat="1" ht="5.15" customHeight="1" thickBot="1" x14ac:dyDescent="0.4">
      <c r="A597" s="140"/>
      <c r="B597" s="141"/>
      <c r="C597" s="141"/>
      <c r="D597" s="142"/>
      <c r="E597" s="152"/>
      <c r="F597" s="153"/>
      <c r="G597" s="153"/>
      <c r="H597" s="153"/>
      <c r="I597" s="153"/>
      <c r="J597" s="153"/>
      <c r="K597" s="153"/>
      <c r="L597" s="153"/>
      <c r="M597" s="153"/>
      <c r="N597" s="153"/>
      <c r="O597" s="153"/>
      <c r="P597" s="153"/>
      <c r="Q597" s="153"/>
      <c r="R597" s="153"/>
      <c r="S597" s="153"/>
      <c r="T597" s="153"/>
      <c r="U597" s="153"/>
      <c r="V597" s="154"/>
    </row>
    <row r="598" spans="1:25" s="12" customFormat="1" ht="25" customHeight="1" thickBot="1" x14ac:dyDescent="0.4">
      <c r="A598" s="140"/>
      <c r="B598" s="141"/>
      <c r="C598" s="141"/>
      <c r="D598" s="142"/>
      <c r="E598" s="128" t="s">
        <v>96</v>
      </c>
      <c r="F598" s="129"/>
      <c r="G598" s="129"/>
      <c r="H598" s="129"/>
      <c r="I598" s="129"/>
      <c r="J598" s="129"/>
      <c r="K598" s="129"/>
      <c r="L598" s="129"/>
      <c r="M598" s="129"/>
      <c r="N598" s="129"/>
      <c r="O598" s="129"/>
      <c r="P598" s="129"/>
      <c r="Q598" s="129"/>
      <c r="R598" s="129"/>
      <c r="S598" s="129"/>
      <c r="T598" s="129"/>
      <c r="U598" s="129"/>
      <c r="V598" s="130"/>
    </row>
    <row r="599" spans="1:25" s="12" customFormat="1" ht="5.15" customHeight="1" thickBot="1" x14ac:dyDescent="0.4">
      <c r="A599" s="143"/>
      <c r="B599" s="144"/>
      <c r="C599" s="144"/>
      <c r="D599" s="145"/>
      <c r="E599" s="128"/>
      <c r="F599" s="129"/>
      <c r="G599" s="129"/>
      <c r="H599" s="129"/>
      <c r="I599" s="129"/>
      <c r="J599" s="129"/>
      <c r="K599" s="129"/>
      <c r="L599" s="129"/>
      <c r="M599" s="129"/>
      <c r="N599" s="129"/>
      <c r="O599" s="129"/>
      <c r="P599" s="129"/>
      <c r="Q599" s="129"/>
      <c r="R599" s="129"/>
      <c r="S599" s="129"/>
      <c r="T599" s="129"/>
      <c r="U599" s="129"/>
      <c r="V599" s="130"/>
    </row>
    <row r="600" spans="1:25" s="14" customFormat="1" x14ac:dyDescent="0.35">
      <c r="A600" s="131" t="s">
        <v>97</v>
      </c>
      <c r="B600" s="132"/>
      <c r="C600" s="132"/>
      <c r="D600" s="132"/>
      <c r="E600" s="132"/>
      <c r="F600" s="132"/>
      <c r="G600" s="132"/>
      <c r="H600" s="132"/>
      <c r="I600" s="132"/>
      <c r="J600" s="132"/>
      <c r="K600" s="132"/>
      <c r="L600" s="132"/>
      <c r="M600" s="132"/>
      <c r="N600" s="132"/>
      <c r="O600" s="132"/>
      <c r="P600" s="132"/>
      <c r="Q600" s="132"/>
      <c r="R600" s="132"/>
      <c r="S600" s="132"/>
      <c r="T600" s="132"/>
      <c r="U600" s="132"/>
      <c r="V600" s="133"/>
      <c r="W600" s="13"/>
      <c r="X600" s="13"/>
      <c r="Y600" s="13"/>
    </row>
    <row r="601" spans="1:25" s="16" customFormat="1" ht="13" x14ac:dyDescent="0.3">
      <c r="A601" s="134" t="s">
        <v>98</v>
      </c>
      <c r="B601" s="135"/>
      <c r="C601" s="135" t="s">
        <v>3</v>
      </c>
      <c r="D601" s="135"/>
      <c r="E601" s="135"/>
      <c r="F601" s="135"/>
      <c r="G601" s="135"/>
      <c r="H601" s="135"/>
      <c r="I601" s="135"/>
      <c r="J601" s="135"/>
      <c r="K601" s="135"/>
      <c r="L601" s="135"/>
      <c r="M601" s="135"/>
      <c r="N601" s="135"/>
      <c r="O601" s="135"/>
      <c r="P601" s="135"/>
      <c r="Q601" s="135"/>
      <c r="R601" s="135" t="s">
        <v>99</v>
      </c>
      <c r="S601" s="135"/>
      <c r="T601" s="135" t="s">
        <v>100</v>
      </c>
      <c r="U601" s="135"/>
      <c r="V601" s="136"/>
      <c r="W601" s="15"/>
      <c r="X601" s="15"/>
      <c r="Y601" s="15"/>
    </row>
    <row r="602" spans="1:25" s="14" customFormat="1" x14ac:dyDescent="0.35">
      <c r="A602" s="123" t="e">
        <f>+'2026'!#REF!</f>
        <v>#REF!</v>
      </c>
      <c r="B602" s="124"/>
      <c r="C602" s="125" t="e">
        <f>+'2026'!#REF!</f>
        <v>#REF!</v>
      </c>
      <c r="D602" s="126"/>
      <c r="E602" s="126"/>
      <c r="F602" s="126"/>
      <c r="G602" s="126"/>
      <c r="H602" s="126"/>
      <c r="I602" s="126"/>
      <c r="J602" s="126"/>
      <c r="K602" s="126"/>
      <c r="L602" s="126"/>
      <c r="M602" s="126"/>
      <c r="N602" s="126"/>
      <c r="O602" s="126"/>
      <c r="P602" s="126"/>
      <c r="Q602" s="126"/>
      <c r="R602" s="126" t="e">
        <f>+'2026'!#REF!</f>
        <v>#REF!</v>
      </c>
      <c r="S602" s="126"/>
      <c r="T602" s="126"/>
      <c r="U602" s="126"/>
      <c r="V602" s="127"/>
      <c r="W602" s="13"/>
      <c r="X602" s="13"/>
      <c r="Y602" s="13"/>
    </row>
    <row r="603" spans="1:25" s="16" customFormat="1" ht="13" x14ac:dyDescent="0.3">
      <c r="A603" s="17"/>
      <c r="B603" s="18"/>
      <c r="C603" s="18"/>
      <c r="D603" s="18"/>
      <c r="E603" s="18"/>
      <c r="F603" s="18"/>
      <c r="G603" s="18"/>
      <c r="H603" s="18"/>
      <c r="I603" s="18"/>
      <c r="J603" s="18"/>
      <c r="K603" s="18"/>
      <c r="L603" s="18"/>
      <c r="M603" s="18"/>
      <c r="N603" s="18"/>
      <c r="O603" s="18"/>
      <c r="P603" s="18"/>
      <c r="Q603" s="18"/>
      <c r="R603" s="18"/>
      <c r="S603" s="18"/>
      <c r="T603" s="18"/>
      <c r="U603" s="18"/>
      <c r="V603" s="19"/>
      <c r="W603" s="15"/>
      <c r="X603" s="15"/>
      <c r="Y603" s="15"/>
    </row>
    <row r="604" spans="1:25" s="16" customFormat="1" ht="13" x14ac:dyDescent="0.3">
      <c r="A604" s="103" t="s">
        <v>101</v>
      </c>
      <c r="B604" s="104"/>
      <c r="C604" s="104"/>
      <c r="D604" s="104"/>
      <c r="E604" s="104"/>
      <c r="F604" s="104"/>
      <c r="G604" s="104"/>
      <c r="H604" s="104"/>
      <c r="I604" s="104"/>
      <c r="J604" s="104"/>
      <c r="K604" s="104"/>
      <c r="L604" s="104"/>
      <c r="M604" s="104"/>
      <c r="N604" s="104"/>
      <c r="O604" s="104"/>
      <c r="P604" s="104"/>
      <c r="Q604" s="104"/>
      <c r="R604" s="104"/>
      <c r="S604" s="104"/>
      <c r="T604" s="104"/>
      <c r="U604" s="104"/>
      <c r="V604" s="105"/>
      <c r="W604" s="15"/>
      <c r="X604" s="15"/>
      <c r="Y604" s="15"/>
    </row>
    <row r="605" spans="1:25" s="16" customFormat="1" ht="13" x14ac:dyDescent="0.3">
      <c r="A605" s="85" t="s">
        <v>3</v>
      </c>
      <c r="B605" s="86"/>
      <c r="C605" s="86"/>
      <c r="D605" s="86"/>
      <c r="E605" s="86"/>
      <c r="F605" s="86"/>
      <c r="G605" s="86"/>
      <c r="H605" s="86" t="s">
        <v>102</v>
      </c>
      <c r="I605" s="86"/>
      <c r="J605" s="86"/>
      <c r="K605" s="86" t="s">
        <v>103</v>
      </c>
      <c r="L605" s="86"/>
      <c r="M605" s="86"/>
      <c r="N605" s="86"/>
      <c r="O605" s="86" t="s">
        <v>104</v>
      </c>
      <c r="P605" s="86"/>
      <c r="Q605" s="86"/>
      <c r="R605" s="86" t="s">
        <v>105</v>
      </c>
      <c r="S605" s="86"/>
      <c r="T605" s="86" t="s">
        <v>106</v>
      </c>
      <c r="U605" s="86"/>
      <c r="V605" s="90"/>
      <c r="W605" s="15"/>
      <c r="X605" s="15"/>
      <c r="Y605" s="15"/>
    </row>
    <row r="606" spans="1:25" s="16" customFormat="1" ht="13" x14ac:dyDescent="0.3">
      <c r="A606" s="95" t="s">
        <v>107</v>
      </c>
      <c r="B606" s="122"/>
      <c r="C606" s="122"/>
      <c r="D606" s="122"/>
      <c r="E606" s="122"/>
      <c r="F606" s="122"/>
      <c r="G606" s="122"/>
      <c r="H606" s="86"/>
      <c r="I606" s="86"/>
      <c r="J606" s="86"/>
      <c r="K606" s="86"/>
      <c r="L606" s="86"/>
      <c r="M606" s="86"/>
      <c r="N606" s="86"/>
      <c r="O606" s="86"/>
      <c r="P606" s="86"/>
      <c r="Q606" s="86"/>
      <c r="R606" s="86"/>
      <c r="S606" s="86"/>
      <c r="T606" s="101">
        <v>6000</v>
      </c>
      <c r="U606" s="101"/>
      <c r="V606" s="102"/>
      <c r="W606" s="15"/>
      <c r="X606" s="15"/>
      <c r="Y606" s="15"/>
    </row>
    <row r="607" spans="1:25" s="16" customFormat="1" ht="13" x14ac:dyDescent="0.3">
      <c r="A607" s="95"/>
      <c r="B607" s="96"/>
      <c r="C607" s="96"/>
      <c r="D607" s="96"/>
      <c r="E607" s="96"/>
      <c r="F607" s="96"/>
      <c r="G607" s="96"/>
      <c r="H607" s="86"/>
      <c r="I607" s="86"/>
      <c r="J607" s="86"/>
      <c r="K607" s="86"/>
      <c r="L607" s="86"/>
      <c r="M607" s="86"/>
      <c r="N607" s="86"/>
      <c r="O607" s="101"/>
      <c r="P607" s="101"/>
      <c r="Q607" s="101"/>
      <c r="R607" s="100"/>
      <c r="S607" s="100"/>
      <c r="T607" s="163"/>
      <c r="U607" s="163"/>
      <c r="V607" s="164"/>
      <c r="W607" s="15"/>
      <c r="X607" s="15"/>
      <c r="Y607" s="15"/>
    </row>
    <row r="608" spans="1:25" s="16" customFormat="1" ht="13" x14ac:dyDescent="0.3">
      <c r="A608" s="95"/>
      <c r="B608" s="96"/>
      <c r="C608" s="96"/>
      <c r="D608" s="96"/>
      <c r="E608" s="96"/>
      <c r="F608" s="96"/>
      <c r="G608" s="96"/>
      <c r="H608" s="86"/>
      <c r="I608" s="86"/>
      <c r="J608" s="86"/>
      <c r="K608" s="86"/>
      <c r="L608" s="86"/>
      <c r="M608" s="86"/>
      <c r="N608" s="86"/>
      <c r="O608" s="101"/>
      <c r="P608" s="101"/>
      <c r="Q608" s="101"/>
      <c r="R608" s="100"/>
      <c r="S608" s="100"/>
      <c r="T608" s="163"/>
      <c r="U608" s="163"/>
      <c r="V608" s="164"/>
      <c r="W608" s="15"/>
      <c r="X608" s="15"/>
      <c r="Y608" s="15"/>
    </row>
    <row r="609" spans="1:25" s="16" customFormat="1" ht="13" x14ac:dyDescent="0.3">
      <c r="A609" s="91" t="s">
        <v>109</v>
      </c>
      <c r="B609" s="92"/>
      <c r="C609" s="92"/>
      <c r="D609" s="92"/>
      <c r="E609" s="92"/>
      <c r="F609" s="92"/>
      <c r="G609" s="92"/>
      <c r="H609" s="92"/>
      <c r="I609" s="92"/>
      <c r="J609" s="92"/>
      <c r="K609" s="92"/>
      <c r="L609" s="92"/>
      <c r="M609" s="92"/>
      <c r="N609" s="92"/>
      <c r="O609" s="92"/>
      <c r="P609" s="92"/>
      <c r="Q609" s="92"/>
      <c r="R609" s="92"/>
      <c r="S609" s="92"/>
      <c r="T609" s="109">
        <f>+SUM(T606:V608)</f>
        <v>6000</v>
      </c>
      <c r="U609" s="86"/>
      <c r="V609" s="90"/>
      <c r="W609" s="15"/>
      <c r="X609" s="15"/>
      <c r="Y609" s="15"/>
    </row>
    <row r="610" spans="1:25" s="16" customFormat="1" ht="13" x14ac:dyDescent="0.3">
      <c r="A610" s="20"/>
      <c r="B610" s="21"/>
      <c r="C610" s="21"/>
      <c r="D610" s="21"/>
      <c r="E610" s="21"/>
      <c r="F610" s="21"/>
      <c r="G610" s="21"/>
      <c r="H610" s="21"/>
      <c r="I610" s="21"/>
      <c r="J610" s="21"/>
      <c r="K610" s="21"/>
      <c r="L610" s="21"/>
      <c r="M610" s="21"/>
      <c r="N610" s="21"/>
      <c r="O610" s="21"/>
      <c r="P610" s="21"/>
      <c r="Q610" s="21"/>
      <c r="R610" s="21"/>
      <c r="S610" s="22"/>
      <c r="T610" s="22"/>
      <c r="U610" s="22"/>
      <c r="V610" s="23"/>
      <c r="W610" s="15"/>
      <c r="X610" s="15"/>
      <c r="Y610" s="15"/>
    </row>
    <row r="611" spans="1:25" s="16" customFormat="1" ht="13" x14ac:dyDescent="0.3">
      <c r="A611" s="103" t="s">
        <v>110</v>
      </c>
      <c r="B611" s="104"/>
      <c r="C611" s="104"/>
      <c r="D611" s="104"/>
      <c r="E611" s="104"/>
      <c r="F611" s="104"/>
      <c r="G611" s="104"/>
      <c r="H611" s="104"/>
      <c r="I611" s="104"/>
      <c r="J611" s="104"/>
      <c r="K611" s="104"/>
      <c r="L611" s="104"/>
      <c r="M611" s="104"/>
      <c r="N611" s="104"/>
      <c r="O611" s="104"/>
      <c r="P611" s="104"/>
      <c r="Q611" s="104"/>
      <c r="R611" s="104"/>
      <c r="S611" s="104"/>
      <c r="T611" s="104"/>
      <c r="U611" s="104"/>
      <c r="V611" s="105"/>
      <c r="W611" s="15"/>
      <c r="X611" s="15"/>
      <c r="Y611" s="15"/>
    </row>
    <row r="612" spans="1:25" s="16" customFormat="1" ht="13" x14ac:dyDescent="0.3">
      <c r="A612" s="118" t="s">
        <v>3</v>
      </c>
      <c r="B612" s="119"/>
      <c r="C612" s="119"/>
      <c r="D612" s="119"/>
      <c r="E612" s="119"/>
      <c r="F612" s="119"/>
      <c r="G612" s="119"/>
      <c r="H612" s="119"/>
      <c r="I612" s="119"/>
      <c r="J612" s="119"/>
      <c r="K612" s="119"/>
      <c r="L612" s="119"/>
      <c r="M612" s="119" t="s">
        <v>99</v>
      </c>
      <c r="N612" s="119"/>
      <c r="O612" s="119" t="s">
        <v>100</v>
      </c>
      <c r="P612" s="119"/>
      <c r="Q612" s="119" t="s">
        <v>111</v>
      </c>
      <c r="R612" s="119"/>
      <c r="S612" s="119"/>
      <c r="T612" s="119" t="s">
        <v>112</v>
      </c>
      <c r="U612" s="119"/>
      <c r="V612" s="120"/>
      <c r="W612" s="15"/>
      <c r="X612" s="15"/>
      <c r="Y612" s="15"/>
    </row>
    <row r="613" spans="1:25" s="16" customFormat="1" ht="13" x14ac:dyDescent="0.3">
      <c r="A613" s="110" t="s">
        <v>168</v>
      </c>
      <c r="B613" s="111"/>
      <c r="C613" s="111"/>
      <c r="D613" s="111"/>
      <c r="E613" s="111"/>
      <c r="F613" s="111"/>
      <c r="G613" s="111"/>
      <c r="H613" s="111"/>
      <c r="I613" s="111"/>
      <c r="J613" s="111"/>
      <c r="K613" s="111"/>
      <c r="L613" s="112"/>
      <c r="M613" s="113" t="s">
        <v>7</v>
      </c>
      <c r="N613" s="113"/>
      <c r="O613" s="117">
        <v>1</v>
      </c>
      <c r="P613" s="117"/>
      <c r="Q613" s="114">
        <v>55000</v>
      </c>
      <c r="R613" s="114"/>
      <c r="S613" s="114"/>
      <c r="T613" s="115">
        <f>+O613*Q613</f>
        <v>55000</v>
      </c>
      <c r="U613" s="113"/>
      <c r="V613" s="116"/>
      <c r="W613" s="15"/>
      <c r="X613" s="15"/>
      <c r="Y613" s="15"/>
    </row>
    <row r="614" spans="1:25" s="16" customFormat="1" ht="13" x14ac:dyDescent="0.3">
      <c r="A614" s="155" t="s">
        <v>166</v>
      </c>
      <c r="B614" s="156"/>
      <c r="C614" s="156"/>
      <c r="D614" s="156"/>
      <c r="E614" s="156"/>
      <c r="F614" s="156"/>
      <c r="G614" s="156"/>
      <c r="H614" s="156"/>
      <c r="I614" s="156"/>
      <c r="J614" s="156"/>
      <c r="K614" s="156"/>
      <c r="L614" s="157"/>
      <c r="M614" s="158" t="s">
        <v>169</v>
      </c>
      <c r="N614" s="159"/>
      <c r="O614" s="160">
        <v>0.05</v>
      </c>
      <c r="P614" s="161"/>
      <c r="Q614" s="162">
        <v>12000</v>
      </c>
      <c r="R614" s="98"/>
      <c r="S614" s="99"/>
      <c r="T614" s="115">
        <f>+O614*Q614</f>
        <v>600</v>
      </c>
      <c r="U614" s="113"/>
      <c r="V614" s="116"/>
      <c r="W614" s="15"/>
      <c r="X614" s="15"/>
      <c r="Y614" s="15"/>
    </row>
    <row r="615" spans="1:25" s="16" customFormat="1" ht="13" x14ac:dyDescent="0.3">
      <c r="A615" s="155" t="s">
        <v>141</v>
      </c>
      <c r="B615" s="156"/>
      <c r="C615" s="156"/>
      <c r="D615" s="156"/>
      <c r="E615" s="156"/>
      <c r="F615" s="156"/>
      <c r="G615" s="156"/>
      <c r="H615" s="156"/>
      <c r="I615" s="156"/>
      <c r="J615" s="156"/>
      <c r="K615" s="156"/>
      <c r="L615" s="157"/>
      <c r="M615" s="158" t="s">
        <v>7</v>
      </c>
      <c r="N615" s="159"/>
      <c r="O615" s="160">
        <v>1</v>
      </c>
      <c r="P615" s="161"/>
      <c r="Q615" s="162">
        <v>2000</v>
      </c>
      <c r="R615" s="98"/>
      <c r="S615" s="99"/>
      <c r="T615" s="115">
        <f>+O615*Q615</f>
        <v>2000</v>
      </c>
      <c r="U615" s="113"/>
      <c r="V615" s="116"/>
      <c r="W615" s="15"/>
      <c r="X615" s="15"/>
      <c r="Y615" s="15"/>
    </row>
    <row r="616" spans="1:25" s="16" customFormat="1" ht="13" x14ac:dyDescent="0.3">
      <c r="A616" s="110" t="s">
        <v>167</v>
      </c>
      <c r="B616" s="111"/>
      <c r="C616" s="111"/>
      <c r="D616" s="111"/>
      <c r="E616" s="111"/>
      <c r="F616" s="111"/>
      <c r="G616" s="111"/>
      <c r="H616" s="111"/>
      <c r="I616" s="111"/>
      <c r="J616" s="111"/>
      <c r="K616" s="111"/>
      <c r="L616" s="112"/>
      <c r="M616" s="113" t="s">
        <v>7</v>
      </c>
      <c r="N616" s="113"/>
      <c r="O616" s="117">
        <v>2</v>
      </c>
      <c r="P616" s="117"/>
      <c r="Q616" s="114">
        <v>7000</v>
      </c>
      <c r="R616" s="114"/>
      <c r="S616" s="114"/>
      <c r="T616" s="115">
        <f t="shared" ref="T616" si="16">+O616*Q616</f>
        <v>14000</v>
      </c>
      <c r="U616" s="113"/>
      <c r="V616" s="116"/>
      <c r="W616" s="15"/>
      <c r="X616" s="15"/>
      <c r="Y616" s="15"/>
    </row>
    <row r="617" spans="1:25" s="16" customFormat="1" ht="13" x14ac:dyDescent="0.3">
      <c r="A617" s="110"/>
      <c r="B617" s="111"/>
      <c r="C617" s="111"/>
      <c r="D617" s="111"/>
      <c r="E617" s="111"/>
      <c r="F617" s="111"/>
      <c r="G617" s="111"/>
      <c r="H617" s="111"/>
      <c r="I617" s="111"/>
      <c r="J617" s="111"/>
      <c r="K617" s="111"/>
      <c r="L617" s="112"/>
      <c r="M617" s="113"/>
      <c r="N617" s="113"/>
      <c r="O617" s="117"/>
      <c r="P617" s="117"/>
      <c r="Q617" s="114"/>
      <c r="R617" s="114"/>
      <c r="S617" s="114"/>
      <c r="T617" s="115"/>
      <c r="U617" s="113"/>
      <c r="V617" s="116"/>
      <c r="W617" s="15"/>
      <c r="X617" s="15"/>
      <c r="Y617" s="15"/>
    </row>
    <row r="618" spans="1:25" s="16" customFormat="1" ht="13" x14ac:dyDescent="0.3">
      <c r="A618" s="155"/>
      <c r="B618" s="156"/>
      <c r="C618" s="156"/>
      <c r="D618" s="156"/>
      <c r="E618" s="156"/>
      <c r="F618" s="156"/>
      <c r="G618" s="156"/>
      <c r="H618" s="156"/>
      <c r="I618" s="156"/>
      <c r="J618" s="156"/>
      <c r="K618" s="156"/>
      <c r="L618" s="157"/>
      <c r="M618" s="158"/>
      <c r="N618" s="159"/>
      <c r="O618" s="160"/>
      <c r="P618" s="161"/>
      <c r="Q618" s="162"/>
      <c r="R618" s="98"/>
      <c r="S618" s="99"/>
      <c r="T618" s="115"/>
      <c r="U618" s="113"/>
      <c r="V618" s="116"/>
      <c r="W618" s="15"/>
      <c r="X618" s="15"/>
      <c r="Y618" s="15"/>
    </row>
    <row r="619" spans="1:25" s="16" customFormat="1" ht="13" x14ac:dyDescent="0.3">
      <c r="A619" s="91" t="s">
        <v>109</v>
      </c>
      <c r="B619" s="92"/>
      <c r="C619" s="92"/>
      <c r="D619" s="92"/>
      <c r="E619" s="92"/>
      <c r="F619" s="92"/>
      <c r="G619" s="92"/>
      <c r="H619" s="92"/>
      <c r="I619" s="92"/>
      <c r="J619" s="92"/>
      <c r="K619" s="92"/>
      <c r="L619" s="92"/>
      <c r="M619" s="92"/>
      <c r="N619" s="92"/>
      <c r="O619" s="92"/>
      <c r="P619" s="92"/>
      <c r="Q619" s="92"/>
      <c r="R619" s="92"/>
      <c r="S619" s="92"/>
      <c r="T619" s="109">
        <f>+SUM(T613:V618)</f>
        <v>71600</v>
      </c>
      <c r="U619" s="86"/>
      <c r="V619" s="90"/>
      <c r="W619" s="15"/>
      <c r="X619" s="15"/>
      <c r="Y619" s="15"/>
    </row>
    <row r="620" spans="1:25" s="16" customFormat="1" ht="13" x14ac:dyDescent="0.3">
      <c r="A620" s="103" t="s">
        <v>117</v>
      </c>
      <c r="B620" s="104"/>
      <c r="C620" s="104"/>
      <c r="D620" s="104"/>
      <c r="E620" s="104"/>
      <c r="F620" s="104"/>
      <c r="G620" s="104"/>
      <c r="H620" s="104"/>
      <c r="I620" s="104"/>
      <c r="J620" s="104"/>
      <c r="K620" s="104"/>
      <c r="L620" s="104"/>
      <c r="M620" s="104"/>
      <c r="N620" s="104"/>
      <c r="O620" s="104"/>
      <c r="P620" s="104"/>
      <c r="Q620" s="104"/>
      <c r="R620" s="104"/>
      <c r="S620" s="104"/>
      <c r="T620" s="104"/>
      <c r="U620" s="104"/>
      <c r="V620" s="105"/>
      <c r="W620" s="15"/>
      <c r="X620" s="15"/>
      <c r="Y620" s="15"/>
    </row>
    <row r="621" spans="1:25" s="16" customFormat="1" ht="13" x14ac:dyDescent="0.3">
      <c r="A621" s="85" t="s">
        <v>118</v>
      </c>
      <c r="B621" s="86"/>
      <c r="C621" s="86"/>
      <c r="D621" s="86"/>
      <c r="E621" s="86"/>
      <c r="F621" s="86"/>
      <c r="G621" s="86"/>
      <c r="H621" s="86"/>
      <c r="I621" s="86"/>
      <c r="J621" s="86"/>
      <c r="K621" s="86" t="s">
        <v>119</v>
      </c>
      <c r="L621" s="86"/>
      <c r="M621" s="86" t="s">
        <v>120</v>
      </c>
      <c r="N621" s="86"/>
      <c r="O621" s="86" t="s">
        <v>121</v>
      </c>
      <c r="P621" s="86"/>
      <c r="Q621" s="86"/>
      <c r="R621" s="86" t="s">
        <v>122</v>
      </c>
      <c r="S621" s="86"/>
      <c r="T621" s="86" t="s">
        <v>106</v>
      </c>
      <c r="U621" s="86"/>
      <c r="V621" s="90"/>
      <c r="W621" s="15"/>
      <c r="X621" s="15"/>
      <c r="Y621" s="15"/>
    </row>
    <row r="622" spans="1:25" s="16" customFormat="1" ht="13" x14ac:dyDescent="0.3">
      <c r="A622" s="85"/>
      <c r="B622" s="86"/>
      <c r="C622" s="86"/>
      <c r="D622" s="86"/>
      <c r="E622" s="86"/>
      <c r="F622" s="86"/>
      <c r="G622" s="86"/>
      <c r="H622" s="86"/>
      <c r="I622" s="86"/>
      <c r="J622" s="86"/>
      <c r="K622" s="86"/>
      <c r="L622" s="86"/>
      <c r="M622" s="86"/>
      <c r="N622" s="86"/>
      <c r="O622" s="86"/>
      <c r="P622" s="86"/>
      <c r="Q622" s="86"/>
      <c r="R622" s="86"/>
      <c r="S622" s="86"/>
      <c r="T622" s="86"/>
      <c r="U622" s="86"/>
      <c r="V622" s="90"/>
      <c r="W622" s="15"/>
      <c r="X622" s="15"/>
      <c r="Y622" s="15"/>
    </row>
    <row r="623" spans="1:25" s="16" customFormat="1" ht="13" x14ac:dyDescent="0.3">
      <c r="A623" s="85"/>
      <c r="B623" s="86"/>
      <c r="C623" s="86"/>
      <c r="D623" s="86"/>
      <c r="E623" s="86"/>
      <c r="F623" s="86"/>
      <c r="G623" s="86"/>
      <c r="H623" s="86"/>
      <c r="I623" s="86"/>
      <c r="J623" s="86"/>
      <c r="K623" s="86"/>
      <c r="L623" s="86"/>
      <c r="M623" s="86"/>
      <c r="N623" s="86"/>
      <c r="O623" s="86"/>
      <c r="P623" s="86"/>
      <c r="Q623" s="86"/>
      <c r="R623" s="86"/>
      <c r="S623" s="86"/>
      <c r="T623" s="86"/>
      <c r="U623" s="86"/>
      <c r="V623" s="90"/>
      <c r="W623" s="15"/>
      <c r="X623" s="15"/>
      <c r="Y623" s="15"/>
    </row>
    <row r="624" spans="1:25" s="16" customFormat="1" ht="13" x14ac:dyDescent="0.3">
      <c r="A624" s="85"/>
      <c r="B624" s="86"/>
      <c r="C624" s="86"/>
      <c r="D624" s="86"/>
      <c r="E624" s="86"/>
      <c r="F624" s="86"/>
      <c r="G624" s="86"/>
      <c r="H624" s="86"/>
      <c r="I624" s="86"/>
      <c r="J624" s="86"/>
      <c r="K624" s="86"/>
      <c r="L624" s="86"/>
      <c r="M624" s="86"/>
      <c r="N624" s="86"/>
      <c r="O624" s="86"/>
      <c r="P624" s="86"/>
      <c r="Q624" s="86"/>
      <c r="R624" s="86"/>
      <c r="S624" s="86"/>
      <c r="T624" s="86"/>
      <c r="U624" s="86"/>
      <c r="V624" s="90"/>
      <c r="W624" s="15"/>
      <c r="X624" s="15"/>
      <c r="Y624" s="15"/>
    </row>
    <row r="625" spans="1:25" s="16" customFormat="1" ht="13" x14ac:dyDescent="0.3">
      <c r="A625" s="91" t="s">
        <v>109</v>
      </c>
      <c r="B625" s="92"/>
      <c r="C625" s="92"/>
      <c r="D625" s="92"/>
      <c r="E625" s="92"/>
      <c r="F625" s="92"/>
      <c r="G625" s="92"/>
      <c r="H625" s="92"/>
      <c r="I625" s="92"/>
      <c r="J625" s="92"/>
      <c r="K625" s="92"/>
      <c r="L625" s="92"/>
      <c r="M625" s="92"/>
      <c r="N625" s="92"/>
      <c r="O625" s="92"/>
      <c r="P625" s="92"/>
      <c r="Q625" s="92"/>
      <c r="R625" s="92"/>
      <c r="S625" s="92"/>
      <c r="T625" s="86"/>
      <c r="U625" s="86"/>
      <c r="V625" s="90"/>
      <c r="W625" s="15"/>
      <c r="X625" s="15"/>
      <c r="Y625" s="15"/>
    </row>
    <row r="626" spans="1:25" s="16" customFormat="1" ht="13" x14ac:dyDescent="0.3">
      <c r="A626" s="20"/>
      <c r="B626" s="21"/>
      <c r="C626" s="21"/>
      <c r="D626" s="21"/>
      <c r="E626" s="21"/>
      <c r="F626" s="21"/>
      <c r="G626" s="21"/>
      <c r="H626" s="21"/>
      <c r="I626" s="21"/>
      <c r="J626" s="21"/>
      <c r="K626" s="21"/>
      <c r="L626" s="21"/>
      <c r="M626" s="21"/>
      <c r="N626" s="21"/>
      <c r="O626" s="21"/>
      <c r="P626" s="21"/>
      <c r="Q626" s="21"/>
      <c r="R626" s="21"/>
      <c r="S626" s="22"/>
      <c r="T626" s="22"/>
      <c r="U626" s="22"/>
      <c r="V626" s="23"/>
      <c r="W626" s="26"/>
      <c r="X626" s="26"/>
      <c r="Y626" s="26"/>
    </row>
    <row r="627" spans="1:25" s="16" customFormat="1" ht="13" x14ac:dyDescent="0.3">
      <c r="A627" s="103" t="s">
        <v>123</v>
      </c>
      <c r="B627" s="104"/>
      <c r="C627" s="104"/>
      <c r="D627" s="104"/>
      <c r="E627" s="104"/>
      <c r="F627" s="104"/>
      <c r="G627" s="104"/>
      <c r="H627" s="104"/>
      <c r="I627" s="104"/>
      <c r="J627" s="104"/>
      <c r="K627" s="104"/>
      <c r="L627" s="104"/>
      <c r="M627" s="104"/>
      <c r="N627" s="104"/>
      <c r="O627" s="104"/>
      <c r="P627" s="104"/>
      <c r="Q627" s="104"/>
      <c r="R627" s="104"/>
      <c r="S627" s="104"/>
      <c r="T627" s="104"/>
      <c r="U627" s="104"/>
      <c r="V627" s="105"/>
      <c r="W627" s="15"/>
      <c r="X627" s="15"/>
      <c r="Y627" s="15"/>
    </row>
    <row r="628" spans="1:25" s="16" customFormat="1" ht="22.5" customHeight="1" x14ac:dyDescent="0.3">
      <c r="A628" s="85" t="s">
        <v>124</v>
      </c>
      <c r="B628" s="86"/>
      <c r="C628" s="86"/>
      <c r="D628" s="86"/>
      <c r="E628" s="86"/>
      <c r="F628" s="86"/>
      <c r="G628" s="86"/>
      <c r="H628" s="86"/>
      <c r="I628" s="86"/>
      <c r="J628" s="106" t="s">
        <v>125</v>
      </c>
      <c r="K628" s="106"/>
      <c r="L628" s="106"/>
      <c r="M628" s="106"/>
      <c r="N628" s="107" t="s">
        <v>126</v>
      </c>
      <c r="O628" s="107"/>
      <c r="P628" s="108"/>
      <c r="Q628" s="86" t="s">
        <v>105</v>
      </c>
      <c r="R628" s="86"/>
      <c r="S628" s="86"/>
      <c r="T628" s="86" t="s">
        <v>106</v>
      </c>
      <c r="U628" s="86"/>
      <c r="V628" s="90"/>
      <c r="W628" s="15"/>
      <c r="X628" s="15"/>
      <c r="Y628" s="15"/>
    </row>
    <row r="629" spans="1:25" s="16" customFormat="1" ht="13" x14ac:dyDescent="0.3">
      <c r="A629" s="95" t="s">
        <v>143</v>
      </c>
      <c r="B629" s="96"/>
      <c r="C629" s="96"/>
      <c r="D629" s="96"/>
      <c r="E629" s="96"/>
      <c r="F629" s="96"/>
      <c r="G629" s="96"/>
      <c r="H629" s="96"/>
      <c r="I629" s="96"/>
      <c r="J629" s="97">
        <v>1</v>
      </c>
      <c r="K629" s="97"/>
      <c r="L629" s="97"/>
      <c r="M629" s="97"/>
      <c r="N629" s="98">
        <v>139345</v>
      </c>
      <c r="O629" s="98"/>
      <c r="P629" s="99"/>
      <c r="Q629" s="100">
        <v>5</v>
      </c>
      <c r="R629" s="100"/>
      <c r="S629" s="100"/>
      <c r="T629" s="101">
        <f>+(J629*N629)/Q629</f>
        <v>27869</v>
      </c>
      <c r="U629" s="101"/>
      <c r="V629" s="102"/>
      <c r="W629" s="15"/>
      <c r="X629" s="15"/>
      <c r="Y629" s="15"/>
    </row>
    <row r="630" spans="1:25" s="16" customFormat="1" ht="13" x14ac:dyDescent="0.3">
      <c r="A630" s="95" t="s">
        <v>128</v>
      </c>
      <c r="B630" s="96"/>
      <c r="C630" s="96"/>
      <c r="D630" s="96"/>
      <c r="E630" s="96"/>
      <c r="F630" s="96"/>
      <c r="G630" s="96"/>
      <c r="H630" s="96"/>
      <c r="I630" s="96"/>
      <c r="J630" s="97">
        <v>1</v>
      </c>
      <c r="K630" s="97"/>
      <c r="L630" s="97"/>
      <c r="M630" s="97"/>
      <c r="N630" s="98">
        <v>95436</v>
      </c>
      <c r="O630" s="98"/>
      <c r="P630" s="99"/>
      <c r="Q630" s="100">
        <v>5</v>
      </c>
      <c r="R630" s="100"/>
      <c r="S630" s="100"/>
      <c r="T630" s="101">
        <f>+(J630*N630)/Q630</f>
        <v>19087.2</v>
      </c>
      <c r="U630" s="101"/>
      <c r="V630" s="102"/>
      <c r="W630" s="15"/>
      <c r="X630" s="15"/>
      <c r="Y630" s="15"/>
    </row>
    <row r="631" spans="1:25" s="16" customFormat="1" ht="13" x14ac:dyDescent="0.3">
      <c r="A631" s="85"/>
      <c r="B631" s="86"/>
      <c r="C631" s="86"/>
      <c r="D631" s="86"/>
      <c r="E631" s="86"/>
      <c r="F631" s="86"/>
      <c r="G631" s="86"/>
      <c r="H631" s="86"/>
      <c r="I631" s="86"/>
      <c r="J631" s="87"/>
      <c r="K631" s="88"/>
      <c r="L631" s="88"/>
      <c r="M631" s="88"/>
      <c r="N631" s="88"/>
      <c r="O631" s="88"/>
      <c r="P631" s="89"/>
      <c r="Q631" s="86"/>
      <c r="R631" s="86"/>
      <c r="S631" s="86"/>
      <c r="T631" s="86"/>
      <c r="U631" s="86"/>
      <c r="V631" s="90"/>
      <c r="W631" s="15"/>
      <c r="X631" s="15"/>
      <c r="Y631" s="15"/>
    </row>
    <row r="632" spans="1:25" s="16" customFormat="1" ht="13" x14ac:dyDescent="0.3">
      <c r="A632" s="91" t="s">
        <v>109</v>
      </c>
      <c r="B632" s="92"/>
      <c r="C632" s="92"/>
      <c r="D632" s="92"/>
      <c r="E632" s="92"/>
      <c r="F632" s="92"/>
      <c r="G632" s="92"/>
      <c r="H632" s="92"/>
      <c r="I632" s="92"/>
      <c r="J632" s="92"/>
      <c r="K632" s="92"/>
      <c r="L632" s="92"/>
      <c r="M632" s="92"/>
      <c r="N632" s="92"/>
      <c r="O632" s="92"/>
      <c r="P632" s="92"/>
      <c r="Q632" s="92"/>
      <c r="R632" s="92"/>
      <c r="S632" s="92"/>
      <c r="T632" s="93">
        <f>+SUM(T629:V630)</f>
        <v>46956.2</v>
      </c>
      <c r="U632" s="93"/>
      <c r="V632" s="94"/>
      <c r="W632" s="15"/>
      <c r="X632" s="15"/>
      <c r="Y632" s="15"/>
    </row>
    <row r="633" spans="1:25" s="28" customFormat="1" x14ac:dyDescent="0.35">
      <c r="A633" s="77" t="s">
        <v>129</v>
      </c>
      <c r="B633" s="78"/>
      <c r="C633" s="78"/>
      <c r="D633" s="78"/>
      <c r="E633" s="78"/>
      <c r="F633" s="78"/>
      <c r="G633" s="78"/>
      <c r="H633" s="78"/>
      <c r="I633" s="78"/>
      <c r="J633" s="78"/>
      <c r="K633" s="78"/>
      <c r="L633" s="78"/>
      <c r="M633" s="78"/>
      <c r="N633" s="78"/>
      <c r="O633" s="78"/>
      <c r="P633" s="78"/>
      <c r="Q633" s="78"/>
      <c r="R633" s="78"/>
      <c r="S633" s="78"/>
      <c r="T633" s="79">
        <f>+T632+T625+T619+T609</f>
        <v>124556.2</v>
      </c>
      <c r="U633" s="79"/>
      <c r="V633" s="80"/>
      <c r="W633" s="15"/>
      <c r="X633" s="15"/>
      <c r="Y633" s="15"/>
    </row>
    <row r="634" spans="1:25" s="28" customFormat="1" x14ac:dyDescent="0.35">
      <c r="A634" s="29" t="s">
        <v>130</v>
      </c>
      <c r="B634" s="30"/>
      <c r="C634" s="30"/>
      <c r="D634" s="31"/>
      <c r="E634" s="32">
        <v>0.25</v>
      </c>
      <c r="F634" s="30"/>
      <c r="G634" s="30"/>
      <c r="H634" s="30"/>
      <c r="I634" s="30"/>
      <c r="J634" s="30"/>
      <c r="K634" s="30"/>
      <c r="L634" s="30"/>
      <c r="M634" s="31"/>
      <c r="N634" s="27"/>
      <c r="O634" s="27"/>
      <c r="P634" s="27"/>
      <c r="Q634" s="27"/>
      <c r="R634" s="27"/>
      <c r="S634" s="27" t="s">
        <v>131</v>
      </c>
      <c r="T634" s="79">
        <f>+T633*E634</f>
        <v>31139.05</v>
      </c>
      <c r="U634" s="79"/>
      <c r="V634" s="80"/>
      <c r="W634" s="15"/>
      <c r="X634" s="15"/>
      <c r="Y634" s="15"/>
    </row>
    <row r="635" spans="1:25" s="28" customFormat="1" ht="15" thickBot="1" x14ac:dyDescent="0.4">
      <c r="A635" s="81" t="s">
        <v>132</v>
      </c>
      <c r="B635" s="82"/>
      <c r="C635" s="82"/>
      <c r="D635" s="82"/>
      <c r="E635" s="82"/>
      <c r="F635" s="82"/>
      <c r="G635" s="82"/>
      <c r="H635" s="82"/>
      <c r="I635" s="82"/>
      <c r="J635" s="82"/>
      <c r="K635" s="82"/>
      <c r="L635" s="82"/>
      <c r="M635" s="82"/>
      <c r="N635" s="82"/>
      <c r="O635" s="82"/>
      <c r="P635" s="82"/>
      <c r="Q635" s="82"/>
      <c r="R635" s="82"/>
      <c r="S635" s="82"/>
      <c r="T635" s="83">
        <f>+T634+T633</f>
        <v>155695.25</v>
      </c>
      <c r="U635" s="83"/>
      <c r="V635" s="84"/>
      <c r="W635" s="15"/>
      <c r="X635" s="15"/>
      <c r="Y635" s="15"/>
    </row>
    <row r="637" spans="1:25" ht="15" thickBot="1" x14ac:dyDescent="0.4"/>
    <row r="638" spans="1:25" s="12" customFormat="1" ht="30" customHeight="1" x14ac:dyDescent="0.35">
      <c r="A638" s="137"/>
      <c r="B638" s="138"/>
      <c r="C638" s="138"/>
      <c r="D638" s="139"/>
      <c r="E638" s="146" t="s">
        <v>94</v>
      </c>
      <c r="F638" s="147"/>
      <c r="G638" s="147"/>
      <c r="H638" s="147"/>
      <c r="I638" s="147"/>
      <c r="J638" s="147"/>
      <c r="K638" s="147"/>
      <c r="L638" s="147"/>
      <c r="M638" s="147"/>
      <c r="N638" s="147"/>
      <c r="O638" s="147"/>
      <c r="P638" s="147"/>
      <c r="Q638" s="147"/>
      <c r="R638" s="147"/>
      <c r="S638" s="148"/>
      <c r="T638" s="146" t="s">
        <v>95</v>
      </c>
      <c r="U638" s="147"/>
      <c r="V638" s="148"/>
    </row>
    <row r="639" spans="1:25" s="12" customFormat="1" ht="30" customHeight="1" thickBot="1" x14ac:dyDescent="0.4">
      <c r="A639" s="140"/>
      <c r="B639" s="141"/>
      <c r="C639" s="141"/>
      <c r="D639" s="142"/>
      <c r="E639" s="149"/>
      <c r="F639" s="150"/>
      <c r="G639" s="150"/>
      <c r="H639" s="150"/>
      <c r="I639" s="150"/>
      <c r="J639" s="150"/>
      <c r="K639" s="150"/>
      <c r="L639" s="150"/>
      <c r="M639" s="150"/>
      <c r="N639" s="150"/>
      <c r="O639" s="150"/>
      <c r="P639" s="150"/>
      <c r="Q639" s="150"/>
      <c r="R639" s="150"/>
      <c r="S639" s="151"/>
      <c r="T639" s="149"/>
      <c r="U639" s="150"/>
      <c r="V639" s="151"/>
    </row>
    <row r="640" spans="1:25" s="12" customFormat="1" ht="5.15" customHeight="1" thickBot="1" x14ac:dyDescent="0.4">
      <c r="A640" s="140"/>
      <c r="B640" s="141"/>
      <c r="C640" s="141"/>
      <c r="D640" s="142"/>
      <c r="E640" s="152"/>
      <c r="F640" s="153"/>
      <c r="G640" s="153"/>
      <c r="H640" s="153"/>
      <c r="I640" s="153"/>
      <c r="J640" s="153"/>
      <c r="K640" s="153"/>
      <c r="L640" s="153"/>
      <c r="M640" s="153"/>
      <c r="N640" s="153"/>
      <c r="O640" s="153"/>
      <c r="P640" s="153"/>
      <c r="Q640" s="153"/>
      <c r="R640" s="153"/>
      <c r="S640" s="153"/>
      <c r="T640" s="153"/>
      <c r="U640" s="153"/>
      <c r="V640" s="154"/>
    </row>
    <row r="641" spans="1:25" s="12" customFormat="1" ht="25" customHeight="1" thickBot="1" x14ac:dyDescent="0.4">
      <c r="A641" s="140"/>
      <c r="B641" s="141"/>
      <c r="C641" s="141"/>
      <c r="D641" s="142"/>
      <c r="E641" s="128" t="s">
        <v>96</v>
      </c>
      <c r="F641" s="129"/>
      <c r="G641" s="129"/>
      <c r="H641" s="129"/>
      <c r="I641" s="129"/>
      <c r="J641" s="129"/>
      <c r="K641" s="129"/>
      <c r="L641" s="129"/>
      <c r="M641" s="129"/>
      <c r="N641" s="129"/>
      <c r="O641" s="129"/>
      <c r="P641" s="129"/>
      <c r="Q641" s="129"/>
      <c r="R641" s="129"/>
      <c r="S641" s="129"/>
      <c r="T641" s="129"/>
      <c r="U641" s="129"/>
      <c r="V641" s="130"/>
    </row>
    <row r="642" spans="1:25" s="12" customFormat="1" ht="5.15" customHeight="1" thickBot="1" x14ac:dyDescent="0.4">
      <c r="A642" s="143"/>
      <c r="B642" s="144"/>
      <c r="C642" s="144"/>
      <c r="D642" s="145"/>
      <c r="E642" s="128"/>
      <c r="F642" s="129"/>
      <c r="G642" s="129"/>
      <c r="H642" s="129"/>
      <c r="I642" s="129"/>
      <c r="J642" s="129"/>
      <c r="K642" s="129"/>
      <c r="L642" s="129"/>
      <c r="M642" s="129"/>
      <c r="N642" s="129"/>
      <c r="O642" s="129"/>
      <c r="P642" s="129"/>
      <c r="Q642" s="129"/>
      <c r="R642" s="129"/>
      <c r="S642" s="129"/>
      <c r="T642" s="129"/>
      <c r="U642" s="129"/>
      <c r="V642" s="130"/>
    </row>
    <row r="643" spans="1:25" s="14" customFormat="1" x14ac:dyDescent="0.35">
      <c r="A643" s="131" t="s">
        <v>97</v>
      </c>
      <c r="B643" s="132"/>
      <c r="C643" s="132"/>
      <c r="D643" s="132"/>
      <c r="E643" s="132"/>
      <c r="F643" s="132"/>
      <c r="G643" s="132"/>
      <c r="H643" s="132"/>
      <c r="I643" s="132"/>
      <c r="J643" s="132"/>
      <c r="K643" s="132"/>
      <c r="L643" s="132"/>
      <c r="M643" s="132"/>
      <c r="N643" s="132"/>
      <c r="O643" s="132"/>
      <c r="P643" s="132"/>
      <c r="Q643" s="132"/>
      <c r="R643" s="132"/>
      <c r="S643" s="132"/>
      <c r="T643" s="132"/>
      <c r="U643" s="132"/>
      <c r="V643" s="133"/>
      <c r="W643" s="13"/>
      <c r="X643" s="13"/>
      <c r="Y643" s="13"/>
    </row>
    <row r="644" spans="1:25" s="16" customFormat="1" ht="13" x14ac:dyDescent="0.3">
      <c r="A644" s="134" t="s">
        <v>98</v>
      </c>
      <c r="B644" s="135"/>
      <c r="C644" s="135" t="s">
        <v>3</v>
      </c>
      <c r="D644" s="135"/>
      <c r="E644" s="135"/>
      <c r="F644" s="135"/>
      <c r="G644" s="135"/>
      <c r="H644" s="135"/>
      <c r="I644" s="135"/>
      <c r="J644" s="135"/>
      <c r="K644" s="135"/>
      <c r="L644" s="135"/>
      <c r="M644" s="135"/>
      <c r="N644" s="135"/>
      <c r="O644" s="135"/>
      <c r="P644" s="135"/>
      <c r="Q644" s="135"/>
      <c r="R644" s="135" t="s">
        <v>99</v>
      </c>
      <c r="S644" s="135"/>
      <c r="T644" s="135" t="s">
        <v>100</v>
      </c>
      <c r="U644" s="135"/>
      <c r="V644" s="136"/>
      <c r="W644" s="15"/>
      <c r="X644" s="15"/>
      <c r="Y644" s="15"/>
    </row>
    <row r="645" spans="1:25" s="14" customFormat="1" x14ac:dyDescent="0.35">
      <c r="A645" s="123" t="e">
        <f>+'2026'!#REF!</f>
        <v>#REF!</v>
      </c>
      <c r="B645" s="124"/>
      <c r="C645" s="125" t="e">
        <f>+'2026'!#REF!</f>
        <v>#REF!</v>
      </c>
      <c r="D645" s="126"/>
      <c r="E645" s="126"/>
      <c r="F645" s="126"/>
      <c r="G645" s="126"/>
      <c r="H645" s="126"/>
      <c r="I645" s="126"/>
      <c r="J645" s="126"/>
      <c r="K645" s="126"/>
      <c r="L645" s="126"/>
      <c r="M645" s="126"/>
      <c r="N645" s="126"/>
      <c r="O645" s="126"/>
      <c r="P645" s="126"/>
      <c r="Q645" s="126"/>
      <c r="R645" s="126" t="e">
        <f>+'2026'!#REF!</f>
        <v>#REF!</v>
      </c>
      <c r="S645" s="126"/>
      <c r="T645" s="126"/>
      <c r="U645" s="126"/>
      <c r="V645" s="127"/>
      <c r="W645" s="13"/>
      <c r="X645" s="13"/>
      <c r="Y645" s="13"/>
    </row>
    <row r="646" spans="1:25" s="16" customFormat="1" ht="13" x14ac:dyDescent="0.3">
      <c r="A646" s="17"/>
      <c r="B646" s="18"/>
      <c r="C646" s="18"/>
      <c r="D646" s="18"/>
      <c r="E646" s="18"/>
      <c r="F646" s="18"/>
      <c r="G646" s="18"/>
      <c r="H646" s="18"/>
      <c r="I646" s="18"/>
      <c r="J646" s="18"/>
      <c r="K646" s="18"/>
      <c r="L646" s="18"/>
      <c r="M646" s="18"/>
      <c r="N646" s="18"/>
      <c r="O646" s="18"/>
      <c r="P646" s="18"/>
      <c r="Q646" s="18"/>
      <c r="R646" s="18"/>
      <c r="S646" s="18"/>
      <c r="T646" s="18"/>
      <c r="U646" s="18"/>
      <c r="V646" s="19"/>
      <c r="W646" s="15"/>
      <c r="X646" s="15"/>
      <c r="Y646" s="15"/>
    </row>
    <row r="647" spans="1:25" s="16" customFormat="1" ht="13" x14ac:dyDescent="0.3">
      <c r="A647" s="103" t="s">
        <v>101</v>
      </c>
      <c r="B647" s="104"/>
      <c r="C647" s="104"/>
      <c r="D647" s="104"/>
      <c r="E647" s="104"/>
      <c r="F647" s="104"/>
      <c r="G647" s="104"/>
      <c r="H647" s="104"/>
      <c r="I647" s="104"/>
      <c r="J647" s="104"/>
      <c r="K647" s="104"/>
      <c r="L647" s="104"/>
      <c r="M647" s="104"/>
      <c r="N647" s="104"/>
      <c r="O647" s="104"/>
      <c r="P647" s="104"/>
      <c r="Q647" s="104"/>
      <c r="R647" s="104"/>
      <c r="S647" s="104"/>
      <c r="T647" s="104"/>
      <c r="U647" s="104"/>
      <c r="V647" s="105"/>
      <c r="W647" s="15"/>
      <c r="X647" s="15"/>
      <c r="Y647" s="15"/>
    </row>
    <row r="648" spans="1:25" s="16" customFormat="1" ht="13" x14ac:dyDescent="0.3">
      <c r="A648" s="85" t="s">
        <v>3</v>
      </c>
      <c r="B648" s="86"/>
      <c r="C648" s="86"/>
      <c r="D648" s="86"/>
      <c r="E648" s="86"/>
      <c r="F648" s="86"/>
      <c r="G648" s="86"/>
      <c r="H648" s="86" t="s">
        <v>102</v>
      </c>
      <c r="I648" s="86"/>
      <c r="J648" s="86"/>
      <c r="K648" s="86" t="s">
        <v>103</v>
      </c>
      <c r="L648" s="86"/>
      <c r="M648" s="86"/>
      <c r="N648" s="86"/>
      <c r="O648" s="86" t="s">
        <v>104</v>
      </c>
      <c r="P648" s="86"/>
      <c r="Q648" s="86"/>
      <c r="R648" s="86" t="s">
        <v>105</v>
      </c>
      <c r="S648" s="86"/>
      <c r="T648" s="86" t="s">
        <v>106</v>
      </c>
      <c r="U648" s="86"/>
      <c r="V648" s="90"/>
      <c r="W648" s="15"/>
      <c r="X648" s="15"/>
      <c r="Y648" s="15"/>
    </row>
    <row r="649" spans="1:25" s="16" customFormat="1" ht="13" x14ac:dyDescent="0.3">
      <c r="A649" s="95" t="s">
        <v>107</v>
      </c>
      <c r="B649" s="122"/>
      <c r="C649" s="122"/>
      <c r="D649" s="122"/>
      <c r="E649" s="122"/>
      <c r="F649" s="122"/>
      <c r="G649" s="122"/>
      <c r="H649" s="86"/>
      <c r="I649" s="86"/>
      <c r="J649" s="86"/>
      <c r="K649" s="86"/>
      <c r="L649" s="86"/>
      <c r="M649" s="86"/>
      <c r="N649" s="86"/>
      <c r="O649" s="86"/>
      <c r="P649" s="86"/>
      <c r="Q649" s="86"/>
      <c r="R649" s="86"/>
      <c r="S649" s="86"/>
      <c r="T649" s="101">
        <v>6000</v>
      </c>
      <c r="U649" s="101"/>
      <c r="V649" s="102"/>
      <c r="W649" s="15"/>
      <c r="X649" s="15"/>
      <c r="Y649" s="15"/>
    </row>
    <row r="650" spans="1:25" s="16" customFormat="1" ht="13" x14ac:dyDescent="0.3">
      <c r="A650" s="95"/>
      <c r="B650" s="96"/>
      <c r="C650" s="96"/>
      <c r="D650" s="96"/>
      <c r="E650" s="96"/>
      <c r="F650" s="96"/>
      <c r="G650" s="96"/>
      <c r="H650" s="86"/>
      <c r="I650" s="86"/>
      <c r="J650" s="86"/>
      <c r="K650" s="86"/>
      <c r="L650" s="86"/>
      <c r="M650" s="86"/>
      <c r="N650" s="86"/>
      <c r="O650" s="101"/>
      <c r="P650" s="101"/>
      <c r="Q650" s="101"/>
      <c r="R650" s="100"/>
      <c r="S650" s="100"/>
      <c r="T650" s="163"/>
      <c r="U650" s="163"/>
      <c r="V650" s="164"/>
      <c r="W650" s="15"/>
      <c r="X650" s="15"/>
      <c r="Y650" s="15"/>
    </row>
    <row r="651" spans="1:25" s="16" customFormat="1" ht="13" x14ac:dyDescent="0.3">
      <c r="A651" s="95"/>
      <c r="B651" s="96"/>
      <c r="C651" s="96"/>
      <c r="D651" s="96"/>
      <c r="E651" s="96"/>
      <c r="F651" s="96"/>
      <c r="G651" s="96"/>
      <c r="H651" s="86"/>
      <c r="I651" s="86"/>
      <c r="J651" s="86"/>
      <c r="K651" s="86"/>
      <c r="L651" s="86"/>
      <c r="M651" s="86"/>
      <c r="N651" s="86"/>
      <c r="O651" s="101"/>
      <c r="P651" s="101"/>
      <c r="Q651" s="101"/>
      <c r="R651" s="100"/>
      <c r="S651" s="100"/>
      <c r="T651" s="163"/>
      <c r="U651" s="163"/>
      <c r="V651" s="164"/>
      <c r="W651" s="15"/>
      <c r="X651" s="15"/>
      <c r="Y651" s="15"/>
    </row>
    <row r="652" spans="1:25" s="16" customFormat="1" ht="13" x14ac:dyDescent="0.3">
      <c r="A652" s="91" t="s">
        <v>109</v>
      </c>
      <c r="B652" s="92"/>
      <c r="C652" s="92"/>
      <c r="D652" s="92"/>
      <c r="E652" s="92"/>
      <c r="F652" s="92"/>
      <c r="G652" s="92"/>
      <c r="H652" s="92"/>
      <c r="I652" s="92"/>
      <c r="J652" s="92"/>
      <c r="K652" s="92"/>
      <c r="L652" s="92"/>
      <c r="M652" s="92"/>
      <c r="N652" s="92"/>
      <c r="O652" s="92"/>
      <c r="P652" s="92"/>
      <c r="Q652" s="92"/>
      <c r="R652" s="92"/>
      <c r="S652" s="92"/>
      <c r="T652" s="109">
        <f>+SUM(T649:V651)</f>
        <v>6000</v>
      </c>
      <c r="U652" s="86"/>
      <c r="V652" s="90"/>
      <c r="W652" s="15"/>
      <c r="X652" s="15"/>
      <c r="Y652" s="15"/>
    </row>
    <row r="653" spans="1:25" s="16" customFormat="1" ht="13" x14ac:dyDescent="0.3">
      <c r="A653" s="20"/>
      <c r="B653" s="21"/>
      <c r="C653" s="21"/>
      <c r="D653" s="21"/>
      <c r="E653" s="21"/>
      <c r="F653" s="21"/>
      <c r="G653" s="21"/>
      <c r="H653" s="21"/>
      <c r="I653" s="21"/>
      <c r="J653" s="21"/>
      <c r="K653" s="21"/>
      <c r="L653" s="21"/>
      <c r="M653" s="21"/>
      <c r="N653" s="21"/>
      <c r="O653" s="21"/>
      <c r="P653" s="21"/>
      <c r="Q653" s="21"/>
      <c r="R653" s="21"/>
      <c r="S653" s="22"/>
      <c r="T653" s="22"/>
      <c r="U653" s="22"/>
      <c r="V653" s="23"/>
      <c r="W653" s="15"/>
      <c r="X653" s="15"/>
      <c r="Y653" s="15"/>
    </row>
    <row r="654" spans="1:25" s="16" customFormat="1" ht="13" x14ac:dyDescent="0.3">
      <c r="A654" s="103" t="s">
        <v>110</v>
      </c>
      <c r="B654" s="104"/>
      <c r="C654" s="104"/>
      <c r="D654" s="104"/>
      <c r="E654" s="104"/>
      <c r="F654" s="104"/>
      <c r="G654" s="104"/>
      <c r="H654" s="104"/>
      <c r="I654" s="104"/>
      <c r="J654" s="104"/>
      <c r="K654" s="104"/>
      <c r="L654" s="104"/>
      <c r="M654" s="104"/>
      <c r="N654" s="104"/>
      <c r="O654" s="104"/>
      <c r="P654" s="104"/>
      <c r="Q654" s="104"/>
      <c r="R654" s="104"/>
      <c r="S654" s="104"/>
      <c r="T654" s="104"/>
      <c r="U654" s="104"/>
      <c r="V654" s="105"/>
      <c r="W654" s="15"/>
      <c r="X654" s="15"/>
      <c r="Y654" s="15"/>
    </row>
    <row r="655" spans="1:25" s="16" customFormat="1" ht="13" x14ac:dyDescent="0.3">
      <c r="A655" s="118" t="s">
        <v>3</v>
      </c>
      <c r="B655" s="119"/>
      <c r="C655" s="119"/>
      <c r="D655" s="119"/>
      <c r="E655" s="119"/>
      <c r="F655" s="119"/>
      <c r="G655" s="119"/>
      <c r="H655" s="119"/>
      <c r="I655" s="119"/>
      <c r="J655" s="119"/>
      <c r="K655" s="119"/>
      <c r="L655" s="119"/>
      <c r="M655" s="119" t="s">
        <v>99</v>
      </c>
      <c r="N655" s="119"/>
      <c r="O655" s="119" t="s">
        <v>100</v>
      </c>
      <c r="P655" s="119"/>
      <c r="Q655" s="119" t="s">
        <v>111</v>
      </c>
      <c r="R655" s="119"/>
      <c r="S655" s="119"/>
      <c r="T655" s="119" t="s">
        <v>112</v>
      </c>
      <c r="U655" s="119"/>
      <c r="V655" s="120"/>
      <c r="W655" s="15"/>
      <c r="X655" s="15"/>
      <c r="Y655" s="15"/>
    </row>
    <row r="656" spans="1:25" s="16" customFormat="1" ht="13" x14ac:dyDescent="0.3">
      <c r="A656" s="110" t="s">
        <v>170</v>
      </c>
      <c r="B656" s="111"/>
      <c r="C656" s="111"/>
      <c r="D656" s="111"/>
      <c r="E656" s="111"/>
      <c r="F656" s="111"/>
      <c r="G656" s="111"/>
      <c r="H656" s="111"/>
      <c r="I656" s="111"/>
      <c r="J656" s="111"/>
      <c r="K656" s="111"/>
      <c r="L656" s="112"/>
      <c r="M656" s="113" t="s">
        <v>7</v>
      </c>
      <c r="N656" s="113"/>
      <c r="O656" s="117">
        <v>1</v>
      </c>
      <c r="P656" s="117"/>
      <c r="Q656" s="114">
        <v>60000</v>
      </c>
      <c r="R656" s="114"/>
      <c r="S656" s="114"/>
      <c r="T656" s="115">
        <f>+O656*Q656</f>
        <v>60000</v>
      </c>
      <c r="U656" s="113"/>
      <c r="V656" s="116"/>
      <c r="W656" s="15"/>
      <c r="X656" s="15"/>
      <c r="Y656" s="15"/>
    </row>
    <row r="657" spans="1:25" s="16" customFormat="1" ht="13" x14ac:dyDescent="0.3">
      <c r="A657" s="155" t="s">
        <v>166</v>
      </c>
      <c r="B657" s="156"/>
      <c r="C657" s="156"/>
      <c r="D657" s="156"/>
      <c r="E657" s="156"/>
      <c r="F657" s="156"/>
      <c r="G657" s="156"/>
      <c r="H657" s="156"/>
      <c r="I657" s="156"/>
      <c r="J657" s="156"/>
      <c r="K657" s="156"/>
      <c r="L657" s="157"/>
      <c r="M657" s="158" t="s">
        <v>169</v>
      </c>
      <c r="N657" s="159"/>
      <c r="O657" s="160">
        <v>0.05</v>
      </c>
      <c r="P657" s="161"/>
      <c r="Q657" s="162">
        <v>12000</v>
      </c>
      <c r="R657" s="98"/>
      <c r="S657" s="99"/>
      <c r="T657" s="115">
        <f>+O657*Q657</f>
        <v>600</v>
      </c>
      <c r="U657" s="113"/>
      <c r="V657" s="116"/>
      <c r="W657" s="15"/>
      <c r="X657" s="15"/>
      <c r="Y657" s="15"/>
    </row>
    <row r="658" spans="1:25" s="16" customFormat="1" ht="13" x14ac:dyDescent="0.3">
      <c r="A658" s="155" t="s">
        <v>141</v>
      </c>
      <c r="B658" s="156"/>
      <c r="C658" s="156"/>
      <c r="D658" s="156"/>
      <c r="E658" s="156"/>
      <c r="F658" s="156"/>
      <c r="G658" s="156"/>
      <c r="H658" s="156"/>
      <c r="I658" s="156"/>
      <c r="J658" s="156"/>
      <c r="K658" s="156"/>
      <c r="L658" s="157"/>
      <c r="M658" s="158" t="s">
        <v>7</v>
      </c>
      <c r="N658" s="159"/>
      <c r="O658" s="160">
        <v>1</v>
      </c>
      <c r="P658" s="161"/>
      <c r="Q658" s="162">
        <v>2000</v>
      </c>
      <c r="R658" s="98"/>
      <c r="S658" s="99"/>
      <c r="T658" s="115">
        <f>+O658*Q658</f>
        <v>2000</v>
      </c>
      <c r="U658" s="113"/>
      <c r="V658" s="116"/>
      <c r="W658" s="15"/>
      <c r="X658" s="15"/>
      <c r="Y658" s="15"/>
    </row>
    <row r="659" spans="1:25" s="16" customFormat="1" ht="13" x14ac:dyDescent="0.3">
      <c r="A659" s="110" t="s">
        <v>167</v>
      </c>
      <c r="B659" s="111"/>
      <c r="C659" s="111"/>
      <c r="D659" s="111"/>
      <c r="E659" s="111"/>
      <c r="F659" s="111"/>
      <c r="G659" s="111"/>
      <c r="H659" s="111"/>
      <c r="I659" s="111"/>
      <c r="J659" s="111"/>
      <c r="K659" s="111"/>
      <c r="L659" s="112"/>
      <c r="M659" s="113" t="s">
        <v>7</v>
      </c>
      <c r="N659" s="113"/>
      <c r="O659" s="117">
        <v>2</v>
      </c>
      <c r="P659" s="117"/>
      <c r="Q659" s="114">
        <v>7000</v>
      </c>
      <c r="R659" s="114"/>
      <c r="S659" s="114"/>
      <c r="T659" s="115">
        <f t="shared" ref="T659" si="17">+O659*Q659</f>
        <v>14000</v>
      </c>
      <c r="U659" s="113"/>
      <c r="V659" s="116"/>
      <c r="W659" s="15"/>
      <c r="X659" s="15"/>
      <c r="Y659" s="15"/>
    </row>
    <row r="660" spans="1:25" s="16" customFormat="1" ht="13" x14ac:dyDescent="0.3">
      <c r="A660" s="110"/>
      <c r="B660" s="111"/>
      <c r="C660" s="111"/>
      <c r="D660" s="111"/>
      <c r="E660" s="111"/>
      <c r="F660" s="111"/>
      <c r="G660" s="111"/>
      <c r="H660" s="111"/>
      <c r="I660" s="111"/>
      <c r="J660" s="111"/>
      <c r="K660" s="111"/>
      <c r="L660" s="112"/>
      <c r="M660" s="113"/>
      <c r="N660" s="113"/>
      <c r="O660" s="117"/>
      <c r="P660" s="117"/>
      <c r="Q660" s="114"/>
      <c r="R660" s="114"/>
      <c r="S660" s="114"/>
      <c r="T660" s="115"/>
      <c r="U660" s="113"/>
      <c r="V660" s="116"/>
      <c r="W660" s="15"/>
      <c r="X660" s="15"/>
      <c r="Y660" s="15"/>
    </row>
    <row r="661" spans="1:25" s="16" customFormat="1" ht="13" x14ac:dyDescent="0.3">
      <c r="A661" s="155"/>
      <c r="B661" s="156"/>
      <c r="C661" s="156"/>
      <c r="D661" s="156"/>
      <c r="E661" s="156"/>
      <c r="F661" s="156"/>
      <c r="G661" s="156"/>
      <c r="H661" s="156"/>
      <c r="I661" s="156"/>
      <c r="J661" s="156"/>
      <c r="K661" s="156"/>
      <c r="L661" s="157"/>
      <c r="M661" s="158"/>
      <c r="N661" s="159"/>
      <c r="O661" s="160"/>
      <c r="P661" s="161"/>
      <c r="Q661" s="162"/>
      <c r="R661" s="98"/>
      <c r="S661" s="99"/>
      <c r="T661" s="115"/>
      <c r="U661" s="113"/>
      <c r="V661" s="116"/>
      <c r="W661" s="15"/>
      <c r="X661" s="15"/>
      <c r="Y661" s="15"/>
    </row>
    <row r="662" spans="1:25" s="16" customFormat="1" ht="13" x14ac:dyDescent="0.3">
      <c r="A662" s="91" t="s">
        <v>109</v>
      </c>
      <c r="B662" s="92"/>
      <c r="C662" s="92"/>
      <c r="D662" s="92"/>
      <c r="E662" s="92"/>
      <c r="F662" s="92"/>
      <c r="G662" s="92"/>
      <c r="H662" s="92"/>
      <c r="I662" s="92"/>
      <c r="J662" s="92"/>
      <c r="K662" s="92"/>
      <c r="L662" s="92"/>
      <c r="M662" s="92"/>
      <c r="N662" s="92"/>
      <c r="O662" s="92"/>
      <c r="P662" s="92"/>
      <c r="Q662" s="92"/>
      <c r="R662" s="92"/>
      <c r="S662" s="92"/>
      <c r="T662" s="109">
        <f>+SUM(T656:V661)</f>
        <v>76600</v>
      </c>
      <c r="U662" s="86"/>
      <c r="V662" s="90"/>
      <c r="W662" s="15"/>
      <c r="X662" s="15"/>
      <c r="Y662" s="15"/>
    </row>
    <row r="663" spans="1:25" s="16" customFormat="1" ht="13" x14ac:dyDescent="0.3">
      <c r="A663" s="103" t="s">
        <v>117</v>
      </c>
      <c r="B663" s="104"/>
      <c r="C663" s="104"/>
      <c r="D663" s="104"/>
      <c r="E663" s="104"/>
      <c r="F663" s="104"/>
      <c r="G663" s="104"/>
      <c r="H663" s="104"/>
      <c r="I663" s="104"/>
      <c r="J663" s="104"/>
      <c r="K663" s="104"/>
      <c r="L663" s="104"/>
      <c r="M663" s="104"/>
      <c r="N663" s="104"/>
      <c r="O663" s="104"/>
      <c r="P663" s="104"/>
      <c r="Q663" s="104"/>
      <c r="R663" s="104"/>
      <c r="S663" s="104"/>
      <c r="T663" s="104"/>
      <c r="U663" s="104"/>
      <c r="V663" s="105"/>
      <c r="W663" s="15"/>
      <c r="X663" s="15"/>
      <c r="Y663" s="15"/>
    </row>
    <row r="664" spans="1:25" s="16" customFormat="1" ht="13" x14ac:dyDescent="0.3">
      <c r="A664" s="85" t="s">
        <v>118</v>
      </c>
      <c r="B664" s="86"/>
      <c r="C664" s="86"/>
      <c r="D664" s="86"/>
      <c r="E664" s="86"/>
      <c r="F664" s="86"/>
      <c r="G664" s="86"/>
      <c r="H664" s="86"/>
      <c r="I664" s="86"/>
      <c r="J664" s="86"/>
      <c r="K664" s="86" t="s">
        <v>119</v>
      </c>
      <c r="L664" s="86"/>
      <c r="M664" s="86" t="s">
        <v>120</v>
      </c>
      <c r="N664" s="86"/>
      <c r="O664" s="86" t="s">
        <v>121</v>
      </c>
      <c r="P664" s="86"/>
      <c r="Q664" s="86"/>
      <c r="R664" s="86" t="s">
        <v>122</v>
      </c>
      <c r="S664" s="86"/>
      <c r="T664" s="86" t="s">
        <v>106</v>
      </c>
      <c r="U664" s="86"/>
      <c r="V664" s="90"/>
      <c r="W664" s="15"/>
      <c r="X664" s="15"/>
      <c r="Y664" s="15"/>
    </row>
    <row r="665" spans="1:25" s="16" customFormat="1" ht="13" x14ac:dyDescent="0.3">
      <c r="A665" s="85"/>
      <c r="B665" s="86"/>
      <c r="C665" s="86"/>
      <c r="D665" s="86"/>
      <c r="E665" s="86"/>
      <c r="F665" s="86"/>
      <c r="G665" s="86"/>
      <c r="H665" s="86"/>
      <c r="I665" s="86"/>
      <c r="J665" s="86"/>
      <c r="K665" s="86"/>
      <c r="L665" s="86"/>
      <c r="M665" s="86"/>
      <c r="N665" s="86"/>
      <c r="O665" s="86"/>
      <c r="P665" s="86"/>
      <c r="Q665" s="86"/>
      <c r="R665" s="86"/>
      <c r="S665" s="86"/>
      <c r="T665" s="86"/>
      <c r="U665" s="86"/>
      <c r="V665" s="90"/>
      <c r="W665" s="15"/>
      <c r="X665" s="15"/>
      <c r="Y665" s="15"/>
    </row>
    <row r="666" spans="1:25" s="16" customFormat="1" ht="13" x14ac:dyDescent="0.3">
      <c r="A666" s="85"/>
      <c r="B666" s="86"/>
      <c r="C666" s="86"/>
      <c r="D666" s="86"/>
      <c r="E666" s="86"/>
      <c r="F666" s="86"/>
      <c r="G666" s="86"/>
      <c r="H666" s="86"/>
      <c r="I666" s="86"/>
      <c r="J666" s="86"/>
      <c r="K666" s="86"/>
      <c r="L666" s="86"/>
      <c r="M666" s="86"/>
      <c r="N666" s="86"/>
      <c r="O666" s="86"/>
      <c r="P666" s="86"/>
      <c r="Q666" s="86"/>
      <c r="R666" s="86"/>
      <c r="S666" s="86"/>
      <c r="T666" s="86"/>
      <c r="U666" s="86"/>
      <c r="V666" s="90"/>
      <c r="W666" s="15"/>
      <c r="X666" s="15"/>
      <c r="Y666" s="15"/>
    </row>
    <row r="667" spans="1:25" s="16" customFormat="1" ht="13" x14ac:dyDescent="0.3">
      <c r="A667" s="85"/>
      <c r="B667" s="86"/>
      <c r="C667" s="86"/>
      <c r="D667" s="86"/>
      <c r="E667" s="86"/>
      <c r="F667" s="86"/>
      <c r="G667" s="86"/>
      <c r="H667" s="86"/>
      <c r="I667" s="86"/>
      <c r="J667" s="86"/>
      <c r="K667" s="86"/>
      <c r="L667" s="86"/>
      <c r="M667" s="86"/>
      <c r="N667" s="86"/>
      <c r="O667" s="86"/>
      <c r="P667" s="86"/>
      <c r="Q667" s="86"/>
      <c r="R667" s="86"/>
      <c r="S667" s="86"/>
      <c r="T667" s="86"/>
      <c r="U667" s="86"/>
      <c r="V667" s="90"/>
      <c r="W667" s="15"/>
      <c r="X667" s="15"/>
      <c r="Y667" s="15"/>
    </row>
    <row r="668" spans="1:25" s="16" customFormat="1" ht="13" x14ac:dyDescent="0.3">
      <c r="A668" s="91" t="s">
        <v>109</v>
      </c>
      <c r="B668" s="92"/>
      <c r="C668" s="92"/>
      <c r="D668" s="92"/>
      <c r="E668" s="92"/>
      <c r="F668" s="92"/>
      <c r="G668" s="92"/>
      <c r="H668" s="92"/>
      <c r="I668" s="92"/>
      <c r="J668" s="92"/>
      <c r="K668" s="92"/>
      <c r="L668" s="92"/>
      <c r="M668" s="92"/>
      <c r="N668" s="92"/>
      <c r="O668" s="92"/>
      <c r="P668" s="92"/>
      <c r="Q668" s="92"/>
      <c r="R668" s="92"/>
      <c r="S668" s="92"/>
      <c r="T668" s="86"/>
      <c r="U668" s="86"/>
      <c r="V668" s="90"/>
      <c r="W668" s="15"/>
      <c r="X668" s="15"/>
      <c r="Y668" s="15"/>
    </row>
    <row r="669" spans="1:25" s="16" customFormat="1" ht="13" x14ac:dyDescent="0.3">
      <c r="A669" s="20"/>
      <c r="B669" s="21"/>
      <c r="C669" s="21"/>
      <c r="D669" s="21"/>
      <c r="E669" s="21"/>
      <c r="F669" s="21"/>
      <c r="G669" s="21"/>
      <c r="H669" s="21"/>
      <c r="I669" s="21"/>
      <c r="J669" s="21"/>
      <c r="K669" s="21"/>
      <c r="L669" s="21"/>
      <c r="M669" s="21"/>
      <c r="N669" s="21"/>
      <c r="O669" s="21"/>
      <c r="P669" s="21"/>
      <c r="Q669" s="21"/>
      <c r="R669" s="21"/>
      <c r="S669" s="22"/>
      <c r="T669" s="22"/>
      <c r="U669" s="22"/>
      <c r="V669" s="23"/>
      <c r="W669" s="26"/>
      <c r="X669" s="26"/>
      <c r="Y669" s="26"/>
    </row>
    <row r="670" spans="1:25" s="16" customFormat="1" ht="13" x14ac:dyDescent="0.3">
      <c r="A670" s="103" t="s">
        <v>123</v>
      </c>
      <c r="B670" s="104"/>
      <c r="C670" s="104"/>
      <c r="D670" s="104"/>
      <c r="E670" s="104"/>
      <c r="F670" s="104"/>
      <c r="G670" s="104"/>
      <c r="H670" s="104"/>
      <c r="I670" s="104"/>
      <c r="J670" s="104"/>
      <c r="K670" s="104"/>
      <c r="L670" s="104"/>
      <c r="M670" s="104"/>
      <c r="N670" s="104"/>
      <c r="O670" s="104"/>
      <c r="P670" s="104"/>
      <c r="Q670" s="104"/>
      <c r="R670" s="104"/>
      <c r="S670" s="104"/>
      <c r="T670" s="104"/>
      <c r="U670" s="104"/>
      <c r="V670" s="105"/>
      <c r="W670" s="15"/>
      <c r="X670" s="15"/>
      <c r="Y670" s="15"/>
    </row>
    <row r="671" spans="1:25" s="16" customFormat="1" ht="22.5" customHeight="1" x14ac:dyDescent="0.3">
      <c r="A671" s="85" t="s">
        <v>124</v>
      </c>
      <c r="B671" s="86"/>
      <c r="C671" s="86"/>
      <c r="D671" s="86"/>
      <c r="E671" s="86"/>
      <c r="F671" s="86"/>
      <c r="G671" s="86"/>
      <c r="H671" s="86"/>
      <c r="I671" s="86"/>
      <c r="J671" s="106" t="s">
        <v>125</v>
      </c>
      <c r="K671" s="106"/>
      <c r="L671" s="106"/>
      <c r="M671" s="106"/>
      <c r="N671" s="107" t="s">
        <v>126</v>
      </c>
      <c r="O671" s="107"/>
      <c r="P671" s="108"/>
      <c r="Q671" s="86" t="s">
        <v>105</v>
      </c>
      <c r="R671" s="86"/>
      <c r="S671" s="86"/>
      <c r="T671" s="86" t="s">
        <v>106</v>
      </c>
      <c r="U671" s="86"/>
      <c r="V671" s="90"/>
      <c r="W671" s="15"/>
      <c r="X671" s="15"/>
      <c r="Y671" s="15"/>
    </row>
    <row r="672" spans="1:25" s="16" customFormat="1" ht="13" x14ac:dyDescent="0.3">
      <c r="A672" s="95" t="s">
        <v>143</v>
      </c>
      <c r="B672" s="96"/>
      <c r="C672" s="96"/>
      <c r="D672" s="96"/>
      <c r="E672" s="96"/>
      <c r="F672" s="96"/>
      <c r="G672" s="96"/>
      <c r="H672" s="96"/>
      <c r="I672" s="96"/>
      <c r="J672" s="97">
        <v>1</v>
      </c>
      <c r="K672" s="97"/>
      <c r="L672" s="97"/>
      <c r="M672" s="97"/>
      <c r="N672" s="98">
        <v>139345</v>
      </c>
      <c r="O672" s="98"/>
      <c r="P672" s="99"/>
      <c r="Q672" s="100">
        <v>5</v>
      </c>
      <c r="R672" s="100"/>
      <c r="S672" s="100"/>
      <c r="T672" s="101">
        <f>+(J672*N672)/Q672</f>
        <v>27869</v>
      </c>
      <c r="U672" s="101"/>
      <c r="V672" s="102"/>
      <c r="W672" s="15"/>
      <c r="X672" s="15"/>
      <c r="Y672" s="15"/>
    </row>
    <row r="673" spans="1:25" s="16" customFormat="1" ht="13" x14ac:dyDescent="0.3">
      <c r="A673" s="95" t="s">
        <v>128</v>
      </c>
      <c r="B673" s="96"/>
      <c r="C673" s="96"/>
      <c r="D673" s="96"/>
      <c r="E673" s="96"/>
      <c r="F673" s="96"/>
      <c r="G673" s="96"/>
      <c r="H673" s="96"/>
      <c r="I673" s="96"/>
      <c r="J673" s="97">
        <v>1</v>
      </c>
      <c r="K673" s="97"/>
      <c r="L673" s="97"/>
      <c r="M673" s="97"/>
      <c r="N673" s="98">
        <v>95436</v>
      </c>
      <c r="O673" s="98"/>
      <c r="P673" s="99"/>
      <c r="Q673" s="100">
        <v>5</v>
      </c>
      <c r="R673" s="100"/>
      <c r="S673" s="100"/>
      <c r="T673" s="101">
        <f>+(J673*N673)/Q673</f>
        <v>19087.2</v>
      </c>
      <c r="U673" s="101"/>
      <c r="V673" s="102"/>
      <c r="W673" s="15"/>
      <c r="X673" s="15"/>
      <c r="Y673" s="15"/>
    </row>
    <row r="674" spans="1:25" s="16" customFormat="1" ht="13" x14ac:dyDescent="0.3">
      <c r="A674" s="85"/>
      <c r="B674" s="86"/>
      <c r="C674" s="86"/>
      <c r="D674" s="86"/>
      <c r="E674" s="86"/>
      <c r="F674" s="86"/>
      <c r="G674" s="86"/>
      <c r="H674" s="86"/>
      <c r="I674" s="86"/>
      <c r="J674" s="87"/>
      <c r="K674" s="88"/>
      <c r="L674" s="88"/>
      <c r="M674" s="88"/>
      <c r="N674" s="88"/>
      <c r="O674" s="88"/>
      <c r="P674" s="89"/>
      <c r="Q674" s="86"/>
      <c r="R674" s="86"/>
      <c r="S674" s="86"/>
      <c r="T674" s="86"/>
      <c r="U674" s="86"/>
      <c r="V674" s="90"/>
      <c r="W674" s="15"/>
      <c r="X674" s="15"/>
      <c r="Y674" s="15"/>
    </row>
    <row r="675" spans="1:25" s="16" customFormat="1" ht="13" x14ac:dyDescent="0.3">
      <c r="A675" s="91" t="s">
        <v>109</v>
      </c>
      <c r="B675" s="92"/>
      <c r="C675" s="92"/>
      <c r="D675" s="92"/>
      <c r="E675" s="92"/>
      <c r="F675" s="92"/>
      <c r="G675" s="92"/>
      <c r="H675" s="92"/>
      <c r="I675" s="92"/>
      <c r="J675" s="92"/>
      <c r="K675" s="92"/>
      <c r="L675" s="92"/>
      <c r="M675" s="92"/>
      <c r="N675" s="92"/>
      <c r="O675" s="92"/>
      <c r="P675" s="92"/>
      <c r="Q675" s="92"/>
      <c r="R675" s="92"/>
      <c r="S675" s="92"/>
      <c r="T675" s="93">
        <f>+SUM(T672:V673)</f>
        <v>46956.2</v>
      </c>
      <c r="U675" s="93"/>
      <c r="V675" s="94"/>
      <c r="W675" s="15"/>
      <c r="X675" s="15"/>
      <c r="Y675" s="15"/>
    </row>
    <row r="676" spans="1:25" s="28" customFormat="1" x14ac:dyDescent="0.35">
      <c r="A676" s="77" t="s">
        <v>129</v>
      </c>
      <c r="B676" s="78"/>
      <c r="C676" s="78"/>
      <c r="D676" s="78"/>
      <c r="E676" s="78"/>
      <c r="F676" s="78"/>
      <c r="G676" s="78"/>
      <c r="H676" s="78"/>
      <c r="I676" s="78"/>
      <c r="J676" s="78"/>
      <c r="K676" s="78"/>
      <c r="L676" s="78"/>
      <c r="M676" s="78"/>
      <c r="N676" s="78"/>
      <c r="O676" s="78"/>
      <c r="P676" s="78"/>
      <c r="Q676" s="78"/>
      <c r="R676" s="78"/>
      <c r="S676" s="78"/>
      <c r="T676" s="79">
        <f>+T675+T668+T662+T652</f>
        <v>129556.2</v>
      </c>
      <c r="U676" s="79"/>
      <c r="V676" s="80"/>
      <c r="W676" s="15"/>
      <c r="X676" s="15"/>
      <c r="Y676" s="15"/>
    </row>
    <row r="677" spans="1:25" s="28" customFormat="1" x14ac:dyDescent="0.35">
      <c r="A677" s="29" t="s">
        <v>130</v>
      </c>
      <c r="B677" s="30"/>
      <c r="C677" s="30"/>
      <c r="D677" s="31"/>
      <c r="E677" s="32">
        <v>0.25</v>
      </c>
      <c r="F677" s="30"/>
      <c r="G677" s="30"/>
      <c r="H677" s="30"/>
      <c r="I677" s="30"/>
      <c r="J677" s="30"/>
      <c r="K677" s="30"/>
      <c r="L677" s="30"/>
      <c r="M677" s="31"/>
      <c r="N677" s="27"/>
      <c r="O677" s="27"/>
      <c r="P677" s="27"/>
      <c r="Q677" s="27"/>
      <c r="R677" s="27"/>
      <c r="S677" s="27" t="s">
        <v>131</v>
      </c>
      <c r="T677" s="79">
        <f>+T676*E677</f>
        <v>32389.05</v>
      </c>
      <c r="U677" s="79"/>
      <c r="V677" s="80"/>
      <c r="W677" s="15"/>
      <c r="X677" s="15"/>
      <c r="Y677" s="15"/>
    </row>
    <row r="678" spans="1:25" s="28" customFormat="1" ht="15" thickBot="1" x14ac:dyDescent="0.4">
      <c r="A678" s="81" t="s">
        <v>132</v>
      </c>
      <c r="B678" s="82"/>
      <c r="C678" s="82"/>
      <c r="D678" s="82"/>
      <c r="E678" s="82"/>
      <c r="F678" s="82"/>
      <c r="G678" s="82"/>
      <c r="H678" s="82"/>
      <c r="I678" s="82"/>
      <c r="J678" s="82"/>
      <c r="K678" s="82"/>
      <c r="L678" s="82"/>
      <c r="M678" s="82"/>
      <c r="N678" s="82"/>
      <c r="O678" s="82"/>
      <c r="P678" s="82"/>
      <c r="Q678" s="82"/>
      <c r="R678" s="82"/>
      <c r="S678" s="82"/>
      <c r="T678" s="83">
        <f>+T677+T676</f>
        <v>161945.25</v>
      </c>
      <c r="U678" s="83"/>
      <c r="V678" s="84"/>
      <c r="W678" s="15"/>
      <c r="X678" s="15"/>
      <c r="Y678" s="15"/>
    </row>
    <row r="680" spans="1:25" ht="15" thickBot="1" x14ac:dyDescent="0.4"/>
    <row r="681" spans="1:25" s="12" customFormat="1" ht="30" customHeight="1" x14ac:dyDescent="0.35">
      <c r="A681" s="137"/>
      <c r="B681" s="138"/>
      <c r="C681" s="138"/>
      <c r="D681" s="139"/>
      <c r="E681" s="146" t="s">
        <v>94</v>
      </c>
      <c r="F681" s="147"/>
      <c r="G681" s="147"/>
      <c r="H681" s="147"/>
      <c r="I681" s="147"/>
      <c r="J681" s="147"/>
      <c r="K681" s="147"/>
      <c r="L681" s="147"/>
      <c r="M681" s="147"/>
      <c r="N681" s="147"/>
      <c r="O681" s="147"/>
      <c r="P681" s="147"/>
      <c r="Q681" s="147"/>
      <c r="R681" s="147"/>
      <c r="S681" s="148"/>
      <c r="T681" s="146" t="s">
        <v>95</v>
      </c>
      <c r="U681" s="147"/>
      <c r="V681" s="148"/>
    </row>
    <row r="682" spans="1:25" s="12" customFormat="1" ht="30" customHeight="1" thickBot="1" x14ac:dyDescent="0.4">
      <c r="A682" s="140"/>
      <c r="B682" s="141"/>
      <c r="C682" s="141"/>
      <c r="D682" s="142"/>
      <c r="E682" s="149"/>
      <c r="F682" s="150"/>
      <c r="G682" s="150"/>
      <c r="H682" s="150"/>
      <c r="I682" s="150"/>
      <c r="J682" s="150"/>
      <c r="K682" s="150"/>
      <c r="L682" s="150"/>
      <c r="M682" s="150"/>
      <c r="N682" s="150"/>
      <c r="O682" s="150"/>
      <c r="P682" s="150"/>
      <c r="Q682" s="150"/>
      <c r="R682" s="150"/>
      <c r="S682" s="151"/>
      <c r="T682" s="149"/>
      <c r="U682" s="150"/>
      <c r="V682" s="151"/>
    </row>
    <row r="683" spans="1:25" s="12" customFormat="1" ht="5.15" customHeight="1" thickBot="1" x14ac:dyDescent="0.4">
      <c r="A683" s="140"/>
      <c r="B683" s="141"/>
      <c r="C683" s="141"/>
      <c r="D683" s="142"/>
      <c r="E683" s="152"/>
      <c r="F683" s="153"/>
      <c r="G683" s="153"/>
      <c r="H683" s="153"/>
      <c r="I683" s="153"/>
      <c r="J683" s="153"/>
      <c r="K683" s="153"/>
      <c r="L683" s="153"/>
      <c r="M683" s="153"/>
      <c r="N683" s="153"/>
      <c r="O683" s="153"/>
      <c r="P683" s="153"/>
      <c r="Q683" s="153"/>
      <c r="R683" s="153"/>
      <c r="S683" s="153"/>
      <c r="T683" s="153"/>
      <c r="U683" s="153"/>
      <c r="V683" s="154"/>
    </row>
    <row r="684" spans="1:25" s="12" customFormat="1" ht="25" customHeight="1" thickBot="1" x14ac:dyDescent="0.4">
      <c r="A684" s="140"/>
      <c r="B684" s="141"/>
      <c r="C684" s="141"/>
      <c r="D684" s="142"/>
      <c r="E684" s="128" t="s">
        <v>96</v>
      </c>
      <c r="F684" s="129"/>
      <c r="G684" s="129"/>
      <c r="H684" s="129"/>
      <c r="I684" s="129"/>
      <c r="J684" s="129"/>
      <c r="K684" s="129"/>
      <c r="L684" s="129"/>
      <c r="M684" s="129"/>
      <c r="N684" s="129"/>
      <c r="O684" s="129"/>
      <c r="P684" s="129"/>
      <c r="Q684" s="129"/>
      <c r="R684" s="129"/>
      <c r="S684" s="129"/>
      <c r="T684" s="129"/>
      <c r="U684" s="129"/>
      <c r="V684" s="130"/>
    </row>
    <row r="685" spans="1:25" s="12" customFormat="1" ht="5.15" customHeight="1" thickBot="1" x14ac:dyDescent="0.4">
      <c r="A685" s="143"/>
      <c r="B685" s="144"/>
      <c r="C685" s="144"/>
      <c r="D685" s="145"/>
      <c r="E685" s="128"/>
      <c r="F685" s="129"/>
      <c r="G685" s="129"/>
      <c r="H685" s="129"/>
      <c r="I685" s="129"/>
      <c r="J685" s="129"/>
      <c r="K685" s="129"/>
      <c r="L685" s="129"/>
      <c r="M685" s="129"/>
      <c r="N685" s="129"/>
      <c r="O685" s="129"/>
      <c r="P685" s="129"/>
      <c r="Q685" s="129"/>
      <c r="R685" s="129"/>
      <c r="S685" s="129"/>
      <c r="T685" s="129"/>
      <c r="U685" s="129"/>
      <c r="V685" s="130"/>
    </row>
    <row r="686" spans="1:25" s="14" customFormat="1" x14ac:dyDescent="0.35">
      <c r="A686" s="131" t="s">
        <v>97</v>
      </c>
      <c r="B686" s="132"/>
      <c r="C686" s="132"/>
      <c r="D686" s="132"/>
      <c r="E686" s="132"/>
      <c r="F686" s="132"/>
      <c r="G686" s="132"/>
      <c r="H686" s="132"/>
      <c r="I686" s="132"/>
      <c r="J686" s="132"/>
      <c r="K686" s="132"/>
      <c r="L686" s="132"/>
      <c r="M686" s="132"/>
      <c r="N686" s="132"/>
      <c r="O686" s="132"/>
      <c r="P686" s="132"/>
      <c r="Q686" s="132"/>
      <c r="R686" s="132"/>
      <c r="S686" s="132"/>
      <c r="T686" s="132"/>
      <c r="U686" s="132"/>
      <c r="V686" s="133"/>
      <c r="W686" s="13"/>
      <c r="X686" s="13"/>
      <c r="Y686" s="13"/>
    </row>
    <row r="687" spans="1:25" s="16" customFormat="1" ht="13" x14ac:dyDescent="0.3">
      <c r="A687" s="134" t="s">
        <v>98</v>
      </c>
      <c r="B687" s="135"/>
      <c r="C687" s="135" t="s">
        <v>3</v>
      </c>
      <c r="D687" s="135"/>
      <c r="E687" s="135"/>
      <c r="F687" s="135"/>
      <c r="G687" s="135"/>
      <c r="H687" s="135"/>
      <c r="I687" s="135"/>
      <c r="J687" s="135"/>
      <c r="K687" s="135"/>
      <c r="L687" s="135"/>
      <c r="M687" s="135"/>
      <c r="N687" s="135"/>
      <c r="O687" s="135"/>
      <c r="P687" s="135"/>
      <c r="Q687" s="135"/>
      <c r="R687" s="135" t="s">
        <v>99</v>
      </c>
      <c r="S687" s="135"/>
      <c r="T687" s="135" t="s">
        <v>100</v>
      </c>
      <c r="U687" s="135"/>
      <c r="V687" s="136"/>
      <c r="W687" s="15"/>
      <c r="X687" s="15"/>
      <c r="Y687" s="15"/>
    </row>
    <row r="688" spans="1:25" s="14" customFormat="1" ht="29.25" customHeight="1" x14ac:dyDescent="0.35">
      <c r="A688" s="123" t="e">
        <f>+'2026'!#REF!</f>
        <v>#REF!</v>
      </c>
      <c r="B688" s="124"/>
      <c r="C688" s="125" t="e">
        <f>+'2026'!#REF!</f>
        <v>#REF!</v>
      </c>
      <c r="D688" s="126"/>
      <c r="E688" s="126"/>
      <c r="F688" s="126"/>
      <c r="G688" s="126"/>
      <c r="H688" s="126"/>
      <c r="I688" s="126"/>
      <c r="J688" s="126"/>
      <c r="K688" s="126"/>
      <c r="L688" s="126"/>
      <c r="M688" s="126"/>
      <c r="N688" s="126"/>
      <c r="O688" s="126"/>
      <c r="P688" s="126"/>
      <c r="Q688" s="126"/>
      <c r="R688" s="126" t="e">
        <f>+'2026'!#REF!</f>
        <v>#REF!</v>
      </c>
      <c r="S688" s="126"/>
      <c r="T688" s="126"/>
      <c r="U688" s="126"/>
      <c r="V688" s="127"/>
      <c r="W688" s="13"/>
      <c r="X688" s="13"/>
      <c r="Y688" s="13"/>
    </row>
    <row r="689" spans="1:25" s="16" customFormat="1" ht="13" x14ac:dyDescent="0.3">
      <c r="A689" s="17"/>
      <c r="B689" s="18"/>
      <c r="C689" s="18"/>
      <c r="D689" s="18"/>
      <c r="E689" s="18"/>
      <c r="F689" s="18"/>
      <c r="G689" s="18"/>
      <c r="H689" s="18"/>
      <c r="I689" s="18"/>
      <c r="J689" s="18"/>
      <c r="K689" s="18"/>
      <c r="L689" s="18"/>
      <c r="M689" s="18"/>
      <c r="N689" s="18"/>
      <c r="O689" s="18"/>
      <c r="P689" s="18"/>
      <c r="Q689" s="18"/>
      <c r="R689" s="18"/>
      <c r="S689" s="18"/>
      <c r="T689" s="18"/>
      <c r="U689" s="18"/>
      <c r="V689" s="19"/>
      <c r="W689" s="15"/>
      <c r="X689" s="15"/>
      <c r="Y689" s="15"/>
    </row>
    <row r="690" spans="1:25" s="16" customFormat="1" ht="13" x14ac:dyDescent="0.3">
      <c r="A690" s="103" t="s">
        <v>101</v>
      </c>
      <c r="B690" s="104"/>
      <c r="C690" s="104"/>
      <c r="D690" s="104"/>
      <c r="E690" s="104"/>
      <c r="F690" s="104"/>
      <c r="G690" s="104"/>
      <c r="H690" s="104"/>
      <c r="I690" s="104"/>
      <c r="J690" s="104"/>
      <c r="K690" s="104"/>
      <c r="L690" s="104"/>
      <c r="M690" s="104"/>
      <c r="N690" s="104"/>
      <c r="O690" s="104"/>
      <c r="P690" s="104"/>
      <c r="Q690" s="104"/>
      <c r="R690" s="104"/>
      <c r="S690" s="104"/>
      <c r="T690" s="104"/>
      <c r="U690" s="104"/>
      <c r="V690" s="105"/>
      <c r="W690" s="15"/>
      <c r="X690" s="15"/>
      <c r="Y690" s="15"/>
    </row>
    <row r="691" spans="1:25" s="16" customFormat="1" ht="13" x14ac:dyDescent="0.3">
      <c r="A691" s="85" t="s">
        <v>3</v>
      </c>
      <c r="B691" s="86"/>
      <c r="C691" s="86"/>
      <c r="D691" s="86"/>
      <c r="E691" s="86"/>
      <c r="F691" s="86"/>
      <c r="G691" s="86"/>
      <c r="H691" s="86" t="s">
        <v>102</v>
      </c>
      <c r="I691" s="86"/>
      <c r="J691" s="86"/>
      <c r="K691" s="86" t="s">
        <v>103</v>
      </c>
      <c r="L691" s="86"/>
      <c r="M691" s="86"/>
      <c r="N691" s="86"/>
      <c r="O691" s="86" t="s">
        <v>104</v>
      </c>
      <c r="P691" s="86"/>
      <c r="Q691" s="86"/>
      <c r="R691" s="86" t="s">
        <v>105</v>
      </c>
      <c r="S691" s="86"/>
      <c r="T691" s="86" t="s">
        <v>106</v>
      </c>
      <c r="U691" s="86"/>
      <c r="V691" s="90"/>
      <c r="W691" s="15"/>
      <c r="X691" s="15"/>
      <c r="Y691" s="15"/>
    </row>
    <row r="692" spans="1:25" s="16" customFormat="1" ht="13" x14ac:dyDescent="0.3">
      <c r="A692" s="95" t="s">
        <v>107</v>
      </c>
      <c r="B692" s="122"/>
      <c r="C692" s="122"/>
      <c r="D692" s="122"/>
      <c r="E692" s="122"/>
      <c r="F692" s="122"/>
      <c r="G692" s="122"/>
      <c r="H692" s="86"/>
      <c r="I692" s="86"/>
      <c r="J692" s="86"/>
      <c r="K692" s="86"/>
      <c r="L692" s="86"/>
      <c r="M692" s="86"/>
      <c r="N692" s="86"/>
      <c r="O692" s="86"/>
      <c r="P692" s="86"/>
      <c r="Q692" s="86"/>
      <c r="R692" s="86"/>
      <c r="S692" s="86"/>
      <c r="T692" s="101">
        <v>6000</v>
      </c>
      <c r="U692" s="101"/>
      <c r="V692" s="102"/>
      <c r="W692" s="15"/>
      <c r="X692" s="15"/>
      <c r="Y692" s="15"/>
    </row>
    <row r="693" spans="1:25" s="16" customFormat="1" ht="13" x14ac:dyDescent="0.3">
      <c r="A693" s="95"/>
      <c r="B693" s="96"/>
      <c r="C693" s="96"/>
      <c r="D693" s="96"/>
      <c r="E693" s="96"/>
      <c r="F693" s="96"/>
      <c r="G693" s="96"/>
      <c r="H693" s="86"/>
      <c r="I693" s="86"/>
      <c r="J693" s="86"/>
      <c r="K693" s="86"/>
      <c r="L693" s="86"/>
      <c r="M693" s="86"/>
      <c r="N693" s="86"/>
      <c r="O693" s="101"/>
      <c r="P693" s="101"/>
      <c r="Q693" s="101"/>
      <c r="R693" s="100"/>
      <c r="S693" s="100"/>
      <c r="T693" s="163"/>
      <c r="U693" s="163"/>
      <c r="V693" s="164"/>
      <c r="W693" s="15"/>
      <c r="X693" s="15"/>
      <c r="Y693" s="15"/>
    </row>
    <row r="694" spans="1:25" s="16" customFormat="1" ht="13" x14ac:dyDescent="0.3">
      <c r="A694" s="95"/>
      <c r="B694" s="96"/>
      <c r="C694" s="96"/>
      <c r="D694" s="96"/>
      <c r="E694" s="96"/>
      <c r="F694" s="96"/>
      <c r="G694" s="96"/>
      <c r="H694" s="86"/>
      <c r="I694" s="86"/>
      <c r="J694" s="86"/>
      <c r="K694" s="86"/>
      <c r="L694" s="86"/>
      <c r="M694" s="86"/>
      <c r="N694" s="86"/>
      <c r="O694" s="101"/>
      <c r="P694" s="101"/>
      <c r="Q694" s="101"/>
      <c r="R694" s="100"/>
      <c r="S694" s="100"/>
      <c r="T694" s="163"/>
      <c r="U694" s="163"/>
      <c r="V694" s="164"/>
      <c r="W694" s="15"/>
      <c r="X694" s="15"/>
      <c r="Y694" s="15"/>
    </row>
    <row r="695" spans="1:25" s="16" customFormat="1" ht="13" x14ac:dyDescent="0.3">
      <c r="A695" s="91" t="s">
        <v>109</v>
      </c>
      <c r="B695" s="92"/>
      <c r="C695" s="92"/>
      <c r="D695" s="92"/>
      <c r="E695" s="92"/>
      <c r="F695" s="92"/>
      <c r="G695" s="92"/>
      <c r="H695" s="92"/>
      <c r="I695" s="92"/>
      <c r="J695" s="92"/>
      <c r="K695" s="92"/>
      <c r="L695" s="92"/>
      <c r="M695" s="92"/>
      <c r="N695" s="92"/>
      <c r="O695" s="92"/>
      <c r="P695" s="92"/>
      <c r="Q695" s="92"/>
      <c r="R695" s="92"/>
      <c r="S695" s="92"/>
      <c r="T695" s="109">
        <f>+SUM(T692:V694)</f>
        <v>6000</v>
      </c>
      <c r="U695" s="86"/>
      <c r="V695" s="90"/>
      <c r="W695" s="15"/>
      <c r="X695" s="15"/>
      <c r="Y695" s="15"/>
    </row>
    <row r="696" spans="1:25" s="16" customFormat="1" ht="13" x14ac:dyDescent="0.3">
      <c r="A696" s="20"/>
      <c r="B696" s="21"/>
      <c r="C696" s="21"/>
      <c r="D696" s="21"/>
      <c r="E696" s="21"/>
      <c r="F696" s="21"/>
      <c r="G696" s="21"/>
      <c r="H696" s="21"/>
      <c r="I696" s="21"/>
      <c r="J696" s="21"/>
      <c r="K696" s="21"/>
      <c r="L696" s="21"/>
      <c r="M696" s="21"/>
      <c r="N696" s="21"/>
      <c r="O696" s="21"/>
      <c r="P696" s="21"/>
      <c r="Q696" s="21"/>
      <c r="R696" s="21"/>
      <c r="S696" s="22"/>
      <c r="T696" s="22"/>
      <c r="U696" s="22"/>
      <c r="V696" s="23"/>
      <c r="W696" s="15"/>
      <c r="X696" s="15"/>
      <c r="Y696" s="15"/>
    </row>
    <row r="697" spans="1:25" s="16" customFormat="1" ht="13" x14ac:dyDescent="0.3">
      <c r="A697" s="103" t="s">
        <v>110</v>
      </c>
      <c r="B697" s="104"/>
      <c r="C697" s="104"/>
      <c r="D697" s="104"/>
      <c r="E697" s="104"/>
      <c r="F697" s="104"/>
      <c r="G697" s="104"/>
      <c r="H697" s="104"/>
      <c r="I697" s="104"/>
      <c r="J697" s="104"/>
      <c r="K697" s="104"/>
      <c r="L697" s="104"/>
      <c r="M697" s="104"/>
      <c r="N697" s="104"/>
      <c r="O697" s="104"/>
      <c r="P697" s="104"/>
      <c r="Q697" s="104"/>
      <c r="R697" s="104"/>
      <c r="S697" s="104"/>
      <c r="T697" s="104"/>
      <c r="U697" s="104"/>
      <c r="V697" s="105"/>
      <c r="W697" s="15"/>
      <c r="X697" s="15"/>
      <c r="Y697" s="15"/>
    </row>
    <row r="698" spans="1:25" s="16" customFormat="1" ht="13" x14ac:dyDescent="0.3">
      <c r="A698" s="118" t="s">
        <v>3</v>
      </c>
      <c r="B698" s="119"/>
      <c r="C698" s="119"/>
      <c r="D698" s="119"/>
      <c r="E698" s="119"/>
      <c r="F698" s="119"/>
      <c r="G698" s="119"/>
      <c r="H698" s="119"/>
      <c r="I698" s="119"/>
      <c r="J698" s="119"/>
      <c r="K698" s="119"/>
      <c r="L698" s="119"/>
      <c r="M698" s="119" t="s">
        <v>99</v>
      </c>
      <c r="N698" s="119"/>
      <c r="O698" s="119" t="s">
        <v>100</v>
      </c>
      <c r="P698" s="119"/>
      <c r="Q698" s="119" t="s">
        <v>111</v>
      </c>
      <c r="R698" s="119"/>
      <c r="S698" s="119"/>
      <c r="T698" s="119" t="s">
        <v>112</v>
      </c>
      <c r="U698" s="119"/>
      <c r="V698" s="120"/>
      <c r="W698" s="15"/>
      <c r="X698" s="15"/>
      <c r="Y698" s="15"/>
    </row>
    <row r="699" spans="1:25" s="16" customFormat="1" ht="13" x14ac:dyDescent="0.3">
      <c r="A699" s="110" t="s">
        <v>171</v>
      </c>
      <c r="B699" s="111"/>
      <c r="C699" s="111"/>
      <c r="D699" s="111"/>
      <c r="E699" s="111"/>
      <c r="F699" s="111"/>
      <c r="G699" s="111"/>
      <c r="H699" s="111"/>
      <c r="I699" s="111"/>
      <c r="J699" s="111"/>
      <c r="K699" s="111"/>
      <c r="L699" s="112"/>
      <c r="M699" s="113" t="s">
        <v>7</v>
      </c>
      <c r="N699" s="113"/>
      <c r="O699" s="117">
        <v>1</v>
      </c>
      <c r="P699" s="117"/>
      <c r="Q699" s="114">
        <v>65000</v>
      </c>
      <c r="R699" s="114"/>
      <c r="S699" s="114"/>
      <c r="T699" s="115">
        <f>+O699*Q699</f>
        <v>65000</v>
      </c>
      <c r="U699" s="113"/>
      <c r="V699" s="116"/>
      <c r="W699" s="15"/>
      <c r="X699" s="15"/>
      <c r="Y699" s="15"/>
    </row>
    <row r="700" spans="1:25" s="16" customFormat="1" ht="13" x14ac:dyDescent="0.3">
      <c r="A700" s="155" t="s">
        <v>172</v>
      </c>
      <c r="B700" s="156"/>
      <c r="C700" s="156"/>
      <c r="D700" s="156"/>
      <c r="E700" s="156"/>
      <c r="F700" s="156"/>
      <c r="G700" s="156"/>
      <c r="H700" s="156"/>
      <c r="I700" s="156"/>
      <c r="J700" s="156"/>
      <c r="K700" s="156"/>
      <c r="L700" s="157"/>
      <c r="M700" s="158" t="s">
        <v>173</v>
      </c>
      <c r="N700" s="159"/>
      <c r="O700" s="160">
        <v>2</v>
      </c>
      <c r="P700" s="161"/>
      <c r="Q700" s="162">
        <v>5500</v>
      </c>
      <c r="R700" s="98"/>
      <c r="S700" s="99"/>
      <c r="T700" s="115">
        <f>+O700*Q700</f>
        <v>11000</v>
      </c>
      <c r="U700" s="113"/>
      <c r="V700" s="116"/>
      <c r="W700" s="15"/>
      <c r="X700" s="15"/>
      <c r="Y700" s="15"/>
    </row>
    <row r="701" spans="1:25" s="16" customFormat="1" ht="13" x14ac:dyDescent="0.3">
      <c r="A701" s="155" t="s">
        <v>174</v>
      </c>
      <c r="B701" s="156"/>
      <c r="C701" s="156"/>
      <c r="D701" s="156"/>
      <c r="E701" s="156"/>
      <c r="F701" s="156"/>
      <c r="G701" s="156"/>
      <c r="H701" s="156"/>
      <c r="I701" s="156"/>
      <c r="J701" s="156"/>
      <c r="K701" s="156"/>
      <c r="L701" s="157"/>
      <c r="M701" s="158" t="s">
        <v>7</v>
      </c>
      <c r="N701" s="159"/>
      <c r="O701" s="160">
        <v>1</v>
      </c>
      <c r="P701" s="161"/>
      <c r="Q701" s="162">
        <v>8000</v>
      </c>
      <c r="R701" s="98"/>
      <c r="S701" s="99"/>
      <c r="T701" s="115">
        <f>+O701*Q701</f>
        <v>8000</v>
      </c>
      <c r="U701" s="113"/>
      <c r="V701" s="116"/>
      <c r="W701" s="15"/>
      <c r="X701" s="15"/>
      <c r="Y701" s="15"/>
    </row>
    <row r="702" spans="1:25" s="16" customFormat="1" ht="13" x14ac:dyDescent="0.3">
      <c r="A702" s="110"/>
      <c r="B702" s="111"/>
      <c r="C702" s="111"/>
      <c r="D702" s="111"/>
      <c r="E702" s="111"/>
      <c r="F702" s="111"/>
      <c r="G702" s="111"/>
      <c r="H702" s="111"/>
      <c r="I702" s="111"/>
      <c r="J702" s="111"/>
      <c r="K702" s="111"/>
      <c r="L702" s="112"/>
      <c r="M702" s="113"/>
      <c r="N702" s="113"/>
      <c r="O702" s="117"/>
      <c r="P702" s="117"/>
      <c r="Q702" s="114"/>
      <c r="R702" s="114"/>
      <c r="S702" s="114"/>
      <c r="T702" s="115"/>
      <c r="U702" s="113"/>
      <c r="V702" s="116"/>
      <c r="W702" s="15"/>
      <c r="X702" s="15"/>
      <c r="Y702" s="15"/>
    </row>
    <row r="703" spans="1:25" s="16" customFormat="1" ht="13" x14ac:dyDescent="0.3">
      <c r="A703" s="110"/>
      <c r="B703" s="111"/>
      <c r="C703" s="111"/>
      <c r="D703" s="111"/>
      <c r="E703" s="111"/>
      <c r="F703" s="111"/>
      <c r="G703" s="111"/>
      <c r="H703" s="111"/>
      <c r="I703" s="111"/>
      <c r="J703" s="111"/>
      <c r="K703" s="111"/>
      <c r="L703" s="112"/>
      <c r="M703" s="113"/>
      <c r="N703" s="113"/>
      <c r="O703" s="117"/>
      <c r="P703" s="117"/>
      <c r="Q703" s="114"/>
      <c r="R703" s="114"/>
      <c r="S703" s="114"/>
      <c r="T703" s="115"/>
      <c r="U703" s="113"/>
      <c r="V703" s="116"/>
      <c r="W703" s="15"/>
      <c r="X703" s="15"/>
      <c r="Y703" s="15"/>
    </row>
    <row r="704" spans="1:25" s="16" customFormat="1" ht="13" x14ac:dyDescent="0.3">
      <c r="A704" s="155"/>
      <c r="B704" s="156"/>
      <c r="C704" s="156"/>
      <c r="D704" s="156"/>
      <c r="E704" s="156"/>
      <c r="F704" s="156"/>
      <c r="G704" s="156"/>
      <c r="H704" s="156"/>
      <c r="I704" s="156"/>
      <c r="J704" s="156"/>
      <c r="K704" s="156"/>
      <c r="L704" s="157"/>
      <c r="M704" s="158"/>
      <c r="N704" s="159"/>
      <c r="O704" s="160"/>
      <c r="P704" s="161"/>
      <c r="Q704" s="162"/>
      <c r="R704" s="98"/>
      <c r="S704" s="99"/>
      <c r="T704" s="115"/>
      <c r="U704" s="113"/>
      <c r="V704" s="116"/>
      <c r="W704" s="15"/>
      <c r="X704" s="15"/>
      <c r="Y704" s="15"/>
    </row>
    <row r="705" spans="1:25" s="16" customFormat="1" ht="13" x14ac:dyDescent="0.3">
      <c r="A705" s="91" t="s">
        <v>109</v>
      </c>
      <c r="B705" s="92"/>
      <c r="C705" s="92"/>
      <c r="D705" s="92"/>
      <c r="E705" s="92"/>
      <c r="F705" s="92"/>
      <c r="G705" s="92"/>
      <c r="H705" s="92"/>
      <c r="I705" s="92"/>
      <c r="J705" s="92"/>
      <c r="K705" s="92"/>
      <c r="L705" s="92"/>
      <c r="M705" s="92"/>
      <c r="N705" s="92"/>
      <c r="O705" s="92"/>
      <c r="P705" s="92"/>
      <c r="Q705" s="92"/>
      <c r="R705" s="92"/>
      <c r="S705" s="92"/>
      <c r="T705" s="109">
        <f>+SUM(T699:V704)</f>
        <v>84000</v>
      </c>
      <c r="U705" s="86"/>
      <c r="V705" s="90"/>
      <c r="W705" s="15"/>
      <c r="X705" s="15"/>
      <c r="Y705" s="15"/>
    </row>
    <row r="706" spans="1:25" s="16" customFormat="1" ht="13" x14ac:dyDescent="0.3">
      <c r="A706" s="103" t="s">
        <v>117</v>
      </c>
      <c r="B706" s="104"/>
      <c r="C706" s="104"/>
      <c r="D706" s="104"/>
      <c r="E706" s="104"/>
      <c r="F706" s="104"/>
      <c r="G706" s="104"/>
      <c r="H706" s="104"/>
      <c r="I706" s="104"/>
      <c r="J706" s="104"/>
      <c r="K706" s="104"/>
      <c r="L706" s="104"/>
      <c r="M706" s="104"/>
      <c r="N706" s="104"/>
      <c r="O706" s="104"/>
      <c r="P706" s="104"/>
      <c r="Q706" s="104"/>
      <c r="R706" s="104"/>
      <c r="S706" s="104"/>
      <c r="T706" s="104"/>
      <c r="U706" s="104"/>
      <c r="V706" s="105"/>
      <c r="W706" s="15"/>
      <c r="X706" s="15"/>
      <c r="Y706" s="15"/>
    </row>
    <row r="707" spans="1:25" s="16" customFormat="1" ht="13" x14ac:dyDescent="0.3">
      <c r="A707" s="85" t="s">
        <v>118</v>
      </c>
      <c r="B707" s="86"/>
      <c r="C707" s="86"/>
      <c r="D707" s="86"/>
      <c r="E707" s="86"/>
      <c r="F707" s="86"/>
      <c r="G707" s="86"/>
      <c r="H707" s="86"/>
      <c r="I707" s="86"/>
      <c r="J707" s="86"/>
      <c r="K707" s="86" t="s">
        <v>119</v>
      </c>
      <c r="L707" s="86"/>
      <c r="M707" s="86" t="s">
        <v>120</v>
      </c>
      <c r="N707" s="86"/>
      <c r="O707" s="86" t="s">
        <v>121</v>
      </c>
      <c r="P707" s="86"/>
      <c r="Q707" s="86"/>
      <c r="R707" s="86" t="s">
        <v>122</v>
      </c>
      <c r="S707" s="86"/>
      <c r="T707" s="86" t="s">
        <v>106</v>
      </c>
      <c r="U707" s="86"/>
      <c r="V707" s="90"/>
      <c r="W707" s="15"/>
      <c r="X707" s="15"/>
      <c r="Y707" s="15"/>
    </row>
    <row r="708" spans="1:25" s="16" customFormat="1" ht="13" x14ac:dyDescent="0.3">
      <c r="A708" s="85"/>
      <c r="B708" s="86"/>
      <c r="C708" s="86"/>
      <c r="D708" s="86"/>
      <c r="E708" s="86"/>
      <c r="F708" s="86"/>
      <c r="G708" s="86"/>
      <c r="H708" s="86"/>
      <c r="I708" s="86"/>
      <c r="J708" s="86"/>
      <c r="K708" s="86"/>
      <c r="L708" s="86"/>
      <c r="M708" s="86"/>
      <c r="N708" s="86"/>
      <c r="O708" s="86"/>
      <c r="P708" s="86"/>
      <c r="Q708" s="86"/>
      <c r="R708" s="86"/>
      <c r="S708" s="86"/>
      <c r="T708" s="86"/>
      <c r="U708" s="86"/>
      <c r="V708" s="90"/>
      <c r="W708" s="15"/>
      <c r="X708" s="15"/>
      <c r="Y708" s="15"/>
    </row>
    <row r="709" spans="1:25" s="16" customFormat="1" ht="13" x14ac:dyDescent="0.3">
      <c r="A709" s="85"/>
      <c r="B709" s="86"/>
      <c r="C709" s="86"/>
      <c r="D709" s="86"/>
      <c r="E709" s="86"/>
      <c r="F709" s="86"/>
      <c r="G709" s="86"/>
      <c r="H709" s="86"/>
      <c r="I709" s="86"/>
      <c r="J709" s="86"/>
      <c r="K709" s="86"/>
      <c r="L709" s="86"/>
      <c r="M709" s="86"/>
      <c r="N709" s="86"/>
      <c r="O709" s="86"/>
      <c r="P709" s="86"/>
      <c r="Q709" s="86"/>
      <c r="R709" s="86"/>
      <c r="S709" s="86"/>
      <c r="T709" s="86"/>
      <c r="U709" s="86"/>
      <c r="V709" s="90"/>
      <c r="W709" s="15"/>
      <c r="X709" s="15"/>
      <c r="Y709" s="15"/>
    </row>
    <row r="710" spans="1:25" s="16" customFormat="1" ht="13" x14ac:dyDescent="0.3">
      <c r="A710" s="85"/>
      <c r="B710" s="86"/>
      <c r="C710" s="86"/>
      <c r="D710" s="86"/>
      <c r="E710" s="86"/>
      <c r="F710" s="86"/>
      <c r="G710" s="86"/>
      <c r="H710" s="86"/>
      <c r="I710" s="86"/>
      <c r="J710" s="86"/>
      <c r="K710" s="86"/>
      <c r="L710" s="86"/>
      <c r="M710" s="86"/>
      <c r="N710" s="86"/>
      <c r="O710" s="86"/>
      <c r="P710" s="86"/>
      <c r="Q710" s="86"/>
      <c r="R710" s="86"/>
      <c r="S710" s="86"/>
      <c r="T710" s="86"/>
      <c r="U710" s="86"/>
      <c r="V710" s="90"/>
      <c r="W710" s="15"/>
      <c r="X710" s="15"/>
      <c r="Y710" s="15"/>
    </row>
    <row r="711" spans="1:25" s="16" customFormat="1" ht="13" x14ac:dyDescent="0.3">
      <c r="A711" s="91" t="s">
        <v>109</v>
      </c>
      <c r="B711" s="92"/>
      <c r="C711" s="92"/>
      <c r="D711" s="92"/>
      <c r="E711" s="92"/>
      <c r="F711" s="92"/>
      <c r="G711" s="92"/>
      <c r="H711" s="92"/>
      <c r="I711" s="92"/>
      <c r="J711" s="92"/>
      <c r="K711" s="92"/>
      <c r="L711" s="92"/>
      <c r="M711" s="92"/>
      <c r="N711" s="92"/>
      <c r="O711" s="92"/>
      <c r="P711" s="92"/>
      <c r="Q711" s="92"/>
      <c r="R711" s="92"/>
      <c r="S711" s="92"/>
      <c r="T711" s="86"/>
      <c r="U711" s="86"/>
      <c r="V711" s="90"/>
      <c r="W711" s="15"/>
      <c r="X711" s="15"/>
      <c r="Y711" s="15"/>
    </row>
    <row r="712" spans="1:25" s="16" customFormat="1" ht="13" x14ac:dyDescent="0.3">
      <c r="A712" s="20"/>
      <c r="B712" s="21"/>
      <c r="C712" s="21"/>
      <c r="D712" s="21"/>
      <c r="E712" s="21"/>
      <c r="F712" s="21"/>
      <c r="G712" s="21"/>
      <c r="H712" s="21"/>
      <c r="I712" s="21"/>
      <c r="J712" s="21"/>
      <c r="K712" s="21"/>
      <c r="L712" s="21"/>
      <c r="M712" s="21"/>
      <c r="N712" s="21"/>
      <c r="O712" s="21"/>
      <c r="P712" s="21"/>
      <c r="Q712" s="21"/>
      <c r="R712" s="21"/>
      <c r="S712" s="22"/>
      <c r="T712" s="22"/>
      <c r="U712" s="22"/>
      <c r="V712" s="23"/>
      <c r="W712" s="26"/>
      <c r="X712" s="26"/>
      <c r="Y712" s="26"/>
    </row>
    <row r="713" spans="1:25" s="16" customFormat="1" ht="13" x14ac:dyDescent="0.3">
      <c r="A713" s="103" t="s">
        <v>123</v>
      </c>
      <c r="B713" s="104"/>
      <c r="C713" s="104"/>
      <c r="D713" s="104"/>
      <c r="E713" s="104"/>
      <c r="F713" s="104"/>
      <c r="G713" s="104"/>
      <c r="H713" s="104"/>
      <c r="I713" s="104"/>
      <c r="J713" s="104"/>
      <c r="K713" s="104"/>
      <c r="L713" s="104"/>
      <c r="M713" s="104"/>
      <c r="N713" s="104"/>
      <c r="O713" s="104"/>
      <c r="P713" s="104"/>
      <c r="Q713" s="104"/>
      <c r="R713" s="104"/>
      <c r="S713" s="104"/>
      <c r="T713" s="104"/>
      <c r="U713" s="104"/>
      <c r="V713" s="105"/>
      <c r="W713" s="15"/>
      <c r="X713" s="15"/>
      <c r="Y713" s="15"/>
    </row>
    <row r="714" spans="1:25" s="16" customFormat="1" ht="22.5" customHeight="1" x14ac:dyDescent="0.3">
      <c r="A714" s="85" t="s">
        <v>124</v>
      </c>
      <c r="B714" s="86"/>
      <c r="C714" s="86"/>
      <c r="D714" s="86"/>
      <c r="E714" s="86"/>
      <c r="F714" s="86"/>
      <c r="G714" s="86"/>
      <c r="H714" s="86"/>
      <c r="I714" s="86"/>
      <c r="J714" s="106" t="s">
        <v>125</v>
      </c>
      <c r="K714" s="106"/>
      <c r="L714" s="106"/>
      <c r="M714" s="106"/>
      <c r="N714" s="107" t="s">
        <v>126</v>
      </c>
      <c r="O714" s="107"/>
      <c r="P714" s="108"/>
      <c r="Q714" s="86" t="s">
        <v>105</v>
      </c>
      <c r="R714" s="86"/>
      <c r="S714" s="86"/>
      <c r="T714" s="86" t="s">
        <v>106</v>
      </c>
      <c r="U714" s="86"/>
      <c r="V714" s="90"/>
      <c r="W714" s="15"/>
      <c r="X714" s="15"/>
      <c r="Y714" s="15"/>
    </row>
    <row r="715" spans="1:25" s="16" customFormat="1" ht="13" x14ac:dyDescent="0.3">
      <c r="A715" s="95" t="s">
        <v>175</v>
      </c>
      <c r="B715" s="96"/>
      <c r="C715" s="96"/>
      <c r="D715" s="96"/>
      <c r="E715" s="96"/>
      <c r="F715" s="96"/>
      <c r="G715" s="96"/>
      <c r="H715" s="96"/>
      <c r="I715" s="96"/>
      <c r="J715" s="97">
        <v>1</v>
      </c>
      <c r="K715" s="97"/>
      <c r="L715" s="97"/>
      <c r="M715" s="97"/>
      <c r="N715" s="98">
        <v>139345</v>
      </c>
      <c r="O715" s="98"/>
      <c r="P715" s="99"/>
      <c r="Q715" s="100">
        <v>2.2000000000000002</v>
      </c>
      <c r="R715" s="100"/>
      <c r="S715" s="100"/>
      <c r="T715" s="101">
        <f>+(J715*N715)/Q715</f>
        <v>63338.63636363636</v>
      </c>
      <c r="U715" s="101"/>
      <c r="V715" s="102"/>
      <c r="W715" s="15"/>
      <c r="X715" s="15"/>
      <c r="Y715" s="15"/>
    </row>
    <row r="716" spans="1:25" s="16" customFormat="1" ht="13" x14ac:dyDescent="0.3">
      <c r="A716" s="95" t="s">
        <v>128</v>
      </c>
      <c r="B716" s="96"/>
      <c r="C716" s="96"/>
      <c r="D716" s="96"/>
      <c r="E716" s="96"/>
      <c r="F716" s="96"/>
      <c r="G716" s="96"/>
      <c r="H716" s="96"/>
      <c r="I716" s="96"/>
      <c r="J716" s="97">
        <v>1</v>
      </c>
      <c r="K716" s="97"/>
      <c r="L716" s="97"/>
      <c r="M716" s="97"/>
      <c r="N716" s="98">
        <v>95436</v>
      </c>
      <c r="O716" s="98"/>
      <c r="P716" s="99"/>
      <c r="Q716" s="100">
        <v>2.2000000000000002</v>
      </c>
      <c r="R716" s="100"/>
      <c r="S716" s="100"/>
      <c r="T716" s="101">
        <f>+(J716*N716)/Q716</f>
        <v>43380</v>
      </c>
      <c r="U716" s="101"/>
      <c r="V716" s="102"/>
      <c r="W716" s="15"/>
      <c r="X716" s="15"/>
      <c r="Y716" s="15"/>
    </row>
    <row r="717" spans="1:25" s="16" customFormat="1" ht="13" x14ac:dyDescent="0.3">
      <c r="A717" s="85"/>
      <c r="B717" s="86"/>
      <c r="C717" s="86"/>
      <c r="D717" s="86"/>
      <c r="E717" s="86"/>
      <c r="F717" s="86"/>
      <c r="G717" s="86"/>
      <c r="H717" s="86"/>
      <c r="I717" s="86"/>
      <c r="J717" s="87"/>
      <c r="K717" s="88"/>
      <c r="L717" s="88"/>
      <c r="M717" s="88"/>
      <c r="N717" s="88"/>
      <c r="O717" s="88"/>
      <c r="P717" s="89"/>
      <c r="Q717" s="86"/>
      <c r="R717" s="86"/>
      <c r="S717" s="86"/>
      <c r="T717" s="86"/>
      <c r="U717" s="86"/>
      <c r="V717" s="90"/>
      <c r="W717" s="15"/>
      <c r="X717" s="15"/>
      <c r="Y717" s="15"/>
    </row>
    <row r="718" spans="1:25" s="16" customFormat="1" ht="13" x14ac:dyDescent="0.3">
      <c r="A718" s="91" t="s">
        <v>109</v>
      </c>
      <c r="B718" s="92"/>
      <c r="C718" s="92"/>
      <c r="D718" s="92"/>
      <c r="E718" s="92"/>
      <c r="F718" s="92"/>
      <c r="G718" s="92"/>
      <c r="H718" s="92"/>
      <c r="I718" s="92"/>
      <c r="J718" s="92"/>
      <c r="K718" s="92"/>
      <c r="L718" s="92"/>
      <c r="M718" s="92"/>
      <c r="N718" s="92"/>
      <c r="O718" s="92"/>
      <c r="P718" s="92"/>
      <c r="Q718" s="92"/>
      <c r="R718" s="92"/>
      <c r="S718" s="92"/>
      <c r="T718" s="93">
        <f>+SUM(T715:V716)</f>
        <v>106718.63636363635</v>
      </c>
      <c r="U718" s="93"/>
      <c r="V718" s="94"/>
      <c r="W718" s="15"/>
      <c r="X718" s="15"/>
      <c r="Y718" s="15"/>
    </row>
    <row r="719" spans="1:25" s="28" customFormat="1" x14ac:dyDescent="0.35">
      <c r="A719" s="77" t="s">
        <v>129</v>
      </c>
      <c r="B719" s="78"/>
      <c r="C719" s="78"/>
      <c r="D719" s="78"/>
      <c r="E719" s="78"/>
      <c r="F719" s="78"/>
      <c r="G719" s="78"/>
      <c r="H719" s="78"/>
      <c r="I719" s="78"/>
      <c r="J719" s="78"/>
      <c r="K719" s="78"/>
      <c r="L719" s="78"/>
      <c r="M719" s="78"/>
      <c r="N719" s="78"/>
      <c r="O719" s="78"/>
      <c r="P719" s="78"/>
      <c r="Q719" s="78"/>
      <c r="R719" s="78"/>
      <c r="S719" s="78"/>
      <c r="T719" s="79">
        <f>+T718+T711+T705+T695</f>
        <v>196718.63636363635</v>
      </c>
      <c r="U719" s="79"/>
      <c r="V719" s="80"/>
      <c r="W719" s="15"/>
      <c r="X719" s="15"/>
      <c r="Y719" s="15"/>
    </row>
    <row r="720" spans="1:25" s="28" customFormat="1" x14ac:dyDescent="0.35">
      <c r="A720" s="29" t="s">
        <v>130</v>
      </c>
      <c r="B720" s="30"/>
      <c r="C720" s="30"/>
      <c r="D720" s="31"/>
      <c r="E720" s="32">
        <v>0.25</v>
      </c>
      <c r="F720" s="30"/>
      <c r="G720" s="30"/>
      <c r="H720" s="30"/>
      <c r="I720" s="30"/>
      <c r="J720" s="30"/>
      <c r="K720" s="30"/>
      <c r="L720" s="30"/>
      <c r="M720" s="31"/>
      <c r="N720" s="27"/>
      <c r="O720" s="27"/>
      <c r="P720" s="27"/>
      <c r="Q720" s="27"/>
      <c r="R720" s="27"/>
      <c r="S720" s="27" t="s">
        <v>131</v>
      </c>
      <c r="T720" s="79">
        <f>+T719*E720</f>
        <v>49179.659090909088</v>
      </c>
      <c r="U720" s="79"/>
      <c r="V720" s="80"/>
      <c r="W720" s="15"/>
      <c r="X720" s="15"/>
      <c r="Y720" s="15"/>
    </row>
    <row r="721" spans="1:25" s="28" customFormat="1" ht="15" thickBot="1" x14ac:dyDescent="0.4">
      <c r="A721" s="81" t="s">
        <v>132</v>
      </c>
      <c r="B721" s="82"/>
      <c r="C721" s="82"/>
      <c r="D721" s="82"/>
      <c r="E721" s="82"/>
      <c r="F721" s="82"/>
      <c r="G721" s="82"/>
      <c r="H721" s="82"/>
      <c r="I721" s="82"/>
      <c r="J721" s="82"/>
      <c r="K721" s="82"/>
      <c r="L721" s="82"/>
      <c r="M721" s="82"/>
      <c r="N721" s="82"/>
      <c r="O721" s="82"/>
      <c r="P721" s="82"/>
      <c r="Q721" s="82"/>
      <c r="R721" s="82"/>
      <c r="S721" s="82"/>
      <c r="T721" s="83">
        <f>+T720+T719</f>
        <v>245898.29545454544</v>
      </c>
      <c r="U721" s="83"/>
      <c r="V721" s="84"/>
      <c r="W721" s="15"/>
      <c r="X721" s="15"/>
      <c r="Y721" s="15"/>
    </row>
    <row r="723" spans="1:25" ht="15" thickBot="1" x14ac:dyDescent="0.4"/>
    <row r="724" spans="1:25" s="12" customFormat="1" ht="30" customHeight="1" x14ac:dyDescent="0.35">
      <c r="A724" s="137"/>
      <c r="B724" s="138"/>
      <c r="C724" s="138"/>
      <c r="D724" s="139"/>
      <c r="E724" s="146" t="s">
        <v>94</v>
      </c>
      <c r="F724" s="147"/>
      <c r="G724" s="147"/>
      <c r="H724" s="147"/>
      <c r="I724" s="147"/>
      <c r="J724" s="147"/>
      <c r="K724" s="147"/>
      <c r="L724" s="147"/>
      <c r="M724" s="147"/>
      <c r="N724" s="147"/>
      <c r="O724" s="147"/>
      <c r="P724" s="147"/>
      <c r="Q724" s="147"/>
      <c r="R724" s="147"/>
      <c r="S724" s="148"/>
      <c r="T724" s="146" t="s">
        <v>95</v>
      </c>
      <c r="U724" s="147"/>
      <c r="V724" s="148"/>
    </row>
    <row r="725" spans="1:25" s="12" customFormat="1" ht="30" customHeight="1" thickBot="1" x14ac:dyDescent="0.4">
      <c r="A725" s="140"/>
      <c r="B725" s="141"/>
      <c r="C725" s="141"/>
      <c r="D725" s="142"/>
      <c r="E725" s="149"/>
      <c r="F725" s="150"/>
      <c r="G725" s="150"/>
      <c r="H725" s="150"/>
      <c r="I725" s="150"/>
      <c r="J725" s="150"/>
      <c r="K725" s="150"/>
      <c r="L725" s="150"/>
      <c r="M725" s="150"/>
      <c r="N725" s="150"/>
      <c r="O725" s="150"/>
      <c r="P725" s="150"/>
      <c r="Q725" s="150"/>
      <c r="R725" s="150"/>
      <c r="S725" s="151"/>
      <c r="T725" s="149"/>
      <c r="U725" s="150"/>
      <c r="V725" s="151"/>
    </row>
    <row r="726" spans="1:25" s="12" customFormat="1" ht="5.15" customHeight="1" thickBot="1" x14ac:dyDescent="0.4">
      <c r="A726" s="140"/>
      <c r="B726" s="141"/>
      <c r="C726" s="141"/>
      <c r="D726" s="142"/>
      <c r="E726" s="152"/>
      <c r="F726" s="153"/>
      <c r="G726" s="153"/>
      <c r="H726" s="153"/>
      <c r="I726" s="153"/>
      <c r="J726" s="153"/>
      <c r="K726" s="153"/>
      <c r="L726" s="153"/>
      <c r="M726" s="153"/>
      <c r="N726" s="153"/>
      <c r="O726" s="153"/>
      <c r="P726" s="153"/>
      <c r="Q726" s="153"/>
      <c r="R726" s="153"/>
      <c r="S726" s="153"/>
      <c r="T726" s="153"/>
      <c r="U726" s="153"/>
      <c r="V726" s="154"/>
    </row>
    <row r="727" spans="1:25" s="12" customFormat="1" ht="25" customHeight="1" thickBot="1" x14ac:dyDescent="0.4">
      <c r="A727" s="140"/>
      <c r="B727" s="141"/>
      <c r="C727" s="141"/>
      <c r="D727" s="142"/>
      <c r="E727" s="128" t="s">
        <v>96</v>
      </c>
      <c r="F727" s="129"/>
      <c r="G727" s="129"/>
      <c r="H727" s="129"/>
      <c r="I727" s="129"/>
      <c r="J727" s="129"/>
      <c r="K727" s="129"/>
      <c r="L727" s="129"/>
      <c r="M727" s="129"/>
      <c r="N727" s="129"/>
      <c r="O727" s="129"/>
      <c r="P727" s="129"/>
      <c r="Q727" s="129"/>
      <c r="R727" s="129"/>
      <c r="S727" s="129"/>
      <c r="T727" s="129"/>
      <c r="U727" s="129"/>
      <c r="V727" s="130"/>
    </row>
    <row r="728" spans="1:25" s="12" customFormat="1" ht="5.15" customHeight="1" thickBot="1" x14ac:dyDescent="0.4">
      <c r="A728" s="143"/>
      <c r="B728" s="144"/>
      <c r="C728" s="144"/>
      <c r="D728" s="145"/>
      <c r="E728" s="128"/>
      <c r="F728" s="129"/>
      <c r="G728" s="129"/>
      <c r="H728" s="129"/>
      <c r="I728" s="129"/>
      <c r="J728" s="129"/>
      <c r="K728" s="129"/>
      <c r="L728" s="129"/>
      <c r="M728" s="129"/>
      <c r="N728" s="129"/>
      <c r="O728" s="129"/>
      <c r="P728" s="129"/>
      <c r="Q728" s="129"/>
      <c r="R728" s="129"/>
      <c r="S728" s="129"/>
      <c r="T728" s="129"/>
      <c r="U728" s="129"/>
      <c r="V728" s="130"/>
    </row>
    <row r="729" spans="1:25" s="14" customFormat="1" x14ac:dyDescent="0.35">
      <c r="A729" s="131" t="s">
        <v>97</v>
      </c>
      <c r="B729" s="132"/>
      <c r="C729" s="132"/>
      <c r="D729" s="132"/>
      <c r="E729" s="132"/>
      <c r="F729" s="132"/>
      <c r="G729" s="132"/>
      <c r="H729" s="132"/>
      <c r="I729" s="132"/>
      <c r="J729" s="132"/>
      <c r="K729" s="132"/>
      <c r="L729" s="132"/>
      <c r="M729" s="132"/>
      <c r="N729" s="132"/>
      <c r="O729" s="132"/>
      <c r="P729" s="132"/>
      <c r="Q729" s="132"/>
      <c r="R729" s="132"/>
      <c r="S729" s="132"/>
      <c r="T729" s="132"/>
      <c r="U729" s="132"/>
      <c r="V729" s="133"/>
      <c r="W729" s="13"/>
      <c r="X729" s="13"/>
      <c r="Y729" s="13"/>
    </row>
    <row r="730" spans="1:25" s="16" customFormat="1" ht="13" x14ac:dyDescent="0.3">
      <c r="A730" s="134" t="s">
        <v>98</v>
      </c>
      <c r="B730" s="135"/>
      <c r="C730" s="135" t="s">
        <v>3</v>
      </c>
      <c r="D730" s="135"/>
      <c r="E730" s="135"/>
      <c r="F730" s="135"/>
      <c r="G730" s="135"/>
      <c r="H730" s="135"/>
      <c r="I730" s="135"/>
      <c r="J730" s="135"/>
      <c r="K730" s="135"/>
      <c r="L730" s="135"/>
      <c r="M730" s="135"/>
      <c r="N730" s="135"/>
      <c r="O730" s="135"/>
      <c r="P730" s="135"/>
      <c r="Q730" s="135"/>
      <c r="R730" s="135" t="s">
        <v>99</v>
      </c>
      <c r="S730" s="135"/>
      <c r="T730" s="135" t="s">
        <v>100</v>
      </c>
      <c r="U730" s="135"/>
      <c r="V730" s="136"/>
      <c r="W730" s="15"/>
      <c r="X730" s="15"/>
      <c r="Y730" s="15"/>
    </row>
    <row r="731" spans="1:25" s="14" customFormat="1" x14ac:dyDescent="0.35">
      <c r="A731" s="123" t="e">
        <f>+'2026'!#REF!</f>
        <v>#REF!</v>
      </c>
      <c r="B731" s="124"/>
      <c r="C731" s="125" t="e">
        <f>+'2026'!#REF!</f>
        <v>#REF!</v>
      </c>
      <c r="D731" s="126"/>
      <c r="E731" s="126"/>
      <c r="F731" s="126"/>
      <c r="G731" s="126"/>
      <c r="H731" s="126"/>
      <c r="I731" s="126"/>
      <c r="J731" s="126"/>
      <c r="K731" s="126"/>
      <c r="L731" s="126"/>
      <c r="M731" s="126"/>
      <c r="N731" s="126"/>
      <c r="O731" s="126"/>
      <c r="P731" s="126"/>
      <c r="Q731" s="126"/>
      <c r="R731" s="126" t="e">
        <f>+'2026'!#REF!</f>
        <v>#REF!</v>
      </c>
      <c r="S731" s="126"/>
      <c r="T731" s="126"/>
      <c r="U731" s="126"/>
      <c r="V731" s="127"/>
      <c r="W731" s="13"/>
      <c r="X731" s="13"/>
      <c r="Y731" s="13"/>
    </row>
    <row r="732" spans="1:25" s="16" customFormat="1" ht="13" x14ac:dyDescent="0.3">
      <c r="A732" s="17"/>
      <c r="B732" s="18"/>
      <c r="C732" s="18"/>
      <c r="D732" s="18"/>
      <c r="E732" s="18"/>
      <c r="F732" s="18"/>
      <c r="G732" s="18"/>
      <c r="H732" s="18"/>
      <c r="I732" s="18"/>
      <c r="J732" s="18"/>
      <c r="K732" s="18"/>
      <c r="L732" s="18"/>
      <c r="M732" s="18"/>
      <c r="N732" s="18"/>
      <c r="O732" s="18"/>
      <c r="P732" s="18"/>
      <c r="Q732" s="18"/>
      <c r="R732" s="18"/>
      <c r="S732" s="18"/>
      <c r="T732" s="18"/>
      <c r="U732" s="18"/>
      <c r="V732" s="19"/>
      <c r="W732" s="15"/>
      <c r="X732" s="15"/>
      <c r="Y732" s="15"/>
    </row>
    <row r="733" spans="1:25" s="16" customFormat="1" ht="13" x14ac:dyDescent="0.3">
      <c r="A733" s="103" t="s">
        <v>101</v>
      </c>
      <c r="B733" s="104"/>
      <c r="C733" s="104"/>
      <c r="D733" s="104"/>
      <c r="E733" s="104"/>
      <c r="F733" s="104"/>
      <c r="G733" s="104"/>
      <c r="H733" s="104"/>
      <c r="I733" s="104"/>
      <c r="J733" s="104"/>
      <c r="K733" s="104"/>
      <c r="L733" s="104"/>
      <c r="M733" s="104"/>
      <c r="N733" s="104"/>
      <c r="O733" s="104"/>
      <c r="P733" s="104"/>
      <c r="Q733" s="104"/>
      <c r="R733" s="104"/>
      <c r="S733" s="104"/>
      <c r="T733" s="104"/>
      <c r="U733" s="104"/>
      <c r="V733" s="105"/>
      <c r="W733" s="15"/>
      <c r="X733" s="15"/>
      <c r="Y733" s="15"/>
    </row>
    <row r="734" spans="1:25" s="16" customFormat="1" ht="13" x14ac:dyDescent="0.3">
      <c r="A734" s="85" t="s">
        <v>3</v>
      </c>
      <c r="B734" s="86"/>
      <c r="C734" s="86"/>
      <c r="D734" s="86"/>
      <c r="E734" s="86"/>
      <c r="F734" s="86"/>
      <c r="G734" s="86"/>
      <c r="H734" s="86" t="s">
        <v>102</v>
      </c>
      <c r="I734" s="86"/>
      <c r="J734" s="86"/>
      <c r="K734" s="86" t="s">
        <v>103</v>
      </c>
      <c r="L734" s="86"/>
      <c r="M734" s="86"/>
      <c r="N734" s="86"/>
      <c r="O734" s="86" t="s">
        <v>104</v>
      </c>
      <c r="P734" s="86"/>
      <c r="Q734" s="86"/>
      <c r="R734" s="86" t="s">
        <v>105</v>
      </c>
      <c r="S734" s="86"/>
      <c r="T734" s="86" t="s">
        <v>106</v>
      </c>
      <c r="U734" s="86"/>
      <c r="V734" s="90"/>
      <c r="W734" s="15"/>
      <c r="X734" s="15"/>
      <c r="Y734" s="15"/>
    </row>
    <row r="735" spans="1:25" s="16" customFormat="1" ht="13" x14ac:dyDescent="0.3">
      <c r="A735" s="95" t="s">
        <v>107</v>
      </c>
      <c r="B735" s="122"/>
      <c r="C735" s="122"/>
      <c r="D735" s="122"/>
      <c r="E735" s="122"/>
      <c r="F735" s="122"/>
      <c r="G735" s="122"/>
      <c r="H735" s="86"/>
      <c r="I735" s="86"/>
      <c r="J735" s="86"/>
      <c r="K735" s="86"/>
      <c r="L735" s="86"/>
      <c r="M735" s="86"/>
      <c r="N735" s="86"/>
      <c r="O735" s="86"/>
      <c r="P735" s="86"/>
      <c r="Q735" s="86"/>
      <c r="R735" s="86"/>
      <c r="S735" s="86"/>
      <c r="T735" s="101">
        <v>1000</v>
      </c>
      <c r="U735" s="101"/>
      <c r="V735" s="102"/>
      <c r="W735" s="15"/>
      <c r="X735" s="15"/>
      <c r="Y735" s="15"/>
    </row>
    <row r="736" spans="1:25" s="16" customFormat="1" ht="13" x14ac:dyDescent="0.3">
      <c r="A736" s="95"/>
      <c r="B736" s="96"/>
      <c r="C736" s="96"/>
      <c r="D736" s="96"/>
      <c r="E736" s="96"/>
      <c r="F736" s="96"/>
      <c r="G736" s="96"/>
      <c r="H736" s="86"/>
      <c r="I736" s="86"/>
      <c r="J736" s="86"/>
      <c r="K736" s="86"/>
      <c r="L736" s="86"/>
      <c r="M736" s="86"/>
      <c r="N736" s="86"/>
      <c r="O736" s="101"/>
      <c r="P736" s="101"/>
      <c r="Q736" s="101"/>
      <c r="R736" s="100"/>
      <c r="S736" s="100"/>
      <c r="T736" s="163"/>
      <c r="U736" s="163"/>
      <c r="V736" s="164"/>
      <c r="W736" s="15"/>
      <c r="X736" s="15"/>
      <c r="Y736" s="15"/>
    </row>
    <row r="737" spans="1:25" s="16" customFormat="1" ht="13" x14ac:dyDescent="0.3">
      <c r="A737" s="95"/>
      <c r="B737" s="96"/>
      <c r="C737" s="96"/>
      <c r="D737" s="96"/>
      <c r="E737" s="96"/>
      <c r="F737" s="96"/>
      <c r="G737" s="96"/>
      <c r="H737" s="86"/>
      <c r="I737" s="86"/>
      <c r="J737" s="86"/>
      <c r="K737" s="86"/>
      <c r="L737" s="86"/>
      <c r="M737" s="86"/>
      <c r="N737" s="86"/>
      <c r="O737" s="101"/>
      <c r="P737" s="101"/>
      <c r="Q737" s="101"/>
      <c r="R737" s="100"/>
      <c r="S737" s="100"/>
      <c r="T737" s="163"/>
      <c r="U737" s="163"/>
      <c r="V737" s="164"/>
      <c r="W737" s="15"/>
      <c r="X737" s="15"/>
      <c r="Y737" s="15"/>
    </row>
    <row r="738" spans="1:25" s="16" customFormat="1" ht="13" x14ac:dyDescent="0.3">
      <c r="A738" s="91" t="s">
        <v>109</v>
      </c>
      <c r="B738" s="92"/>
      <c r="C738" s="92"/>
      <c r="D738" s="92"/>
      <c r="E738" s="92"/>
      <c r="F738" s="92"/>
      <c r="G738" s="92"/>
      <c r="H738" s="92"/>
      <c r="I738" s="92"/>
      <c r="J738" s="92"/>
      <c r="K738" s="92"/>
      <c r="L738" s="92"/>
      <c r="M738" s="92"/>
      <c r="N738" s="92"/>
      <c r="O738" s="92"/>
      <c r="P738" s="92"/>
      <c r="Q738" s="92"/>
      <c r="R738" s="92"/>
      <c r="S738" s="92"/>
      <c r="T738" s="109">
        <f>+SUM(T735:V737)</f>
        <v>1000</v>
      </c>
      <c r="U738" s="86"/>
      <c r="V738" s="90"/>
      <c r="W738" s="15"/>
      <c r="X738" s="15"/>
      <c r="Y738" s="15"/>
    </row>
    <row r="739" spans="1:25" s="16" customFormat="1" ht="13" x14ac:dyDescent="0.3">
      <c r="A739" s="20"/>
      <c r="B739" s="21"/>
      <c r="C739" s="21"/>
      <c r="D739" s="21"/>
      <c r="E739" s="21"/>
      <c r="F739" s="21"/>
      <c r="G739" s="21"/>
      <c r="H739" s="21"/>
      <c r="I739" s="21"/>
      <c r="J739" s="21"/>
      <c r="K739" s="21"/>
      <c r="L739" s="21"/>
      <c r="M739" s="21"/>
      <c r="N739" s="21"/>
      <c r="O739" s="21"/>
      <c r="P739" s="21"/>
      <c r="Q739" s="21"/>
      <c r="R739" s="21"/>
      <c r="S739" s="22"/>
      <c r="T739" s="22"/>
      <c r="U739" s="22"/>
      <c r="V739" s="23"/>
      <c r="W739" s="15"/>
      <c r="X739" s="15"/>
      <c r="Y739" s="15"/>
    </row>
    <row r="740" spans="1:25" s="16" customFormat="1" ht="13" x14ac:dyDescent="0.3">
      <c r="A740" s="103" t="s">
        <v>110</v>
      </c>
      <c r="B740" s="104"/>
      <c r="C740" s="104"/>
      <c r="D740" s="104"/>
      <c r="E740" s="104"/>
      <c r="F740" s="104"/>
      <c r="G740" s="104"/>
      <c r="H740" s="104"/>
      <c r="I740" s="104"/>
      <c r="J740" s="104"/>
      <c r="K740" s="104"/>
      <c r="L740" s="104"/>
      <c r="M740" s="104"/>
      <c r="N740" s="104"/>
      <c r="O740" s="104"/>
      <c r="P740" s="104"/>
      <c r="Q740" s="104"/>
      <c r="R740" s="104"/>
      <c r="S740" s="104"/>
      <c r="T740" s="104"/>
      <c r="U740" s="104"/>
      <c r="V740" s="105"/>
      <c r="W740" s="15"/>
      <c r="X740" s="15"/>
      <c r="Y740" s="15"/>
    </row>
    <row r="741" spans="1:25" s="16" customFormat="1" ht="13" x14ac:dyDescent="0.3">
      <c r="A741" s="118" t="s">
        <v>3</v>
      </c>
      <c r="B741" s="119"/>
      <c r="C741" s="119"/>
      <c r="D741" s="119"/>
      <c r="E741" s="119"/>
      <c r="F741" s="119"/>
      <c r="G741" s="119"/>
      <c r="H741" s="119"/>
      <c r="I741" s="119"/>
      <c r="J741" s="119"/>
      <c r="K741" s="119"/>
      <c r="L741" s="119"/>
      <c r="M741" s="119" t="s">
        <v>99</v>
      </c>
      <c r="N741" s="119"/>
      <c r="O741" s="119" t="s">
        <v>100</v>
      </c>
      <c r="P741" s="119"/>
      <c r="Q741" s="119" t="s">
        <v>111</v>
      </c>
      <c r="R741" s="119"/>
      <c r="S741" s="119"/>
      <c r="T741" s="119" t="s">
        <v>112</v>
      </c>
      <c r="U741" s="119"/>
      <c r="V741" s="120"/>
      <c r="W741" s="15"/>
      <c r="X741" s="15"/>
      <c r="Y741" s="15"/>
    </row>
    <row r="742" spans="1:25" s="16" customFormat="1" ht="13" x14ac:dyDescent="0.3">
      <c r="A742" s="110" t="s">
        <v>176</v>
      </c>
      <c r="B742" s="111"/>
      <c r="C742" s="111"/>
      <c r="D742" s="111"/>
      <c r="E742" s="111"/>
      <c r="F742" s="111"/>
      <c r="G742" s="111"/>
      <c r="H742" s="111"/>
      <c r="I742" s="111"/>
      <c r="J742" s="111"/>
      <c r="K742" s="111"/>
      <c r="L742" s="112"/>
      <c r="M742" s="113" t="s">
        <v>32</v>
      </c>
      <c r="N742" s="113"/>
      <c r="O742" s="117">
        <v>1</v>
      </c>
      <c r="P742" s="117"/>
      <c r="Q742" s="114">
        <v>3000</v>
      </c>
      <c r="R742" s="114"/>
      <c r="S742" s="114"/>
      <c r="T742" s="115">
        <f>+O742*Q742</f>
        <v>3000</v>
      </c>
      <c r="U742" s="113"/>
      <c r="V742" s="116"/>
      <c r="W742" s="15"/>
      <c r="X742" s="15"/>
      <c r="Y742" s="15"/>
    </row>
    <row r="743" spans="1:25" s="16" customFormat="1" ht="13" x14ac:dyDescent="0.3">
      <c r="A743" s="110" t="s">
        <v>177</v>
      </c>
      <c r="B743" s="111"/>
      <c r="C743" s="111"/>
      <c r="D743" s="111"/>
      <c r="E743" s="111"/>
      <c r="F743" s="111"/>
      <c r="G743" s="111"/>
      <c r="H743" s="111"/>
      <c r="I743" s="111"/>
      <c r="J743" s="111"/>
      <c r="K743" s="111"/>
      <c r="L743" s="112"/>
      <c r="M743" s="113" t="s">
        <v>7</v>
      </c>
      <c r="N743" s="113"/>
      <c r="O743" s="117">
        <v>0.1</v>
      </c>
      <c r="P743" s="117"/>
      <c r="Q743" s="114">
        <v>3500</v>
      </c>
      <c r="R743" s="114"/>
      <c r="S743" s="114"/>
      <c r="T743" s="115">
        <f>+O743*Q743</f>
        <v>350</v>
      </c>
      <c r="U743" s="113"/>
      <c r="V743" s="116"/>
      <c r="W743" s="15"/>
      <c r="X743" s="15"/>
      <c r="Y743" s="15"/>
    </row>
    <row r="744" spans="1:25" s="16" customFormat="1" ht="13" x14ac:dyDescent="0.3">
      <c r="A744" s="155" t="s">
        <v>166</v>
      </c>
      <c r="B744" s="156"/>
      <c r="C744" s="156"/>
      <c r="D744" s="156"/>
      <c r="E744" s="156"/>
      <c r="F744" s="156"/>
      <c r="G744" s="156"/>
      <c r="H744" s="156"/>
      <c r="I744" s="156"/>
      <c r="J744" s="156"/>
      <c r="K744" s="156"/>
      <c r="L744" s="157"/>
      <c r="M744" s="158" t="s">
        <v>169</v>
      </c>
      <c r="N744" s="159"/>
      <c r="O744" s="160">
        <v>0.02</v>
      </c>
      <c r="P744" s="161"/>
      <c r="Q744" s="162">
        <v>12000</v>
      </c>
      <c r="R744" s="98"/>
      <c r="S744" s="99"/>
      <c r="T744" s="115">
        <f>+O744*Q744</f>
        <v>240</v>
      </c>
      <c r="U744" s="113"/>
      <c r="V744" s="116"/>
      <c r="W744" s="15"/>
      <c r="X744" s="15"/>
      <c r="Y744" s="15"/>
    </row>
    <row r="745" spans="1:25" s="16" customFormat="1" ht="13" x14ac:dyDescent="0.3">
      <c r="A745" s="155" t="s">
        <v>141</v>
      </c>
      <c r="B745" s="156"/>
      <c r="C745" s="156"/>
      <c r="D745" s="156"/>
      <c r="E745" s="156"/>
      <c r="F745" s="156"/>
      <c r="G745" s="156"/>
      <c r="H745" s="156"/>
      <c r="I745" s="156"/>
      <c r="J745" s="156"/>
      <c r="K745" s="156"/>
      <c r="L745" s="157"/>
      <c r="M745" s="158" t="s">
        <v>7</v>
      </c>
      <c r="N745" s="159"/>
      <c r="O745" s="160">
        <v>0.01</v>
      </c>
      <c r="P745" s="161"/>
      <c r="Q745" s="162">
        <v>2000</v>
      </c>
      <c r="R745" s="98"/>
      <c r="S745" s="99"/>
      <c r="T745" s="115">
        <f>+O745*Q745</f>
        <v>20</v>
      </c>
      <c r="U745" s="113"/>
      <c r="V745" s="116"/>
      <c r="W745" s="15"/>
      <c r="X745" s="15"/>
      <c r="Y745" s="15"/>
    </row>
    <row r="746" spans="1:25" s="16" customFormat="1" ht="13" x14ac:dyDescent="0.3">
      <c r="A746" s="110"/>
      <c r="B746" s="111"/>
      <c r="C746" s="111"/>
      <c r="D746" s="111"/>
      <c r="E746" s="111"/>
      <c r="F746" s="111"/>
      <c r="G746" s="111"/>
      <c r="H746" s="111"/>
      <c r="I746" s="111"/>
      <c r="J746" s="111"/>
      <c r="K746" s="111"/>
      <c r="L746" s="112"/>
      <c r="M746" s="113"/>
      <c r="N746" s="113"/>
      <c r="O746" s="117"/>
      <c r="P746" s="117"/>
      <c r="Q746" s="114"/>
      <c r="R746" s="114"/>
      <c r="S746" s="114"/>
      <c r="T746" s="115"/>
      <c r="U746" s="113"/>
      <c r="V746" s="116"/>
      <c r="W746" s="15"/>
      <c r="X746" s="15"/>
      <c r="Y746" s="15"/>
    </row>
    <row r="747" spans="1:25" s="16" customFormat="1" ht="13" x14ac:dyDescent="0.3">
      <c r="A747" s="155"/>
      <c r="B747" s="156"/>
      <c r="C747" s="156"/>
      <c r="D747" s="156"/>
      <c r="E747" s="156"/>
      <c r="F747" s="156"/>
      <c r="G747" s="156"/>
      <c r="H747" s="156"/>
      <c r="I747" s="156"/>
      <c r="J747" s="156"/>
      <c r="K747" s="156"/>
      <c r="L747" s="157"/>
      <c r="M747" s="158"/>
      <c r="N747" s="159"/>
      <c r="O747" s="160"/>
      <c r="P747" s="161"/>
      <c r="Q747" s="162"/>
      <c r="R747" s="98"/>
      <c r="S747" s="99"/>
      <c r="T747" s="115"/>
      <c r="U747" s="113"/>
      <c r="V747" s="116"/>
      <c r="W747" s="15"/>
      <c r="X747" s="15"/>
      <c r="Y747" s="15"/>
    </row>
    <row r="748" spans="1:25" s="16" customFormat="1" ht="13" x14ac:dyDescent="0.3">
      <c r="A748" s="91" t="s">
        <v>109</v>
      </c>
      <c r="B748" s="92"/>
      <c r="C748" s="92"/>
      <c r="D748" s="92"/>
      <c r="E748" s="92"/>
      <c r="F748" s="92"/>
      <c r="G748" s="92"/>
      <c r="H748" s="92"/>
      <c r="I748" s="92"/>
      <c r="J748" s="92"/>
      <c r="K748" s="92"/>
      <c r="L748" s="92"/>
      <c r="M748" s="92"/>
      <c r="N748" s="92"/>
      <c r="O748" s="92"/>
      <c r="P748" s="92"/>
      <c r="Q748" s="92"/>
      <c r="R748" s="92"/>
      <c r="S748" s="92"/>
      <c r="T748" s="109">
        <f>+SUM(T742:V747)</f>
        <v>3610</v>
      </c>
      <c r="U748" s="86"/>
      <c r="V748" s="90"/>
      <c r="W748" s="15"/>
      <c r="X748" s="15"/>
      <c r="Y748" s="15"/>
    </row>
    <row r="749" spans="1:25" s="16" customFormat="1" ht="13" x14ac:dyDescent="0.3">
      <c r="A749" s="103" t="s">
        <v>117</v>
      </c>
      <c r="B749" s="104"/>
      <c r="C749" s="104"/>
      <c r="D749" s="104"/>
      <c r="E749" s="104"/>
      <c r="F749" s="104"/>
      <c r="G749" s="104"/>
      <c r="H749" s="104"/>
      <c r="I749" s="104"/>
      <c r="J749" s="104"/>
      <c r="K749" s="104"/>
      <c r="L749" s="104"/>
      <c r="M749" s="104"/>
      <c r="N749" s="104"/>
      <c r="O749" s="104"/>
      <c r="P749" s="104"/>
      <c r="Q749" s="104"/>
      <c r="R749" s="104"/>
      <c r="S749" s="104"/>
      <c r="T749" s="104"/>
      <c r="U749" s="104"/>
      <c r="V749" s="105"/>
      <c r="W749" s="15"/>
      <c r="X749" s="15"/>
      <c r="Y749" s="15"/>
    </row>
    <row r="750" spans="1:25" s="16" customFormat="1" ht="13" x14ac:dyDescent="0.3">
      <c r="A750" s="85" t="s">
        <v>118</v>
      </c>
      <c r="B750" s="86"/>
      <c r="C750" s="86"/>
      <c r="D750" s="86"/>
      <c r="E750" s="86"/>
      <c r="F750" s="86"/>
      <c r="G750" s="86"/>
      <c r="H750" s="86"/>
      <c r="I750" s="86"/>
      <c r="J750" s="86"/>
      <c r="K750" s="86" t="s">
        <v>119</v>
      </c>
      <c r="L750" s="86"/>
      <c r="M750" s="86" t="s">
        <v>120</v>
      </c>
      <c r="N750" s="86"/>
      <c r="O750" s="86" t="s">
        <v>121</v>
      </c>
      <c r="P750" s="86"/>
      <c r="Q750" s="86"/>
      <c r="R750" s="86" t="s">
        <v>122</v>
      </c>
      <c r="S750" s="86"/>
      <c r="T750" s="86" t="s">
        <v>106</v>
      </c>
      <c r="U750" s="86"/>
      <c r="V750" s="90"/>
      <c r="W750" s="15"/>
      <c r="X750" s="15"/>
      <c r="Y750" s="15"/>
    </row>
    <row r="751" spans="1:25" s="16" customFormat="1" ht="13" x14ac:dyDescent="0.3">
      <c r="A751" s="85"/>
      <c r="B751" s="86"/>
      <c r="C751" s="86"/>
      <c r="D751" s="86"/>
      <c r="E751" s="86"/>
      <c r="F751" s="86"/>
      <c r="G751" s="86"/>
      <c r="H751" s="86"/>
      <c r="I751" s="86"/>
      <c r="J751" s="86"/>
      <c r="K751" s="86"/>
      <c r="L751" s="86"/>
      <c r="M751" s="86"/>
      <c r="N751" s="86"/>
      <c r="O751" s="86"/>
      <c r="P751" s="86"/>
      <c r="Q751" s="86"/>
      <c r="R751" s="86"/>
      <c r="S751" s="86"/>
      <c r="T751" s="86"/>
      <c r="U751" s="86"/>
      <c r="V751" s="90"/>
      <c r="W751" s="15"/>
      <c r="X751" s="15"/>
      <c r="Y751" s="15"/>
    </row>
    <row r="752" spans="1:25" s="16" customFormat="1" ht="13" x14ac:dyDescent="0.3">
      <c r="A752" s="85"/>
      <c r="B752" s="86"/>
      <c r="C752" s="86"/>
      <c r="D752" s="86"/>
      <c r="E752" s="86"/>
      <c r="F752" s="86"/>
      <c r="G752" s="86"/>
      <c r="H752" s="86"/>
      <c r="I752" s="86"/>
      <c r="J752" s="86"/>
      <c r="K752" s="86"/>
      <c r="L752" s="86"/>
      <c r="M752" s="86"/>
      <c r="N752" s="86"/>
      <c r="O752" s="86"/>
      <c r="P752" s="86"/>
      <c r="Q752" s="86"/>
      <c r="R752" s="86"/>
      <c r="S752" s="86"/>
      <c r="T752" s="86"/>
      <c r="U752" s="86"/>
      <c r="V752" s="90"/>
      <c r="W752" s="15"/>
      <c r="X752" s="15"/>
      <c r="Y752" s="15"/>
    </row>
    <row r="753" spans="1:25" s="16" customFormat="1" ht="13" x14ac:dyDescent="0.3">
      <c r="A753" s="85"/>
      <c r="B753" s="86"/>
      <c r="C753" s="86"/>
      <c r="D753" s="86"/>
      <c r="E753" s="86"/>
      <c r="F753" s="86"/>
      <c r="G753" s="86"/>
      <c r="H753" s="86"/>
      <c r="I753" s="86"/>
      <c r="J753" s="86"/>
      <c r="K753" s="86"/>
      <c r="L753" s="86"/>
      <c r="M753" s="86"/>
      <c r="N753" s="86"/>
      <c r="O753" s="86"/>
      <c r="P753" s="86"/>
      <c r="Q753" s="86"/>
      <c r="R753" s="86"/>
      <c r="S753" s="86"/>
      <c r="T753" s="86"/>
      <c r="U753" s="86"/>
      <c r="V753" s="90"/>
      <c r="W753" s="15"/>
      <c r="X753" s="15"/>
      <c r="Y753" s="15"/>
    </row>
    <row r="754" spans="1:25" s="16" customFormat="1" ht="13" x14ac:dyDescent="0.3">
      <c r="A754" s="91" t="s">
        <v>109</v>
      </c>
      <c r="B754" s="92"/>
      <c r="C754" s="92"/>
      <c r="D754" s="92"/>
      <c r="E754" s="92"/>
      <c r="F754" s="92"/>
      <c r="G754" s="92"/>
      <c r="H754" s="92"/>
      <c r="I754" s="92"/>
      <c r="J754" s="92"/>
      <c r="K754" s="92"/>
      <c r="L754" s="92"/>
      <c r="M754" s="92"/>
      <c r="N754" s="92"/>
      <c r="O754" s="92"/>
      <c r="P754" s="92"/>
      <c r="Q754" s="92"/>
      <c r="R754" s="92"/>
      <c r="S754" s="92"/>
      <c r="T754" s="86"/>
      <c r="U754" s="86"/>
      <c r="V754" s="90"/>
      <c r="W754" s="15"/>
      <c r="X754" s="15"/>
      <c r="Y754" s="15"/>
    </row>
    <row r="755" spans="1:25" s="16" customFormat="1" ht="13" x14ac:dyDescent="0.3">
      <c r="A755" s="20"/>
      <c r="B755" s="21"/>
      <c r="C755" s="21"/>
      <c r="D755" s="21"/>
      <c r="E755" s="21"/>
      <c r="F755" s="21"/>
      <c r="G755" s="21"/>
      <c r="H755" s="21"/>
      <c r="I755" s="21"/>
      <c r="J755" s="21"/>
      <c r="K755" s="21"/>
      <c r="L755" s="21"/>
      <c r="M755" s="21"/>
      <c r="N755" s="21"/>
      <c r="O755" s="21"/>
      <c r="P755" s="21"/>
      <c r="Q755" s="21"/>
      <c r="R755" s="21"/>
      <c r="S755" s="22"/>
      <c r="T755" s="22"/>
      <c r="U755" s="22"/>
      <c r="V755" s="23"/>
      <c r="W755" s="26"/>
      <c r="X755" s="26"/>
      <c r="Y755" s="26"/>
    </row>
    <row r="756" spans="1:25" s="16" customFormat="1" ht="13" x14ac:dyDescent="0.3">
      <c r="A756" s="103" t="s">
        <v>123</v>
      </c>
      <c r="B756" s="104"/>
      <c r="C756" s="104"/>
      <c r="D756" s="104"/>
      <c r="E756" s="104"/>
      <c r="F756" s="104"/>
      <c r="G756" s="104"/>
      <c r="H756" s="104"/>
      <c r="I756" s="104"/>
      <c r="J756" s="104"/>
      <c r="K756" s="104"/>
      <c r="L756" s="104"/>
      <c r="M756" s="104"/>
      <c r="N756" s="104"/>
      <c r="O756" s="104"/>
      <c r="P756" s="104"/>
      <c r="Q756" s="104"/>
      <c r="R756" s="104"/>
      <c r="S756" s="104"/>
      <c r="T756" s="104"/>
      <c r="U756" s="104"/>
      <c r="V756" s="105"/>
      <c r="W756" s="15"/>
      <c r="X756" s="15"/>
      <c r="Y756" s="15"/>
    </row>
    <row r="757" spans="1:25" s="16" customFormat="1" ht="22.5" customHeight="1" x14ac:dyDescent="0.3">
      <c r="A757" s="85" t="s">
        <v>124</v>
      </c>
      <c r="B757" s="86"/>
      <c r="C757" s="86"/>
      <c r="D757" s="86"/>
      <c r="E757" s="86"/>
      <c r="F757" s="86"/>
      <c r="G757" s="86"/>
      <c r="H757" s="86"/>
      <c r="I757" s="86"/>
      <c r="J757" s="106" t="s">
        <v>125</v>
      </c>
      <c r="K757" s="106"/>
      <c r="L757" s="106"/>
      <c r="M757" s="106"/>
      <c r="N757" s="107" t="s">
        <v>126</v>
      </c>
      <c r="O757" s="107"/>
      <c r="P757" s="108"/>
      <c r="Q757" s="86" t="s">
        <v>105</v>
      </c>
      <c r="R757" s="86"/>
      <c r="S757" s="86"/>
      <c r="T757" s="86" t="s">
        <v>106</v>
      </c>
      <c r="U757" s="86"/>
      <c r="V757" s="90"/>
      <c r="W757" s="15"/>
      <c r="X757" s="15"/>
      <c r="Y757" s="15"/>
    </row>
    <row r="758" spans="1:25" s="16" customFormat="1" ht="13" x14ac:dyDescent="0.3">
      <c r="A758" s="95" t="s">
        <v>143</v>
      </c>
      <c r="B758" s="96"/>
      <c r="C758" s="96"/>
      <c r="D758" s="96"/>
      <c r="E758" s="96"/>
      <c r="F758" s="96"/>
      <c r="G758" s="96"/>
      <c r="H758" s="96"/>
      <c r="I758" s="96"/>
      <c r="J758" s="97">
        <v>1</v>
      </c>
      <c r="K758" s="97"/>
      <c r="L758" s="97"/>
      <c r="M758" s="97"/>
      <c r="N758" s="98">
        <v>139345</v>
      </c>
      <c r="O758" s="98"/>
      <c r="P758" s="99"/>
      <c r="Q758" s="100">
        <v>45</v>
      </c>
      <c r="R758" s="100"/>
      <c r="S758" s="100"/>
      <c r="T758" s="101">
        <f>+(J758*N758)/Q758</f>
        <v>3096.5555555555557</v>
      </c>
      <c r="U758" s="101"/>
      <c r="V758" s="102"/>
      <c r="W758" s="15"/>
      <c r="X758" s="15"/>
      <c r="Y758" s="15"/>
    </row>
    <row r="759" spans="1:25" s="16" customFormat="1" ht="13" x14ac:dyDescent="0.3">
      <c r="A759" s="95" t="s">
        <v>128</v>
      </c>
      <c r="B759" s="96"/>
      <c r="C759" s="96"/>
      <c r="D759" s="96"/>
      <c r="E759" s="96"/>
      <c r="F759" s="96"/>
      <c r="G759" s="96"/>
      <c r="H759" s="96"/>
      <c r="I759" s="96"/>
      <c r="J759" s="97">
        <v>1</v>
      </c>
      <c r="K759" s="97"/>
      <c r="L759" s="97"/>
      <c r="M759" s="97"/>
      <c r="N759" s="98">
        <v>95436</v>
      </c>
      <c r="O759" s="98"/>
      <c r="P759" s="99"/>
      <c r="Q759" s="100">
        <v>45</v>
      </c>
      <c r="R759" s="100"/>
      <c r="S759" s="100"/>
      <c r="T759" s="101">
        <f>+(J759*N759)/Q759</f>
        <v>2120.8000000000002</v>
      </c>
      <c r="U759" s="101"/>
      <c r="V759" s="102"/>
      <c r="W759" s="15"/>
      <c r="X759" s="15"/>
      <c r="Y759" s="15"/>
    </row>
    <row r="760" spans="1:25" s="16" customFormat="1" ht="13" x14ac:dyDescent="0.3">
      <c r="A760" s="85"/>
      <c r="B760" s="86"/>
      <c r="C760" s="86"/>
      <c r="D760" s="86"/>
      <c r="E760" s="86"/>
      <c r="F760" s="86"/>
      <c r="G760" s="86"/>
      <c r="H760" s="86"/>
      <c r="I760" s="86"/>
      <c r="J760" s="87"/>
      <c r="K760" s="88"/>
      <c r="L760" s="88"/>
      <c r="M760" s="88"/>
      <c r="N760" s="88"/>
      <c r="O760" s="88"/>
      <c r="P760" s="89"/>
      <c r="Q760" s="86"/>
      <c r="R760" s="86"/>
      <c r="S760" s="86"/>
      <c r="T760" s="86"/>
      <c r="U760" s="86"/>
      <c r="V760" s="90"/>
      <c r="W760" s="15"/>
      <c r="X760" s="15"/>
      <c r="Y760" s="15"/>
    </row>
    <row r="761" spans="1:25" s="16" customFormat="1" ht="13" x14ac:dyDescent="0.3">
      <c r="A761" s="91" t="s">
        <v>109</v>
      </c>
      <c r="B761" s="92"/>
      <c r="C761" s="92"/>
      <c r="D761" s="92"/>
      <c r="E761" s="92"/>
      <c r="F761" s="92"/>
      <c r="G761" s="92"/>
      <c r="H761" s="92"/>
      <c r="I761" s="92"/>
      <c r="J761" s="92"/>
      <c r="K761" s="92"/>
      <c r="L761" s="92"/>
      <c r="M761" s="92"/>
      <c r="N761" s="92"/>
      <c r="O761" s="92"/>
      <c r="P761" s="92"/>
      <c r="Q761" s="92"/>
      <c r="R761" s="92"/>
      <c r="S761" s="92"/>
      <c r="T761" s="93">
        <f>+SUM(T758:V759)</f>
        <v>5217.3555555555558</v>
      </c>
      <c r="U761" s="93"/>
      <c r="V761" s="94"/>
      <c r="W761" s="15"/>
      <c r="X761" s="15"/>
      <c r="Y761" s="15"/>
    </row>
    <row r="762" spans="1:25" s="28" customFormat="1" x14ac:dyDescent="0.35">
      <c r="A762" s="77" t="s">
        <v>129</v>
      </c>
      <c r="B762" s="78"/>
      <c r="C762" s="78"/>
      <c r="D762" s="78"/>
      <c r="E762" s="78"/>
      <c r="F762" s="78"/>
      <c r="G762" s="78"/>
      <c r="H762" s="78"/>
      <c r="I762" s="78"/>
      <c r="J762" s="78"/>
      <c r="K762" s="78"/>
      <c r="L762" s="78"/>
      <c r="M762" s="78"/>
      <c r="N762" s="78"/>
      <c r="O762" s="78"/>
      <c r="P762" s="78"/>
      <c r="Q762" s="78"/>
      <c r="R762" s="78"/>
      <c r="S762" s="78"/>
      <c r="T762" s="79">
        <f>+T761+T754+T748+T738</f>
        <v>9827.3555555555558</v>
      </c>
      <c r="U762" s="79"/>
      <c r="V762" s="80"/>
      <c r="W762" s="15"/>
      <c r="X762" s="15"/>
      <c r="Y762" s="15"/>
    </row>
    <row r="763" spans="1:25" s="28" customFormat="1" x14ac:dyDescent="0.35">
      <c r="A763" s="29" t="s">
        <v>130</v>
      </c>
      <c r="B763" s="30"/>
      <c r="C763" s="30"/>
      <c r="D763" s="31"/>
      <c r="E763" s="32">
        <v>0.25</v>
      </c>
      <c r="F763" s="30"/>
      <c r="G763" s="30"/>
      <c r="H763" s="30"/>
      <c r="I763" s="30"/>
      <c r="J763" s="30"/>
      <c r="K763" s="30"/>
      <c r="L763" s="30"/>
      <c r="M763" s="31"/>
      <c r="N763" s="27"/>
      <c r="O763" s="27"/>
      <c r="P763" s="27"/>
      <c r="Q763" s="27"/>
      <c r="R763" s="27"/>
      <c r="S763" s="27" t="s">
        <v>131</v>
      </c>
      <c r="T763" s="79">
        <f>+T762*E763</f>
        <v>2456.838888888889</v>
      </c>
      <c r="U763" s="79"/>
      <c r="V763" s="80"/>
      <c r="W763" s="15"/>
      <c r="X763" s="15"/>
      <c r="Y763" s="15"/>
    </row>
    <row r="764" spans="1:25" s="28" customFormat="1" ht="15" thickBot="1" x14ac:dyDescent="0.4">
      <c r="A764" s="81" t="s">
        <v>132</v>
      </c>
      <c r="B764" s="82"/>
      <c r="C764" s="82"/>
      <c r="D764" s="82"/>
      <c r="E764" s="82"/>
      <c r="F764" s="82"/>
      <c r="G764" s="82"/>
      <c r="H764" s="82"/>
      <c r="I764" s="82"/>
      <c r="J764" s="82"/>
      <c r="K764" s="82"/>
      <c r="L764" s="82"/>
      <c r="M764" s="82"/>
      <c r="N764" s="82"/>
      <c r="O764" s="82"/>
      <c r="P764" s="82"/>
      <c r="Q764" s="82"/>
      <c r="R764" s="82"/>
      <c r="S764" s="82"/>
      <c r="T764" s="83">
        <f>+T763+T762</f>
        <v>12284.194444444445</v>
      </c>
      <c r="U764" s="83"/>
      <c r="V764" s="84"/>
      <c r="W764" s="15"/>
      <c r="X764" s="15"/>
      <c r="Y764" s="15"/>
    </row>
    <row r="766" spans="1:25" ht="15" thickBot="1" x14ac:dyDescent="0.4"/>
    <row r="767" spans="1:25" s="12" customFormat="1" ht="30" customHeight="1" x14ac:dyDescent="0.35">
      <c r="A767" s="137"/>
      <c r="B767" s="138"/>
      <c r="C767" s="138"/>
      <c r="D767" s="139"/>
      <c r="E767" s="146" t="s">
        <v>94</v>
      </c>
      <c r="F767" s="147"/>
      <c r="G767" s="147"/>
      <c r="H767" s="147"/>
      <c r="I767" s="147"/>
      <c r="J767" s="147"/>
      <c r="K767" s="147"/>
      <c r="L767" s="147"/>
      <c r="M767" s="147"/>
      <c r="N767" s="147"/>
      <c r="O767" s="147"/>
      <c r="P767" s="147"/>
      <c r="Q767" s="147"/>
      <c r="R767" s="147"/>
      <c r="S767" s="148"/>
      <c r="T767" s="146" t="s">
        <v>95</v>
      </c>
      <c r="U767" s="147"/>
      <c r="V767" s="148"/>
    </row>
    <row r="768" spans="1:25" s="12" customFormat="1" ht="30" customHeight="1" thickBot="1" x14ac:dyDescent="0.4">
      <c r="A768" s="140"/>
      <c r="B768" s="141"/>
      <c r="C768" s="141"/>
      <c r="D768" s="142"/>
      <c r="E768" s="149"/>
      <c r="F768" s="150"/>
      <c r="G768" s="150"/>
      <c r="H768" s="150"/>
      <c r="I768" s="150"/>
      <c r="J768" s="150"/>
      <c r="K768" s="150"/>
      <c r="L768" s="150"/>
      <c r="M768" s="150"/>
      <c r="N768" s="150"/>
      <c r="O768" s="150"/>
      <c r="P768" s="150"/>
      <c r="Q768" s="150"/>
      <c r="R768" s="150"/>
      <c r="S768" s="151"/>
      <c r="T768" s="149"/>
      <c r="U768" s="150"/>
      <c r="V768" s="151"/>
    </row>
    <row r="769" spans="1:25" s="12" customFormat="1" ht="5.15" customHeight="1" thickBot="1" x14ac:dyDescent="0.4">
      <c r="A769" s="140"/>
      <c r="B769" s="141"/>
      <c r="C769" s="141"/>
      <c r="D769" s="142"/>
      <c r="E769" s="152"/>
      <c r="F769" s="153"/>
      <c r="G769" s="153"/>
      <c r="H769" s="153"/>
      <c r="I769" s="153"/>
      <c r="J769" s="153"/>
      <c r="K769" s="153"/>
      <c r="L769" s="153"/>
      <c r="M769" s="153"/>
      <c r="N769" s="153"/>
      <c r="O769" s="153"/>
      <c r="P769" s="153"/>
      <c r="Q769" s="153"/>
      <c r="R769" s="153"/>
      <c r="S769" s="153"/>
      <c r="T769" s="153"/>
      <c r="U769" s="153"/>
      <c r="V769" s="154"/>
    </row>
    <row r="770" spans="1:25" s="12" customFormat="1" ht="25" customHeight="1" thickBot="1" x14ac:dyDescent="0.4">
      <c r="A770" s="140"/>
      <c r="B770" s="141"/>
      <c r="C770" s="141"/>
      <c r="D770" s="142"/>
      <c r="E770" s="128" t="s">
        <v>96</v>
      </c>
      <c r="F770" s="129"/>
      <c r="G770" s="129"/>
      <c r="H770" s="129"/>
      <c r="I770" s="129"/>
      <c r="J770" s="129"/>
      <c r="K770" s="129"/>
      <c r="L770" s="129"/>
      <c r="M770" s="129"/>
      <c r="N770" s="129"/>
      <c r="O770" s="129"/>
      <c r="P770" s="129"/>
      <c r="Q770" s="129"/>
      <c r="R770" s="129"/>
      <c r="S770" s="129"/>
      <c r="T770" s="129"/>
      <c r="U770" s="129"/>
      <c r="V770" s="130"/>
    </row>
    <row r="771" spans="1:25" s="12" customFormat="1" ht="5.15" customHeight="1" thickBot="1" x14ac:dyDescent="0.4">
      <c r="A771" s="143"/>
      <c r="B771" s="144"/>
      <c r="C771" s="144"/>
      <c r="D771" s="145"/>
      <c r="E771" s="128"/>
      <c r="F771" s="129"/>
      <c r="G771" s="129"/>
      <c r="H771" s="129"/>
      <c r="I771" s="129"/>
      <c r="J771" s="129"/>
      <c r="K771" s="129"/>
      <c r="L771" s="129"/>
      <c r="M771" s="129"/>
      <c r="N771" s="129"/>
      <c r="O771" s="129"/>
      <c r="P771" s="129"/>
      <c r="Q771" s="129"/>
      <c r="R771" s="129"/>
      <c r="S771" s="129"/>
      <c r="T771" s="129"/>
      <c r="U771" s="129"/>
      <c r="V771" s="130"/>
    </row>
    <row r="772" spans="1:25" s="14" customFormat="1" x14ac:dyDescent="0.35">
      <c r="A772" s="131" t="s">
        <v>97</v>
      </c>
      <c r="B772" s="132"/>
      <c r="C772" s="132"/>
      <c r="D772" s="132"/>
      <c r="E772" s="132"/>
      <c r="F772" s="132"/>
      <c r="G772" s="132"/>
      <c r="H772" s="132"/>
      <c r="I772" s="132"/>
      <c r="J772" s="132"/>
      <c r="K772" s="132"/>
      <c r="L772" s="132"/>
      <c r="M772" s="132"/>
      <c r="N772" s="132"/>
      <c r="O772" s="132"/>
      <c r="P772" s="132"/>
      <c r="Q772" s="132"/>
      <c r="R772" s="132"/>
      <c r="S772" s="132"/>
      <c r="T772" s="132"/>
      <c r="U772" s="132"/>
      <c r="V772" s="133"/>
      <c r="W772" s="13"/>
      <c r="X772" s="13"/>
      <c r="Y772" s="13"/>
    </row>
    <row r="773" spans="1:25" s="16" customFormat="1" ht="13" x14ac:dyDescent="0.3">
      <c r="A773" s="134" t="s">
        <v>98</v>
      </c>
      <c r="B773" s="135"/>
      <c r="C773" s="135" t="s">
        <v>3</v>
      </c>
      <c r="D773" s="135"/>
      <c r="E773" s="135"/>
      <c r="F773" s="135"/>
      <c r="G773" s="135"/>
      <c r="H773" s="135"/>
      <c r="I773" s="135"/>
      <c r="J773" s="135"/>
      <c r="K773" s="135"/>
      <c r="L773" s="135"/>
      <c r="M773" s="135"/>
      <c r="N773" s="135"/>
      <c r="O773" s="135"/>
      <c r="P773" s="135"/>
      <c r="Q773" s="135"/>
      <c r="R773" s="135" t="s">
        <v>99</v>
      </c>
      <c r="S773" s="135"/>
      <c r="T773" s="135" t="s">
        <v>100</v>
      </c>
      <c r="U773" s="135"/>
      <c r="V773" s="136"/>
      <c r="W773" s="15"/>
      <c r="X773" s="15"/>
      <c r="Y773" s="15"/>
    </row>
    <row r="774" spans="1:25" s="14" customFormat="1" x14ac:dyDescent="0.35">
      <c r="A774" s="123" t="e">
        <f>+'2026'!#REF!</f>
        <v>#REF!</v>
      </c>
      <c r="B774" s="124"/>
      <c r="C774" s="125" t="e">
        <f>+'2026'!#REF!</f>
        <v>#REF!</v>
      </c>
      <c r="D774" s="126"/>
      <c r="E774" s="126"/>
      <c r="F774" s="126"/>
      <c r="G774" s="126"/>
      <c r="H774" s="126"/>
      <c r="I774" s="126"/>
      <c r="J774" s="126"/>
      <c r="K774" s="126"/>
      <c r="L774" s="126"/>
      <c r="M774" s="126"/>
      <c r="N774" s="126"/>
      <c r="O774" s="126"/>
      <c r="P774" s="126"/>
      <c r="Q774" s="126"/>
      <c r="R774" s="126" t="e">
        <f>+'2026'!#REF!</f>
        <v>#REF!</v>
      </c>
      <c r="S774" s="126"/>
      <c r="T774" s="126"/>
      <c r="U774" s="126"/>
      <c r="V774" s="127"/>
      <c r="W774" s="13"/>
      <c r="X774" s="13"/>
      <c r="Y774" s="13"/>
    </row>
    <row r="775" spans="1:25" s="16" customFormat="1" ht="13" x14ac:dyDescent="0.3">
      <c r="A775" s="17"/>
      <c r="B775" s="18"/>
      <c r="C775" s="18"/>
      <c r="D775" s="18"/>
      <c r="E775" s="18"/>
      <c r="F775" s="18"/>
      <c r="G775" s="18"/>
      <c r="H775" s="18"/>
      <c r="I775" s="18"/>
      <c r="J775" s="18"/>
      <c r="K775" s="18"/>
      <c r="L775" s="18"/>
      <c r="M775" s="18"/>
      <c r="N775" s="18"/>
      <c r="O775" s="18"/>
      <c r="P775" s="18"/>
      <c r="Q775" s="18"/>
      <c r="R775" s="18"/>
      <c r="S775" s="18"/>
      <c r="T775" s="18"/>
      <c r="U775" s="18"/>
      <c r="V775" s="19"/>
      <c r="W775" s="15"/>
      <c r="X775" s="15"/>
      <c r="Y775" s="15"/>
    </row>
    <row r="776" spans="1:25" s="16" customFormat="1" ht="13" x14ac:dyDescent="0.3">
      <c r="A776" s="103" t="s">
        <v>101</v>
      </c>
      <c r="B776" s="104"/>
      <c r="C776" s="104"/>
      <c r="D776" s="104"/>
      <c r="E776" s="104"/>
      <c r="F776" s="104"/>
      <c r="G776" s="104"/>
      <c r="H776" s="104"/>
      <c r="I776" s="104"/>
      <c r="J776" s="104"/>
      <c r="K776" s="104"/>
      <c r="L776" s="104"/>
      <c r="M776" s="104"/>
      <c r="N776" s="104"/>
      <c r="O776" s="104"/>
      <c r="P776" s="104"/>
      <c r="Q776" s="104"/>
      <c r="R776" s="104"/>
      <c r="S776" s="104"/>
      <c r="T776" s="104"/>
      <c r="U776" s="104"/>
      <c r="V776" s="105"/>
      <c r="W776" s="15"/>
      <c r="X776" s="15"/>
      <c r="Y776" s="15"/>
    </row>
    <row r="777" spans="1:25" s="16" customFormat="1" ht="13" x14ac:dyDescent="0.3">
      <c r="A777" s="85" t="s">
        <v>3</v>
      </c>
      <c r="B777" s="86"/>
      <c r="C777" s="86"/>
      <c r="D777" s="86"/>
      <c r="E777" s="86"/>
      <c r="F777" s="86"/>
      <c r="G777" s="86"/>
      <c r="H777" s="86" t="s">
        <v>102</v>
      </c>
      <c r="I777" s="86"/>
      <c r="J777" s="86"/>
      <c r="K777" s="86" t="s">
        <v>103</v>
      </c>
      <c r="L777" s="86"/>
      <c r="M777" s="86"/>
      <c r="N777" s="86"/>
      <c r="O777" s="86" t="s">
        <v>104</v>
      </c>
      <c r="P777" s="86"/>
      <c r="Q777" s="86"/>
      <c r="R777" s="86" t="s">
        <v>105</v>
      </c>
      <c r="S777" s="86"/>
      <c r="T777" s="86" t="s">
        <v>106</v>
      </c>
      <c r="U777" s="86"/>
      <c r="V777" s="90"/>
      <c r="W777" s="15"/>
      <c r="X777" s="15"/>
      <c r="Y777" s="15"/>
    </row>
    <row r="778" spans="1:25" s="16" customFormat="1" ht="13" x14ac:dyDescent="0.3">
      <c r="A778" s="95" t="s">
        <v>107</v>
      </c>
      <c r="B778" s="122"/>
      <c r="C778" s="122"/>
      <c r="D778" s="122"/>
      <c r="E778" s="122"/>
      <c r="F778" s="122"/>
      <c r="G778" s="122"/>
      <c r="H778" s="86"/>
      <c r="I778" s="86"/>
      <c r="J778" s="86"/>
      <c r="K778" s="86"/>
      <c r="L778" s="86"/>
      <c r="M778" s="86"/>
      <c r="N778" s="86"/>
      <c r="O778" s="86"/>
      <c r="P778" s="86"/>
      <c r="Q778" s="86"/>
      <c r="R778" s="86"/>
      <c r="S778" s="86"/>
      <c r="T778" s="101">
        <v>750</v>
      </c>
      <c r="U778" s="101"/>
      <c r="V778" s="102"/>
      <c r="W778" s="15"/>
      <c r="X778" s="15"/>
      <c r="Y778" s="15"/>
    </row>
    <row r="779" spans="1:25" s="16" customFormat="1" ht="13" x14ac:dyDescent="0.3">
      <c r="A779" s="85"/>
      <c r="B779" s="86"/>
      <c r="C779" s="86"/>
      <c r="D779" s="86"/>
      <c r="E779" s="86"/>
      <c r="F779" s="86"/>
      <c r="G779" s="86"/>
      <c r="H779" s="86"/>
      <c r="I779" s="86"/>
      <c r="J779" s="86"/>
      <c r="K779" s="86"/>
      <c r="L779" s="86"/>
      <c r="M779" s="86"/>
      <c r="N779" s="86"/>
      <c r="O779" s="86"/>
      <c r="P779" s="86"/>
      <c r="Q779" s="86"/>
      <c r="R779" s="86"/>
      <c r="S779" s="86"/>
      <c r="T779" s="86"/>
      <c r="U779" s="86"/>
      <c r="V779" s="90"/>
      <c r="W779" s="15"/>
      <c r="X779" s="15"/>
      <c r="Y779" s="15"/>
    </row>
    <row r="780" spans="1:25" s="16" customFormat="1" ht="13" x14ac:dyDescent="0.3">
      <c r="A780" s="85"/>
      <c r="B780" s="86"/>
      <c r="C780" s="86"/>
      <c r="D780" s="86"/>
      <c r="E780" s="86"/>
      <c r="F780" s="86"/>
      <c r="G780" s="86"/>
      <c r="H780" s="86"/>
      <c r="I780" s="86"/>
      <c r="J780" s="86"/>
      <c r="K780" s="86"/>
      <c r="L780" s="86"/>
      <c r="M780" s="86"/>
      <c r="N780" s="86"/>
      <c r="O780" s="86"/>
      <c r="P780" s="86"/>
      <c r="Q780" s="86"/>
      <c r="R780" s="86"/>
      <c r="S780" s="86"/>
      <c r="T780" s="86"/>
      <c r="U780" s="86"/>
      <c r="V780" s="90"/>
      <c r="W780" s="15"/>
      <c r="X780" s="15"/>
      <c r="Y780" s="15"/>
    </row>
    <row r="781" spans="1:25" s="16" customFormat="1" ht="13" x14ac:dyDescent="0.3">
      <c r="A781" s="91" t="s">
        <v>109</v>
      </c>
      <c r="B781" s="92"/>
      <c r="C781" s="92"/>
      <c r="D781" s="92"/>
      <c r="E781" s="92"/>
      <c r="F781" s="92"/>
      <c r="G781" s="92"/>
      <c r="H781" s="92"/>
      <c r="I781" s="92"/>
      <c r="J781" s="92"/>
      <c r="K781" s="92"/>
      <c r="L781" s="92"/>
      <c r="M781" s="92"/>
      <c r="N781" s="92"/>
      <c r="O781" s="92"/>
      <c r="P781" s="92"/>
      <c r="Q781" s="92"/>
      <c r="R781" s="92"/>
      <c r="S781" s="92"/>
      <c r="T781" s="109">
        <f>+SUM(T778:V780)</f>
        <v>750</v>
      </c>
      <c r="U781" s="86"/>
      <c r="V781" s="90"/>
      <c r="W781" s="15"/>
      <c r="X781" s="15"/>
      <c r="Y781" s="15"/>
    </row>
    <row r="782" spans="1:25" s="16" customFormat="1" ht="13" x14ac:dyDescent="0.3">
      <c r="A782" s="20"/>
      <c r="B782" s="21"/>
      <c r="C782" s="21"/>
      <c r="D782" s="21"/>
      <c r="E782" s="21"/>
      <c r="F782" s="21"/>
      <c r="G782" s="21"/>
      <c r="H782" s="21"/>
      <c r="I782" s="21"/>
      <c r="J782" s="21"/>
      <c r="K782" s="21"/>
      <c r="L782" s="21"/>
      <c r="M782" s="21"/>
      <c r="N782" s="21"/>
      <c r="O782" s="21"/>
      <c r="P782" s="21"/>
      <c r="Q782" s="21"/>
      <c r="R782" s="21"/>
      <c r="S782" s="22"/>
      <c r="T782" s="22"/>
      <c r="U782" s="22"/>
      <c r="V782" s="23"/>
      <c r="W782" s="15"/>
      <c r="X782" s="15"/>
      <c r="Y782" s="15"/>
    </row>
    <row r="783" spans="1:25" s="16" customFormat="1" ht="13" x14ac:dyDescent="0.3">
      <c r="A783" s="103" t="s">
        <v>110</v>
      </c>
      <c r="B783" s="104"/>
      <c r="C783" s="104"/>
      <c r="D783" s="104"/>
      <c r="E783" s="104"/>
      <c r="F783" s="104"/>
      <c r="G783" s="104"/>
      <c r="H783" s="104"/>
      <c r="I783" s="104"/>
      <c r="J783" s="104"/>
      <c r="K783" s="104"/>
      <c r="L783" s="104"/>
      <c r="M783" s="104"/>
      <c r="N783" s="104"/>
      <c r="O783" s="104"/>
      <c r="P783" s="104"/>
      <c r="Q783" s="104"/>
      <c r="R783" s="104"/>
      <c r="S783" s="104"/>
      <c r="T783" s="104"/>
      <c r="U783" s="104"/>
      <c r="V783" s="105"/>
      <c r="W783" s="15"/>
      <c r="X783" s="15"/>
      <c r="Y783" s="15"/>
    </row>
    <row r="784" spans="1:25" s="16" customFormat="1" ht="13" x14ac:dyDescent="0.3">
      <c r="A784" s="118" t="s">
        <v>3</v>
      </c>
      <c r="B784" s="119"/>
      <c r="C784" s="119"/>
      <c r="D784" s="119"/>
      <c r="E784" s="119"/>
      <c r="F784" s="119"/>
      <c r="G784" s="119"/>
      <c r="H784" s="119"/>
      <c r="I784" s="119"/>
      <c r="J784" s="119"/>
      <c r="K784" s="119"/>
      <c r="L784" s="119"/>
      <c r="M784" s="119" t="s">
        <v>99</v>
      </c>
      <c r="N784" s="119"/>
      <c r="O784" s="119" t="s">
        <v>100</v>
      </c>
      <c r="P784" s="119"/>
      <c r="Q784" s="119" t="s">
        <v>111</v>
      </c>
      <c r="R784" s="119"/>
      <c r="S784" s="119"/>
      <c r="T784" s="119" t="s">
        <v>112</v>
      </c>
      <c r="U784" s="119"/>
      <c r="V784" s="120"/>
      <c r="W784" s="15"/>
      <c r="X784" s="15"/>
      <c r="Y784" s="15"/>
    </row>
    <row r="785" spans="1:25" s="16" customFormat="1" ht="13" x14ac:dyDescent="0.3">
      <c r="A785" s="110" t="s">
        <v>178</v>
      </c>
      <c r="B785" s="111"/>
      <c r="C785" s="111"/>
      <c r="D785" s="111"/>
      <c r="E785" s="111"/>
      <c r="F785" s="111"/>
      <c r="G785" s="111"/>
      <c r="H785" s="111"/>
      <c r="I785" s="111"/>
      <c r="J785" s="111"/>
      <c r="K785" s="111"/>
      <c r="L785" s="112"/>
      <c r="M785" s="113" t="s">
        <v>179</v>
      </c>
      <c r="N785" s="113"/>
      <c r="O785" s="113">
        <v>0.05</v>
      </c>
      <c r="P785" s="113"/>
      <c r="Q785" s="114">
        <v>153000</v>
      </c>
      <c r="R785" s="114"/>
      <c r="S785" s="114"/>
      <c r="T785" s="115">
        <f>+O785*Q785</f>
        <v>7650</v>
      </c>
      <c r="U785" s="113"/>
      <c r="V785" s="116"/>
      <c r="W785" s="15"/>
      <c r="X785" s="15"/>
      <c r="Y785" s="15"/>
    </row>
    <row r="786" spans="1:25" s="16" customFormat="1" ht="13" x14ac:dyDescent="0.3">
      <c r="A786" s="110" t="s">
        <v>180</v>
      </c>
      <c r="B786" s="111"/>
      <c r="C786" s="111"/>
      <c r="D786" s="111"/>
      <c r="E786" s="111"/>
      <c r="F786" s="111"/>
      <c r="G786" s="111"/>
      <c r="H786" s="111"/>
      <c r="I786" s="111"/>
      <c r="J786" s="111"/>
      <c r="K786" s="111"/>
      <c r="L786" s="112"/>
      <c r="M786" s="113" t="s">
        <v>7</v>
      </c>
      <c r="N786" s="113"/>
      <c r="O786" s="113">
        <v>0.5</v>
      </c>
      <c r="P786" s="113"/>
      <c r="Q786" s="114">
        <v>3500</v>
      </c>
      <c r="R786" s="114"/>
      <c r="S786" s="114"/>
      <c r="T786" s="115">
        <f>+O786*Q786</f>
        <v>1750</v>
      </c>
      <c r="U786" s="113"/>
      <c r="V786" s="116"/>
      <c r="W786" s="15"/>
      <c r="X786" s="15"/>
      <c r="Y786" s="15"/>
    </row>
    <row r="787" spans="1:25" s="16" customFormat="1" ht="13" x14ac:dyDescent="0.3">
      <c r="A787" s="110" t="s">
        <v>181</v>
      </c>
      <c r="B787" s="111"/>
      <c r="C787" s="111"/>
      <c r="D787" s="111"/>
      <c r="E787" s="111"/>
      <c r="F787" s="111"/>
      <c r="G787" s="111"/>
      <c r="H787" s="111"/>
      <c r="I787" s="111"/>
      <c r="J787" s="111"/>
      <c r="K787" s="111"/>
      <c r="L787" s="112"/>
      <c r="M787" s="113" t="s">
        <v>32</v>
      </c>
      <c r="N787" s="113"/>
      <c r="O787" s="117">
        <v>1</v>
      </c>
      <c r="P787" s="117"/>
      <c r="Q787" s="114">
        <v>500</v>
      </c>
      <c r="R787" s="114"/>
      <c r="S787" s="114"/>
      <c r="T787" s="115">
        <f>+O787*Q787</f>
        <v>500</v>
      </c>
      <c r="U787" s="113"/>
      <c r="V787" s="116"/>
      <c r="W787" s="15"/>
      <c r="X787" s="15"/>
      <c r="Y787" s="15"/>
    </row>
    <row r="788" spans="1:25" s="16" customFormat="1" ht="13" x14ac:dyDescent="0.3">
      <c r="A788" s="110" t="s">
        <v>182</v>
      </c>
      <c r="B788" s="111"/>
      <c r="C788" s="111"/>
      <c r="D788" s="111"/>
      <c r="E788" s="111"/>
      <c r="F788" s="111"/>
      <c r="G788" s="111"/>
      <c r="H788" s="111"/>
      <c r="I788" s="111"/>
      <c r="J788" s="111"/>
      <c r="K788" s="111"/>
      <c r="L788" s="112"/>
      <c r="M788" s="113" t="s">
        <v>169</v>
      </c>
      <c r="N788" s="113"/>
      <c r="O788" s="113">
        <v>0.02</v>
      </c>
      <c r="P788" s="113"/>
      <c r="Q788" s="114">
        <v>25000</v>
      </c>
      <c r="R788" s="114"/>
      <c r="S788" s="114"/>
      <c r="T788" s="115">
        <f t="shared" ref="T788" si="18">+O788*Q788</f>
        <v>500</v>
      </c>
      <c r="U788" s="113"/>
      <c r="V788" s="116"/>
      <c r="W788" s="15"/>
      <c r="X788" s="15"/>
      <c r="Y788" s="15"/>
    </row>
    <row r="789" spans="1:25" s="16" customFormat="1" ht="13" x14ac:dyDescent="0.3">
      <c r="A789" s="91" t="s">
        <v>109</v>
      </c>
      <c r="B789" s="92"/>
      <c r="C789" s="92"/>
      <c r="D789" s="92"/>
      <c r="E789" s="92"/>
      <c r="F789" s="92"/>
      <c r="G789" s="92"/>
      <c r="H789" s="92"/>
      <c r="I789" s="92"/>
      <c r="J789" s="92"/>
      <c r="K789" s="92"/>
      <c r="L789" s="92"/>
      <c r="M789" s="92"/>
      <c r="N789" s="92"/>
      <c r="O789" s="92"/>
      <c r="P789" s="92"/>
      <c r="Q789" s="92"/>
      <c r="R789" s="92"/>
      <c r="S789" s="92"/>
      <c r="T789" s="109">
        <f>+SUM(T785:V788)</f>
        <v>10400</v>
      </c>
      <c r="U789" s="86"/>
      <c r="V789" s="90"/>
      <c r="W789" s="15"/>
      <c r="X789" s="15"/>
      <c r="Y789" s="15"/>
    </row>
    <row r="790" spans="1:25" s="16" customFormat="1" ht="13" x14ac:dyDescent="0.3">
      <c r="A790" s="24"/>
      <c r="B790" s="25"/>
      <c r="C790" s="25"/>
      <c r="D790" s="25"/>
      <c r="E790" s="25"/>
      <c r="F790" s="25"/>
      <c r="G790" s="25"/>
      <c r="H790" s="25"/>
      <c r="I790" s="25"/>
      <c r="J790" s="25"/>
      <c r="K790" s="25"/>
      <c r="L790" s="25"/>
      <c r="M790" s="25"/>
      <c r="N790" s="25"/>
      <c r="O790" s="25"/>
      <c r="P790" s="25"/>
      <c r="Q790" s="25"/>
      <c r="R790" s="25"/>
      <c r="S790" s="22"/>
      <c r="T790" s="22"/>
      <c r="U790" s="22"/>
      <c r="V790" s="23"/>
      <c r="W790" s="15"/>
      <c r="X790" s="15"/>
      <c r="Y790" s="15"/>
    </row>
    <row r="791" spans="1:25" s="16" customFormat="1" ht="13" x14ac:dyDescent="0.3">
      <c r="A791" s="103" t="s">
        <v>117</v>
      </c>
      <c r="B791" s="104"/>
      <c r="C791" s="104"/>
      <c r="D791" s="104"/>
      <c r="E791" s="104"/>
      <c r="F791" s="104"/>
      <c r="G791" s="104"/>
      <c r="H791" s="104"/>
      <c r="I791" s="104"/>
      <c r="J791" s="104"/>
      <c r="K791" s="104"/>
      <c r="L791" s="104"/>
      <c r="M791" s="104"/>
      <c r="N791" s="104"/>
      <c r="O791" s="104"/>
      <c r="P791" s="104"/>
      <c r="Q791" s="104"/>
      <c r="R791" s="104"/>
      <c r="S791" s="104"/>
      <c r="T791" s="104"/>
      <c r="U791" s="104"/>
      <c r="V791" s="105"/>
      <c r="W791" s="15"/>
      <c r="X791" s="15"/>
      <c r="Y791" s="15"/>
    </row>
    <row r="792" spans="1:25" s="16" customFormat="1" ht="13" x14ac:dyDescent="0.3">
      <c r="A792" s="85" t="s">
        <v>118</v>
      </c>
      <c r="B792" s="86"/>
      <c r="C792" s="86"/>
      <c r="D792" s="86"/>
      <c r="E792" s="86"/>
      <c r="F792" s="86"/>
      <c r="G792" s="86"/>
      <c r="H792" s="86"/>
      <c r="I792" s="86"/>
      <c r="J792" s="86"/>
      <c r="K792" s="86" t="s">
        <v>119</v>
      </c>
      <c r="L792" s="86"/>
      <c r="M792" s="86" t="s">
        <v>120</v>
      </c>
      <c r="N792" s="86"/>
      <c r="O792" s="86" t="s">
        <v>121</v>
      </c>
      <c r="P792" s="86"/>
      <c r="Q792" s="86"/>
      <c r="R792" s="86" t="s">
        <v>122</v>
      </c>
      <c r="S792" s="86"/>
      <c r="T792" s="86" t="s">
        <v>106</v>
      </c>
      <c r="U792" s="86"/>
      <c r="V792" s="90"/>
      <c r="W792" s="15"/>
      <c r="X792" s="15"/>
      <c r="Y792" s="15"/>
    </row>
    <row r="793" spans="1:25" s="16" customFormat="1" ht="13" x14ac:dyDescent="0.3">
      <c r="A793" s="85"/>
      <c r="B793" s="86"/>
      <c r="C793" s="86"/>
      <c r="D793" s="86"/>
      <c r="E793" s="86"/>
      <c r="F793" s="86"/>
      <c r="G793" s="86"/>
      <c r="H793" s="86"/>
      <c r="I793" s="86"/>
      <c r="J793" s="86"/>
      <c r="K793" s="86"/>
      <c r="L793" s="86"/>
      <c r="M793" s="86"/>
      <c r="N793" s="86"/>
      <c r="O793" s="86"/>
      <c r="P793" s="86"/>
      <c r="Q793" s="86"/>
      <c r="R793" s="86"/>
      <c r="S793" s="86"/>
      <c r="T793" s="86"/>
      <c r="U793" s="86"/>
      <c r="V793" s="90"/>
      <c r="W793" s="15"/>
      <c r="X793" s="15"/>
      <c r="Y793" s="15"/>
    </row>
    <row r="794" spans="1:25" s="16" customFormat="1" ht="13" x14ac:dyDescent="0.3">
      <c r="A794" s="85"/>
      <c r="B794" s="86"/>
      <c r="C794" s="86"/>
      <c r="D794" s="86"/>
      <c r="E794" s="86"/>
      <c r="F794" s="86"/>
      <c r="G794" s="86"/>
      <c r="H794" s="86"/>
      <c r="I794" s="86"/>
      <c r="J794" s="86"/>
      <c r="K794" s="86"/>
      <c r="L794" s="86"/>
      <c r="M794" s="86"/>
      <c r="N794" s="86"/>
      <c r="O794" s="86"/>
      <c r="P794" s="86"/>
      <c r="Q794" s="86"/>
      <c r="R794" s="86"/>
      <c r="S794" s="86"/>
      <c r="T794" s="86"/>
      <c r="U794" s="86"/>
      <c r="V794" s="90"/>
      <c r="W794" s="15"/>
      <c r="X794" s="15"/>
      <c r="Y794" s="15"/>
    </row>
    <row r="795" spans="1:25" s="16" customFormat="1" ht="13" x14ac:dyDescent="0.3">
      <c r="A795" s="85"/>
      <c r="B795" s="86"/>
      <c r="C795" s="86"/>
      <c r="D795" s="86"/>
      <c r="E795" s="86"/>
      <c r="F795" s="86"/>
      <c r="G795" s="86"/>
      <c r="H795" s="86"/>
      <c r="I795" s="86"/>
      <c r="J795" s="86"/>
      <c r="K795" s="86"/>
      <c r="L795" s="86"/>
      <c r="M795" s="86"/>
      <c r="N795" s="86"/>
      <c r="O795" s="86"/>
      <c r="P795" s="86"/>
      <c r="Q795" s="86"/>
      <c r="R795" s="86"/>
      <c r="S795" s="86"/>
      <c r="T795" s="86"/>
      <c r="U795" s="86"/>
      <c r="V795" s="90"/>
      <c r="W795" s="15"/>
      <c r="X795" s="15"/>
      <c r="Y795" s="15"/>
    </row>
    <row r="796" spans="1:25" s="16" customFormat="1" ht="13" x14ac:dyDescent="0.3">
      <c r="A796" s="91" t="s">
        <v>109</v>
      </c>
      <c r="B796" s="92"/>
      <c r="C796" s="92"/>
      <c r="D796" s="92"/>
      <c r="E796" s="92"/>
      <c r="F796" s="92"/>
      <c r="G796" s="92"/>
      <c r="H796" s="92"/>
      <c r="I796" s="92"/>
      <c r="J796" s="92"/>
      <c r="K796" s="92"/>
      <c r="L796" s="92"/>
      <c r="M796" s="92"/>
      <c r="N796" s="92"/>
      <c r="O796" s="92"/>
      <c r="P796" s="92"/>
      <c r="Q796" s="92"/>
      <c r="R796" s="92"/>
      <c r="S796" s="92"/>
      <c r="T796" s="86"/>
      <c r="U796" s="86"/>
      <c r="V796" s="90"/>
      <c r="W796" s="15"/>
      <c r="X796" s="15"/>
      <c r="Y796" s="15"/>
    </row>
    <row r="797" spans="1:25" s="16" customFormat="1" ht="13" x14ac:dyDescent="0.3">
      <c r="A797" s="20"/>
      <c r="B797" s="21"/>
      <c r="C797" s="21"/>
      <c r="D797" s="21"/>
      <c r="E797" s="21"/>
      <c r="F797" s="21"/>
      <c r="G797" s="21"/>
      <c r="H797" s="21"/>
      <c r="I797" s="21"/>
      <c r="J797" s="21"/>
      <c r="K797" s="21"/>
      <c r="L797" s="21"/>
      <c r="M797" s="21"/>
      <c r="N797" s="21"/>
      <c r="O797" s="21"/>
      <c r="P797" s="21"/>
      <c r="Q797" s="21"/>
      <c r="R797" s="21"/>
      <c r="S797" s="22"/>
      <c r="T797" s="22"/>
      <c r="U797" s="22"/>
      <c r="V797" s="23"/>
      <c r="W797" s="26"/>
      <c r="X797" s="26"/>
      <c r="Y797" s="26"/>
    </row>
    <row r="798" spans="1:25" s="16" customFormat="1" ht="13" x14ac:dyDescent="0.3">
      <c r="A798" s="103" t="s">
        <v>123</v>
      </c>
      <c r="B798" s="104"/>
      <c r="C798" s="104"/>
      <c r="D798" s="104"/>
      <c r="E798" s="104"/>
      <c r="F798" s="104"/>
      <c r="G798" s="104"/>
      <c r="H798" s="104"/>
      <c r="I798" s="104"/>
      <c r="J798" s="104"/>
      <c r="K798" s="104"/>
      <c r="L798" s="104"/>
      <c r="M798" s="104"/>
      <c r="N798" s="104"/>
      <c r="O798" s="104"/>
      <c r="P798" s="104"/>
      <c r="Q798" s="104"/>
      <c r="R798" s="104"/>
      <c r="S798" s="104"/>
      <c r="T798" s="104"/>
      <c r="U798" s="104"/>
      <c r="V798" s="105"/>
      <c r="W798" s="15"/>
      <c r="X798" s="15"/>
      <c r="Y798" s="15"/>
    </row>
    <row r="799" spans="1:25" s="16" customFormat="1" ht="22.5" customHeight="1" x14ac:dyDescent="0.3">
      <c r="A799" s="85" t="s">
        <v>124</v>
      </c>
      <c r="B799" s="86"/>
      <c r="C799" s="86"/>
      <c r="D799" s="86"/>
      <c r="E799" s="86"/>
      <c r="F799" s="86"/>
      <c r="G799" s="86"/>
      <c r="H799" s="86"/>
      <c r="I799" s="86"/>
      <c r="J799" s="106" t="s">
        <v>125</v>
      </c>
      <c r="K799" s="106"/>
      <c r="L799" s="106"/>
      <c r="M799" s="106"/>
      <c r="N799" s="107" t="s">
        <v>126</v>
      </c>
      <c r="O799" s="107"/>
      <c r="P799" s="108"/>
      <c r="Q799" s="86" t="s">
        <v>105</v>
      </c>
      <c r="R799" s="86"/>
      <c r="S799" s="86"/>
      <c r="T799" s="86" t="s">
        <v>106</v>
      </c>
      <c r="U799" s="86"/>
      <c r="V799" s="90"/>
      <c r="W799" s="15"/>
      <c r="X799" s="15"/>
      <c r="Y799" s="15"/>
    </row>
    <row r="800" spans="1:25" s="16" customFormat="1" ht="13" x14ac:dyDescent="0.3">
      <c r="A800" s="95" t="s">
        <v>183</v>
      </c>
      <c r="B800" s="96"/>
      <c r="C800" s="96"/>
      <c r="D800" s="96"/>
      <c r="E800" s="96"/>
      <c r="F800" s="96"/>
      <c r="G800" s="96"/>
      <c r="H800" s="96"/>
      <c r="I800" s="96"/>
      <c r="J800" s="97">
        <v>1</v>
      </c>
      <c r="K800" s="97"/>
      <c r="L800" s="97"/>
      <c r="M800" s="97"/>
      <c r="N800" s="98">
        <v>139345</v>
      </c>
      <c r="O800" s="98"/>
      <c r="P800" s="99"/>
      <c r="Q800" s="100">
        <v>15</v>
      </c>
      <c r="R800" s="100"/>
      <c r="S800" s="100"/>
      <c r="T800" s="165">
        <f>+(J800*N800)/Q800</f>
        <v>9289.6666666666661</v>
      </c>
      <c r="U800" s="165"/>
      <c r="V800" s="166"/>
      <c r="W800" s="15"/>
      <c r="X800" s="15"/>
      <c r="Y800" s="15"/>
    </row>
    <row r="801" spans="1:25" s="16" customFormat="1" ht="13" x14ac:dyDescent="0.3">
      <c r="A801" s="95" t="s">
        <v>128</v>
      </c>
      <c r="B801" s="96"/>
      <c r="C801" s="96"/>
      <c r="D801" s="96"/>
      <c r="E801" s="96"/>
      <c r="F801" s="96"/>
      <c r="G801" s="96"/>
      <c r="H801" s="96"/>
      <c r="I801" s="96"/>
      <c r="J801" s="97">
        <v>1</v>
      </c>
      <c r="K801" s="97"/>
      <c r="L801" s="97"/>
      <c r="M801" s="97"/>
      <c r="N801" s="98">
        <v>95436</v>
      </c>
      <c r="O801" s="98"/>
      <c r="P801" s="99"/>
      <c r="Q801" s="100">
        <v>15</v>
      </c>
      <c r="R801" s="100"/>
      <c r="S801" s="100"/>
      <c r="T801" s="165">
        <f>+(J801*N801)/Q801</f>
        <v>6362.4</v>
      </c>
      <c r="U801" s="165"/>
      <c r="V801" s="166"/>
      <c r="W801" s="15"/>
      <c r="X801" s="15"/>
      <c r="Y801" s="15"/>
    </row>
    <row r="802" spans="1:25" s="16" customFormat="1" ht="13" x14ac:dyDescent="0.3">
      <c r="A802" s="85"/>
      <c r="B802" s="86"/>
      <c r="C802" s="86"/>
      <c r="D802" s="86"/>
      <c r="E802" s="86"/>
      <c r="F802" s="86"/>
      <c r="G802" s="86"/>
      <c r="H802" s="86"/>
      <c r="I802" s="86"/>
      <c r="J802" s="87"/>
      <c r="K802" s="88"/>
      <c r="L802" s="88"/>
      <c r="M802" s="88"/>
      <c r="N802" s="88"/>
      <c r="O802" s="88"/>
      <c r="P802" s="89"/>
      <c r="Q802" s="86"/>
      <c r="R802" s="86"/>
      <c r="S802" s="86"/>
      <c r="T802" s="86"/>
      <c r="U802" s="86"/>
      <c r="V802" s="90"/>
      <c r="W802" s="15"/>
      <c r="X802" s="15"/>
      <c r="Y802" s="15"/>
    </row>
    <row r="803" spans="1:25" s="16" customFormat="1" ht="13" x14ac:dyDescent="0.3">
      <c r="A803" s="91" t="s">
        <v>109</v>
      </c>
      <c r="B803" s="92"/>
      <c r="C803" s="92"/>
      <c r="D803" s="92"/>
      <c r="E803" s="92"/>
      <c r="F803" s="92"/>
      <c r="G803" s="92"/>
      <c r="H803" s="92"/>
      <c r="I803" s="92"/>
      <c r="J803" s="92"/>
      <c r="K803" s="92"/>
      <c r="L803" s="92"/>
      <c r="M803" s="92"/>
      <c r="N803" s="92"/>
      <c r="O803" s="92"/>
      <c r="P803" s="92"/>
      <c r="Q803" s="92"/>
      <c r="R803" s="92"/>
      <c r="S803" s="92"/>
      <c r="T803" s="93">
        <f>+SUM(T800:V801)</f>
        <v>15652.066666666666</v>
      </c>
      <c r="U803" s="93"/>
      <c r="V803" s="94"/>
      <c r="W803" s="15"/>
      <c r="X803" s="15"/>
      <c r="Y803" s="15"/>
    </row>
    <row r="804" spans="1:25" s="28" customFormat="1" x14ac:dyDescent="0.35">
      <c r="A804" s="77" t="s">
        <v>129</v>
      </c>
      <c r="B804" s="78"/>
      <c r="C804" s="78"/>
      <c r="D804" s="78"/>
      <c r="E804" s="78"/>
      <c r="F804" s="78"/>
      <c r="G804" s="78"/>
      <c r="H804" s="78"/>
      <c r="I804" s="78"/>
      <c r="J804" s="78"/>
      <c r="K804" s="78"/>
      <c r="L804" s="78"/>
      <c r="M804" s="78"/>
      <c r="N804" s="78"/>
      <c r="O804" s="78"/>
      <c r="P804" s="78"/>
      <c r="Q804" s="78"/>
      <c r="R804" s="78"/>
      <c r="S804" s="78"/>
      <c r="T804" s="79">
        <f>+T803+T796+T789+T781</f>
        <v>26802.066666666666</v>
      </c>
      <c r="U804" s="79"/>
      <c r="V804" s="80"/>
      <c r="W804" s="15"/>
      <c r="X804" s="15"/>
      <c r="Y804" s="15"/>
    </row>
    <row r="805" spans="1:25" s="28" customFormat="1" x14ac:dyDescent="0.35">
      <c r="A805" s="29" t="s">
        <v>130</v>
      </c>
      <c r="B805" s="30"/>
      <c r="C805" s="30"/>
      <c r="D805" s="31"/>
      <c r="E805" s="32">
        <v>0.25</v>
      </c>
      <c r="F805" s="30"/>
      <c r="G805" s="30"/>
      <c r="H805" s="30"/>
      <c r="I805" s="30"/>
      <c r="J805" s="30"/>
      <c r="K805" s="30"/>
      <c r="L805" s="30"/>
      <c r="M805" s="31"/>
      <c r="N805" s="27"/>
      <c r="O805" s="27"/>
      <c r="P805" s="27"/>
      <c r="Q805" s="27"/>
      <c r="R805" s="27"/>
      <c r="S805" s="27" t="s">
        <v>131</v>
      </c>
      <c r="T805" s="79">
        <f>+T804*E805</f>
        <v>6700.5166666666664</v>
      </c>
      <c r="U805" s="79"/>
      <c r="V805" s="80"/>
      <c r="W805" s="15"/>
      <c r="X805" s="15"/>
      <c r="Y805" s="15"/>
    </row>
    <row r="806" spans="1:25" s="28" customFormat="1" ht="15" thickBot="1" x14ac:dyDescent="0.4">
      <c r="A806" s="81" t="s">
        <v>132</v>
      </c>
      <c r="B806" s="82"/>
      <c r="C806" s="82"/>
      <c r="D806" s="82"/>
      <c r="E806" s="82"/>
      <c r="F806" s="82"/>
      <c r="G806" s="82"/>
      <c r="H806" s="82"/>
      <c r="I806" s="82"/>
      <c r="J806" s="82"/>
      <c r="K806" s="82"/>
      <c r="L806" s="82"/>
      <c r="M806" s="82"/>
      <c r="N806" s="82"/>
      <c r="O806" s="82"/>
      <c r="P806" s="82"/>
      <c r="Q806" s="82"/>
      <c r="R806" s="82"/>
      <c r="S806" s="82"/>
      <c r="T806" s="83">
        <f>+T805+T804</f>
        <v>33502.583333333328</v>
      </c>
      <c r="U806" s="83"/>
      <c r="V806" s="84"/>
      <c r="W806" s="15"/>
      <c r="X806" s="15"/>
      <c r="Y806" s="15"/>
    </row>
    <row r="808" spans="1:25" ht="15" thickBot="1" x14ac:dyDescent="0.4"/>
    <row r="809" spans="1:25" s="12" customFormat="1" ht="30" customHeight="1" x14ac:dyDescent="0.35">
      <c r="A809" s="137"/>
      <c r="B809" s="138"/>
      <c r="C809" s="138"/>
      <c r="D809" s="139"/>
      <c r="E809" s="146" t="s">
        <v>94</v>
      </c>
      <c r="F809" s="147"/>
      <c r="G809" s="147"/>
      <c r="H809" s="147"/>
      <c r="I809" s="147"/>
      <c r="J809" s="147"/>
      <c r="K809" s="147"/>
      <c r="L809" s="147"/>
      <c r="M809" s="147"/>
      <c r="N809" s="147"/>
      <c r="O809" s="147"/>
      <c r="P809" s="147"/>
      <c r="Q809" s="147"/>
      <c r="R809" s="147"/>
      <c r="S809" s="148"/>
      <c r="T809" s="146" t="s">
        <v>95</v>
      </c>
      <c r="U809" s="147"/>
      <c r="V809" s="148"/>
    </row>
    <row r="810" spans="1:25" s="12" customFormat="1" ht="30" customHeight="1" thickBot="1" x14ac:dyDescent="0.4">
      <c r="A810" s="140"/>
      <c r="B810" s="141"/>
      <c r="C810" s="141"/>
      <c r="D810" s="142"/>
      <c r="E810" s="149"/>
      <c r="F810" s="150"/>
      <c r="G810" s="150"/>
      <c r="H810" s="150"/>
      <c r="I810" s="150"/>
      <c r="J810" s="150"/>
      <c r="K810" s="150"/>
      <c r="L810" s="150"/>
      <c r="M810" s="150"/>
      <c r="N810" s="150"/>
      <c r="O810" s="150"/>
      <c r="P810" s="150"/>
      <c r="Q810" s="150"/>
      <c r="R810" s="150"/>
      <c r="S810" s="151"/>
      <c r="T810" s="149"/>
      <c r="U810" s="150"/>
      <c r="V810" s="151"/>
    </row>
    <row r="811" spans="1:25" s="12" customFormat="1" ht="5.15" customHeight="1" thickBot="1" x14ac:dyDescent="0.4">
      <c r="A811" s="140"/>
      <c r="B811" s="141"/>
      <c r="C811" s="141"/>
      <c r="D811" s="142"/>
      <c r="E811" s="152"/>
      <c r="F811" s="153"/>
      <c r="G811" s="153"/>
      <c r="H811" s="153"/>
      <c r="I811" s="153"/>
      <c r="J811" s="153"/>
      <c r="K811" s="153"/>
      <c r="L811" s="153"/>
      <c r="M811" s="153"/>
      <c r="N811" s="153"/>
      <c r="O811" s="153"/>
      <c r="P811" s="153"/>
      <c r="Q811" s="153"/>
      <c r="R811" s="153"/>
      <c r="S811" s="153"/>
      <c r="T811" s="153"/>
      <c r="U811" s="153"/>
      <c r="V811" s="154"/>
    </row>
    <row r="812" spans="1:25" s="12" customFormat="1" ht="25" customHeight="1" thickBot="1" x14ac:dyDescent="0.4">
      <c r="A812" s="140"/>
      <c r="B812" s="141"/>
      <c r="C812" s="141"/>
      <c r="D812" s="142"/>
      <c r="E812" s="128" t="s">
        <v>96</v>
      </c>
      <c r="F812" s="129"/>
      <c r="G812" s="129"/>
      <c r="H812" s="129"/>
      <c r="I812" s="129"/>
      <c r="J812" s="129"/>
      <c r="K812" s="129"/>
      <c r="L812" s="129"/>
      <c r="M812" s="129"/>
      <c r="N812" s="129"/>
      <c r="O812" s="129"/>
      <c r="P812" s="129"/>
      <c r="Q812" s="129"/>
      <c r="R812" s="129"/>
      <c r="S812" s="129"/>
      <c r="T812" s="129"/>
      <c r="U812" s="129"/>
      <c r="V812" s="130"/>
    </row>
    <row r="813" spans="1:25" s="12" customFormat="1" ht="5.15" customHeight="1" thickBot="1" x14ac:dyDescent="0.4">
      <c r="A813" s="143"/>
      <c r="B813" s="144"/>
      <c r="C813" s="144"/>
      <c r="D813" s="145"/>
      <c r="E813" s="128"/>
      <c r="F813" s="129"/>
      <c r="G813" s="129"/>
      <c r="H813" s="129"/>
      <c r="I813" s="129"/>
      <c r="J813" s="129"/>
      <c r="K813" s="129"/>
      <c r="L813" s="129"/>
      <c r="M813" s="129"/>
      <c r="N813" s="129"/>
      <c r="O813" s="129"/>
      <c r="P813" s="129"/>
      <c r="Q813" s="129"/>
      <c r="R813" s="129"/>
      <c r="S813" s="129"/>
      <c r="T813" s="129"/>
      <c r="U813" s="129"/>
      <c r="V813" s="130"/>
    </row>
    <row r="814" spans="1:25" s="14" customFormat="1" x14ac:dyDescent="0.35">
      <c r="A814" s="131" t="s">
        <v>97</v>
      </c>
      <c r="B814" s="132"/>
      <c r="C814" s="132"/>
      <c r="D814" s="132"/>
      <c r="E814" s="132"/>
      <c r="F814" s="132"/>
      <c r="G814" s="132"/>
      <c r="H814" s="132"/>
      <c r="I814" s="132"/>
      <c r="J814" s="132"/>
      <c r="K814" s="132"/>
      <c r="L814" s="132"/>
      <c r="M814" s="132"/>
      <c r="N814" s="132"/>
      <c r="O814" s="132"/>
      <c r="P814" s="132"/>
      <c r="Q814" s="132"/>
      <c r="R814" s="132"/>
      <c r="S814" s="132"/>
      <c r="T814" s="132"/>
      <c r="U814" s="132"/>
      <c r="V814" s="133"/>
      <c r="W814" s="13"/>
      <c r="X814" s="13"/>
      <c r="Y814" s="13"/>
    </row>
    <row r="815" spans="1:25" s="16" customFormat="1" ht="13" x14ac:dyDescent="0.3">
      <c r="A815" s="134" t="s">
        <v>98</v>
      </c>
      <c r="B815" s="135"/>
      <c r="C815" s="135" t="s">
        <v>3</v>
      </c>
      <c r="D815" s="135"/>
      <c r="E815" s="135"/>
      <c r="F815" s="135"/>
      <c r="G815" s="135"/>
      <c r="H815" s="135"/>
      <c r="I815" s="135"/>
      <c r="J815" s="135"/>
      <c r="K815" s="135"/>
      <c r="L815" s="135"/>
      <c r="M815" s="135"/>
      <c r="N815" s="135"/>
      <c r="O815" s="135"/>
      <c r="P815" s="135"/>
      <c r="Q815" s="135"/>
      <c r="R815" s="135" t="s">
        <v>99</v>
      </c>
      <c r="S815" s="135"/>
      <c r="T815" s="135" t="s">
        <v>100</v>
      </c>
      <c r="U815" s="135"/>
      <c r="V815" s="136"/>
      <c r="W815" s="15"/>
      <c r="X815" s="15"/>
      <c r="Y815" s="15"/>
    </row>
    <row r="816" spans="1:25" s="14" customFormat="1" x14ac:dyDescent="0.35">
      <c r="A816" s="123" t="e">
        <f>+'2026'!#REF!</f>
        <v>#REF!</v>
      </c>
      <c r="B816" s="124"/>
      <c r="C816" s="125" t="e">
        <f>+'2026'!#REF!</f>
        <v>#REF!</v>
      </c>
      <c r="D816" s="126"/>
      <c r="E816" s="126"/>
      <c r="F816" s="126"/>
      <c r="G816" s="126"/>
      <c r="H816" s="126"/>
      <c r="I816" s="126"/>
      <c r="J816" s="126"/>
      <c r="K816" s="126"/>
      <c r="L816" s="126"/>
      <c r="M816" s="126"/>
      <c r="N816" s="126"/>
      <c r="O816" s="126"/>
      <c r="P816" s="126"/>
      <c r="Q816" s="126"/>
      <c r="R816" s="126" t="e">
        <f>+'2026'!#REF!</f>
        <v>#REF!</v>
      </c>
      <c r="S816" s="126"/>
      <c r="T816" s="126"/>
      <c r="U816" s="126"/>
      <c r="V816" s="127"/>
      <c r="W816" s="13"/>
      <c r="X816" s="13"/>
      <c r="Y816" s="13"/>
    </row>
    <row r="817" spans="1:25" s="16" customFormat="1" ht="13" x14ac:dyDescent="0.3">
      <c r="A817" s="17"/>
      <c r="B817" s="18"/>
      <c r="C817" s="18"/>
      <c r="D817" s="18"/>
      <c r="E817" s="18"/>
      <c r="F817" s="18"/>
      <c r="G817" s="18"/>
      <c r="H817" s="18"/>
      <c r="I817" s="18"/>
      <c r="J817" s="18"/>
      <c r="K817" s="18"/>
      <c r="L817" s="18"/>
      <c r="M817" s="18"/>
      <c r="N817" s="18"/>
      <c r="O817" s="18"/>
      <c r="P817" s="18"/>
      <c r="Q817" s="18"/>
      <c r="R817" s="18"/>
      <c r="S817" s="18"/>
      <c r="T817" s="18"/>
      <c r="U817" s="18"/>
      <c r="V817" s="19"/>
      <c r="W817" s="15"/>
      <c r="X817" s="15"/>
      <c r="Y817" s="15"/>
    </row>
    <row r="818" spans="1:25" s="16" customFormat="1" ht="13" x14ac:dyDescent="0.3">
      <c r="A818" s="103" t="s">
        <v>101</v>
      </c>
      <c r="B818" s="104"/>
      <c r="C818" s="104"/>
      <c r="D818" s="104"/>
      <c r="E818" s="104"/>
      <c r="F818" s="104"/>
      <c r="G818" s="104"/>
      <c r="H818" s="104"/>
      <c r="I818" s="104"/>
      <c r="J818" s="104"/>
      <c r="K818" s="104"/>
      <c r="L818" s="104"/>
      <c r="M818" s="104"/>
      <c r="N818" s="104"/>
      <c r="O818" s="104"/>
      <c r="P818" s="104"/>
      <c r="Q818" s="104"/>
      <c r="R818" s="104"/>
      <c r="S818" s="104"/>
      <c r="T818" s="104"/>
      <c r="U818" s="104"/>
      <c r="V818" s="105"/>
      <c r="W818" s="15"/>
      <c r="X818" s="15"/>
      <c r="Y818" s="15"/>
    </row>
    <row r="819" spans="1:25" s="16" customFormat="1" ht="13" x14ac:dyDescent="0.3">
      <c r="A819" s="85" t="s">
        <v>3</v>
      </c>
      <c r="B819" s="86"/>
      <c r="C819" s="86"/>
      <c r="D819" s="86"/>
      <c r="E819" s="86"/>
      <c r="F819" s="86"/>
      <c r="G819" s="86"/>
      <c r="H819" s="86" t="s">
        <v>102</v>
      </c>
      <c r="I819" s="86"/>
      <c r="J819" s="86"/>
      <c r="K819" s="86" t="s">
        <v>103</v>
      </c>
      <c r="L819" s="86"/>
      <c r="M819" s="86"/>
      <c r="N819" s="86"/>
      <c r="O819" s="86" t="s">
        <v>104</v>
      </c>
      <c r="P819" s="86"/>
      <c r="Q819" s="86"/>
      <c r="R819" s="86" t="s">
        <v>105</v>
      </c>
      <c r="S819" s="86"/>
      <c r="T819" s="86" t="s">
        <v>106</v>
      </c>
      <c r="U819" s="86"/>
      <c r="V819" s="90"/>
      <c r="W819" s="15"/>
      <c r="X819" s="15"/>
      <c r="Y819" s="15"/>
    </row>
    <row r="820" spans="1:25" s="16" customFormat="1" ht="13" x14ac:dyDescent="0.3">
      <c r="A820" s="95" t="s">
        <v>107</v>
      </c>
      <c r="B820" s="122"/>
      <c r="C820" s="122"/>
      <c r="D820" s="122"/>
      <c r="E820" s="122"/>
      <c r="F820" s="122"/>
      <c r="G820" s="122"/>
      <c r="H820" s="86"/>
      <c r="I820" s="86"/>
      <c r="J820" s="86"/>
      <c r="K820" s="86"/>
      <c r="L820" s="86"/>
      <c r="M820" s="86"/>
      <c r="N820" s="86"/>
      <c r="O820" s="86"/>
      <c r="P820" s="86"/>
      <c r="Q820" s="86"/>
      <c r="R820" s="86"/>
      <c r="S820" s="86"/>
      <c r="T820" s="101">
        <v>750</v>
      </c>
      <c r="U820" s="101"/>
      <c r="V820" s="102"/>
      <c r="W820" s="15"/>
      <c r="X820" s="15"/>
      <c r="Y820" s="15"/>
    </row>
    <row r="821" spans="1:25" s="16" customFormat="1" ht="13" x14ac:dyDescent="0.3">
      <c r="A821" s="85"/>
      <c r="B821" s="86"/>
      <c r="C821" s="86"/>
      <c r="D821" s="86"/>
      <c r="E821" s="86"/>
      <c r="F821" s="86"/>
      <c r="G821" s="86"/>
      <c r="H821" s="86"/>
      <c r="I821" s="86"/>
      <c r="J821" s="86"/>
      <c r="K821" s="86"/>
      <c r="L821" s="86"/>
      <c r="M821" s="86"/>
      <c r="N821" s="86"/>
      <c r="O821" s="86"/>
      <c r="P821" s="86"/>
      <c r="Q821" s="86"/>
      <c r="R821" s="86"/>
      <c r="S821" s="86"/>
      <c r="T821" s="86"/>
      <c r="U821" s="86"/>
      <c r="V821" s="90"/>
      <c r="W821" s="15"/>
      <c r="X821" s="15"/>
      <c r="Y821" s="15"/>
    </row>
    <row r="822" spans="1:25" s="16" customFormat="1" ht="13" x14ac:dyDescent="0.3">
      <c r="A822" s="85"/>
      <c r="B822" s="86"/>
      <c r="C822" s="86"/>
      <c r="D822" s="86"/>
      <c r="E822" s="86"/>
      <c r="F822" s="86"/>
      <c r="G822" s="86"/>
      <c r="H822" s="86"/>
      <c r="I822" s="86"/>
      <c r="J822" s="86"/>
      <c r="K822" s="86"/>
      <c r="L822" s="86"/>
      <c r="M822" s="86"/>
      <c r="N822" s="86"/>
      <c r="O822" s="86"/>
      <c r="P822" s="86"/>
      <c r="Q822" s="86"/>
      <c r="R822" s="86"/>
      <c r="S822" s="86"/>
      <c r="T822" s="86"/>
      <c r="U822" s="86"/>
      <c r="V822" s="90"/>
      <c r="W822" s="15"/>
      <c r="X822" s="15"/>
      <c r="Y822" s="15"/>
    </row>
    <row r="823" spans="1:25" s="16" customFormat="1" ht="13" x14ac:dyDescent="0.3">
      <c r="A823" s="91" t="s">
        <v>109</v>
      </c>
      <c r="B823" s="92"/>
      <c r="C823" s="92"/>
      <c r="D823" s="92"/>
      <c r="E823" s="92"/>
      <c r="F823" s="92"/>
      <c r="G823" s="92"/>
      <c r="H823" s="92"/>
      <c r="I823" s="92"/>
      <c r="J823" s="92"/>
      <c r="K823" s="92"/>
      <c r="L823" s="92"/>
      <c r="M823" s="92"/>
      <c r="N823" s="92"/>
      <c r="O823" s="92"/>
      <c r="P823" s="92"/>
      <c r="Q823" s="92"/>
      <c r="R823" s="92"/>
      <c r="S823" s="92"/>
      <c r="T823" s="109">
        <f>+SUM(T820:V822)</f>
        <v>750</v>
      </c>
      <c r="U823" s="86"/>
      <c r="V823" s="90"/>
      <c r="W823" s="15"/>
      <c r="X823" s="15"/>
      <c r="Y823" s="15"/>
    </row>
    <row r="824" spans="1:25" s="16" customFormat="1" ht="13" x14ac:dyDescent="0.3">
      <c r="A824" s="20"/>
      <c r="B824" s="21"/>
      <c r="C824" s="21"/>
      <c r="D824" s="21"/>
      <c r="E824" s="21"/>
      <c r="F824" s="21"/>
      <c r="G824" s="21"/>
      <c r="H824" s="21"/>
      <c r="I824" s="21"/>
      <c r="J824" s="21"/>
      <c r="K824" s="21"/>
      <c r="L824" s="21"/>
      <c r="M824" s="21"/>
      <c r="N824" s="21"/>
      <c r="O824" s="21"/>
      <c r="P824" s="21"/>
      <c r="Q824" s="21"/>
      <c r="R824" s="21"/>
      <c r="S824" s="22"/>
      <c r="T824" s="22"/>
      <c r="U824" s="22"/>
      <c r="V824" s="23"/>
      <c r="W824" s="15"/>
      <c r="X824" s="15"/>
      <c r="Y824" s="15"/>
    </row>
    <row r="825" spans="1:25" s="16" customFormat="1" ht="13" x14ac:dyDescent="0.3">
      <c r="A825" s="103" t="s">
        <v>110</v>
      </c>
      <c r="B825" s="104"/>
      <c r="C825" s="104"/>
      <c r="D825" s="104"/>
      <c r="E825" s="104"/>
      <c r="F825" s="104"/>
      <c r="G825" s="104"/>
      <c r="H825" s="104"/>
      <c r="I825" s="104"/>
      <c r="J825" s="104"/>
      <c r="K825" s="104"/>
      <c r="L825" s="104"/>
      <c r="M825" s="104"/>
      <c r="N825" s="104"/>
      <c r="O825" s="104"/>
      <c r="P825" s="104"/>
      <c r="Q825" s="104"/>
      <c r="R825" s="104"/>
      <c r="S825" s="104"/>
      <c r="T825" s="104"/>
      <c r="U825" s="104"/>
      <c r="V825" s="105"/>
      <c r="W825" s="15"/>
      <c r="X825" s="15"/>
      <c r="Y825" s="15"/>
    </row>
    <row r="826" spans="1:25" s="16" customFormat="1" ht="13" x14ac:dyDescent="0.3">
      <c r="A826" s="118" t="s">
        <v>3</v>
      </c>
      <c r="B826" s="119"/>
      <c r="C826" s="119"/>
      <c r="D826" s="119"/>
      <c r="E826" s="119"/>
      <c r="F826" s="119"/>
      <c r="G826" s="119"/>
      <c r="H826" s="119"/>
      <c r="I826" s="119"/>
      <c r="J826" s="119"/>
      <c r="K826" s="119"/>
      <c r="L826" s="119"/>
      <c r="M826" s="119" t="s">
        <v>99</v>
      </c>
      <c r="N826" s="119"/>
      <c r="O826" s="119" t="s">
        <v>100</v>
      </c>
      <c r="P826" s="119"/>
      <c r="Q826" s="119" t="s">
        <v>111</v>
      </c>
      <c r="R826" s="119"/>
      <c r="S826" s="119"/>
      <c r="T826" s="119" t="s">
        <v>112</v>
      </c>
      <c r="U826" s="119"/>
      <c r="V826" s="120"/>
      <c r="W826" s="15"/>
      <c r="X826" s="15"/>
      <c r="Y826" s="15"/>
    </row>
    <row r="827" spans="1:25" s="16" customFormat="1" ht="13" x14ac:dyDescent="0.3">
      <c r="A827" s="110" t="s">
        <v>178</v>
      </c>
      <c r="B827" s="111"/>
      <c r="C827" s="111"/>
      <c r="D827" s="111"/>
      <c r="E827" s="111"/>
      <c r="F827" s="111"/>
      <c r="G827" s="111"/>
      <c r="H827" s="111"/>
      <c r="I827" s="111"/>
      <c r="J827" s="111"/>
      <c r="K827" s="111"/>
      <c r="L827" s="112"/>
      <c r="M827" s="113" t="s">
        <v>179</v>
      </c>
      <c r="N827" s="113"/>
      <c r="O827" s="113">
        <v>0.15</v>
      </c>
      <c r="P827" s="113"/>
      <c r="Q827" s="114">
        <v>153000</v>
      </c>
      <c r="R827" s="114"/>
      <c r="S827" s="114"/>
      <c r="T827" s="115">
        <f>+O827*Q827</f>
        <v>22950</v>
      </c>
      <c r="U827" s="113"/>
      <c r="V827" s="116"/>
      <c r="W827" s="15"/>
      <c r="X827" s="15"/>
      <c r="Y827" s="15"/>
    </row>
    <row r="828" spans="1:25" s="16" customFormat="1" ht="13" x14ac:dyDescent="0.3">
      <c r="A828" s="110" t="s">
        <v>180</v>
      </c>
      <c r="B828" s="111"/>
      <c r="C828" s="111"/>
      <c r="D828" s="111"/>
      <c r="E828" s="111"/>
      <c r="F828" s="111"/>
      <c r="G828" s="111"/>
      <c r="H828" s="111"/>
      <c r="I828" s="111"/>
      <c r="J828" s="111"/>
      <c r="K828" s="111"/>
      <c r="L828" s="112"/>
      <c r="M828" s="113" t="s">
        <v>7</v>
      </c>
      <c r="N828" s="113"/>
      <c r="O828" s="113">
        <v>0.9</v>
      </c>
      <c r="P828" s="113"/>
      <c r="Q828" s="114">
        <v>3500</v>
      </c>
      <c r="R828" s="114"/>
      <c r="S828" s="114"/>
      <c r="T828" s="115">
        <f>+O828*Q828</f>
        <v>3150</v>
      </c>
      <c r="U828" s="113"/>
      <c r="V828" s="116"/>
      <c r="W828" s="15"/>
      <c r="X828" s="15"/>
      <c r="Y828" s="15"/>
    </row>
    <row r="829" spans="1:25" s="16" customFormat="1" ht="13" x14ac:dyDescent="0.3">
      <c r="A829" s="110" t="s">
        <v>181</v>
      </c>
      <c r="B829" s="111"/>
      <c r="C829" s="111"/>
      <c r="D829" s="111"/>
      <c r="E829" s="111"/>
      <c r="F829" s="111"/>
      <c r="G829" s="111"/>
      <c r="H829" s="111"/>
      <c r="I829" s="111"/>
      <c r="J829" s="111"/>
      <c r="K829" s="111"/>
      <c r="L829" s="112"/>
      <c r="M829" s="113" t="s">
        <v>32</v>
      </c>
      <c r="N829" s="113"/>
      <c r="O829" s="117">
        <v>1.5</v>
      </c>
      <c r="P829" s="117"/>
      <c r="Q829" s="114">
        <v>500</v>
      </c>
      <c r="R829" s="114"/>
      <c r="S829" s="114"/>
      <c r="T829" s="115">
        <f>+O829*Q829</f>
        <v>750</v>
      </c>
      <c r="U829" s="113"/>
      <c r="V829" s="116"/>
      <c r="W829" s="15"/>
      <c r="X829" s="15"/>
      <c r="Y829" s="15"/>
    </row>
    <row r="830" spans="1:25" s="16" customFormat="1" ht="13" x14ac:dyDescent="0.3">
      <c r="A830" s="110" t="s">
        <v>182</v>
      </c>
      <c r="B830" s="111"/>
      <c r="C830" s="111"/>
      <c r="D830" s="111"/>
      <c r="E830" s="111"/>
      <c r="F830" s="111"/>
      <c r="G830" s="111"/>
      <c r="H830" s="111"/>
      <c r="I830" s="111"/>
      <c r="J830" s="111"/>
      <c r="K830" s="111"/>
      <c r="L830" s="112"/>
      <c r="M830" s="113" t="s">
        <v>169</v>
      </c>
      <c r="N830" s="113"/>
      <c r="O830" s="113">
        <v>0.06</v>
      </c>
      <c r="P830" s="113"/>
      <c r="Q830" s="114">
        <v>25000</v>
      </c>
      <c r="R830" s="114"/>
      <c r="S830" s="114"/>
      <c r="T830" s="115">
        <f t="shared" ref="T830" si="19">+O830*Q830</f>
        <v>1500</v>
      </c>
      <c r="U830" s="113"/>
      <c r="V830" s="116"/>
      <c r="W830" s="15"/>
      <c r="X830" s="15"/>
      <c r="Y830" s="15"/>
    </row>
    <row r="831" spans="1:25" s="16" customFormat="1" ht="13" x14ac:dyDescent="0.3">
      <c r="A831" s="91" t="s">
        <v>109</v>
      </c>
      <c r="B831" s="92"/>
      <c r="C831" s="92"/>
      <c r="D831" s="92"/>
      <c r="E831" s="92"/>
      <c r="F831" s="92"/>
      <c r="G831" s="92"/>
      <c r="H831" s="92"/>
      <c r="I831" s="92"/>
      <c r="J831" s="92"/>
      <c r="K831" s="92"/>
      <c r="L831" s="92"/>
      <c r="M831" s="92"/>
      <c r="N831" s="92"/>
      <c r="O831" s="92"/>
      <c r="P831" s="92"/>
      <c r="Q831" s="92"/>
      <c r="R831" s="92"/>
      <c r="S831" s="92"/>
      <c r="T831" s="109">
        <f>+SUM(T827:V830)</f>
        <v>28350</v>
      </c>
      <c r="U831" s="86"/>
      <c r="V831" s="90"/>
      <c r="W831" s="15"/>
      <c r="X831" s="15"/>
      <c r="Y831" s="15"/>
    </row>
    <row r="832" spans="1:25" s="16" customFormat="1" ht="13" x14ac:dyDescent="0.3">
      <c r="A832" s="24"/>
      <c r="B832" s="25"/>
      <c r="C832" s="25"/>
      <c r="D832" s="25"/>
      <c r="E832" s="25"/>
      <c r="F832" s="25"/>
      <c r="G832" s="25"/>
      <c r="H832" s="25"/>
      <c r="I832" s="25"/>
      <c r="J832" s="25"/>
      <c r="K832" s="25"/>
      <c r="L832" s="25"/>
      <c r="M832" s="25"/>
      <c r="N832" s="25"/>
      <c r="O832" s="25"/>
      <c r="P832" s="25"/>
      <c r="Q832" s="25"/>
      <c r="R832" s="25"/>
      <c r="S832" s="22"/>
      <c r="T832" s="22"/>
      <c r="U832" s="22"/>
      <c r="V832" s="23"/>
      <c r="W832" s="15"/>
      <c r="X832" s="15"/>
      <c r="Y832" s="15"/>
    </row>
    <row r="833" spans="1:25" s="16" customFormat="1" ht="13" x14ac:dyDescent="0.3">
      <c r="A833" s="103" t="s">
        <v>117</v>
      </c>
      <c r="B833" s="104"/>
      <c r="C833" s="104"/>
      <c r="D833" s="104"/>
      <c r="E833" s="104"/>
      <c r="F833" s="104"/>
      <c r="G833" s="104"/>
      <c r="H833" s="104"/>
      <c r="I833" s="104"/>
      <c r="J833" s="104"/>
      <c r="K833" s="104"/>
      <c r="L833" s="104"/>
      <c r="M833" s="104"/>
      <c r="N833" s="104"/>
      <c r="O833" s="104"/>
      <c r="P833" s="104"/>
      <c r="Q833" s="104"/>
      <c r="R833" s="104"/>
      <c r="S833" s="104"/>
      <c r="T833" s="104"/>
      <c r="U833" s="104"/>
      <c r="V833" s="105"/>
      <c r="W833" s="15"/>
      <c r="X833" s="15"/>
      <c r="Y833" s="15"/>
    </row>
    <row r="834" spans="1:25" s="16" customFormat="1" ht="13" x14ac:dyDescent="0.3">
      <c r="A834" s="85" t="s">
        <v>118</v>
      </c>
      <c r="B834" s="86"/>
      <c r="C834" s="86"/>
      <c r="D834" s="86"/>
      <c r="E834" s="86"/>
      <c r="F834" s="86"/>
      <c r="G834" s="86"/>
      <c r="H834" s="86"/>
      <c r="I834" s="86"/>
      <c r="J834" s="86"/>
      <c r="K834" s="86" t="s">
        <v>119</v>
      </c>
      <c r="L834" s="86"/>
      <c r="M834" s="86" t="s">
        <v>120</v>
      </c>
      <c r="N834" s="86"/>
      <c r="O834" s="86" t="s">
        <v>121</v>
      </c>
      <c r="P834" s="86"/>
      <c r="Q834" s="86"/>
      <c r="R834" s="86" t="s">
        <v>122</v>
      </c>
      <c r="S834" s="86"/>
      <c r="T834" s="86" t="s">
        <v>106</v>
      </c>
      <c r="U834" s="86"/>
      <c r="V834" s="90"/>
      <c r="W834" s="15"/>
      <c r="X834" s="15"/>
      <c r="Y834" s="15"/>
    </row>
    <row r="835" spans="1:25" s="16" customFormat="1" ht="13" x14ac:dyDescent="0.3">
      <c r="A835" s="85"/>
      <c r="B835" s="86"/>
      <c r="C835" s="86"/>
      <c r="D835" s="86"/>
      <c r="E835" s="86"/>
      <c r="F835" s="86"/>
      <c r="G835" s="86"/>
      <c r="H835" s="86"/>
      <c r="I835" s="86"/>
      <c r="J835" s="86"/>
      <c r="K835" s="86"/>
      <c r="L835" s="86"/>
      <c r="M835" s="86"/>
      <c r="N835" s="86"/>
      <c r="O835" s="86"/>
      <c r="P835" s="86"/>
      <c r="Q835" s="86"/>
      <c r="R835" s="86"/>
      <c r="S835" s="86"/>
      <c r="T835" s="86"/>
      <c r="U835" s="86"/>
      <c r="V835" s="90"/>
      <c r="W835" s="15"/>
      <c r="X835" s="15"/>
      <c r="Y835" s="15"/>
    </row>
    <row r="836" spans="1:25" s="16" customFormat="1" ht="13" x14ac:dyDescent="0.3">
      <c r="A836" s="85"/>
      <c r="B836" s="86"/>
      <c r="C836" s="86"/>
      <c r="D836" s="86"/>
      <c r="E836" s="86"/>
      <c r="F836" s="86"/>
      <c r="G836" s="86"/>
      <c r="H836" s="86"/>
      <c r="I836" s="86"/>
      <c r="J836" s="86"/>
      <c r="K836" s="86"/>
      <c r="L836" s="86"/>
      <c r="M836" s="86"/>
      <c r="N836" s="86"/>
      <c r="O836" s="86"/>
      <c r="P836" s="86"/>
      <c r="Q836" s="86"/>
      <c r="R836" s="86"/>
      <c r="S836" s="86"/>
      <c r="T836" s="86"/>
      <c r="U836" s="86"/>
      <c r="V836" s="90"/>
      <c r="W836" s="15"/>
      <c r="X836" s="15"/>
      <c r="Y836" s="15"/>
    </row>
    <row r="837" spans="1:25" s="16" customFormat="1" ht="13" x14ac:dyDescent="0.3">
      <c r="A837" s="85"/>
      <c r="B837" s="86"/>
      <c r="C837" s="86"/>
      <c r="D837" s="86"/>
      <c r="E837" s="86"/>
      <c r="F837" s="86"/>
      <c r="G837" s="86"/>
      <c r="H837" s="86"/>
      <c r="I837" s="86"/>
      <c r="J837" s="86"/>
      <c r="K837" s="86"/>
      <c r="L837" s="86"/>
      <c r="M837" s="86"/>
      <c r="N837" s="86"/>
      <c r="O837" s="86"/>
      <c r="P837" s="86"/>
      <c r="Q837" s="86"/>
      <c r="R837" s="86"/>
      <c r="S837" s="86"/>
      <c r="T837" s="86"/>
      <c r="U837" s="86"/>
      <c r="V837" s="90"/>
      <c r="W837" s="15"/>
      <c r="X837" s="15"/>
      <c r="Y837" s="15"/>
    </row>
    <row r="838" spans="1:25" s="16" customFormat="1" ht="13" x14ac:dyDescent="0.3">
      <c r="A838" s="91" t="s">
        <v>109</v>
      </c>
      <c r="B838" s="92"/>
      <c r="C838" s="92"/>
      <c r="D838" s="92"/>
      <c r="E838" s="92"/>
      <c r="F838" s="92"/>
      <c r="G838" s="92"/>
      <c r="H838" s="92"/>
      <c r="I838" s="92"/>
      <c r="J838" s="92"/>
      <c r="K838" s="92"/>
      <c r="L838" s="92"/>
      <c r="M838" s="92"/>
      <c r="N838" s="92"/>
      <c r="O838" s="92"/>
      <c r="P838" s="92"/>
      <c r="Q838" s="92"/>
      <c r="R838" s="92"/>
      <c r="S838" s="92"/>
      <c r="T838" s="86"/>
      <c r="U838" s="86"/>
      <c r="V838" s="90"/>
      <c r="W838" s="15"/>
      <c r="X838" s="15"/>
      <c r="Y838" s="15"/>
    </row>
    <row r="839" spans="1:25" s="16" customFormat="1" ht="13" x14ac:dyDescent="0.3">
      <c r="A839" s="20"/>
      <c r="B839" s="21"/>
      <c r="C839" s="21"/>
      <c r="D839" s="21"/>
      <c r="E839" s="21"/>
      <c r="F839" s="21"/>
      <c r="G839" s="21"/>
      <c r="H839" s="21"/>
      <c r="I839" s="21"/>
      <c r="J839" s="21"/>
      <c r="K839" s="21"/>
      <c r="L839" s="21"/>
      <c r="M839" s="21"/>
      <c r="N839" s="21"/>
      <c r="O839" s="21"/>
      <c r="P839" s="21"/>
      <c r="Q839" s="21"/>
      <c r="R839" s="21"/>
      <c r="S839" s="22"/>
      <c r="T839" s="22"/>
      <c r="U839" s="22"/>
      <c r="V839" s="23"/>
      <c r="W839" s="26"/>
      <c r="X839" s="26"/>
      <c r="Y839" s="26"/>
    </row>
    <row r="840" spans="1:25" s="16" customFormat="1" ht="13" x14ac:dyDescent="0.3">
      <c r="A840" s="103" t="s">
        <v>123</v>
      </c>
      <c r="B840" s="104"/>
      <c r="C840" s="104"/>
      <c r="D840" s="104"/>
      <c r="E840" s="104"/>
      <c r="F840" s="104"/>
      <c r="G840" s="104"/>
      <c r="H840" s="104"/>
      <c r="I840" s="104"/>
      <c r="J840" s="104"/>
      <c r="K840" s="104"/>
      <c r="L840" s="104"/>
      <c r="M840" s="104"/>
      <c r="N840" s="104"/>
      <c r="O840" s="104"/>
      <c r="P840" s="104"/>
      <c r="Q840" s="104"/>
      <c r="R840" s="104"/>
      <c r="S840" s="104"/>
      <c r="T840" s="104"/>
      <c r="U840" s="104"/>
      <c r="V840" s="105"/>
      <c r="W840" s="15"/>
      <c r="X840" s="15"/>
      <c r="Y840" s="15"/>
    </row>
    <row r="841" spans="1:25" s="16" customFormat="1" ht="22.5" customHeight="1" x14ac:dyDescent="0.3">
      <c r="A841" s="85" t="s">
        <v>124</v>
      </c>
      <c r="B841" s="86"/>
      <c r="C841" s="86"/>
      <c r="D841" s="86"/>
      <c r="E841" s="86"/>
      <c r="F841" s="86"/>
      <c r="G841" s="86"/>
      <c r="H841" s="86"/>
      <c r="I841" s="86"/>
      <c r="J841" s="106" t="s">
        <v>125</v>
      </c>
      <c r="K841" s="106"/>
      <c r="L841" s="106"/>
      <c r="M841" s="106"/>
      <c r="N841" s="107" t="s">
        <v>126</v>
      </c>
      <c r="O841" s="107"/>
      <c r="P841" s="108"/>
      <c r="Q841" s="86" t="s">
        <v>105</v>
      </c>
      <c r="R841" s="86"/>
      <c r="S841" s="86"/>
      <c r="T841" s="86" t="s">
        <v>106</v>
      </c>
      <c r="U841" s="86"/>
      <c r="V841" s="90"/>
      <c r="W841" s="15"/>
      <c r="X841" s="15"/>
      <c r="Y841" s="15"/>
    </row>
    <row r="842" spans="1:25" s="16" customFormat="1" ht="13" x14ac:dyDescent="0.3">
      <c r="A842" s="95" t="s">
        <v>183</v>
      </c>
      <c r="B842" s="96"/>
      <c r="C842" s="96"/>
      <c r="D842" s="96"/>
      <c r="E842" s="96"/>
      <c r="F842" s="96"/>
      <c r="G842" s="96"/>
      <c r="H842" s="96"/>
      <c r="I842" s="96"/>
      <c r="J842" s="97">
        <v>1</v>
      </c>
      <c r="K842" s="97"/>
      <c r="L842" s="97"/>
      <c r="M842" s="97"/>
      <c r="N842" s="98">
        <v>139345</v>
      </c>
      <c r="O842" s="98"/>
      <c r="P842" s="99"/>
      <c r="Q842" s="100">
        <v>10</v>
      </c>
      <c r="R842" s="100"/>
      <c r="S842" s="100"/>
      <c r="T842" s="165">
        <f>+(J842*N842)/Q842</f>
        <v>13934.5</v>
      </c>
      <c r="U842" s="165"/>
      <c r="V842" s="166"/>
      <c r="W842" s="15"/>
      <c r="X842" s="15"/>
      <c r="Y842" s="15"/>
    </row>
    <row r="843" spans="1:25" s="16" customFormat="1" ht="13" x14ac:dyDescent="0.3">
      <c r="A843" s="95" t="s">
        <v>128</v>
      </c>
      <c r="B843" s="96"/>
      <c r="C843" s="96"/>
      <c r="D843" s="96"/>
      <c r="E843" s="96"/>
      <c r="F843" s="96"/>
      <c r="G843" s="96"/>
      <c r="H843" s="96"/>
      <c r="I843" s="96"/>
      <c r="J843" s="97">
        <v>1</v>
      </c>
      <c r="K843" s="97"/>
      <c r="L843" s="97"/>
      <c r="M843" s="97"/>
      <c r="N843" s="98">
        <v>95436</v>
      </c>
      <c r="O843" s="98"/>
      <c r="P843" s="99"/>
      <c r="Q843" s="100">
        <v>10</v>
      </c>
      <c r="R843" s="100"/>
      <c r="S843" s="100"/>
      <c r="T843" s="165">
        <f>+(J843*N843)/Q843</f>
        <v>9543.6</v>
      </c>
      <c r="U843" s="165"/>
      <c r="V843" s="166"/>
      <c r="W843" s="15"/>
      <c r="X843" s="15"/>
      <c r="Y843" s="15"/>
    </row>
    <row r="844" spans="1:25" s="16" customFormat="1" ht="13" x14ac:dyDescent="0.3">
      <c r="A844" s="85"/>
      <c r="B844" s="86"/>
      <c r="C844" s="86"/>
      <c r="D844" s="86"/>
      <c r="E844" s="86"/>
      <c r="F844" s="86"/>
      <c r="G844" s="86"/>
      <c r="H844" s="86"/>
      <c r="I844" s="86"/>
      <c r="J844" s="87"/>
      <c r="K844" s="88"/>
      <c r="L844" s="88"/>
      <c r="M844" s="88"/>
      <c r="N844" s="88"/>
      <c r="O844" s="88"/>
      <c r="P844" s="89"/>
      <c r="Q844" s="86"/>
      <c r="R844" s="86"/>
      <c r="S844" s="86"/>
      <c r="T844" s="86"/>
      <c r="U844" s="86"/>
      <c r="V844" s="90"/>
      <c r="W844" s="15"/>
      <c r="X844" s="15"/>
      <c r="Y844" s="15"/>
    </row>
    <row r="845" spans="1:25" s="16" customFormat="1" ht="13" x14ac:dyDescent="0.3">
      <c r="A845" s="91" t="s">
        <v>109</v>
      </c>
      <c r="B845" s="92"/>
      <c r="C845" s="92"/>
      <c r="D845" s="92"/>
      <c r="E845" s="92"/>
      <c r="F845" s="92"/>
      <c r="G845" s="92"/>
      <c r="H845" s="92"/>
      <c r="I845" s="92"/>
      <c r="J845" s="92"/>
      <c r="K845" s="92"/>
      <c r="L845" s="92"/>
      <c r="M845" s="92"/>
      <c r="N845" s="92"/>
      <c r="O845" s="92"/>
      <c r="P845" s="92"/>
      <c r="Q845" s="92"/>
      <c r="R845" s="92"/>
      <c r="S845" s="92"/>
      <c r="T845" s="93">
        <f>+SUM(T842:V843)</f>
        <v>23478.1</v>
      </c>
      <c r="U845" s="93"/>
      <c r="V845" s="94"/>
      <c r="W845" s="15"/>
      <c r="X845" s="15"/>
      <c r="Y845" s="15"/>
    </row>
    <row r="846" spans="1:25" s="28" customFormat="1" x14ac:dyDescent="0.35">
      <c r="A846" s="77" t="s">
        <v>129</v>
      </c>
      <c r="B846" s="78"/>
      <c r="C846" s="78"/>
      <c r="D846" s="78"/>
      <c r="E846" s="78"/>
      <c r="F846" s="78"/>
      <c r="G846" s="78"/>
      <c r="H846" s="78"/>
      <c r="I846" s="78"/>
      <c r="J846" s="78"/>
      <c r="K846" s="78"/>
      <c r="L846" s="78"/>
      <c r="M846" s="78"/>
      <c r="N846" s="78"/>
      <c r="O846" s="78"/>
      <c r="P846" s="78"/>
      <c r="Q846" s="78"/>
      <c r="R846" s="78"/>
      <c r="S846" s="78"/>
      <c r="T846" s="79">
        <f>+T845+T838+T831+T823</f>
        <v>52578.1</v>
      </c>
      <c r="U846" s="79"/>
      <c r="V846" s="80"/>
      <c r="W846" s="15"/>
      <c r="X846" s="15"/>
      <c r="Y846" s="15"/>
    </row>
    <row r="847" spans="1:25" s="28" customFormat="1" x14ac:dyDescent="0.35">
      <c r="A847" s="29" t="s">
        <v>130</v>
      </c>
      <c r="B847" s="30"/>
      <c r="C847" s="30"/>
      <c r="D847" s="31"/>
      <c r="E847" s="32">
        <v>0.25</v>
      </c>
      <c r="F847" s="30"/>
      <c r="G847" s="30"/>
      <c r="H847" s="30"/>
      <c r="I847" s="30"/>
      <c r="J847" s="30"/>
      <c r="K847" s="30"/>
      <c r="L847" s="30"/>
      <c r="M847" s="31"/>
      <c r="N847" s="27"/>
      <c r="O847" s="27"/>
      <c r="P847" s="27"/>
      <c r="Q847" s="27"/>
      <c r="R847" s="27"/>
      <c r="S847" s="27" t="s">
        <v>131</v>
      </c>
      <c r="T847" s="79">
        <f>+T846*E847</f>
        <v>13144.525</v>
      </c>
      <c r="U847" s="79"/>
      <c r="V847" s="80"/>
      <c r="W847" s="15"/>
      <c r="X847" s="15"/>
      <c r="Y847" s="15"/>
    </row>
    <row r="848" spans="1:25" s="28" customFormat="1" ht="15" thickBot="1" x14ac:dyDescent="0.4">
      <c r="A848" s="81" t="s">
        <v>132</v>
      </c>
      <c r="B848" s="82"/>
      <c r="C848" s="82"/>
      <c r="D848" s="82"/>
      <c r="E848" s="82"/>
      <c r="F848" s="82"/>
      <c r="G848" s="82"/>
      <c r="H848" s="82"/>
      <c r="I848" s="82"/>
      <c r="J848" s="82"/>
      <c r="K848" s="82"/>
      <c r="L848" s="82"/>
      <c r="M848" s="82"/>
      <c r="N848" s="82"/>
      <c r="O848" s="82"/>
      <c r="P848" s="82"/>
      <c r="Q848" s="82"/>
      <c r="R848" s="82"/>
      <c r="S848" s="82"/>
      <c r="T848" s="83">
        <f>+T847+T846</f>
        <v>65722.625</v>
      </c>
      <c r="U848" s="83"/>
      <c r="V848" s="84"/>
      <c r="W848" s="15"/>
      <c r="X848" s="15"/>
      <c r="Y848" s="15"/>
    </row>
    <row r="850" spans="1:25" ht="15" thickBot="1" x14ac:dyDescent="0.4"/>
    <row r="851" spans="1:25" s="12" customFormat="1" ht="30" customHeight="1" x14ac:dyDescent="0.35">
      <c r="A851" s="137"/>
      <c r="B851" s="138"/>
      <c r="C851" s="138"/>
      <c r="D851" s="139"/>
      <c r="E851" s="146" t="s">
        <v>94</v>
      </c>
      <c r="F851" s="147"/>
      <c r="G851" s="147"/>
      <c r="H851" s="147"/>
      <c r="I851" s="147"/>
      <c r="J851" s="147"/>
      <c r="K851" s="147"/>
      <c r="L851" s="147"/>
      <c r="M851" s="147"/>
      <c r="N851" s="147"/>
      <c r="O851" s="147"/>
      <c r="P851" s="147"/>
      <c r="Q851" s="147"/>
      <c r="R851" s="147"/>
      <c r="S851" s="148"/>
      <c r="T851" s="146" t="s">
        <v>95</v>
      </c>
      <c r="U851" s="147"/>
      <c r="V851" s="148"/>
    </row>
    <row r="852" spans="1:25" s="12" customFormat="1" ht="30" customHeight="1" thickBot="1" x14ac:dyDescent="0.4">
      <c r="A852" s="140"/>
      <c r="B852" s="141"/>
      <c r="C852" s="141"/>
      <c r="D852" s="142"/>
      <c r="E852" s="149"/>
      <c r="F852" s="150"/>
      <c r="G852" s="150"/>
      <c r="H852" s="150"/>
      <c r="I852" s="150"/>
      <c r="J852" s="150"/>
      <c r="K852" s="150"/>
      <c r="L852" s="150"/>
      <c r="M852" s="150"/>
      <c r="N852" s="150"/>
      <c r="O852" s="150"/>
      <c r="P852" s="150"/>
      <c r="Q852" s="150"/>
      <c r="R852" s="150"/>
      <c r="S852" s="151"/>
      <c r="T852" s="149"/>
      <c r="U852" s="150"/>
      <c r="V852" s="151"/>
    </row>
    <row r="853" spans="1:25" s="12" customFormat="1" ht="5.15" customHeight="1" thickBot="1" x14ac:dyDescent="0.4">
      <c r="A853" s="140"/>
      <c r="B853" s="141"/>
      <c r="C853" s="141"/>
      <c r="D853" s="142"/>
      <c r="E853" s="152"/>
      <c r="F853" s="153"/>
      <c r="G853" s="153"/>
      <c r="H853" s="153"/>
      <c r="I853" s="153"/>
      <c r="J853" s="153"/>
      <c r="K853" s="153"/>
      <c r="L853" s="153"/>
      <c r="M853" s="153"/>
      <c r="N853" s="153"/>
      <c r="O853" s="153"/>
      <c r="P853" s="153"/>
      <c r="Q853" s="153"/>
      <c r="R853" s="153"/>
      <c r="S853" s="153"/>
      <c r="T853" s="153"/>
      <c r="U853" s="153"/>
      <c r="V853" s="154"/>
    </row>
    <row r="854" spans="1:25" s="12" customFormat="1" ht="25" customHeight="1" thickBot="1" x14ac:dyDescent="0.4">
      <c r="A854" s="140"/>
      <c r="B854" s="141"/>
      <c r="C854" s="141"/>
      <c r="D854" s="142"/>
      <c r="E854" s="128" t="s">
        <v>96</v>
      </c>
      <c r="F854" s="129"/>
      <c r="G854" s="129"/>
      <c r="H854" s="129"/>
      <c r="I854" s="129"/>
      <c r="J854" s="129"/>
      <c r="K854" s="129"/>
      <c r="L854" s="129"/>
      <c r="M854" s="129"/>
      <c r="N854" s="129"/>
      <c r="O854" s="129"/>
      <c r="P854" s="129"/>
      <c r="Q854" s="129"/>
      <c r="R854" s="129"/>
      <c r="S854" s="129"/>
      <c r="T854" s="129"/>
      <c r="U854" s="129"/>
      <c r="V854" s="130"/>
    </row>
    <row r="855" spans="1:25" s="12" customFormat="1" ht="5.15" customHeight="1" thickBot="1" x14ac:dyDescent="0.4">
      <c r="A855" s="143"/>
      <c r="B855" s="144"/>
      <c r="C855" s="144"/>
      <c r="D855" s="145"/>
      <c r="E855" s="128"/>
      <c r="F855" s="129"/>
      <c r="G855" s="129"/>
      <c r="H855" s="129"/>
      <c r="I855" s="129"/>
      <c r="J855" s="129"/>
      <c r="K855" s="129"/>
      <c r="L855" s="129"/>
      <c r="M855" s="129"/>
      <c r="N855" s="129"/>
      <c r="O855" s="129"/>
      <c r="P855" s="129"/>
      <c r="Q855" s="129"/>
      <c r="R855" s="129"/>
      <c r="S855" s="129"/>
      <c r="T855" s="129"/>
      <c r="U855" s="129"/>
      <c r="V855" s="130"/>
    </row>
    <row r="856" spans="1:25" s="14" customFormat="1" x14ac:dyDescent="0.35">
      <c r="A856" s="131" t="s">
        <v>97</v>
      </c>
      <c r="B856" s="132"/>
      <c r="C856" s="132"/>
      <c r="D856" s="132"/>
      <c r="E856" s="132"/>
      <c r="F856" s="132"/>
      <c r="G856" s="132"/>
      <c r="H856" s="132"/>
      <c r="I856" s="132"/>
      <c r="J856" s="132"/>
      <c r="K856" s="132"/>
      <c r="L856" s="132"/>
      <c r="M856" s="132"/>
      <c r="N856" s="132"/>
      <c r="O856" s="132"/>
      <c r="P856" s="132"/>
      <c r="Q856" s="132"/>
      <c r="R856" s="132"/>
      <c r="S856" s="132"/>
      <c r="T856" s="132"/>
      <c r="U856" s="132"/>
      <c r="V856" s="133"/>
      <c r="W856" s="13"/>
      <c r="X856" s="13"/>
      <c r="Y856" s="13"/>
    </row>
    <row r="857" spans="1:25" s="16" customFormat="1" ht="13" x14ac:dyDescent="0.3">
      <c r="A857" s="134" t="s">
        <v>98</v>
      </c>
      <c r="B857" s="135"/>
      <c r="C857" s="135" t="s">
        <v>3</v>
      </c>
      <c r="D857" s="135"/>
      <c r="E857" s="135"/>
      <c r="F857" s="135"/>
      <c r="G857" s="135"/>
      <c r="H857" s="135"/>
      <c r="I857" s="135"/>
      <c r="J857" s="135"/>
      <c r="K857" s="135"/>
      <c r="L857" s="135"/>
      <c r="M857" s="135"/>
      <c r="N857" s="135"/>
      <c r="O857" s="135"/>
      <c r="P857" s="135"/>
      <c r="Q857" s="135"/>
      <c r="R857" s="135" t="s">
        <v>99</v>
      </c>
      <c r="S857" s="135"/>
      <c r="T857" s="135" t="s">
        <v>100</v>
      </c>
      <c r="U857" s="135"/>
      <c r="V857" s="136"/>
      <c r="W857" s="15"/>
      <c r="X857" s="15"/>
      <c r="Y857" s="15"/>
    </row>
    <row r="858" spans="1:25" s="14" customFormat="1" x14ac:dyDescent="0.35">
      <c r="A858" s="123" t="e">
        <f>+'2026'!#REF!</f>
        <v>#REF!</v>
      </c>
      <c r="B858" s="124"/>
      <c r="C858" s="125" t="e">
        <f>+'2026'!#REF!</f>
        <v>#REF!</v>
      </c>
      <c r="D858" s="126"/>
      <c r="E858" s="126"/>
      <c r="F858" s="126"/>
      <c r="G858" s="126"/>
      <c r="H858" s="126"/>
      <c r="I858" s="126"/>
      <c r="J858" s="126"/>
      <c r="K858" s="126"/>
      <c r="L858" s="126"/>
      <c r="M858" s="126"/>
      <c r="N858" s="126"/>
      <c r="O858" s="126"/>
      <c r="P858" s="126"/>
      <c r="Q858" s="126"/>
      <c r="R858" s="126" t="e">
        <f>+'2026'!#REF!</f>
        <v>#REF!</v>
      </c>
      <c r="S858" s="126"/>
      <c r="T858" s="126"/>
      <c r="U858" s="126"/>
      <c r="V858" s="127"/>
      <c r="W858" s="13"/>
      <c r="X858" s="13"/>
      <c r="Y858" s="13"/>
    </row>
    <row r="859" spans="1:25" s="16" customFormat="1" ht="13" x14ac:dyDescent="0.3">
      <c r="A859" s="17"/>
      <c r="B859" s="18"/>
      <c r="C859" s="18"/>
      <c r="D859" s="18"/>
      <c r="E859" s="18"/>
      <c r="F859" s="18"/>
      <c r="G859" s="18"/>
      <c r="H859" s="18"/>
      <c r="I859" s="18"/>
      <c r="J859" s="18"/>
      <c r="K859" s="18"/>
      <c r="L859" s="18"/>
      <c r="M859" s="18"/>
      <c r="N859" s="18"/>
      <c r="O859" s="18"/>
      <c r="P859" s="18"/>
      <c r="Q859" s="18"/>
      <c r="R859" s="18"/>
      <c r="S859" s="18"/>
      <c r="T859" s="18"/>
      <c r="U859" s="18"/>
      <c r="V859" s="19"/>
      <c r="W859" s="15"/>
      <c r="X859" s="15"/>
      <c r="Y859" s="15"/>
    </row>
    <row r="860" spans="1:25" s="16" customFormat="1" ht="13" x14ac:dyDescent="0.3">
      <c r="A860" s="103" t="s">
        <v>101</v>
      </c>
      <c r="B860" s="104"/>
      <c r="C860" s="104"/>
      <c r="D860" s="104"/>
      <c r="E860" s="104"/>
      <c r="F860" s="104"/>
      <c r="G860" s="104"/>
      <c r="H860" s="104"/>
      <c r="I860" s="104"/>
      <c r="J860" s="104"/>
      <c r="K860" s="104"/>
      <c r="L860" s="104"/>
      <c r="M860" s="104"/>
      <c r="N860" s="104"/>
      <c r="O860" s="104"/>
      <c r="P860" s="104"/>
      <c r="Q860" s="104"/>
      <c r="R860" s="104"/>
      <c r="S860" s="104"/>
      <c r="T860" s="104"/>
      <c r="U860" s="104"/>
      <c r="V860" s="105"/>
      <c r="W860" s="15"/>
      <c r="X860" s="15"/>
      <c r="Y860" s="15"/>
    </row>
    <row r="861" spans="1:25" s="16" customFormat="1" ht="13" x14ac:dyDescent="0.3">
      <c r="A861" s="85" t="s">
        <v>3</v>
      </c>
      <c r="B861" s="86"/>
      <c r="C861" s="86"/>
      <c r="D861" s="86"/>
      <c r="E861" s="86"/>
      <c r="F861" s="86"/>
      <c r="G861" s="86"/>
      <c r="H861" s="86" t="s">
        <v>102</v>
      </c>
      <c r="I861" s="86"/>
      <c r="J861" s="86"/>
      <c r="K861" s="86" t="s">
        <v>103</v>
      </c>
      <c r="L861" s="86"/>
      <c r="M861" s="86"/>
      <c r="N861" s="86"/>
      <c r="O861" s="86" t="s">
        <v>104</v>
      </c>
      <c r="P861" s="86"/>
      <c r="Q861" s="86"/>
      <c r="R861" s="86" t="s">
        <v>105</v>
      </c>
      <c r="S861" s="86"/>
      <c r="T861" s="86" t="s">
        <v>106</v>
      </c>
      <c r="U861" s="86"/>
      <c r="V861" s="90"/>
      <c r="W861" s="15"/>
      <c r="X861" s="15"/>
      <c r="Y861" s="15"/>
    </row>
    <row r="862" spans="1:25" s="16" customFormat="1" ht="13" x14ac:dyDescent="0.3">
      <c r="A862" s="95" t="s">
        <v>107</v>
      </c>
      <c r="B862" s="122"/>
      <c r="C862" s="122"/>
      <c r="D862" s="122"/>
      <c r="E862" s="122"/>
      <c r="F862" s="122"/>
      <c r="G862" s="122"/>
      <c r="H862" s="86"/>
      <c r="I862" s="86"/>
      <c r="J862" s="86"/>
      <c r="K862" s="86"/>
      <c r="L862" s="86"/>
      <c r="M862" s="86"/>
      <c r="N862" s="86"/>
      <c r="O862" s="86"/>
      <c r="P862" s="86"/>
      <c r="Q862" s="86"/>
      <c r="R862" s="86"/>
      <c r="S862" s="86"/>
      <c r="T862" s="101">
        <v>750</v>
      </c>
      <c r="U862" s="101"/>
      <c r="V862" s="102"/>
      <c r="W862" s="15"/>
      <c r="X862" s="15"/>
      <c r="Y862" s="15"/>
    </row>
    <row r="863" spans="1:25" s="16" customFormat="1" ht="13" x14ac:dyDescent="0.3">
      <c r="A863" s="85"/>
      <c r="B863" s="86"/>
      <c r="C863" s="86"/>
      <c r="D863" s="86"/>
      <c r="E863" s="86"/>
      <c r="F863" s="86"/>
      <c r="G863" s="86"/>
      <c r="H863" s="86"/>
      <c r="I863" s="86"/>
      <c r="J863" s="86"/>
      <c r="K863" s="86"/>
      <c r="L863" s="86"/>
      <c r="M863" s="86"/>
      <c r="N863" s="86"/>
      <c r="O863" s="86"/>
      <c r="P863" s="86"/>
      <c r="Q863" s="86"/>
      <c r="R863" s="86"/>
      <c r="S863" s="86"/>
      <c r="T863" s="86"/>
      <c r="U863" s="86"/>
      <c r="V863" s="90"/>
      <c r="W863" s="15"/>
      <c r="X863" s="15"/>
      <c r="Y863" s="15"/>
    </row>
    <row r="864" spans="1:25" s="16" customFormat="1" ht="13" x14ac:dyDescent="0.3">
      <c r="A864" s="85"/>
      <c r="B864" s="86"/>
      <c r="C864" s="86"/>
      <c r="D864" s="86"/>
      <c r="E864" s="86"/>
      <c r="F864" s="86"/>
      <c r="G864" s="86"/>
      <c r="H864" s="86"/>
      <c r="I864" s="86"/>
      <c r="J864" s="86"/>
      <c r="K864" s="86"/>
      <c r="L864" s="86"/>
      <c r="M864" s="86"/>
      <c r="N864" s="86"/>
      <c r="O864" s="86"/>
      <c r="P864" s="86"/>
      <c r="Q864" s="86"/>
      <c r="R864" s="86"/>
      <c r="S864" s="86"/>
      <c r="T864" s="86"/>
      <c r="U864" s="86"/>
      <c r="V864" s="90"/>
      <c r="W864" s="15"/>
      <c r="X864" s="15"/>
      <c r="Y864" s="15"/>
    </row>
    <row r="865" spans="1:25" s="16" customFormat="1" ht="13" x14ac:dyDescent="0.3">
      <c r="A865" s="91" t="s">
        <v>109</v>
      </c>
      <c r="B865" s="92"/>
      <c r="C865" s="92"/>
      <c r="D865" s="92"/>
      <c r="E865" s="92"/>
      <c r="F865" s="92"/>
      <c r="G865" s="92"/>
      <c r="H865" s="92"/>
      <c r="I865" s="92"/>
      <c r="J865" s="92"/>
      <c r="K865" s="92"/>
      <c r="L865" s="92"/>
      <c r="M865" s="92"/>
      <c r="N865" s="92"/>
      <c r="O865" s="92"/>
      <c r="P865" s="92"/>
      <c r="Q865" s="92"/>
      <c r="R865" s="92"/>
      <c r="S865" s="92"/>
      <c r="T865" s="109">
        <f>+SUM(T862:V864)</f>
        <v>750</v>
      </c>
      <c r="U865" s="86"/>
      <c r="V865" s="90"/>
      <c r="W865" s="15"/>
      <c r="X865" s="15"/>
      <c r="Y865" s="15"/>
    </row>
    <row r="866" spans="1:25" s="16" customFormat="1" ht="13" x14ac:dyDescent="0.3">
      <c r="A866" s="20"/>
      <c r="B866" s="21"/>
      <c r="C866" s="21"/>
      <c r="D866" s="21"/>
      <c r="E866" s="21"/>
      <c r="F866" s="21"/>
      <c r="G866" s="21"/>
      <c r="H866" s="21"/>
      <c r="I866" s="21"/>
      <c r="J866" s="21"/>
      <c r="K866" s="21"/>
      <c r="L866" s="21"/>
      <c r="M866" s="21"/>
      <c r="N866" s="21"/>
      <c r="O866" s="21"/>
      <c r="P866" s="21"/>
      <c r="Q866" s="21"/>
      <c r="R866" s="21"/>
      <c r="S866" s="22"/>
      <c r="T866" s="22"/>
      <c r="U866" s="22"/>
      <c r="V866" s="23"/>
      <c r="W866" s="15"/>
      <c r="X866" s="15"/>
      <c r="Y866" s="15"/>
    </row>
    <row r="867" spans="1:25" s="16" customFormat="1" ht="13" x14ac:dyDescent="0.3">
      <c r="A867" s="103" t="s">
        <v>110</v>
      </c>
      <c r="B867" s="104"/>
      <c r="C867" s="104"/>
      <c r="D867" s="104"/>
      <c r="E867" s="104"/>
      <c r="F867" s="104"/>
      <c r="G867" s="104"/>
      <c r="H867" s="104"/>
      <c r="I867" s="104"/>
      <c r="J867" s="104"/>
      <c r="K867" s="104"/>
      <c r="L867" s="104"/>
      <c r="M867" s="104"/>
      <c r="N867" s="104"/>
      <c r="O867" s="104"/>
      <c r="P867" s="104"/>
      <c r="Q867" s="104"/>
      <c r="R867" s="104"/>
      <c r="S867" s="104"/>
      <c r="T867" s="104"/>
      <c r="U867" s="104"/>
      <c r="V867" s="105"/>
      <c r="W867" s="15"/>
      <c r="X867" s="15"/>
      <c r="Y867" s="15"/>
    </row>
    <row r="868" spans="1:25" s="16" customFormat="1" ht="13" x14ac:dyDescent="0.3">
      <c r="A868" s="118" t="s">
        <v>3</v>
      </c>
      <c r="B868" s="119"/>
      <c r="C868" s="119"/>
      <c r="D868" s="119"/>
      <c r="E868" s="119"/>
      <c r="F868" s="119"/>
      <c r="G868" s="119"/>
      <c r="H868" s="119"/>
      <c r="I868" s="119"/>
      <c r="J868" s="119"/>
      <c r="K868" s="119"/>
      <c r="L868" s="119"/>
      <c r="M868" s="119" t="s">
        <v>99</v>
      </c>
      <c r="N868" s="119"/>
      <c r="O868" s="119" t="s">
        <v>100</v>
      </c>
      <c r="P868" s="119"/>
      <c r="Q868" s="119" t="s">
        <v>111</v>
      </c>
      <c r="R868" s="119"/>
      <c r="S868" s="119"/>
      <c r="T868" s="119" t="s">
        <v>112</v>
      </c>
      <c r="U868" s="119"/>
      <c r="V868" s="120"/>
      <c r="W868" s="15"/>
      <c r="X868" s="15"/>
      <c r="Y868" s="15"/>
    </row>
    <row r="869" spans="1:25" s="16" customFormat="1" ht="13" x14ac:dyDescent="0.3">
      <c r="A869" s="110" t="s">
        <v>178</v>
      </c>
      <c r="B869" s="111"/>
      <c r="C869" s="111"/>
      <c r="D869" s="111"/>
      <c r="E869" s="111"/>
      <c r="F869" s="111"/>
      <c r="G869" s="111"/>
      <c r="H869" s="111"/>
      <c r="I869" s="111"/>
      <c r="J869" s="111"/>
      <c r="K869" s="111"/>
      <c r="L869" s="112"/>
      <c r="M869" s="113" t="s">
        <v>179</v>
      </c>
      <c r="N869" s="113"/>
      <c r="O869" s="113">
        <v>0.1</v>
      </c>
      <c r="P869" s="113"/>
      <c r="Q869" s="114">
        <v>153000</v>
      </c>
      <c r="R869" s="114"/>
      <c r="S869" s="114"/>
      <c r="T869" s="115">
        <f>+O869*Q869</f>
        <v>15300</v>
      </c>
      <c r="U869" s="113"/>
      <c r="V869" s="116"/>
      <c r="W869" s="15"/>
      <c r="X869" s="15"/>
      <c r="Y869" s="15"/>
    </row>
    <row r="870" spans="1:25" s="16" customFormat="1" ht="13" x14ac:dyDescent="0.3">
      <c r="A870" s="110" t="s">
        <v>180</v>
      </c>
      <c r="B870" s="111"/>
      <c r="C870" s="111"/>
      <c r="D870" s="111"/>
      <c r="E870" s="111"/>
      <c r="F870" s="111"/>
      <c r="G870" s="111"/>
      <c r="H870" s="111"/>
      <c r="I870" s="111"/>
      <c r="J870" s="111"/>
      <c r="K870" s="111"/>
      <c r="L870" s="112"/>
      <c r="M870" s="113" t="s">
        <v>7</v>
      </c>
      <c r="N870" s="113"/>
      <c r="O870" s="113">
        <v>1</v>
      </c>
      <c r="P870" s="113"/>
      <c r="Q870" s="114">
        <v>3500</v>
      </c>
      <c r="R870" s="114"/>
      <c r="S870" s="114"/>
      <c r="T870" s="115">
        <f>+O870*Q870</f>
        <v>3500</v>
      </c>
      <c r="U870" s="113"/>
      <c r="V870" s="116"/>
      <c r="W870" s="15"/>
      <c r="X870" s="15"/>
      <c r="Y870" s="15"/>
    </row>
    <row r="871" spans="1:25" s="16" customFormat="1" ht="13" x14ac:dyDescent="0.3">
      <c r="A871" s="110" t="s">
        <v>181</v>
      </c>
      <c r="B871" s="111"/>
      <c r="C871" s="111"/>
      <c r="D871" s="111"/>
      <c r="E871" s="111"/>
      <c r="F871" s="111"/>
      <c r="G871" s="111"/>
      <c r="H871" s="111"/>
      <c r="I871" s="111"/>
      <c r="J871" s="111"/>
      <c r="K871" s="111"/>
      <c r="L871" s="112"/>
      <c r="M871" s="113" t="s">
        <v>32</v>
      </c>
      <c r="N871" s="113"/>
      <c r="O871" s="117">
        <v>1.2</v>
      </c>
      <c r="P871" s="117"/>
      <c r="Q871" s="114">
        <v>500</v>
      </c>
      <c r="R871" s="114"/>
      <c r="S871" s="114"/>
      <c r="T871" s="115">
        <f>+O871*Q871</f>
        <v>600</v>
      </c>
      <c r="U871" s="113"/>
      <c r="V871" s="116"/>
      <c r="W871" s="15"/>
      <c r="X871" s="15"/>
      <c r="Y871" s="15"/>
    </row>
    <row r="872" spans="1:25" s="16" customFormat="1" ht="13" x14ac:dyDescent="0.3">
      <c r="A872" s="110" t="s">
        <v>182</v>
      </c>
      <c r="B872" s="111"/>
      <c r="C872" s="111"/>
      <c r="D872" s="111"/>
      <c r="E872" s="111"/>
      <c r="F872" s="111"/>
      <c r="G872" s="111"/>
      <c r="H872" s="111"/>
      <c r="I872" s="111"/>
      <c r="J872" s="111"/>
      <c r="K872" s="111"/>
      <c r="L872" s="112"/>
      <c r="M872" s="113" t="s">
        <v>169</v>
      </c>
      <c r="N872" s="113"/>
      <c r="O872" s="113">
        <v>0.04</v>
      </c>
      <c r="P872" s="113"/>
      <c r="Q872" s="114">
        <v>25000</v>
      </c>
      <c r="R872" s="114"/>
      <c r="S872" s="114"/>
      <c r="T872" s="115">
        <f t="shared" ref="T872" si="20">+O872*Q872</f>
        <v>1000</v>
      </c>
      <c r="U872" s="113"/>
      <c r="V872" s="116"/>
      <c r="W872" s="15"/>
      <c r="X872" s="15"/>
      <c r="Y872" s="15"/>
    </row>
    <row r="873" spans="1:25" s="16" customFormat="1" ht="13" x14ac:dyDescent="0.3">
      <c r="A873" s="91" t="s">
        <v>109</v>
      </c>
      <c r="B873" s="92"/>
      <c r="C873" s="92"/>
      <c r="D873" s="92"/>
      <c r="E873" s="92"/>
      <c r="F873" s="92"/>
      <c r="G873" s="92"/>
      <c r="H873" s="92"/>
      <c r="I873" s="92"/>
      <c r="J873" s="92"/>
      <c r="K873" s="92"/>
      <c r="L873" s="92"/>
      <c r="M873" s="92"/>
      <c r="N873" s="92"/>
      <c r="O873" s="92"/>
      <c r="P873" s="92"/>
      <c r="Q873" s="92"/>
      <c r="R873" s="92"/>
      <c r="S873" s="92"/>
      <c r="T873" s="109">
        <f>+SUM(T869:V872)</f>
        <v>20400</v>
      </c>
      <c r="U873" s="86"/>
      <c r="V873" s="90"/>
      <c r="W873" s="15"/>
      <c r="X873" s="15"/>
      <c r="Y873" s="15"/>
    </row>
    <row r="874" spans="1:25" s="16" customFormat="1" ht="13" x14ac:dyDescent="0.3">
      <c r="A874" s="24"/>
      <c r="B874" s="25"/>
      <c r="C874" s="25"/>
      <c r="D874" s="25"/>
      <c r="E874" s="25"/>
      <c r="F874" s="25"/>
      <c r="G874" s="25"/>
      <c r="H874" s="25"/>
      <c r="I874" s="25"/>
      <c r="J874" s="25"/>
      <c r="K874" s="25"/>
      <c r="L874" s="25"/>
      <c r="M874" s="25"/>
      <c r="N874" s="25"/>
      <c r="O874" s="25"/>
      <c r="P874" s="25"/>
      <c r="Q874" s="25"/>
      <c r="R874" s="25"/>
      <c r="S874" s="22"/>
      <c r="T874" s="22"/>
      <c r="U874" s="22"/>
      <c r="V874" s="23"/>
      <c r="W874" s="15"/>
      <c r="X874" s="15"/>
      <c r="Y874" s="15"/>
    </row>
    <row r="875" spans="1:25" s="16" customFormat="1" ht="13" x14ac:dyDescent="0.3">
      <c r="A875" s="103" t="s">
        <v>117</v>
      </c>
      <c r="B875" s="104"/>
      <c r="C875" s="104"/>
      <c r="D875" s="104"/>
      <c r="E875" s="104"/>
      <c r="F875" s="104"/>
      <c r="G875" s="104"/>
      <c r="H875" s="104"/>
      <c r="I875" s="104"/>
      <c r="J875" s="104"/>
      <c r="K875" s="104"/>
      <c r="L875" s="104"/>
      <c r="M875" s="104"/>
      <c r="N875" s="104"/>
      <c r="O875" s="104"/>
      <c r="P875" s="104"/>
      <c r="Q875" s="104"/>
      <c r="R875" s="104"/>
      <c r="S875" s="104"/>
      <c r="T875" s="104"/>
      <c r="U875" s="104"/>
      <c r="V875" s="105"/>
      <c r="W875" s="15"/>
      <c r="X875" s="15"/>
      <c r="Y875" s="15"/>
    </row>
    <row r="876" spans="1:25" s="16" customFormat="1" ht="13" x14ac:dyDescent="0.3">
      <c r="A876" s="85" t="s">
        <v>118</v>
      </c>
      <c r="B876" s="86"/>
      <c r="C876" s="86"/>
      <c r="D876" s="86"/>
      <c r="E876" s="86"/>
      <c r="F876" s="86"/>
      <c r="G876" s="86"/>
      <c r="H876" s="86"/>
      <c r="I876" s="86"/>
      <c r="J876" s="86"/>
      <c r="K876" s="86" t="s">
        <v>119</v>
      </c>
      <c r="L876" s="86"/>
      <c r="M876" s="86" t="s">
        <v>120</v>
      </c>
      <c r="N876" s="86"/>
      <c r="O876" s="86" t="s">
        <v>121</v>
      </c>
      <c r="P876" s="86"/>
      <c r="Q876" s="86"/>
      <c r="R876" s="86" t="s">
        <v>122</v>
      </c>
      <c r="S876" s="86"/>
      <c r="T876" s="86" t="s">
        <v>106</v>
      </c>
      <c r="U876" s="86"/>
      <c r="V876" s="90"/>
      <c r="W876" s="15"/>
      <c r="X876" s="15"/>
      <c r="Y876" s="15"/>
    </row>
    <row r="877" spans="1:25" s="16" customFormat="1" ht="13" x14ac:dyDescent="0.3">
      <c r="A877" s="85"/>
      <c r="B877" s="86"/>
      <c r="C877" s="86"/>
      <c r="D877" s="86"/>
      <c r="E877" s="86"/>
      <c r="F877" s="86"/>
      <c r="G877" s="86"/>
      <c r="H877" s="86"/>
      <c r="I877" s="86"/>
      <c r="J877" s="86"/>
      <c r="K877" s="86"/>
      <c r="L877" s="86"/>
      <c r="M877" s="86"/>
      <c r="N877" s="86"/>
      <c r="O877" s="86"/>
      <c r="P877" s="86"/>
      <c r="Q877" s="86"/>
      <c r="R877" s="86"/>
      <c r="S877" s="86"/>
      <c r="T877" s="86"/>
      <c r="U877" s="86"/>
      <c r="V877" s="90"/>
      <c r="W877" s="15"/>
      <c r="X877" s="15"/>
      <c r="Y877" s="15"/>
    </row>
    <row r="878" spans="1:25" s="16" customFormat="1" ht="13" x14ac:dyDescent="0.3">
      <c r="A878" s="85"/>
      <c r="B878" s="86"/>
      <c r="C878" s="86"/>
      <c r="D878" s="86"/>
      <c r="E878" s="86"/>
      <c r="F878" s="86"/>
      <c r="G878" s="86"/>
      <c r="H878" s="86"/>
      <c r="I878" s="86"/>
      <c r="J878" s="86"/>
      <c r="K878" s="86"/>
      <c r="L878" s="86"/>
      <c r="M878" s="86"/>
      <c r="N878" s="86"/>
      <c r="O878" s="86"/>
      <c r="P878" s="86"/>
      <c r="Q878" s="86"/>
      <c r="R878" s="86"/>
      <c r="S878" s="86"/>
      <c r="T878" s="86"/>
      <c r="U878" s="86"/>
      <c r="V878" s="90"/>
      <c r="W878" s="15"/>
      <c r="X878" s="15"/>
      <c r="Y878" s="15"/>
    </row>
    <row r="879" spans="1:25" s="16" customFormat="1" ht="13" x14ac:dyDescent="0.3">
      <c r="A879" s="85"/>
      <c r="B879" s="86"/>
      <c r="C879" s="86"/>
      <c r="D879" s="86"/>
      <c r="E879" s="86"/>
      <c r="F879" s="86"/>
      <c r="G879" s="86"/>
      <c r="H879" s="86"/>
      <c r="I879" s="86"/>
      <c r="J879" s="86"/>
      <c r="K879" s="86"/>
      <c r="L879" s="86"/>
      <c r="M879" s="86"/>
      <c r="N879" s="86"/>
      <c r="O879" s="86"/>
      <c r="P879" s="86"/>
      <c r="Q879" s="86"/>
      <c r="R879" s="86"/>
      <c r="S879" s="86"/>
      <c r="T879" s="86"/>
      <c r="U879" s="86"/>
      <c r="V879" s="90"/>
      <c r="W879" s="15"/>
      <c r="X879" s="15"/>
      <c r="Y879" s="15"/>
    </row>
    <row r="880" spans="1:25" s="16" customFormat="1" ht="13" x14ac:dyDescent="0.3">
      <c r="A880" s="91" t="s">
        <v>109</v>
      </c>
      <c r="B880" s="92"/>
      <c r="C880" s="92"/>
      <c r="D880" s="92"/>
      <c r="E880" s="92"/>
      <c r="F880" s="92"/>
      <c r="G880" s="92"/>
      <c r="H880" s="92"/>
      <c r="I880" s="92"/>
      <c r="J880" s="92"/>
      <c r="K880" s="92"/>
      <c r="L880" s="92"/>
      <c r="M880" s="92"/>
      <c r="N880" s="92"/>
      <c r="O880" s="92"/>
      <c r="P880" s="92"/>
      <c r="Q880" s="92"/>
      <c r="R880" s="92"/>
      <c r="S880" s="92"/>
      <c r="T880" s="86"/>
      <c r="U880" s="86"/>
      <c r="V880" s="90"/>
      <c r="W880" s="15"/>
      <c r="X880" s="15"/>
      <c r="Y880" s="15"/>
    </row>
    <row r="881" spans="1:25" s="16" customFormat="1" ht="13" x14ac:dyDescent="0.3">
      <c r="A881" s="20"/>
      <c r="B881" s="21"/>
      <c r="C881" s="21"/>
      <c r="D881" s="21"/>
      <c r="E881" s="21"/>
      <c r="F881" s="21"/>
      <c r="G881" s="21"/>
      <c r="H881" s="21"/>
      <c r="I881" s="21"/>
      <c r="J881" s="21"/>
      <c r="K881" s="21"/>
      <c r="L881" s="21"/>
      <c r="M881" s="21"/>
      <c r="N881" s="21"/>
      <c r="O881" s="21"/>
      <c r="P881" s="21"/>
      <c r="Q881" s="21"/>
      <c r="R881" s="21"/>
      <c r="S881" s="22"/>
      <c r="T881" s="22"/>
      <c r="U881" s="22"/>
      <c r="V881" s="23"/>
      <c r="W881" s="26"/>
      <c r="X881" s="26"/>
      <c r="Y881" s="26"/>
    </row>
    <row r="882" spans="1:25" s="16" customFormat="1" ht="13" x14ac:dyDescent="0.3">
      <c r="A882" s="103" t="s">
        <v>123</v>
      </c>
      <c r="B882" s="104"/>
      <c r="C882" s="104"/>
      <c r="D882" s="104"/>
      <c r="E882" s="104"/>
      <c r="F882" s="104"/>
      <c r="G882" s="104"/>
      <c r="H882" s="104"/>
      <c r="I882" s="104"/>
      <c r="J882" s="104"/>
      <c r="K882" s="104"/>
      <c r="L882" s="104"/>
      <c r="M882" s="104"/>
      <c r="N882" s="104"/>
      <c r="O882" s="104"/>
      <c r="P882" s="104"/>
      <c r="Q882" s="104"/>
      <c r="R882" s="104"/>
      <c r="S882" s="104"/>
      <c r="T882" s="104"/>
      <c r="U882" s="104"/>
      <c r="V882" s="105"/>
      <c r="W882" s="15"/>
      <c r="X882" s="15"/>
      <c r="Y882" s="15"/>
    </row>
    <row r="883" spans="1:25" s="16" customFormat="1" ht="22.5" customHeight="1" x14ac:dyDescent="0.3">
      <c r="A883" s="85" t="s">
        <v>124</v>
      </c>
      <c r="B883" s="86"/>
      <c r="C883" s="86"/>
      <c r="D883" s="86"/>
      <c r="E883" s="86"/>
      <c r="F883" s="86"/>
      <c r="G883" s="86"/>
      <c r="H883" s="86"/>
      <c r="I883" s="86"/>
      <c r="J883" s="106" t="s">
        <v>125</v>
      </c>
      <c r="K883" s="106"/>
      <c r="L883" s="106"/>
      <c r="M883" s="106"/>
      <c r="N883" s="107" t="s">
        <v>126</v>
      </c>
      <c r="O883" s="107"/>
      <c r="P883" s="108"/>
      <c r="Q883" s="86" t="s">
        <v>105</v>
      </c>
      <c r="R883" s="86"/>
      <c r="S883" s="86"/>
      <c r="T883" s="86" t="s">
        <v>106</v>
      </c>
      <c r="U883" s="86"/>
      <c r="V883" s="90"/>
      <c r="W883" s="15"/>
      <c r="X883" s="15"/>
      <c r="Y883" s="15"/>
    </row>
    <row r="884" spans="1:25" s="16" customFormat="1" ht="13" x14ac:dyDescent="0.3">
      <c r="A884" s="95" t="s">
        <v>183</v>
      </c>
      <c r="B884" s="96"/>
      <c r="C884" s="96"/>
      <c r="D884" s="96"/>
      <c r="E884" s="96"/>
      <c r="F884" s="96"/>
      <c r="G884" s="96"/>
      <c r="H884" s="96"/>
      <c r="I884" s="96"/>
      <c r="J884" s="97">
        <v>1</v>
      </c>
      <c r="K884" s="97"/>
      <c r="L884" s="97"/>
      <c r="M884" s="97"/>
      <c r="N884" s="98">
        <v>139345</v>
      </c>
      <c r="O884" s="98"/>
      <c r="P884" s="99"/>
      <c r="Q884" s="100">
        <v>12</v>
      </c>
      <c r="R884" s="100"/>
      <c r="S884" s="100"/>
      <c r="T884" s="165">
        <f>+(J884*N884)/Q884</f>
        <v>11612.083333333334</v>
      </c>
      <c r="U884" s="165"/>
      <c r="V884" s="166"/>
      <c r="W884" s="15"/>
      <c r="X884" s="15"/>
      <c r="Y884" s="15"/>
    </row>
    <row r="885" spans="1:25" s="16" customFormat="1" ht="13" x14ac:dyDescent="0.3">
      <c r="A885" s="95" t="s">
        <v>128</v>
      </c>
      <c r="B885" s="96"/>
      <c r="C885" s="96"/>
      <c r="D885" s="96"/>
      <c r="E885" s="96"/>
      <c r="F885" s="96"/>
      <c r="G885" s="96"/>
      <c r="H885" s="96"/>
      <c r="I885" s="96"/>
      <c r="J885" s="97">
        <v>1</v>
      </c>
      <c r="K885" s="97"/>
      <c r="L885" s="97"/>
      <c r="M885" s="97"/>
      <c r="N885" s="98">
        <v>95436</v>
      </c>
      <c r="O885" s="98"/>
      <c r="P885" s="99"/>
      <c r="Q885" s="100">
        <v>12</v>
      </c>
      <c r="R885" s="100"/>
      <c r="S885" s="100"/>
      <c r="T885" s="165">
        <f>+(J885*N885)/Q885</f>
        <v>7953</v>
      </c>
      <c r="U885" s="165"/>
      <c r="V885" s="166"/>
      <c r="W885" s="15"/>
      <c r="X885" s="15"/>
      <c r="Y885" s="15"/>
    </row>
    <row r="886" spans="1:25" s="16" customFormat="1" ht="13" x14ac:dyDescent="0.3">
      <c r="A886" s="85"/>
      <c r="B886" s="86"/>
      <c r="C886" s="86"/>
      <c r="D886" s="86"/>
      <c r="E886" s="86"/>
      <c r="F886" s="86"/>
      <c r="G886" s="86"/>
      <c r="H886" s="86"/>
      <c r="I886" s="86"/>
      <c r="J886" s="87"/>
      <c r="K886" s="88"/>
      <c r="L886" s="88"/>
      <c r="M886" s="88"/>
      <c r="N886" s="88"/>
      <c r="O886" s="88"/>
      <c r="P886" s="89"/>
      <c r="Q886" s="86"/>
      <c r="R886" s="86"/>
      <c r="S886" s="86"/>
      <c r="T886" s="86"/>
      <c r="U886" s="86"/>
      <c r="V886" s="90"/>
      <c r="W886" s="15"/>
      <c r="X886" s="15"/>
      <c r="Y886" s="15"/>
    </row>
    <row r="887" spans="1:25" s="16" customFormat="1" ht="13" x14ac:dyDescent="0.3">
      <c r="A887" s="91" t="s">
        <v>109</v>
      </c>
      <c r="B887" s="92"/>
      <c r="C887" s="92"/>
      <c r="D887" s="92"/>
      <c r="E887" s="92"/>
      <c r="F887" s="92"/>
      <c r="G887" s="92"/>
      <c r="H887" s="92"/>
      <c r="I887" s="92"/>
      <c r="J887" s="92"/>
      <c r="K887" s="92"/>
      <c r="L887" s="92"/>
      <c r="M887" s="92"/>
      <c r="N887" s="92"/>
      <c r="O887" s="92"/>
      <c r="P887" s="92"/>
      <c r="Q887" s="92"/>
      <c r="R887" s="92"/>
      <c r="S887" s="92"/>
      <c r="T887" s="93">
        <f>+SUM(T884:V885)</f>
        <v>19565.083333333336</v>
      </c>
      <c r="U887" s="93"/>
      <c r="V887" s="94"/>
      <c r="W887" s="15"/>
      <c r="X887" s="15"/>
      <c r="Y887" s="15"/>
    </row>
    <row r="888" spans="1:25" s="28" customFormat="1" x14ac:dyDescent="0.35">
      <c r="A888" s="77" t="s">
        <v>129</v>
      </c>
      <c r="B888" s="78"/>
      <c r="C888" s="78"/>
      <c r="D888" s="78"/>
      <c r="E888" s="78"/>
      <c r="F888" s="78"/>
      <c r="G888" s="78"/>
      <c r="H888" s="78"/>
      <c r="I888" s="78"/>
      <c r="J888" s="78"/>
      <c r="K888" s="78"/>
      <c r="L888" s="78"/>
      <c r="M888" s="78"/>
      <c r="N888" s="78"/>
      <c r="O888" s="78"/>
      <c r="P888" s="78"/>
      <c r="Q888" s="78"/>
      <c r="R888" s="78"/>
      <c r="S888" s="78"/>
      <c r="T888" s="79">
        <f>+T887+T880+T873+T865</f>
        <v>40715.083333333336</v>
      </c>
      <c r="U888" s="79"/>
      <c r="V888" s="80"/>
      <c r="W888" s="15"/>
      <c r="X888" s="15"/>
      <c r="Y888" s="15"/>
    </row>
    <row r="889" spans="1:25" s="28" customFormat="1" x14ac:dyDescent="0.35">
      <c r="A889" s="29" t="s">
        <v>130</v>
      </c>
      <c r="B889" s="30"/>
      <c r="C889" s="30"/>
      <c r="D889" s="31"/>
      <c r="E889" s="32">
        <v>0.25</v>
      </c>
      <c r="F889" s="30"/>
      <c r="G889" s="30"/>
      <c r="H889" s="30"/>
      <c r="I889" s="30"/>
      <c r="J889" s="30"/>
      <c r="K889" s="30"/>
      <c r="L889" s="30"/>
      <c r="M889" s="31"/>
      <c r="N889" s="27"/>
      <c r="O889" s="27"/>
      <c r="P889" s="27"/>
      <c r="Q889" s="27"/>
      <c r="R889" s="27"/>
      <c r="S889" s="27" t="s">
        <v>131</v>
      </c>
      <c r="T889" s="79">
        <f>+T888*E889</f>
        <v>10178.770833333334</v>
      </c>
      <c r="U889" s="79"/>
      <c r="V889" s="80"/>
      <c r="W889" s="15"/>
      <c r="X889" s="15"/>
      <c r="Y889" s="15"/>
    </row>
    <row r="890" spans="1:25" s="28" customFormat="1" ht="15" thickBot="1" x14ac:dyDescent="0.4">
      <c r="A890" s="81" t="s">
        <v>132</v>
      </c>
      <c r="B890" s="82"/>
      <c r="C890" s="82"/>
      <c r="D890" s="82"/>
      <c r="E890" s="82"/>
      <c r="F890" s="82"/>
      <c r="G890" s="82"/>
      <c r="H890" s="82"/>
      <c r="I890" s="82"/>
      <c r="J890" s="82"/>
      <c r="K890" s="82"/>
      <c r="L890" s="82"/>
      <c r="M890" s="82"/>
      <c r="N890" s="82"/>
      <c r="O890" s="82"/>
      <c r="P890" s="82"/>
      <c r="Q890" s="82"/>
      <c r="R890" s="82"/>
      <c r="S890" s="82"/>
      <c r="T890" s="83">
        <f>+T889+T888</f>
        <v>50893.854166666672</v>
      </c>
      <c r="U890" s="83"/>
      <c r="V890" s="84"/>
      <c r="W890" s="15"/>
      <c r="X890" s="15"/>
      <c r="Y890" s="15"/>
    </row>
    <row r="892" spans="1:25" ht="15" thickBot="1" x14ac:dyDescent="0.4"/>
    <row r="893" spans="1:25" s="12" customFormat="1" ht="30" customHeight="1" x14ac:dyDescent="0.35">
      <c r="A893" s="137"/>
      <c r="B893" s="138"/>
      <c r="C893" s="138"/>
      <c r="D893" s="139"/>
      <c r="E893" s="146" t="s">
        <v>94</v>
      </c>
      <c r="F893" s="147"/>
      <c r="G893" s="147"/>
      <c r="H893" s="147"/>
      <c r="I893" s="147"/>
      <c r="J893" s="147"/>
      <c r="K893" s="147"/>
      <c r="L893" s="147"/>
      <c r="M893" s="147"/>
      <c r="N893" s="147"/>
      <c r="O893" s="147"/>
      <c r="P893" s="147"/>
      <c r="Q893" s="147"/>
      <c r="R893" s="147"/>
      <c r="S893" s="148"/>
      <c r="T893" s="146" t="s">
        <v>95</v>
      </c>
      <c r="U893" s="147"/>
      <c r="V893" s="148"/>
    </row>
    <row r="894" spans="1:25" s="12" customFormat="1" ht="30" customHeight="1" thickBot="1" x14ac:dyDescent="0.4">
      <c r="A894" s="140"/>
      <c r="B894" s="141"/>
      <c r="C894" s="141"/>
      <c r="D894" s="142"/>
      <c r="E894" s="149"/>
      <c r="F894" s="150"/>
      <c r="G894" s="150"/>
      <c r="H894" s="150"/>
      <c r="I894" s="150"/>
      <c r="J894" s="150"/>
      <c r="K894" s="150"/>
      <c r="L894" s="150"/>
      <c r="M894" s="150"/>
      <c r="N894" s="150"/>
      <c r="O894" s="150"/>
      <c r="P894" s="150"/>
      <c r="Q894" s="150"/>
      <c r="R894" s="150"/>
      <c r="S894" s="151"/>
      <c r="T894" s="149"/>
      <c r="U894" s="150"/>
      <c r="V894" s="151"/>
    </row>
    <row r="895" spans="1:25" s="12" customFormat="1" ht="5.15" customHeight="1" thickBot="1" x14ac:dyDescent="0.4">
      <c r="A895" s="140"/>
      <c r="B895" s="141"/>
      <c r="C895" s="141"/>
      <c r="D895" s="142"/>
      <c r="E895" s="152"/>
      <c r="F895" s="153"/>
      <c r="G895" s="153"/>
      <c r="H895" s="153"/>
      <c r="I895" s="153"/>
      <c r="J895" s="153"/>
      <c r="K895" s="153"/>
      <c r="L895" s="153"/>
      <c r="M895" s="153"/>
      <c r="N895" s="153"/>
      <c r="O895" s="153"/>
      <c r="P895" s="153"/>
      <c r="Q895" s="153"/>
      <c r="R895" s="153"/>
      <c r="S895" s="153"/>
      <c r="T895" s="153"/>
      <c r="U895" s="153"/>
      <c r="V895" s="154"/>
    </row>
    <row r="896" spans="1:25" s="12" customFormat="1" ht="25" customHeight="1" thickBot="1" x14ac:dyDescent="0.4">
      <c r="A896" s="140"/>
      <c r="B896" s="141"/>
      <c r="C896" s="141"/>
      <c r="D896" s="142"/>
      <c r="E896" s="128" t="s">
        <v>96</v>
      </c>
      <c r="F896" s="129"/>
      <c r="G896" s="129"/>
      <c r="H896" s="129"/>
      <c r="I896" s="129"/>
      <c r="J896" s="129"/>
      <c r="K896" s="129"/>
      <c r="L896" s="129"/>
      <c r="M896" s="129"/>
      <c r="N896" s="129"/>
      <c r="O896" s="129"/>
      <c r="P896" s="129"/>
      <c r="Q896" s="129"/>
      <c r="R896" s="129"/>
      <c r="S896" s="129"/>
      <c r="T896" s="129"/>
      <c r="U896" s="129"/>
      <c r="V896" s="130"/>
    </row>
    <row r="897" spans="1:25" s="12" customFormat="1" ht="5.15" customHeight="1" thickBot="1" x14ac:dyDescent="0.4">
      <c r="A897" s="143"/>
      <c r="B897" s="144"/>
      <c r="C897" s="144"/>
      <c r="D897" s="145"/>
      <c r="E897" s="128"/>
      <c r="F897" s="129"/>
      <c r="G897" s="129"/>
      <c r="H897" s="129"/>
      <c r="I897" s="129"/>
      <c r="J897" s="129"/>
      <c r="K897" s="129"/>
      <c r="L897" s="129"/>
      <c r="M897" s="129"/>
      <c r="N897" s="129"/>
      <c r="O897" s="129"/>
      <c r="P897" s="129"/>
      <c r="Q897" s="129"/>
      <c r="R897" s="129"/>
      <c r="S897" s="129"/>
      <c r="T897" s="129"/>
      <c r="U897" s="129"/>
      <c r="V897" s="130"/>
    </row>
    <row r="898" spans="1:25" s="14" customFormat="1" x14ac:dyDescent="0.35">
      <c r="A898" s="131" t="s">
        <v>97</v>
      </c>
      <c r="B898" s="132"/>
      <c r="C898" s="132"/>
      <c r="D898" s="132"/>
      <c r="E898" s="132"/>
      <c r="F898" s="132"/>
      <c r="G898" s="132"/>
      <c r="H898" s="132"/>
      <c r="I898" s="132"/>
      <c r="J898" s="132"/>
      <c r="K898" s="132"/>
      <c r="L898" s="132"/>
      <c r="M898" s="132"/>
      <c r="N898" s="132"/>
      <c r="O898" s="132"/>
      <c r="P898" s="132"/>
      <c r="Q898" s="132"/>
      <c r="R898" s="132"/>
      <c r="S898" s="132"/>
      <c r="T898" s="132"/>
      <c r="U898" s="132"/>
      <c r="V898" s="133"/>
      <c r="W898" s="13"/>
      <c r="X898" s="13"/>
      <c r="Y898" s="13"/>
    </row>
    <row r="899" spans="1:25" s="16" customFormat="1" ht="13" x14ac:dyDescent="0.3">
      <c r="A899" s="134" t="s">
        <v>98</v>
      </c>
      <c r="B899" s="135"/>
      <c r="C899" s="135" t="s">
        <v>3</v>
      </c>
      <c r="D899" s="135"/>
      <c r="E899" s="135"/>
      <c r="F899" s="135"/>
      <c r="G899" s="135"/>
      <c r="H899" s="135"/>
      <c r="I899" s="135"/>
      <c r="J899" s="135"/>
      <c r="K899" s="135"/>
      <c r="L899" s="135"/>
      <c r="M899" s="135"/>
      <c r="N899" s="135"/>
      <c r="O899" s="135"/>
      <c r="P899" s="135"/>
      <c r="Q899" s="135"/>
      <c r="R899" s="135" t="s">
        <v>99</v>
      </c>
      <c r="S899" s="135"/>
      <c r="T899" s="135" t="s">
        <v>100</v>
      </c>
      <c r="U899" s="135"/>
      <c r="V899" s="136"/>
      <c r="W899" s="15"/>
      <c r="X899" s="15"/>
      <c r="Y899" s="15"/>
    </row>
    <row r="900" spans="1:25" s="14" customFormat="1" x14ac:dyDescent="0.35">
      <c r="A900" s="123" t="e">
        <f>+'2026'!#REF!</f>
        <v>#REF!</v>
      </c>
      <c r="B900" s="124"/>
      <c r="C900" s="125" t="e">
        <f>+'2026'!#REF!</f>
        <v>#REF!</v>
      </c>
      <c r="D900" s="126"/>
      <c r="E900" s="126"/>
      <c r="F900" s="126"/>
      <c r="G900" s="126"/>
      <c r="H900" s="126"/>
      <c r="I900" s="126"/>
      <c r="J900" s="126"/>
      <c r="K900" s="126"/>
      <c r="L900" s="126"/>
      <c r="M900" s="126"/>
      <c r="N900" s="126"/>
      <c r="O900" s="126"/>
      <c r="P900" s="126"/>
      <c r="Q900" s="126"/>
      <c r="R900" s="126" t="e">
        <f>+'2026'!#REF!</f>
        <v>#REF!</v>
      </c>
      <c r="S900" s="126"/>
      <c r="T900" s="126"/>
      <c r="U900" s="126"/>
      <c r="V900" s="127"/>
      <c r="W900" s="13"/>
      <c r="X900" s="13"/>
      <c r="Y900" s="13"/>
    </row>
    <row r="901" spans="1:25" s="16" customFormat="1" ht="13" x14ac:dyDescent="0.3">
      <c r="A901" s="17"/>
      <c r="B901" s="18"/>
      <c r="C901" s="18"/>
      <c r="D901" s="18"/>
      <c r="E901" s="18"/>
      <c r="F901" s="18"/>
      <c r="G901" s="18"/>
      <c r="H901" s="18"/>
      <c r="I901" s="18"/>
      <c r="J901" s="18"/>
      <c r="K901" s="18"/>
      <c r="L901" s="18"/>
      <c r="M901" s="18"/>
      <c r="N901" s="18"/>
      <c r="O901" s="18"/>
      <c r="P901" s="18"/>
      <c r="Q901" s="18"/>
      <c r="R901" s="18"/>
      <c r="S901" s="18"/>
      <c r="T901" s="18"/>
      <c r="U901" s="18"/>
      <c r="V901" s="19"/>
      <c r="W901" s="15"/>
      <c r="X901" s="15"/>
      <c r="Y901" s="15"/>
    </row>
    <row r="902" spans="1:25" s="16" customFormat="1" ht="13" x14ac:dyDescent="0.3">
      <c r="A902" s="103" t="s">
        <v>101</v>
      </c>
      <c r="B902" s="104"/>
      <c r="C902" s="104"/>
      <c r="D902" s="104"/>
      <c r="E902" s="104"/>
      <c r="F902" s="104"/>
      <c r="G902" s="104"/>
      <c r="H902" s="104"/>
      <c r="I902" s="104"/>
      <c r="J902" s="104"/>
      <c r="K902" s="104"/>
      <c r="L902" s="104"/>
      <c r="M902" s="104"/>
      <c r="N902" s="104"/>
      <c r="O902" s="104"/>
      <c r="P902" s="104"/>
      <c r="Q902" s="104"/>
      <c r="R902" s="104"/>
      <c r="S902" s="104"/>
      <c r="T902" s="104"/>
      <c r="U902" s="104"/>
      <c r="V902" s="105"/>
      <c r="W902" s="15"/>
      <c r="X902" s="15"/>
      <c r="Y902" s="15"/>
    </row>
    <row r="903" spans="1:25" s="16" customFormat="1" ht="13" x14ac:dyDescent="0.3">
      <c r="A903" s="85" t="s">
        <v>3</v>
      </c>
      <c r="B903" s="86"/>
      <c r="C903" s="86"/>
      <c r="D903" s="86"/>
      <c r="E903" s="86"/>
      <c r="F903" s="86"/>
      <c r="G903" s="86"/>
      <c r="H903" s="86" t="s">
        <v>102</v>
      </c>
      <c r="I903" s="86"/>
      <c r="J903" s="86"/>
      <c r="K903" s="86" t="s">
        <v>103</v>
      </c>
      <c r="L903" s="86"/>
      <c r="M903" s="86"/>
      <c r="N903" s="86"/>
      <c r="O903" s="86" t="s">
        <v>104</v>
      </c>
      <c r="P903" s="86"/>
      <c r="Q903" s="86"/>
      <c r="R903" s="86" t="s">
        <v>105</v>
      </c>
      <c r="S903" s="86"/>
      <c r="T903" s="86" t="s">
        <v>106</v>
      </c>
      <c r="U903" s="86"/>
      <c r="V903" s="90"/>
      <c r="W903" s="15"/>
      <c r="X903" s="15"/>
      <c r="Y903" s="15"/>
    </row>
    <row r="904" spans="1:25" s="16" customFormat="1" ht="13" x14ac:dyDescent="0.3">
      <c r="A904" s="95" t="s">
        <v>107</v>
      </c>
      <c r="B904" s="122"/>
      <c r="C904" s="122"/>
      <c r="D904" s="122"/>
      <c r="E904" s="122"/>
      <c r="F904" s="122"/>
      <c r="G904" s="122"/>
      <c r="H904" s="86"/>
      <c r="I904" s="86"/>
      <c r="J904" s="86"/>
      <c r="K904" s="86"/>
      <c r="L904" s="86"/>
      <c r="M904" s="86"/>
      <c r="N904" s="86"/>
      <c r="O904" s="86"/>
      <c r="P904" s="86"/>
      <c r="Q904" s="86"/>
      <c r="R904" s="86"/>
      <c r="S904" s="86"/>
      <c r="T904" s="101">
        <v>750</v>
      </c>
      <c r="U904" s="101"/>
      <c r="V904" s="102"/>
      <c r="W904" s="15"/>
      <c r="X904" s="15"/>
      <c r="Y904" s="15"/>
    </row>
    <row r="905" spans="1:25" s="16" customFormat="1" ht="13" x14ac:dyDescent="0.3">
      <c r="A905" s="85"/>
      <c r="B905" s="86"/>
      <c r="C905" s="86"/>
      <c r="D905" s="86"/>
      <c r="E905" s="86"/>
      <c r="F905" s="86"/>
      <c r="G905" s="86"/>
      <c r="H905" s="86"/>
      <c r="I905" s="86"/>
      <c r="J905" s="86"/>
      <c r="K905" s="86"/>
      <c r="L905" s="86"/>
      <c r="M905" s="86"/>
      <c r="N905" s="86"/>
      <c r="O905" s="86"/>
      <c r="P905" s="86"/>
      <c r="Q905" s="86"/>
      <c r="R905" s="86"/>
      <c r="S905" s="86"/>
      <c r="T905" s="86"/>
      <c r="U905" s="86"/>
      <c r="V905" s="90"/>
      <c r="W905" s="15"/>
      <c r="X905" s="15"/>
      <c r="Y905" s="15"/>
    </row>
    <row r="906" spans="1:25" s="16" customFormat="1" ht="13" x14ac:dyDescent="0.3">
      <c r="A906" s="85"/>
      <c r="B906" s="86"/>
      <c r="C906" s="86"/>
      <c r="D906" s="86"/>
      <c r="E906" s="86"/>
      <c r="F906" s="86"/>
      <c r="G906" s="86"/>
      <c r="H906" s="86"/>
      <c r="I906" s="86"/>
      <c r="J906" s="86"/>
      <c r="K906" s="86"/>
      <c r="L906" s="86"/>
      <c r="M906" s="86"/>
      <c r="N906" s="86"/>
      <c r="O906" s="86"/>
      <c r="P906" s="86"/>
      <c r="Q906" s="86"/>
      <c r="R906" s="86"/>
      <c r="S906" s="86"/>
      <c r="T906" s="86"/>
      <c r="U906" s="86"/>
      <c r="V906" s="90"/>
      <c r="W906" s="15"/>
      <c r="X906" s="15"/>
      <c r="Y906" s="15"/>
    </row>
    <row r="907" spans="1:25" s="16" customFormat="1" ht="13" x14ac:dyDescent="0.3">
      <c r="A907" s="91" t="s">
        <v>109</v>
      </c>
      <c r="B907" s="92"/>
      <c r="C907" s="92"/>
      <c r="D907" s="92"/>
      <c r="E907" s="92"/>
      <c r="F907" s="92"/>
      <c r="G907" s="92"/>
      <c r="H907" s="92"/>
      <c r="I907" s="92"/>
      <c r="J907" s="92"/>
      <c r="K907" s="92"/>
      <c r="L907" s="92"/>
      <c r="M907" s="92"/>
      <c r="N907" s="92"/>
      <c r="O907" s="92"/>
      <c r="P907" s="92"/>
      <c r="Q907" s="92"/>
      <c r="R907" s="92"/>
      <c r="S907" s="92"/>
      <c r="T907" s="109">
        <f>+SUM(T904:V906)</f>
        <v>750</v>
      </c>
      <c r="U907" s="86"/>
      <c r="V907" s="90"/>
      <c r="W907" s="15"/>
      <c r="X907" s="15"/>
      <c r="Y907" s="15"/>
    </row>
    <row r="908" spans="1:25" s="16" customFormat="1" ht="13" x14ac:dyDescent="0.3">
      <c r="A908" s="20"/>
      <c r="B908" s="21"/>
      <c r="C908" s="21"/>
      <c r="D908" s="21"/>
      <c r="E908" s="21"/>
      <c r="F908" s="21"/>
      <c r="G908" s="21"/>
      <c r="H908" s="21"/>
      <c r="I908" s="21"/>
      <c r="J908" s="21"/>
      <c r="K908" s="21"/>
      <c r="L908" s="21"/>
      <c r="M908" s="21"/>
      <c r="N908" s="21"/>
      <c r="O908" s="21"/>
      <c r="P908" s="21"/>
      <c r="Q908" s="21"/>
      <c r="R908" s="21"/>
      <c r="S908" s="22"/>
      <c r="T908" s="22"/>
      <c r="U908" s="22"/>
      <c r="V908" s="23"/>
      <c r="W908" s="15"/>
      <c r="X908" s="15"/>
      <c r="Y908" s="15"/>
    </row>
    <row r="909" spans="1:25" s="16" customFormat="1" ht="13" x14ac:dyDescent="0.3">
      <c r="A909" s="103" t="s">
        <v>110</v>
      </c>
      <c r="B909" s="104"/>
      <c r="C909" s="104"/>
      <c r="D909" s="104"/>
      <c r="E909" s="104"/>
      <c r="F909" s="104"/>
      <c r="G909" s="104"/>
      <c r="H909" s="104"/>
      <c r="I909" s="104"/>
      <c r="J909" s="104"/>
      <c r="K909" s="104"/>
      <c r="L909" s="104"/>
      <c r="M909" s="104"/>
      <c r="N909" s="104"/>
      <c r="O909" s="104"/>
      <c r="P909" s="104"/>
      <c r="Q909" s="104"/>
      <c r="R909" s="104"/>
      <c r="S909" s="104"/>
      <c r="T909" s="104"/>
      <c r="U909" s="104"/>
      <c r="V909" s="105"/>
      <c r="W909" s="15"/>
      <c r="X909" s="15"/>
      <c r="Y909" s="15"/>
    </row>
    <row r="910" spans="1:25" s="16" customFormat="1" ht="13" x14ac:dyDescent="0.3">
      <c r="A910" s="118" t="s">
        <v>3</v>
      </c>
      <c r="B910" s="119"/>
      <c r="C910" s="119"/>
      <c r="D910" s="119"/>
      <c r="E910" s="119"/>
      <c r="F910" s="119"/>
      <c r="G910" s="119"/>
      <c r="H910" s="119"/>
      <c r="I910" s="119"/>
      <c r="J910" s="119"/>
      <c r="K910" s="119"/>
      <c r="L910" s="119"/>
      <c r="M910" s="119" t="s">
        <v>99</v>
      </c>
      <c r="N910" s="119"/>
      <c r="O910" s="119" t="s">
        <v>100</v>
      </c>
      <c r="P910" s="119"/>
      <c r="Q910" s="119" t="s">
        <v>111</v>
      </c>
      <c r="R910" s="119"/>
      <c r="S910" s="119"/>
      <c r="T910" s="119" t="s">
        <v>112</v>
      </c>
      <c r="U910" s="119"/>
      <c r="V910" s="120"/>
      <c r="W910" s="15"/>
      <c r="X910" s="15"/>
      <c r="Y910" s="15"/>
    </row>
    <row r="911" spans="1:25" s="16" customFormat="1" ht="13" x14ac:dyDescent="0.3">
      <c r="A911" s="110" t="s">
        <v>178</v>
      </c>
      <c r="B911" s="111"/>
      <c r="C911" s="111"/>
      <c r="D911" s="111"/>
      <c r="E911" s="111"/>
      <c r="F911" s="111"/>
      <c r="G911" s="111"/>
      <c r="H911" s="111"/>
      <c r="I911" s="111"/>
      <c r="J911" s="111"/>
      <c r="K911" s="111"/>
      <c r="L911" s="112"/>
      <c r="M911" s="113" t="s">
        <v>179</v>
      </c>
      <c r="N911" s="113"/>
      <c r="O911" s="113">
        <v>0.3</v>
      </c>
      <c r="P911" s="113"/>
      <c r="Q911" s="114">
        <v>153000</v>
      </c>
      <c r="R911" s="114"/>
      <c r="S911" s="114"/>
      <c r="T911" s="115">
        <f>+O911*Q911</f>
        <v>45900</v>
      </c>
      <c r="U911" s="113"/>
      <c r="V911" s="116"/>
      <c r="W911" s="15"/>
      <c r="X911" s="15"/>
      <c r="Y911" s="15"/>
    </row>
    <row r="912" spans="1:25" s="16" customFormat="1" ht="13" x14ac:dyDescent="0.3">
      <c r="A912" s="110" t="s">
        <v>180</v>
      </c>
      <c r="B912" s="111"/>
      <c r="C912" s="111"/>
      <c r="D912" s="111"/>
      <c r="E912" s="111"/>
      <c r="F912" s="111"/>
      <c r="G912" s="111"/>
      <c r="H912" s="111"/>
      <c r="I912" s="111"/>
      <c r="J912" s="111"/>
      <c r="K912" s="111"/>
      <c r="L912" s="112"/>
      <c r="M912" s="113" t="s">
        <v>7</v>
      </c>
      <c r="N912" s="113"/>
      <c r="O912" s="113">
        <v>1.5</v>
      </c>
      <c r="P912" s="113"/>
      <c r="Q912" s="114">
        <v>3500</v>
      </c>
      <c r="R912" s="114"/>
      <c r="S912" s="114"/>
      <c r="T912" s="115">
        <f>+O912*Q912</f>
        <v>5250</v>
      </c>
      <c r="U912" s="113"/>
      <c r="V912" s="116"/>
      <c r="W912" s="15"/>
      <c r="X912" s="15"/>
      <c r="Y912" s="15"/>
    </row>
    <row r="913" spans="1:25" s="16" customFormat="1" ht="13" x14ac:dyDescent="0.3">
      <c r="A913" s="110" t="s">
        <v>181</v>
      </c>
      <c r="B913" s="111"/>
      <c r="C913" s="111"/>
      <c r="D913" s="111"/>
      <c r="E913" s="111"/>
      <c r="F913" s="111"/>
      <c r="G913" s="111"/>
      <c r="H913" s="111"/>
      <c r="I913" s="111"/>
      <c r="J913" s="111"/>
      <c r="K913" s="111"/>
      <c r="L913" s="112"/>
      <c r="M913" s="113" t="s">
        <v>32</v>
      </c>
      <c r="N913" s="113"/>
      <c r="O913" s="117">
        <v>3</v>
      </c>
      <c r="P913" s="117"/>
      <c r="Q913" s="114">
        <v>500</v>
      </c>
      <c r="R913" s="114"/>
      <c r="S913" s="114"/>
      <c r="T913" s="115">
        <f>+O913*Q913</f>
        <v>1500</v>
      </c>
      <c r="U913" s="113"/>
      <c r="V913" s="116"/>
      <c r="W913" s="15"/>
      <c r="X913" s="15"/>
      <c r="Y913" s="15"/>
    </row>
    <row r="914" spans="1:25" s="16" customFormat="1" ht="13" x14ac:dyDescent="0.3">
      <c r="A914" s="110" t="s">
        <v>182</v>
      </c>
      <c r="B914" s="111"/>
      <c r="C914" s="111"/>
      <c r="D914" s="111"/>
      <c r="E914" s="111"/>
      <c r="F914" s="111"/>
      <c r="G914" s="111"/>
      <c r="H914" s="111"/>
      <c r="I914" s="111"/>
      <c r="J914" s="111"/>
      <c r="K914" s="111"/>
      <c r="L914" s="112"/>
      <c r="M914" s="113" t="s">
        <v>169</v>
      </c>
      <c r="N914" s="113"/>
      <c r="O914" s="113">
        <v>0.12</v>
      </c>
      <c r="P914" s="113"/>
      <c r="Q914" s="114">
        <v>25000</v>
      </c>
      <c r="R914" s="114"/>
      <c r="S914" s="114"/>
      <c r="T914" s="115">
        <f t="shared" ref="T914" si="21">+O914*Q914</f>
        <v>3000</v>
      </c>
      <c r="U914" s="113"/>
      <c r="V914" s="116"/>
      <c r="W914" s="15"/>
      <c r="X914" s="15"/>
      <c r="Y914" s="15"/>
    </row>
    <row r="915" spans="1:25" s="16" customFormat="1" ht="13" x14ac:dyDescent="0.3">
      <c r="A915" s="91" t="s">
        <v>109</v>
      </c>
      <c r="B915" s="92"/>
      <c r="C915" s="92"/>
      <c r="D915" s="92"/>
      <c r="E915" s="92"/>
      <c r="F915" s="92"/>
      <c r="G915" s="92"/>
      <c r="H915" s="92"/>
      <c r="I915" s="92"/>
      <c r="J915" s="92"/>
      <c r="K915" s="92"/>
      <c r="L915" s="92"/>
      <c r="M915" s="92"/>
      <c r="N915" s="92"/>
      <c r="O915" s="92"/>
      <c r="P915" s="92"/>
      <c r="Q915" s="92"/>
      <c r="R915" s="92"/>
      <c r="S915" s="92"/>
      <c r="T915" s="109">
        <f>+SUM(T911:V914)</f>
        <v>55650</v>
      </c>
      <c r="U915" s="86"/>
      <c r="V915" s="90"/>
      <c r="W915" s="15"/>
      <c r="X915" s="15"/>
      <c r="Y915" s="15"/>
    </row>
    <row r="916" spans="1:25" s="16" customFormat="1" ht="13" x14ac:dyDescent="0.3">
      <c r="A916" s="24"/>
      <c r="B916" s="25"/>
      <c r="C916" s="25"/>
      <c r="D916" s="25"/>
      <c r="E916" s="25"/>
      <c r="F916" s="25"/>
      <c r="G916" s="25"/>
      <c r="H916" s="25"/>
      <c r="I916" s="25"/>
      <c r="J916" s="25"/>
      <c r="K916" s="25"/>
      <c r="L916" s="25"/>
      <c r="M916" s="25"/>
      <c r="N916" s="25"/>
      <c r="O916" s="25"/>
      <c r="P916" s="25"/>
      <c r="Q916" s="25"/>
      <c r="R916" s="25"/>
      <c r="S916" s="22"/>
      <c r="T916" s="22"/>
      <c r="U916" s="22"/>
      <c r="V916" s="23"/>
      <c r="W916" s="15"/>
      <c r="X916" s="15"/>
      <c r="Y916" s="15"/>
    </row>
    <row r="917" spans="1:25" s="16" customFormat="1" ht="13" x14ac:dyDescent="0.3">
      <c r="A917" s="103" t="s">
        <v>117</v>
      </c>
      <c r="B917" s="104"/>
      <c r="C917" s="104"/>
      <c r="D917" s="104"/>
      <c r="E917" s="104"/>
      <c r="F917" s="104"/>
      <c r="G917" s="104"/>
      <c r="H917" s="104"/>
      <c r="I917" s="104"/>
      <c r="J917" s="104"/>
      <c r="K917" s="104"/>
      <c r="L917" s="104"/>
      <c r="M917" s="104"/>
      <c r="N917" s="104"/>
      <c r="O917" s="104"/>
      <c r="P917" s="104"/>
      <c r="Q917" s="104"/>
      <c r="R917" s="104"/>
      <c r="S917" s="104"/>
      <c r="T917" s="104"/>
      <c r="U917" s="104"/>
      <c r="V917" s="105"/>
      <c r="W917" s="15"/>
      <c r="X917" s="15"/>
      <c r="Y917" s="15"/>
    </row>
    <row r="918" spans="1:25" s="16" customFormat="1" ht="13" x14ac:dyDescent="0.3">
      <c r="A918" s="85" t="s">
        <v>118</v>
      </c>
      <c r="B918" s="86"/>
      <c r="C918" s="86"/>
      <c r="D918" s="86"/>
      <c r="E918" s="86"/>
      <c r="F918" s="86"/>
      <c r="G918" s="86"/>
      <c r="H918" s="86"/>
      <c r="I918" s="86"/>
      <c r="J918" s="86"/>
      <c r="K918" s="86" t="s">
        <v>119</v>
      </c>
      <c r="L918" s="86"/>
      <c r="M918" s="86" t="s">
        <v>120</v>
      </c>
      <c r="N918" s="86"/>
      <c r="O918" s="86" t="s">
        <v>121</v>
      </c>
      <c r="P918" s="86"/>
      <c r="Q918" s="86"/>
      <c r="R918" s="86" t="s">
        <v>122</v>
      </c>
      <c r="S918" s="86"/>
      <c r="T918" s="86" t="s">
        <v>106</v>
      </c>
      <c r="U918" s="86"/>
      <c r="V918" s="90"/>
      <c r="W918" s="15"/>
      <c r="X918" s="15"/>
      <c r="Y918" s="15"/>
    </row>
    <row r="919" spans="1:25" s="16" customFormat="1" ht="13" x14ac:dyDescent="0.3">
      <c r="A919" s="85"/>
      <c r="B919" s="86"/>
      <c r="C919" s="86"/>
      <c r="D919" s="86"/>
      <c r="E919" s="86"/>
      <c r="F919" s="86"/>
      <c r="G919" s="86"/>
      <c r="H919" s="86"/>
      <c r="I919" s="86"/>
      <c r="J919" s="86"/>
      <c r="K919" s="86"/>
      <c r="L919" s="86"/>
      <c r="M919" s="86"/>
      <c r="N919" s="86"/>
      <c r="O919" s="86"/>
      <c r="P919" s="86"/>
      <c r="Q919" s="86"/>
      <c r="R919" s="86"/>
      <c r="S919" s="86"/>
      <c r="T919" s="86"/>
      <c r="U919" s="86"/>
      <c r="V919" s="90"/>
      <c r="W919" s="15"/>
      <c r="X919" s="15"/>
      <c r="Y919" s="15"/>
    </row>
    <row r="920" spans="1:25" s="16" customFormat="1" ht="13" x14ac:dyDescent="0.3">
      <c r="A920" s="85"/>
      <c r="B920" s="86"/>
      <c r="C920" s="86"/>
      <c r="D920" s="86"/>
      <c r="E920" s="86"/>
      <c r="F920" s="86"/>
      <c r="G920" s="86"/>
      <c r="H920" s="86"/>
      <c r="I920" s="86"/>
      <c r="J920" s="86"/>
      <c r="K920" s="86"/>
      <c r="L920" s="86"/>
      <c r="M920" s="86"/>
      <c r="N920" s="86"/>
      <c r="O920" s="86"/>
      <c r="P920" s="86"/>
      <c r="Q920" s="86"/>
      <c r="R920" s="86"/>
      <c r="S920" s="86"/>
      <c r="T920" s="86"/>
      <c r="U920" s="86"/>
      <c r="V920" s="90"/>
      <c r="W920" s="15"/>
      <c r="X920" s="15"/>
      <c r="Y920" s="15"/>
    </row>
    <row r="921" spans="1:25" s="16" customFormat="1" ht="13" x14ac:dyDescent="0.3">
      <c r="A921" s="85"/>
      <c r="B921" s="86"/>
      <c r="C921" s="86"/>
      <c r="D921" s="86"/>
      <c r="E921" s="86"/>
      <c r="F921" s="86"/>
      <c r="G921" s="86"/>
      <c r="H921" s="86"/>
      <c r="I921" s="86"/>
      <c r="J921" s="86"/>
      <c r="K921" s="86"/>
      <c r="L921" s="86"/>
      <c r="M921" s="86"/>
      <c r="N921" s="86"/>
      <c r="O921" s="86"/>
      <c r="P921" s="86"/>
      <c r="Q921" s="86"/>
      <c r="R921" s="86"/>
      <c r="S921" s="86"/>
      <c r="T921" s="86"/>
      <c r="U921" s="86"/>
      <c r="V921" s="90"/>
      <c r="W921" s="15"/>
      <c r="X921" s="15"/>
      <c r="Y921" s="15"/>
    </row>
    <row r="922" spans="1:25" s="16" customFormat="1" ht="13" x14ac:dyDescent="0.3">
      <c r="A922" s="91" t="s">
        <v>109</v>
      </c>
      <c r="B922" s="92"/>
      <c r="C922" s="92"/>
      <c r="D922" s="92"/>
      <c r="E922" s="92"/>
      <c r="F922" s="92"/>
      <c r="G922" s="92"/>
      <c r="H922" s="92"/>
      <c r="I922" s="92"/>
      <c r="J922" s="92"/>
      <c r="K922" s="92"/>
      <c r="L922" s="92"/>
      <c r="M922" s="92"/>
      <c r="N922" s="92"/>
      <c r="O922" s="92"/>
      <c r="P922" s="92"/>
      <c r="Q922" s="92"/>
      <c r="R922" s="92"/>
      <c r="S922" s="92"/>
      <c r="T922" s="86"/>
      <c r="U922" s="86"/>
      <c r="V922" s="90"/>
      <c r="W922" s="15"/>
      <c r="X922" s="15"/>
      <c r="Y922" s="15"/>
    </row>
    <row r="923" spans="1:25" s="16" customFormat="1" ht="13" x14ac:dyDescent="0.3">
      <c r="A923" s="20"/>
      <c r="B923" s="21"/>
      <c r="C923" s="21"/>
      <c r="D923" s="21"/>
      <c r="E923" s="21"/>
      <c r="F923" s="21"/>
      <c r="G923" s="21"/>
      <c r="H923" s="21"/>
      <c r="I923" s="21"/>
      <c r="J923" s="21"/>
      <c r="K923" s="21"/>
      <c r="L923" s="21"/>
      <c r="M923" s="21"/>
      <c r="N923" s="21"/>
      <c r="O923" s="21"/>
      <c r="P923" s="21"/>
      <c r="Q923" s="21"/>
      <c r="R923" s="21"/>
      <c r="S923" s="22"/>
      <c r="T923" s="22"/>
      <c r="U923" s="22"/>
      <c r="V923" s="23"/>
      <c r="W923" s="26"/>
      <c r="X923" s="26"/>
      <c r="Y923" s="26"/>
    </row>
    <row r="924" spans="1:25" s="16" customFormat="1" ht="13" x14ac:dyDescent="0.3">
      <c r="A924" s="103" t="s">
        <v>123</v>
      </c>
      <c r="B924" s="104"/>
      <c r="C924" s="104"/>
      <c r="D924" s="104"/>
      <c r="E924" s="104"/>
      <c r="F924" s="104"/>
      <c r="G924" s="104"/>
      <c r="H924" s="104"/>
      <c r="I924" s="104"/>
      <c r="J924" s="104"/>
      <c r="K924" s="104"/>
      <c r="L924" s="104"/>
      <c r="M924" s="104"/>
      <c r="N924" s="104"/>
      <c r="O924" s="104"/>
      <c r="P924" s="104"/>
      <c r="Q924" s="104"/>
      <c r="R924" s="104"/>
      <c r="S924" s="104"/>
      <c r="T924" s="104"/>
      <c r="U924" s="104"/>
      <c r="V924" s="105"/>
      <c r="W924" s="15"/>
      <c r="X924" s="15"/>
      <c r="Y924" s="15"/>
    </row>
    <row r="925" spans="1:25" s="16" customFormat="1" ht="22.5" customHeight="1" x14ac:dyDescent="0.3">
      <c r="A925" s="85" t="s">
        <v>124</v>
      </c>
      <c r="B925" s="86"/>
      <c r="C925" s="86"/>
      <c r="D925" s="86"/>
      <c r="E925" s="86"/>
      <c r="F925" s="86"/>
      <c r="G925" s="86"/>
      <c r="H925" s="86"/>
      <c r="I925" s="86"/>
      <c r="J925" s="106" t="s">
        <v>125</v>
      </c>
      <c r="K925" s="106"/>
      <c r="L925" s="106"/>
      <c r="M925" s="106"/>
      <c r="N925" s="107" t="s">
        <v>126</v>
      </c>
      <c r="O925" s="107"/>
      <c r="P925" s="108"/>
      <c r="Q925" s="86" t="s">
        <v>105</v>
      </c>
      <c r="R925" s="86"/>
      <c r="S925" s="86"/>
      <c r="T925" s="86" t="s">
        <v>106</v>
      </c>
      <c r="U925" s="86"/>
      <c r="V925" s="90"/>
      <c r="W925" s="15"/>
      <c r="X925" s="15"/>
      <c r="Y925" s="15"/>
    </row>
    <row r="926" spans="1:25" s="16" customFormat="1" ht="13" x14ac:dyDescent="0.3">
      <c r="A926" s="95" t="s">
        <v>183</v>
      </c>
      <c r="B926" s="96"/>
      <c r="C926" s="96"/>
      <c r="D926" s="96"/>
      <c r="E926" s="96"/>
      <c r="F926" s="96"/>
      <c r="G926" s="96"/>
      <c r="H926" s="96"/>
      <c r="I926" s="96"/>
      <c r="J926" s="97">
        <v>1</v>
      </c>
      <c r="K926" s="97"/>
      <c r="L926" s="97"/>
      <c r="M926" s="97"/>
      <c r="N926" s="98">
        <v>139345</v>
      </c>
      <c r="O926" s="98"/>
      <c r="P926" s="99"/>
      <c r="Q926" s="100">
        <v>7</v>
      </c>
      <c r="R926" s="100"/>
      <c r="S926" s="100"/>
      <c r="T926" s="165">
        <f>+(J926*N926)/Q926</f>
        <v>19906.428571428572</v>
      </c>
      <c r="U926" s="165"/>
      <c r="V926" s="166"/>
      <c r="W926" s="15"/>
      <c r="X926" s="15"/>
      <c r="Y926" s="15"/>
    </row>
    <row r="927" spans="1:25" s="16" customFormat="1" ht="13" x14ac:dyDescent="0.3">
      <c r="A927" s="95" t="s">
        <v>128</v>
      </c>
      <c r="B927" s="96"/>
      <c r="C927" s="96"/>
      <c r="D927" s="96"/>
      <c r="E927" s="96"/>
      <c r="F927" s="96"/>
      <c r="G927" s="96"/>
      <c r="H927" s="96"/>
      <c r="I927" s="96"/>
      <c r="J927" s="97">
        <v>1</v>
      </c>
      <c r="K927" s="97"/>
      <c r="L927" s="97"/>
      <c r="M927" s="97"/>
      <c r="N927" s="98">
        <v>95436</v>
      </c>
      <c r="O927" s="98"/>
      <c r="P927" s="99"/>
      <c r="Q927" s="100">
        <v>7</v>
      </c>
      <c r="R927" s="100"/>
      <c r="S927" s="100"/>
      <c r="T927" s="165">
        <f>+(J927*N927)/Q927</f>
        <v>13633.714285714286</v>
      </c>
      <c r="U927" s="165"/>
      <c r="V927" s="166"/>
      <c r="W927" s="15"/>
      <c r="X927" s="15"/>
      <c r="Y927" s="15"/>
    </row>
    <row r="928" spans="1:25" s="16" customFormat="1" ht="13" x14ac:dyDescent="0.3">
      <c r="A928" s="85"/>
      <c r="B928" s="86"/>
      <c r="C928" s="86"/>
      <c r="D928" s="86"/>
      <c r="E928" s="86"/>
      <c r="F928" s="86"/>
      <c r="G928" s="86"/>
      <c r="H928" s="86"/>
      <c r="I928" s="86"/>
      <c r="J928" s="87"/>
      <c r="K928" s="88"/>
      <c r="L928" s="88"/>
      <c r="M928" s="88"/>
      <c r="N928" s="88"/>
      <c r="O928" s="88"/>
      <c r="P928" s="89"/>
      <c r="Q928" s="86"/>
      <c r="R928" s="86"/>
      <c r="S928" s="86"/>
      <c r="T928" s="86"/>
      <c r="U928" s="86"/>
      <c r="V928" s="90"/>
      <c r="W928" s="15"/>
      <c r="X928" s="15"/>
      <c r="Y928" s="15"/>
    </row>
    <row r="929" spans="1:25" s="16" customFormat="1" ht="13" x14ac:dyDescent="0.3">
      <c r="A929" s="91" t="s">
        <v>109</v>
      </c>
      <c r="B929" s="92"/>
      <c r="C929" s="92"/>
      <c r="D929" s="92"/>
      <c r="E929" s="92"/>
      <c r="F929" s="92"/>
      <c r="G929" s="92"/>
      <c r="H929" s="92"/>
      <c r="I929" s="92"/>
      <c r="J929" s="92"/>
      <c r="K929" s="92"/>
      <c r="L929" s="92"/>
      <c r="M929" s="92"/>
      <c r="N929" s="92"/>
      <c r="O929" s="92"/>
      <c r="P929" s="92"/>
      <c r="Q929" s="92"/>
      <c r="R929" s="92"/>
      <c r="S929" s="92"/>
      <c r="T929" s="93">
        <f>+SUM(T926:V927)</f>
        <v>33540.142857142855</v>
      </c>
      <c r="U929" s="93"/>
      <c r="V929" s="94"/>
      <c r="W929" s="15"/>
      <c r="X929" s="15"/>
      <c r="Y929" s="15"/>
    </row>
    <row r="930" spans="1:25" s="28" customFormat="1" x14ac:dyDescent="0.35">
      <c r="A930" s="77" t="s">
        <v>129</v>
      </c>
      <c r="B930" s="78"/>
      <c r="C930" s="78"/>
      <c r="D930" s="78"/>
      <c r="E930" s="78"/>
      <c r="F930" s="78"/>
      <c r="G930" s="78"/>
      <c r="H930" s="78"/>
      <c r="I930" s="78"/>
      <c r="J930" s="78"/>
      <c r="K930" s="78"/>
      <c r="L930" s="78"/>
      <c r="M930" s="78"/>
      <c r="N930" s="78"/>
      <c r="O930" s="78"/>
      <c r="P930" s="78"/>
      <c r="Q930" s="78"/>
      <c r="R930" s="78"/>
      <c r="S930" s="78"/>
      <c r="T930" s="79">
        <f>+T929+T922+T915+T907</f>
        <v>89940.142857142855</v>
      </c>
      <c r="U930" s="79"/>
      <c r="V930" s="80"/>
      <c r="W930" s="15"/>
      <c r="X930" s="15"/>
      <c r="Y930" s="15"/>
    </row>
    <row r="931" spans="1:25" s="28" customFormat="1" x14ac:dyDescent="0.35">
      <c r="A931" s="29" t="s">
        <v>130</v>
      </c>
      <c r="B931" s="30"/>
      <c r="C931" s="30"/>
      <c r="D931" s="31"/>
      <c r="E931" s="32">
        <v>0.25</v>
      </c>
      <c r="F931" s="30"/>
      <c r="G931" s="30"/>
      <c r="H931" s="30"/>
      <c r="I931" s="30"/>
      <c r="J931" s="30"/>
      <c r="K931" s="30"/>
      <c r="L931" s="30"/>
      <c r="M931" s="31"/>
      <c r="N931" s="27"/>
      <c r="O931" s="27"/>
      <c r="P931" s="27"/>
      <c r="Q931" s="27"/>
      <c r="R931" s="27"/>
      <c r="S931" s="27" t="s">
        <v>131</v>
      </c>
      <c r="T931" s="79">
        <f>+T930*E931</f>
        <v>22485.035714285714</v>
      </c>
      <c r="U931" s="79"/>
      <c r="V931" s="80"/>
      <c r="W931" s="15"/>
      <c r="X931" s="15"/>
      <c r="Y931" s="15"/>
    </row>
    <row r="932" spans="1:25" s="28" customFormat="1" ht="15" thickBot="1" x14ac:dyDescent="0.4">
      <c r="A932" s="81" t="s">
        <v>132</v>
      </c>
      <c r="B932" s="82"/>
      <c r="C932" s="82"/>
      <c r="D932" s="82"/>
      <c r="E932" s="82"/>
      <c r="F932" s="82"/>
      <c r="G932" s="82"/>
      <c r="H932" s="82"/>
      <c r="I932" s="82"/>
      <c r="J932" s="82"/>
      <c r="K932" s="82"/>
      <c r="L932" s="82"/>
      <c r="M932" s="82"/>
      <c r="N932" s="82"/>
      <c r="O932" s="82"/>
      <c r="P932" s="82"/>
      <c r="Q932" s="82"/>
      <c r="R932" s="82"/>
      <c r="S932" s="82"/>
      <c r="T932" s="83">
        <f>+T931+T930</f>
        <v>112425.17857142857</v>
      </c>
      <c r="U932" s="83"/>
      <c r="V932" s="84"/>
      <c r="W932" s="15"/>
      <c r="X932" s="15"/>
      <c r="Y932" s="15"/>
    </row>
    <row r="934" spans="1:25" ht="15" thickBot="1" x14ac:dyDescent="0.4"/>
    <row r="935" spans="1:25" s="12" customFormat="1" ht="30" customHeight="1" x14ac:dyDescent="0.35">
      <c r="A935" s="137"/>
      <c r="B935" s="138"/>
      <c r="C935" s="138"/>
      <c r="D935" s="139"/>
      <c r="E935" s="146" t="s">
        <v>94</v>
      </c>
      <c r="F935" s="147"/>
      <c r="G935" s="147"/>
      <c r="H935" s="147"/>
      <c r="I935" s="147"/>
      <c r="J935" s="147"/>
      <c r="K935" s="147"/>
      <c r="L935" s="147"/>
      <c r="M935" s="147"/>
      <c r="N935" s="147"/>
      <c r="O935" s="147"/>
      <c r="P935" s="147"/>
      <c r="Q935" s="147"/>
      <c r="R935" s="147"/>
      <c r="S935" s="148"/>
      <c r="T935" s="146" t="s">
        <v>95</v>
      </c>
      <c r="U935" s="147"/>
      <c r="V935" s="148"/>
    </row>
    <row r="936" spans="1:25" s="12" customFormat="1" ht="30" customHeight="1" thickBot="1" x14ac:dyDescent="0.4">
      <c r="A936" s="140"/>
      <c r="B936" s="141"/>
      <c r="C936" s="141"/>
      <c r="D936" s="142"/>
      <c r="E936" s="149"/>
      <c r="F936" s="150"/>
      <c r="G936" s="150"/>
      <c r="H936" s="150"/>
      <c r="I936" s="150"/>
      <c r="J936" s="150"/>
      <c r="K936" s="150"/>
      <c r="L936" s="150"/>
      <c r="M936" s="150"/>
      <c r="N936" s="150"/>
      <c r="O936" s="150"/>
      <c r="P936" s="150"/>
      <c r="Q936" s="150"/>
      <c r="R936" s="150"/>
      <c r="S936" s="151"/>
      <c r="T936" s="149"/>
      <c r="U936" s="150"/>
      <c r="V936" s="151"/>
    </row>
    <row r="937" spans="1:25" s="12" customFormat="1" ht="5.15" customHeight="1" thickBot="1" x14ac:dyDescent="0.4">
      <c r="A937" s="140"/>
      <c r="B937" s="141"/>
      <c r="C937" s="141"/>
      <c r="D937" s="142"/>
      <c r="E937" s="152"/>
      <c r="F937" s="153"/>
      <c r="G937" s="153"/>
      <c r="H937" s="153"/>
      <c r="I937" s="153"/>
      <c r="J937" s="153"/>
      <c r="K937" s="153"/>
      <c r="L937" s="153"/>
      <c r="M937" s="153"/>
      <c r="N937" s="153"/>
      <c r="O937" s="153"/>
      <c r="P937" s="153"/>
      <c r="Q937" s="153"/>
      <c r="R937" s="153"/>
      <c r="S937" s="153"/>
      <c r="T937" s="153"/>
      <c r="U937" s="153"/>
      <c r="V937" s="154"/>
    </row>
    <row r="938" spans="1:25" s="12" customFormat="1" ht="25" customHeight="1" thickBot="1" x14ac:dyDescent="0.4">
      <c r="A938" s="140"/>
      <c r="B938" s="141"/>
      <c r="C938" s="141"/>
      <c r="D938" s="142"/>
      <c r="E938" s="128" t="s">
        <v>96</v>
      </c>
      <c r="F938" s="129"/>
      <c r="G938" s="129"/>
      <c r="H938" s="129"/>
      <c r="I938" s="129"/>
      <c r="J938" s="129"/>
      <c r="K938" s="129"/>
      <c r="L938" s="129"/>
      <c r="M938" s="129"/>
      <c r="N938" s="129"/>
      <c r="O938" s="129"/>
      <c r="P938" s="129"/>
      <c r="Q938" s="129"/>
      <c r="R938" s="129"/>
      <c r="S938" s="129"/>
      <c r="T938" s="129"/>
      <c r="U938" s="129"/>
      <c r="V938" s="130"/>
    </row>
    <row r="939" spans="1:25" s="12" customFormat="1" ht="5.15" customHeight="1" thickBot="1" x14ac:dyDescent="0.4">
      <c r="A939" s="143"/>
      <c r="B939" s="144"/>
      <c r="C939" s="144"/>
      <c r="D939" s="145"/>
      <c r="E939" s="128"/>
      <c r="F939" s="129"/>
      <c r="G939" s="129"/>
      <c r="H939" s="129"/>
      <c r="I939" s="129"/>
      <c r="J939" s="129"/>
      <c r="K939" s="129"/>
      <c r="L939" s="129"/>
      <c r="M939" s="129"/>
      <c r="N939" s="129"/>
      <c r="O939" s="129"/>
      <c r="P939" s="129"/>
      <c r="Q939" s="129"/>
      <c r="R939" s="129"/>
      <c r="S939" s="129"/>
      <c r="T939" s="129"/>
      <c r="U939" s="129"/>
      <c r="V939" s="130"/>
    </row>
    <row r="940" spans="1:25" s="14" customFormat="1" x14ac:dyDescent="0.35">
      <c r="A940" s="131" t="s">
        <v>97</v>
      </c>
      <c r="B940" s="132"/>
      <c r="C940" s="132"/>
      <c r="D940" s="132"/>
      <c r="E940" s="132"/>
      <c r="F940" s="132"/>
      <c r="G940" s="132"/>
      <c r="H940" s="132"/>
      <c r="I940" s="132"/>
      <c r="J940" s="132"/>
      <c r="K940" s="132"/>
      <c r="L940" s="132"/>
      <c r="M940" s="132"/>
      <c r="N940" s="132"/>
      <c r="O940" s="132"/>
      <c r="P940" s="132"/>
      <c r="Q940" s="132"/>
      <c r="R940" s="132"/>
      <c r="S940" s="132"/>
      <c r="T940" s="132"/>
      <c r="U940" s="132"/>
      <c r="V940" s="133"/>
      <c r="W940" s="13"/>
      <c r="X940" s="13"/>
      <c r="Y940" s="13"/>
    </row>
    <row r="941" spans="1:25" s="16" customFormat="1" ht="13" x14ac:dyDescent="0.3">
      <c r="A941" s="134" t="s">
        <v>98</v>
      </c>
      <c r="B941" s="135"/>
      <c r="C941" s="135" t="s">
        <v>3</v>
      </c>
      <c r="D941" s="135"/>
      <c r="E941" s="135"/>
      <c r="F941" s="135"/>
      <c r="G941" s="135"/>
      <c r="H941" s="135"/>
      <c r="I941" s="135"/>
      <c r="J941" s="135"/>
      <c r="K941" s="135"/>
      <c r="L941" s="135"/>
      <c r="M941" s="135"/>
      <c r="N941" s="135"/>
      <c r="O941" s="135"/>
      <c r="P941" s="135"/>
      <c r="Q941" s="135"/>
      <c r="R941" s="135" t="s">
        <v>99</v>
      </c>
      <c r="S941" s="135"/>
      <c r="T941" s="135" t="s">
        <v>100</v>
      </c>
      <c r="U941" s="135"/>
      <c r="V941" s="136"/>
      <c r="W941" s="15"/>
      <c r="X941" s="15"/>
      <c r="Y941" s="15"/>
    </row>
    <row r="942" spans="1:25" s="14" customFormat="1" x14ac:dyDescent="0.35">
      <c r="A942" s="123">
        <f>+'2026'!B20</f>
        <v>14</v>
      </c>
      <c r="B942" s="124"/>
      <c r="C942" s="125" t="str">
        <f>+'2026'!F20</f>
        <v>Mantenimiento general del sistema electrohidráulico (2 motobombas en alternancia): inspección funcional, limpieza, ajuste de sujeciones y lubricación de partes móviles. Entrega a satisfacción y funcionamiento</v>
      </c>
      <c r="D942" s="126"/>
      <c r="E942" s="126"/>
      <c r="F942" s="126"/>
      <c r="G942" s="126"/>
      <c r="H942" s="126"/>
      <c r="I942" s="126"/>
      <c r="J942" s="126"/>
      <c r="K942" s="126"/>
      <c r="L942" s="126"/>
      <c r="M942" s="126"/>
      <c r="N942" s="126"/>
      <c r="O942" s="126"/>
      <c r="P942" s="126"/>
      <c r="Q942" s="126"/>
      <c r="R942" s="126" t="str">
        <f>+'2026'!G20</f>
        <v>UND</v>
      </c>
      <c r="S942" s="126"/>
      <c r="T942" s="126"/>
      <c r="U942" s="126"/>
      <c r="V942" s="127"/>
      <c r="W942" s="13"/>
      <c r="X942" s="13"/>
      <c r="Y942" s="13"/>
    </row>
    <row r="943" spans="1:25" s="16" customFormat="1" ht="13" x14ac:dyDescent="0.3">
      <c r="A943" s="17"/>
      <c r="B943" s="18"/>
      <c r="C943" s="18"/>
      <c r="D943" s="18"/>
      <c r="E943" s="18"/>
      <c r="F943" s="18"/>
      <c r="G943" s="18"/>
      <c r="H943" s="18"/>
      <c r="I943" s="18"/>
      <c r="J943" s="18"/>
      <c r="K943" s="18"/>
      <c r="L943" s="18"/>
      <c r="M943" s="18"/>
      <c r="N943" s="18"/>
      <c r="O943" s="18"/>
      <c r="P943" s="18"/>
      <c r="Q943" s="18"/>
      <c r="R943" s="18"/>
      <c r="S943" s="18"/>
      <c r="T943" s="18"/>
      <c r="U943" s="18"/>
      <c r="V943" s="19"/>
      <c r="W943" s="15"/>
      <c r="X943" s="15"/>
      <c r="Y943" s="15"/>
    </row>
    <row r="944" spans="1:25" s="16" customFormat="1" ht="13" x14ac:dyDescent="0.3">
      <c r="A944" s="103" t="s">
        <v>101</v>
      </c>
      <c r="B944" s="104"/>
      <c r="C944" s="104"/>
      <c r="D944" s="104"/>
      <c r="E944" s="104"/>
      <c r="F944" s="104"/>
      <c r="G944" s="104"/>
      <c r="H944" s="104"/>
      <c r="I944" s="104"/>
      <c r="J944" s="104"/>
      <c r="K944" s="104"/>
      <c r="L944" s="104"/>
      <c r="M944" s="104"/>
      <c r="N944" s="104"/>
      <c r="O944" s="104"/>
      <c r="P944" s="104"/>
      <c r="Q944" s="104"/>
      <c r="R944" s="104"/>
      <c r="S944" s="104"/>
      <c r="T944" s="104"/>
      <c r="U944" s="104"/>
      <c r="V944" s="105"/>
      <c r="W944" s="15"/>
      <c r="X944" s="15"/>
      <c r="Y944" s="15"/>
    </row>
    <row r="945" spans="1:25" s="16" customFormat="1" ht="13" x14ac:dyDescent="0.3">
      <c r="A945" s="85" t="s">
        <v>3</v>
      </c>
      <c r="B945" s="86"/>
      <c r="C945" s="86"/>
      <c r="D945" s="86"/>
      <c r="E945" s="86"/>
      <c r="F945" s="86"/>
      <c r="G945" s="86"/>
      <c r="H945" s="86" t="s">
        <v>102</v>
      </c>
      <c r="I945" s="86"/>
      <c r="J945" s="86"/>
      <c r="K945" s="86" t="s">
        <v>103</v>
      </c>
      <c r="L945" s="86"/>
      <c r="M945" s="86"/>
      <c r="N945" s="86"/>
      <c r="O945" s="86" t="s">
        <v>104</v>
      </c>
      <c r="P945" s="86"/>
      <c r="Q945" s="86"/>
      <c r="R945" s="86" t="s">
        <v>105</v>
      </c>
      <c r="S945" s="86"/>
      <c r="T945" s="86" t="s">
        <v>106</v>
      </c>
      <c r="U945" s="86"/>
      <c r="V945" s="90"/>
      <c r="W945" s="15"/>
      <c r="X945" s="15"/>
      <c r="Y945" s="15"/>
    </row>
    <row r="946" spans="1:25" s="16" customFormat="1" ht="13" x14ac:dyDescent="0.3">
      <c r="A946" s="95" t="s">
        <v>107</v>
      </c>
      <c r="B946" s="122"/>
      <c r="C946" s="122"/>
      <c r="D946" s="122"/>
      <c r="E946" s="122"/>
      <c r="F946" s="122"/>
      <c r="G946" s="122"/>
      <c r="H946" s="86"/>
      <c r="I946" s="86"/>
      <c r="J946" s="86"/>
      <c r="K946" s="86"/>
      <c r="L946" s="86"/>
      <c r="M946" s="86"/>
      <c r="N946" s="86"/>
      <c r="O946" s="86"/>
      <c r="P946" s="86"/>
      <c r="Q946" s="86"/>
      <c r="R946" s="86"/>
      <c r="S946" s="86"/>
      <c r="T946" s="101">
        <v>85000</v>
      </c>
      <c r="U946" s="101"/>
      <c r="V946" s="102"/>
      <c r="W946" s="15"/>
      <c r="X946" s="15"/>
      <c r="Y946" s="15"/>
    </row>
    <row r="947" spans="1:25" s="16" customFormat="1" ht="13" x14ac:dyDescent="0.3">
      <c r="A947" s="95"/>
      <c r="B947" s="96"/>
      <c r="C947" s="96"/>
      <c r="D947" s="96"/>
      <c r="E947" s="96"/>
      <c r="F947" s="96"/>
      <c r="G947" s="96"/>
      <c r="H947" s="86"/>
      <c r="I947" s="86"/>
      <c r="J947" s="86"/>
      <c r="K947" s="86"/>
      <c r="L947" s="86"/>
      <c r="M947" s="86"/>
      <c r="N947" s="86"/>
      <c r="O947" s="101"/>
      <c r="P947" s="101"/>
      <c r="Q947" s="101"/>
      <c r="R947" s="100"/>
      <c r="S947" s="100"/>
      <c r="T947" s="163"/>
      <c r="U947" s="163"/>
      <c r="V947" s="164"/>
      <c r="W947" s="15"/>
      <c r="X947" s="15"/>
      <c r="Y947" s="15"/>
    </row>
    <row r="948" spans="1:25" s="16" customFormat="1" ht="13" x14ac:dyDescent="0.3">
      <c r="A948" s="95"/>
      <c r="B948" s="96"/>
      <c r="C948" s="96"/>
      <c r="D948" s="96"/>
      <c r="E948" s="96"/>
      <c r="F948" s="96"/>
      <c r="G948" s="96"/>
      <c r="H948" s="86"/>
      <c r="I948" s="86"/>
      <c r="J948" s="86"/>
      <c r="K948" s="86"/>
      <c r="L948" s="86"/>
      <c r="M948" s="86"/>
      <c r="N948" s="86"/>
      <c r="O948" s="101"/>
      <c r="P948" s="101"/>
      <c r="Q948" s="101"/>
      <c r="R948" s="100"/>
      <c r="S948" s="100"/>
      <c r="T948" s="163"/>
      <c r="U948" s="163"/>
      <c r="V948" s="164"/>
      <c r="W948" s="15"/>
      <c r="X948" s="15"/>
      <c r="Y948" s="15"/>
    </row>
    <row r="949" spans="1:25" s="16" customFormat="1" ht="13" x14ac:dyDescent="0.3">
      <c r="A949" s="91" t="s">
        <v>109</v>
      </c>
      <c r="B949" s="92"/>
      <c r="C949" s="92"/>
      <c r="D949" s="92"/>
      <c r="E949" s="92"/>
      <c r="F949" s="92"/>
      <c r="G949" s="92"/>
      <c r="H949" s="92"/>
      <c r="I949" s="92"/>
      <c r="J949" s="92"/>
      <c r="K949" s="92"/>
      <c r="L949" s="92"/>
      <c r="M949" s="92"/>
      <c r="N949" s="92"/>
      <c r="O949" s="92"/>
      <c r="P949" s="92"/>
      <c r="Q949" s="92"/>
      <c r="R949" s="92"/>
      <c r="S949" s="92"/>
      <c r="T949" s="109">
        <f>+SUM(T946:V948)</f>
        <v>85000</v>
      </c>
      <c r="U949" s="86"/>
      <c r="V949" s="90"/>
      <c r="W949" s="15"/>
      <c r="X949" s="15"/>
      <c r="Y949" s="15"/>
    </row>
    <row r="950" spans="1:25" s="16" customFormat="1" ht="13" x14ac:dyDescent="0.3">
      <c r="A950" s="20"/>
      <c r="B950" s="21"/>
      <c r="C950" s="21"/>
      <c r="D950" s="21"/>
      <c r="E950" s="21"/>
      <c r="F950" s="21"/>
      <c r="G950" s="21"/>
      <c r="H950" s="21"/>
      <c r="I950" s="21"/>
      <c r="J950" s="21"/>
      <c r="K950" s="21"/>
      <c r="L950" s="21"/>
      <c r="M950" s="21"/>
      <c r="N950" s="21"/>
      <c r="O950" s="21"/>
      <c r="P950" s="21"/>
      <c r="Q950" s="21"/>
      <c r="R950" s="21"/>
      <c r="S950" s="22"/>
      <c r="T950" s="22"/>
      <c r="U950" s="22"/>
      <c r="V950" s="23"/>
      <c r="W950" s="15"/>
      <c r="X950" s="15"/>
      <c r="Y950" s="15"/>
    </row>
    <row r="951" spans="1:25" s="16" customFormat="1" ht="13" x14ac:dyDescent="0.3">
      <c r="A951" s="103" t="s">
        <v>110</v>
      </c>
      <c r="B951" s="104"/>
      <c r="C951" s="104"/>
      <c r="D951" s="104"/>
      <c r="E951" s="104"/>
      <c r="F951" s="104"/>
      <c r="G951" s="104"/>
      <c r="H951" s="104"/>
      <c r="I951" s="104"/>
      <c r="J951" s="104"/>
      <c r="K951" s="104"/>
      <c r="L951" s="104"/>
      <c r="M951" s="104"/>
      <c r="N951" s="104"/>
      <c r="O951" s="104"/>
      <c r="P951" s="104"/>
      <c r="Q951" s="104"/>
      <c r="R951" s="104"/>
      <c r="S951" s="104"/>
      <c r="T951" s="104"/>
      <c r="U951" s="104"/>
      <c r="V951" s="105"/>
      <c r="W951" s="15"/>
      <c r="X951" s="15"/>
      <c r="Y951" s="15"/>
    </row>
    <row r="952" spans="1:25" s="16" customFormat="1" ht="13" x14ac:dyDescent="0.3">
      <c r="A952" s="118" t="s">
        <v>3</v>
      </c>
      <c r="B952" s="119"/>
      <c r="C952" s="119"/>
      <c r="D952" s="119"/>
      <c r="E952" s="119"/>
      <c r="F952" s="119"/>
      <c r="G952" s="119"/>
      <c r="H952" s="119"/>
      <c r="I952" s="119"/>
      <c r="J952" s="119"/>
      <c r="K952" s="119"/>
      <c r="L952" s="119"/>
      <c r="M952" s="119" t="s">
        <v>99</v>
      </c>
      <c r="N952" s="119"/>
      <c r="O952" s="119" t="s">
        <v>100</v>
      </c>
      <c r="P952" s="119"/>
      <c r="Q952" s="119" t="s">
        <v>111</v>
      </c>
      <c r="R952" s="119"/>
      <c r="S952" s="119"/>
      <c r="T952" s="119" t="s">
        <v>112</v>
      </c>
      <c r="U952" s="119"/>
      <c r="V952" s="120"/>
      <c r="W952" s="15"/>
      <c r="X952" s="15"/>
      <c r="Y952" s="15"/>
    </row>
    <row r="953" spans="1:25" s="16" customFormat="1" ht="13" x14ac:dyDescent="0.3">
      <c r="A953" s="110" t="s">
        <v>135</v>
      </c>
      <c r="B953" s="111"/>
      <c r="C953" s="111"/>
      <c r="D953" s="111"/>
      <c r="E953" s="111"/>
      <c r="F953" s="111"/>
      <c r="G953" s="111"/>
      <c r="H953" s="111"/>
      <c r="I953" s="111"/>
      <c r="J953" s="111"/>
      <c r="K953" s="111"/>
      <c r="L953" s="112"/>
      <c r="M953" s="113" t="s">
        <v>169</v>
      </c>
      <c r="N953" s="113"/>
      <c r="O953" s="117">
        <v>0.5</v>
      </c>
      <c r="P953" s="117"/>
      <c r="Q953" s="114">
        <v>35000</v>
      </c>
      <c r="R953" s="114"/>
      <c r="S953" s="114"/>
      <c r="T953" s="115">
        <f>+O953*Q953</f>
        <v>17500</v>
      </c>
      <c r="U953" s="113"/>
      <c r="V953" s="116"/>
      <c r="W953" s="15"/>
      <c r="X953" s="15"/>
      <c r="Y953" s="15"/>
    </row>
    <row r="954" spans="1:25" s="16" customFormat="1" ht="13" x14ac:dyDescent="0.3">
      <c r="A954" s="110" t="s">
        <v>115</v>
      </c>
      <c r="B954" s="111"/>
      <c r="C954" s="111"/>
      <c r="D954" s="111"/>
      <c r="E954" s="111"/>
      <c r="F954" s="111"/>
      <c r="G954" s="111"/>
      <c r="H954" s="111"/>
      <c r="I954" s="111"/>
      <c r="J954" s="111"/>
      <c r="K954" s="111"/>
      <c r="L954" s="112"/>
      <c r="M954" s="113" t="s">
        <v>7</v>
      </c>
      <c r="N954" s="113"/>
      <c r="O954" s="117">
        <v>1</v>
      </c>
      <c r="P954" s="117"/>
      <c r="Q954" s="114">
        <v>8000</v>
      </c>
      <c r="R954" s="114"/>
      <c r="S954" s="114"/>
      <c r="T954" s="115">
        <f t="shared" ref="T954:T955" si="22">+O954*Q954</f>
        <v>8000</v>
      </c>
      <c r="U954" s="113"/>
      <c r="V954" s="116"/>
      <c r="W954" s="15"/>
      <c r="X954" s="15"/>
      <c r="Y954" s="15"/>
    </row>
    <row r="955" spans="1:25" s="16" customFormat="1" ht="13" x14ac:dyDescent="0.3">
      <c r="A955" s="110" t="s">
        <v>184</v>
      </c>
      <c r="B955" s="111"/>
      <c r="C955" s="111"/>
      <c r="D955" s="111"/>
      <c r="E955" s="111"/>
      <c r="F955" s="111"/>
      <c r="G955" s="111"/>
      <c r="H955" s="111"/>
      <c r="I955" s="111"/>
      <c r="J955" s="111"/>
      <c r="K955" s="111"/>
      <c r="L955" s="112"/>
      <c r="M955" s="113" t="s">
        <v>169</v>
      </c>
      <c r="N955" s="113"/>
      <c r="O955" s="117">
        <v>0.2</v>
      </c>
      <c r="P955" s="117"/>
      <c r="Q955" s="114">
        <v>35000</v>
      </c>
      <c r="R955" s="114"/>
      <c r="S955" s="114"/>
      <c r="T955" s="115">
        <f t="shared" si="22"/>
        <v>7000</v>
      </c>
      <c r="U955" s="113"/>
      <c r="V955" s="116"/>
      <c r="W955" s="15"/>
      <c r="X955" s="15"/>
      <c r="Y955" s="15"/>
    </row>
    <row r="956" spans="1:25" s="16" customFormat="1" ht="13" x14ac:dyDescent="0.3">
      <c r="A956" s="155"/>
      <c r="B956" s="156"/>
      <c r="C956" s="156"/>
      <c r="D956" s="156"/>
      <c r="E956" s="156"/>
      <c r="F956" s="156"/>
      <c r="G956" s="156"/>
      <c r="H956" s="156"/>
      <c r="I956" s="156"/>
      <c r="J956" s="156"/>
      <c r="K956" s="156"/>
      <c r="L956" s="157"/>
      <c r="M956" s="158"/>
      <c r="N956" s="159"/>
      <c r="O956" s="160"/>
      <c r="P956" s="161"/>
      <c r="Q956" s="162"/>
      <c r="R956" s="98"/>
      <c r="S956" s="99"/>
      <c r="T956" s="115"/>
      <c r="U956" s="113"/>
      <c r="V956" s="116"/>
      <c r="W956" s="15"/>
      <c r="X956" s="15"/>
      <c r="Y956" s="15"/>
    </row>
    <row r="957" spans="1:25" s="16" customFormat="1" ht="13" x14ac:dyDescent="0.3">
      <c r="A957" s="91" t="s">
        <v>109</v>
      </c>
      <c r="B957" s="92"/>
      <c r="C957" s="92"/>
      <c r="D957" s="92"/>
      <c r="E957" s="92"/>
      <c r="F957" s="92"/>
      <c r="G957" s="92"/>
      <c r="H957" s="92"/>
      <c r="I957" s="92"/>
      <c r="J957" s="92"/>
      <c r="K957" s="92"/>
      <c r="L957" s="92"/>
      <c r="M957" s="92"/>
      <c r="N957" s="92"/>
      <c r="O957" s="92"/>
      <c r="P957" s="92"/>
      <c r="Q957" s="92"/>
      <c r="R957" s="92"/>
      <c r="S957" s="92"/>
      <c r="T957" s="109">
        <f>+SUM(T953:V956)</f>
        <v>32500</v>
      </c>
      <c r="U957" s="86"/>
      <c r="V957" s="90"/>
      <c r="W957" s="15"/>
      <c r="X957" s="15"/>
      <c r="Y957" s="15"/>
    </row>
    <row r="958" spans="1:25" s="16" customFormat="1" ht="13" x14ac:dyDescent="0.3">
      <c r="A958" s="103" t="s">
        <v>117</v>
      </c>
      <c r="B958" s="104"/>
      <c r="C958" s="104"/>
      <c r="D958" s="104"/>
      <c r="E958" s="104"/>
      <c r="F958" s="104"/>
      <c r="G958" s="104"/>
      <c r="H958" s="104"/>
      <c r="I958" s="104"/>
      <c r="J958" s="104"/>
      <c r="K958" s="104"/>
      <c r="L958" s="104"/>
      <c r="M958" s="104"/>
      <c r="N958" s="104"/>
      <c r="O958" s="104"/>
      <c r="P958" s="104"/>
      <c r="Q958" s="104"/>
      <c r="R958" s="104"/>
      <c r="S958" s="104"/>
      <c r="T958" s="104"/>
      <c r="U958" s="104"/>
      <c r="V958" s="105"/>
      <c r="W958" s="15"/>
      <c r="X958" s="15"/>
      <c r="Y958" s="15"/>
    </row>
    <row r="959" spans="1:25" s="16" customFormat="1" ht="13" x14ac:dyDescent="0.3">
      <c r="A959" s="85" t="s">
        <v>118</v>
      </c>
      <c r="B959" s="86"/>
      <c r="C959" s="86"/>
      <c r="D959" s="86"/>
      <c r="E959" s="86"/>
      <c r="F959" s="86"/>
      <c r="G959" s="86"/>
      <c r="H959" s="86"/>
      <c r="I959" s="86"/>
      <c r="J959" s="86"/>
      <c r="K959" s="86" t="s">
        <v>119</v>
      </c>
      <c r="L959" s="86"/>
      <c r="M959" s="86" t="s">
        <v>120</v>
      </c>
      <c r="N959" s="86"/>
      <c r="O959" s="86" t="s">
        <v>121</v>
      </c>
      <c r="P959" s="86"/>
      <c r="Q959" s="86"/>
      <c r="R959" s="86" t="s">
        <v>122</v>
      </c>
      <c r="S959" s="86"/>
      <c r="T959" s="86" t="s">
        <v>106</v>
      </c>
      <c r="U959" s="86"/>
      <c r="V959" s="90"/>
      <c r="W959" s="15"/>
      <c r="X959" s="15"/>
      <c r="Y959" s="15"/>
    </row>
    <row r="960" spans="1:25" s="16" customFormat="1" ht="13" x14ac:dyDescent="0.3">
      <c r="A960" s="85"/>
      <c r="B960" s="86"/>
      <c r="C960" s="86"/>
      <c r="D960" s="86"/>
      <c r="E960" s="86"/>
      <c r="F960" s="86"/>
      <c r="G960" s="86"/>
      <c r="H960" s="86"/>
      <c r="I960" s="86"/>
      <c r="J960" s="86"/>
      <c r="K960" s="86"/>
      <c r="L960" s="86"/>
      <c r="M960" s="86"/>
      <c r="N960" s="86"/>
      <c r="O960" s="86"/>
      <c r="P960" s="86"/>
      <c r="Q960" s="86"/>
      <c r="R960" s="86"/>
      <c r="S960" s="86"/>
      <c r="T960" s="86"/>
      <c r="U960" s="86"/>
      <c r="V960" s="90"/>
      <c r="W960" s="15"/>
      <c r="X960" s="15"/>
      <c r="Y960" s="15"/>
    </row>
    <row r="961" spans="1:25" s="16" customFormat="1" ht="13" x14ac:dyDescent="0.3">
      <c r="A961" s="85"/>
      <c r="B961" s="86"/>
      <c r="C961" s="86"/>
      <c r="D961" s="86"/>
      <c r="E961" s="86"/>
      <c r="F961" s="86"/>
      <c r="G961" s="86"/>
      <c r="H961" s="86"/>
      <c r="I961" s="86"/>
      <c r="J961" s="86"/>
      <c r="K961" s="86"/>
      <c r="L961" s="86"/>
      <c r="M961" s="86"/>
      <c r="N961" s="86"/>
      <c r="O961" s="86"/>
      <c r="P961" s="86"/>
      <c r="Q961" s="86"/>
      <c r="R961" s="86"/>
      <c r="S961" s="86"/>
      <c r="T961" s="86"/>
      <c r="U961" s="86"/>
      <c r="V961" s="90"/>
      <c r="W961" s="15"/>
      <c r="X961" s="15"/>
      <c r="Y961" s="15"/>
    </row>
    <row r="962" spans="1:25" s="16" customFormat="1" ht="13" x14ac:dyDescent="0.3">
      <c r="A962" s="85"/>
      <c r="B962" s="86"/>
      <c r="C962" s="86"/>
      <c r="D962" s="86"/>
      <c r="E962" s="86"/>
      <c r="F962" s="86"/>
      <c r="G962" s="86"/>
      <c r="H962" s="86"/>
      <c r="I962" s="86"/>
      <c r="J962" s="86"/>
      <c r="K962" s="86"/>
      <c r="L962" s="86"/>
      <c r="M962" s="86"/>
      <c r="N962" s="86"/>
      <c r="O962" s="86"/>
      <c r="P962" s="86"/>
      <c r="Q962" s="86"/>
      <c r="R962" s="86"/>
      <c r="S962" s="86"/>
      <c r="T962" s="86"/>
      <c r="U962" s="86"/>
      <c r="V962" s="90"/>
      <c r="W962" s="15"/>
      <c r="X962" s="15"/>
      <c r="Y962" s="15"/>
    </row>
    <row r="963" spans="1:25" s="16" customFormat="1" ht="13" x14ac:dyDescent="0.3">
      <c r="A963" s="91" t="s">
        <v>109</v>
      </c>
      <c r="B963" s="92"/>
      <c r="C963" s="92"/>
      <c r="D963" s="92"/>
      <c r="E963" s="92"/>
      <c r="F963" s="92"/>
      <c r="G963" s="92"/>
      <c r="H963" s="92"/>
      <c r="I963" s="92"/>
      <c r="J963" s="92"/>
      <c r="K963" s="92"/>
      <c r="L963" s="92"/>
      <c r="M963" s="92"/>
      <c r="N963" s="92"/>
      <c r="O963" s="92"/>
      <c r="P963" s="92"/>
      <c r="Q963" s="92"/>
      <c r="R963" s="92"/>
      <c r="S963" s="92"/>
      <c r="T963" s="86"/>
      <c r="U963" s="86"/>
      <c r="V963" s="90"/>
      <c r="W963" s="15"/>
      <c r="X963" s="15"/>
      <c r="Y963" s="15"/>
    </row>
    <row r="964" spans="1:25" s="16" customFormat="1" ht="13" x14ac:dyDescent="0.3">
      <c r="A964" s="20"/>
      <c r="B964" s="21"/>
      <c r="C964" s="21"/>
      <c r="D964" s="21"/>
      <c r="E964" s="21"/>
      <c r="F964" s="21"/>
      <c r="G964" s="21"/>
      <c r="H964" s="21"/>
      <c r="I964" s="21"/>
      <c r="J964" s="21"/>
      <c r="K964" s="21"/>
      <c r="L964" s="21"/>
      <c r="M964" s="21"/>
      <c r="N964" s="21"/>
      <c r="O964" s="21"/>
      <c r="P964" s="21"/>
      <c r="Q964" s="21"/>
      <c r="R964" s="21"/>
      <c r="S964" s="22"/>
      <c r="T964" s="22"/>
      <c r="U964" s="22"/>
      <c r="V964" s="23"/>
      <c r="W964" s="26"/>
      <c r="X964" s="26"/>
      <c r="Y964" s="26"/>
    </row>
    <row r="965" spans="1:25" s="16" customFormat="1" ht="13" x14ac:dyDescent="0.3">
      <c r="A965" s="103" t="s">
        <v>123</v>
      </c>
      <c r="B965" s="104"/>
      <c r="C965" s="104"/>
      <c r="D965" s="104"/>
      <c r="E965" s="104"/>
      <c r="F965" s="104"/>
      <c r="G965" s="104"/>
      <c r="H965" s="104"/>
      <c r="I965" s="104"/>
      <c r="J965" s="104"/>
      <c r="K965" s="104"/>
      <c r="L965" s="104"/>
      <c r="M965" s="104"/>
      <c r="N965" s="104"/>
      <c r="O965" s="104"/>
      <c r="P965" s="104"/>
      <c r="Q965" s="104"/>
      <c r="R965" s="104"/>
      <c r="S965" s="104"/>
      <c r="T965" s="104"/>
      <c r="U965" s="104"/>
      <c r="V965" s="105"/>
      <c r="W965" s="15"/>
      <c r="X965" s="15"/>
      <c r="Y965" s="15"/>
    </row>
    <row r="966" spans="1:25" s="16" customFormat="1" ht="22.5" customHeight="1" x14ac:dyDescent="0.3">
      <c r="A966" s="85" t="s">
        <v>124</v>
      </c>
      <c r="B966" s="86"/>
      <c r="C966" s="86"/>
      <c r="D966" s="86"/>
      <c r="E966" s="86"/>
      <c r="F966" s="86"/>
      <c r="G966" s="86"/>
      <c r="H966" s="86"/>
      <c r="I966" s="86"/>
      <c r="J966" s="106" t="s">
        <v>125</v>
      </c>
      <c r="K966" s="106"/>
      <c r="L966" s="106"/>
      <c r="M966" s="106"/>
      <c r="N966" s="107" t="s">
        <v>126</v>
      </c>
      <c r="O966" s="107"/>
      <c r="P966" s="108"/>
      <c r="Q966" s="86" t="s">
        <v>105</v>
      </c>
      <c r="R966" s="86"/>
      <c r="S966" s="86"/>
      <c r="T966" s="86" t="s">
        <v>106</v>
      </c>
      <c r="U966" s="86"/>
      <c r="V966" s="90"/>
      <c r="W966" s="15"/>
      <c r="X966" s="15"/>
      <c r="Y966" s="15"/>
    </row>
    <row r="967" spans="1:25" s="16" customFormat="1" ht="13" x14ac:dyDescent="0.3">
      <c r="A967" s="95" t="s">
        <v>185</v>
      </c>
      <c r="B967" s="96"/>
      <c r="C967" s="96"/>
      <c r="D967" s="96"/>
      <c r="E967" s="96"/>
      <c r="F967" s="96"/>
      <c r="G967" s="96"/>
      <c r="H967" s="96"/>
      <c r="I967" s="96"/>
      <c r="J967" s="97">
        <v>1</v>
      </c>
      <c r="K967" s="97"/>
      <c r="L967" s="97"/>
      <c r="M967" s="97"/>
      <c r="N967" s="98">
        <v>139345</v>
      </c>
      <c r="O967" s="98"/>
      <c r="P967" s="99"/>
      <c r="Q967" s="100">
        <v>0.2</v>
      </c>
      <c r="R967" s="100"/>
      <c r="S967" s="100"/>
      <c r="T967" s="101">
        <f>+(J967*N967)/Q967</f>
        <v>696725</v>
      </c>
      <c r="U967" s="101"/>
      <c r="V967" s="102"/>
      <c r="W967" s="15"/>
      <c r="X967" s="15"/>
      <c r="Y967" s="15"/>
    </row>
    <row r="968" spans="1:25" s="16" customFormat="1" ht="13" x14ac:dyDescent="0.3">
      <c r="A968" s="95" t="s">
        <v>128</v>
      </c>
      <c r="B968" s="96"/>
      <c r="C968" s="96"/>
      <c r="D968" s="96"/>
      <c r="E968" s="96"/>
      <c r="F968" s="96"/>
      <c r="G968" s="96"/>
      <c r="H968" s="96"/>
      <c r="I968" s="96"/>
      <c r="J968" s="97">
        <v>1</v>
      </c>
      <c r="K968" s="97"/>
      <c r="L968" s="97"/>
      <c r="M968" s="97"/>
      <c r="N968" s="98">
        <v>95436</v>
      </c>
      <c r="O968" s="98"/>
      <c r="P968" s="99"/>
      <c r="Q968" s="100">
        <v>0.2</v>
      </c>
      <c r="R968" s="100"/>
      <c r="S968" s="100"/>
      <c r="T968" s="101">
        <f>+(J968*N968)/Q968</f>
        <v>477180</v>
      </c>
      <c r="U968" s="101"/>
      <c r="V968" s="102"/>
      <c r="W968" s="15"/>
      <c r="X968" s="15"/>
      <c r="Y968" s="15"/>
    </row>
    <row r="969" spans="1:25" s="16" customFormat="1" ht="13" x14ac:dyDescent="0.3">
      <c r="A969" s="85"/>
      <c r="B969" s="86"/>
      <c r="C969" s="86"/>
      <c r="D969" s="86"/>
      <c r="E969" s="86"/>
      <c r="F969" s="86"/>
      <c r="G969" s="86"/>
      <c r="H969" s="86"/>
      <c r="I969" s="86"/>
      <c r="J969" s="87"/>
      <c r="K969" s="88"/>
      <c r="L969" s="88"/>
      <c r="M969" s="88"/>
      <c r="N969" s="88"/>
      <c r="O969" s="88"/>
      <c r="P969" s="89"/>
      <c r="Q969" s="86"/>
      <c r="R969" s="86"/>
      <c r="S969" s="86"/>
      <c r="T969" s="86"/>
      <c r="U969" s="86"/>
      <c r="V969" s="90"/>
      <c r="W969" s="15"/>
      <c r="X969" s="15"/>
      <c r="Y969" s="15"/>
    </row>
    <row r="970" spans="1:25" s="16" customFormat="1" ht="13" x14ac:dyDescent="0.3">
      <c r="A970" s="91" t="s">
        <v>109</v>
      </c>
      <c r="B970" s="92"/>
      <c r="C970" s="92"/>
      <c r="D970" s="92"/>
      <c r="E970" s="92"/>
      <c r="F970" s="92"/>
      <c r="G970" s="92"/>
      <c r="H970" s="92"/>
      <c r="I970" s="92"/>
      <c r="J970" s="92"/>
      <c r="K970" s="92"/>
      <c r="L970" s="92"/>
      <c r="M970" s="92"/>
      <c r="N970" s="92"/>
      <c r="O970" s="92"/>
      <c r="P970" s="92"/>
      <c r="Q970" s="92"/>
      <c r="R970" s="92"/>
      <c r="S970" s="92"/>
      <c r="T970" s="93">
        <f>+SUM(T967:V968)</f>
        <v>1173905</v>
      </c>
      <c r="U970" s="93"/>
      <c r="V970" s="94"/>
      <c r="W970" s="15"/>
      <c r="X970" s="15"/>
      <c r="Y970" s="15"/>
    </row>
    <row r="971" spans="1:25" s="28" customFormat="1" x14ac:dyDescent="0.35">
      <c r="A971" s="77" t="s">
        <v>129</v>
      </c>
      <c r="B971" s="78"/>
      <c r="C971" s="78"/>
      <c r="D971" s="78"/>
      <c r="E971" s="78"/>
      <c r="F971" s="78"/>
      <c r="G971" s="78"/>
      <c r="H971" s="78"/>
      <c r="I971" s="78"/>
      <c r="J971" s="78"/>
      <c r="K971" s="78"/>
      <c r="L971" s="78"/>
      <c r="M971" s="78"/>
      <c r="N971" s="78"/>
      <c r="O971" s="78"/>
      <c r="P971" s="78"/>
      <c r="Q971" s="78"/>
      <c r="R971" s="78"/>
      <c r="S971" s="78"/>
      <c r="T971" s="79">
        <f>+T970+T963+T957+T949</f>
        <v>1291405</v>
      </c>
      <c r="U971" s="79"/>
      <c r="V971" s="80"/>
      <c r="W971" s="15"/>
      <c r="X971" s="15"/>
      <c r="Y971" s="15"/>
    </row>
    <row r="972" spans="1:25" s="28" customFormat="1" x14ac:dyDescent="0.35">
      <c r="A972" s="29" t="s">
        <v>130</v>
      </c>
      <c r="B972" s="30"/>
      <c r="C972" s="30"/>
      <c r="D972" s="31"/>
      <c r="E972" s="32">
        <v>0.25</v>
      </c>
      <c r="F972" s="30"/>
      <c r="G972" s="30"/>
      <c r="H972" s="30"/>
      <c r="I972" s="30"/>
      <c r="J972" s="30"/>
      <c r="K972" s="30"/>
      <c r="L972" s="30"/>
      <c r="M972" s="31"/>
      <c r="N972" s="27"/>
      <c r="O972" s="27"/>
      <c r="P972" s="27"/>
      <c r="Q972" s="27"/>
      <c r="R972" s="27"/>
      <c r="S972" s="27" t="s">
        <v>131</v>
      </c>
      <c r="T972" s="79">
        <f>+T971*E972</f>
        <v>322851.25</v>
      </c>
      <c r="U972" s="79"/>
      <c r="V972" s="80"/>
      <c r="W972" s="15"/>
      <c r="X972" s="15"/>
      <c r="Y972" s="15"/>
    </row>
    <row r="973" spans="1:25" s="28" customFormat="1" ht="15" thickBot="1" x14ac:dyDescent="0.4">
      <c r="A973" s="81" t="s">
        <v>132</v>
      </c>
      <c r="B973" s="82"/>
      <c r="C973" s="82"/>
      <c r="D973" s="82"/>
      <c r="E973" s="82"/>
      <c r="F973" s="82"/>
      <c r="G973" s="82"/>
      <c r="H973" s="82"/>
      <c r="I973" s="82"/>
      <c r="J973" s="82"/>
      <c r="K973" s="82"/>
      <c r="L973" s="82"/>
      <c r="M973" s="82"/>
      <c r="N973" s="82"/>
      <c r="O973" s="82"/>
      <c r="P973" s="82"/>
      <c r="Q973" s="82"/>
      <c r="R973" s="82"/>
      <c r="S973" s="82"/>
      <c r="T973" s="83">
        <f>+T972+T971</f>
        <v>1614256.25</v>
      </c>
      <c r="U973" s="83"/>
      <c r="V973" s="84"/>
      <c r="W973" s="15"/>
      <c r="X973" s="15"/>
      <c r="Y973" s="15"/>
    </row>
    <row r="975" spans="1:25" ht="15" thickBot="1" x14ac:dyDescent="0.4"/>
    <row r="976" spans="1:25" s="12" customFormat="1" ht="30" customHeight="1" x14ac:dyDescent="0.35">
      <c r="A976" s="137"/>
      <c r="B976" s="138"/>
      <c r="C976" s="138"/>
      <c r="D976" s="139"/>
      <c r="E976" s="146" t="s">
        <v>94</v>
      </c>
      <c r="F976" s="147"/>
      <c r="G976" s="147"/>
      <c r="H976" s="147"/>
      <c r="I976" s="147"/>
      <c r="J976" s="147"/>
      <c r="K976" s="147"/>
      <c r="L976" s="147"/>
      <c r="M976" s="147"/>
      <c r="N976" s="147"/>
      <c r="O976" s="147"/>
      <c r="P976" s="147"/>
      <c r="Q976" s="147"/>
      <c r="R976" s="147"/>
      <c r="S976" s="148"/>
      <c r="T976" s="146" t="s">
        <v>95</v>
      </c>
      <c r="U976" s="147"/>
      <c r="V976" s="148"/>
    </row>
    <row r="977" spans="1:25" s="12" customFormat="1" ht="30" customHeight="1" thickBot="1" x14ac:dyDescent="0.4">
      <c r="A977" s="140"/>
      <c r="B977" s="141"/>
      <c r="C977" s="141"/>
      <c r="D977" s="142"/>
      <c r="E977" s="149"/>
      <c r="F977" s="150"/>
      <c r="G977" s="150"/>
      <c r="H977" s="150"/>
      <c r="I977" s="150"/>
      <c r="J977" s="150"/>
      <c r="K977" s="150"/>
      <c r="L977" s="150"/>
      <c r="M977" s="150"/>
      <c r="N977" s="150"/>
      <c r="O977" s="150"/>
      <c r="P977" s="150"/>
      <c r="Q977" s="150"/>
      <c r="R977" s="150"/>
      <c r="S977" s="151"/>
      <c r="T977" s="149"/>
      <c r="U977" s="150"/>
      <c r="V977" s="151"/>
    </row>
    <row r="978" spans="1:25" s="12" customFormat="1" ht="5.15" customHeight="1" thickBot="1" x14ac:dyDescent="0.4">
      <c r="A978" s="140"/>
      <c r="B978" s="141"/>
      <c r="C978" s="141"/>
      <c r="D978" s="142"/>
      <c r="E978" s="152"/>
      <c r="F978" s="153"/>
      <c r="G978" s="153"/>
      <c r="H978" s="153"/>
      <c r="I978" s="153"/>
      <c r="J978" s="153"/>
      <c r="K978" s="153"/>
      <c r="L978" s="153"/>
      <c r="M978" s="153"/>
      <c r="N978" s="153"/>
      <c r="O978" s="153"/>
      <c r="P978" s="153"/>
      <c r="Q978" s="153"/>
      <c r="R978" s="153"/>
      <c r="S978" s="153"/>
      <c r="T978" s="153"/>
      <c r="U978" s="153"/>
      <c r="V978" s="154"/>
    </row>
    <row r="979" spans="1:25" s="12" customFormat="1" ht="25" customHeight="1" thickBot="1" x14ac:dyDescent="0.4">
      <c r="A979" s="140"/>
      <c r="B979" s="141"/>
      <c r="C979" s="141"/>
      <c r="D979" s="142"/>
      <c r="E979" s="128" t="s">
        <v>96</v>
      </c>
      <c r="F979" s="129"/>
      <c r="G979" s="129"/>
      <c r="H979" s="129"/>
      <c r="I979" s="129"/>
      <c r="J979" s="129"/>
      <c r="K979" s="129"/>
      <c r="L979" s="129"/>
      <c r="M979" s="129"/>
      <c r="N979" s="129"/>
      <c r="O979" s="129"/>
      <c r="P979" s="129"/>
      <c r="Q979" s="129"/>
      <c r="R979" s="129"/>
      <c r="S979" s="129"/>
      <c r="T979" s="129"/>
      <c r="U979" s="129"/>
      <c r="V979" s="130"/>
    </row>
    <row r="980" spans="1:25" s="12" customFormat="1" ht="5.15" customHeight="1" thickBot="1" x14ac:dyDescent="0.4">
      <c r="A980" s="143"/>
      <c r="B980" s="144"/>
      <c r="C980" s="144"/>
      <c r="D980" s="145"/>
      <c r="E980" s="128"/>
      <c r="F980" s="129"/>
      <c r="G980" s="129"/>
      <c r="H980" s="129"/>
      <c r="I980" s="129"/>
      <c r="J980" s="129"/>
      <c r="K980" s="129"/>
      <c r="L980" s="129"/>
      <c r="M980" s="129"/>
      <c r="N980" s="129"/>
      <c r="O980" s="129"/>
      <c r="P980" s="129"/>
      <c r="Q980" s="129"/>
      <c r="R980" s="129"/>
      <c r="S980" s="129"/>
      <c r="T980" s="129"/>
      <c r="U980" s="129"/>
      <c r="V980" s="130"/>
    </row>
    <row r="981" spans="1:25" s="14" customFormat="1" x14ac:dyDescent="0.35">
      <c r="A981" s="131" t="s">
        <v>97</v>
      </c>
      <c r="B981" s="132"/>
      <c r="C981" s="132"/>
      <c r="D981" s="132"/>
      <c r="E981" s="132"/>
      <c r="F981" s="132"/>
      <c r="G981" s="132"/>
      <c r="H981" s="132"/>
      <c r="I981" s="132"/>
      <c r="J981" s="132"/>
      <c r="K981" s="132"/>
      <c r="L981" s="132"/>
      <c r="M981" s="132"/>
      <c r="N981" s="132"/>
      <c r="O981" s="132"/>
      <c r="P981" s="132"/>
      <c r="Q981" s="132"/>
      <c r="R981" s="132"/>
      <c r="S981" s="132"/>
      <c r="T981" s="132"/>
      <c r="U981" s="132"/>
      <c r="V981" s="133"/>
      <c r="W981" s="13"/>
      <c r="X981" s="13"/>
      <c r="Y981" s="13"/>
    </row>
    <row r="982" spans="1:25" s="16" customFormat="1" ht="13" x14ac:dyDescent="0.3">
      <c r="A982" s="134" t="s">
        <v>98</v>
      </c>
      <c r="B982" s="135"/>
      <c r="C982" s="135" t="s">
        <v>3</v>
      </c>
      <c r="D982" s="135"/>
      <c r="E982" s="135"/>
      <c r="F982" s="135"/>
      <c r="G982" s="135"/>
      <c r="H982" s="135"/>
      <c r="I982" s="135"/>
      <c r="J982" s="135"/>
      <c r="K982" s="135"/>
      <c r="L982" s="135"/>
      <c r="M982" s="135"/>
      <c r="N982" s="135"/>
      <c r="O982" s="135"/>
      <c r="P982" s="135"/>
      <c r="Q982" s="135"/>
      <c r="R982" s="135" t="s">
        <v>99</v>
      </c>
      <c r="S982" s="135"/>
      <c r="T982" s="135" t="s">
        <v>100</v>
      </c>
      <c r="U982" s="135"/>
      <c r="V982" s="136"/>
      <c r="W982" s="15"/>
      <c r="X982" s="15"/>
      <c r="Y982" s="15"/>
    </row>
    <row r="983" spans="1:25" s="14" customFormat="1" x14ac:dyDescent="0.35">
      <c r="A983" s="123">
        <f>+'2026'!B21</f>
        <v>15</v>
      </c>
      <c r="B983" s="124"/>
      <c r="C983" s="125" t="str">
        <f>+'2026'!F21</f>
        <v>Mantenimiento general de tuberías de cisterna: inspección, verificación de funcionamiento, limpieza y ajuste de elementos de sujeción. Entrega a satisfacción y funcionamiento</v>
      </c>
      <c r="D983" s="126"/>
      <c r="E983" s="126"/>
      <c r="F983" s="126"/>
      <c r="G983" s="126"/>
      <c r="H983" s="126"/>
      <c r="I983" s="126"/>
      <c r="J983" s="126"/>
      <c r="K983" s="126"/>
      <c r="L983" s="126"/>
      <c r="M983" s="126"/>
      <c r="N983" s="126"/>
      <c r="O983" s="126"/>
      <c r="P983" s="126"/>
      <c r="Q983" s="126"/>
      <c r="R983" s="126" t="str">
        <f>+'2026'!G21</f>
        <v>UND</v>
      </c>
      <c r="S983" s="126"/>
      <c r="T983" s="126"/>
      <c r="U983" s="126"/>
      <c r="V983" s="127"/>
      <c r="W983" s="13"/>
      <c r="X983" s="13"/>
      <c r="Y983" s="13"/>
    </row>
    <row r="984" spans="1:25" s="16" customFormat="1" ht="13" x14ac:dyDescent="0.3">
      <c r="A984" s="17"/>
      <c r="B984" s="18"/>
      <c r="C984" s="18"/>
      <c r="D984" s="18"/>
      <c r="E984" s="18"/>
      <c r="F984" s="18"/>
      <c r="G984" s="18"/>
      <c r="H984" s="18"/>
      <c r="I984" s="18"/>
      <c r="J984" s="18"/>
      <c r="K984" s="18"/>
      <c r="L984" s="18"/>
      <c r="M984" s="18"/>
      <c r="N984" s="18"/>
      <c r="O984" s="18"/>
      <c r="P984" s="18"/>
      <c r="Q984" s="18"/>
      <c r="R984" s="18"/>
      <c r="S984" s="18"/>
      <c r="T984" s="18"/>
      <c r="U984" s="18"/>
      <c r="V984" s="19"/>
      <c r="W984" s="15"/>
      <c r="X984" s="15"/>
      <c r="Y984" s="15"/>
    </row>
    <row r="985" spans="1:25" s="16" customFormat="1" ht="13" x14ac:dyDescent="0.3">
      <c r="A985" s="103" t="s">
        <v>101</v>
      </c>
      <c r="B985" s="104"/>
      <c r="C985" s="104"/>
      <c r="D985" s="104"/>
      <c r="E985" s="104"/>
      <c r="F985" s="104"/>
      <c r="G985" s="104"/>
      <c r="H985" s="104"/>
      <c r="I985" s="104"/>
      <c r="J985" s="104"/>
      <c r="K985" s="104"/>
      <c r="L985" s="104"/>
      <c r="M985" s="104"/>
      <c r="N985" s="104"/>
      <c r="O985" s="104"/>
      <c r="P985" s="104"/>
      <c r="Q985" s="104"/>
      <c r="R985" s="104"/>
      <c r="S985" s="104"/>
      <c r="T985" s="104"/>
      <c r="U985" s="104"/>
      <c r="V985" s="105"/>
      <c r="W985" s="15"/>
      <c r="X985" s="15"/>
      <c r="Y985" s="15"/>
    </row>
    <row r="986" spans="1:25" s="16" customFormat="1" ht="13" x14ac:dyDescent="0.3">
      <c r="A986" s="85" t="s">
        <v>3</v>
      </c>
      <c r="B986" s="86"/>
      <c r="C986" s="86"/>
      <c r="D986" s="86"/>
      <c r="E986" s="86"/>
      <c r="F986" s="86"/>
      <c r="G986" s="86"/>
      <c r="H986" s="86" t="s">
        <v>102</v>
      </c>
      <c r="I986" s="86"/>
      <c r="J986" s="86"/>
      <c r="K986" s="86" t="s">
        <v>103</v>
      </c>
      <c r="L986" s="86"/>
      <c r="M986" s="86"/>
      <c r="N986" s="86"/>
      <c r="O986" s="86" t="s">
        <v>104</v>
      </c>
      <c r="P986" s="86"/>
      <c r="Q986" s="86"/>
      <c r="R986" s="86" t="s">
        <v>105</v>
      </c>
      <c r="S986" s="86"/>
      <c r="T986" s="86" t="s">
        <v>106</v>
      </c>
      <c r="U986" s="86"/>
      <c r="V986" s="90"/>
      <c r="W986" s="15"/>
      <c r="X986" s="15"/>
      <c r="Y986" s="15"/>
    </row>
    <row r="987" spans="1:25" s="16" customFormat="1" ht="13" x14ac:dyDescent="0.3">
      <c r="A987" s="95" t="s">
        <v>107</v>
      </c>
      <c r="B987" s="122"/>
      <c r="C987" s="122"/>
      <c r="D987" s="122"/>
      <c r="E987" s="122"/>
      <c r="F987" s="122"/>
      <c r="G987" s="122"/>
      <c r="H987" s="86"/>
      <c r="I987" s="86"/>
      <c r="J987" s="86"/>
      <c r="K987" s="86"/>
      <c r="L987" s="86"/>
      <c r="M987" s="86"/>
      <c r="N987" s="86"/>
      <c r="O987" s="86"/>
      <c r="P987" s="86"/>
      <c r="Q987" s="86"/>
      <c r="R987" s="86"/>
      <c r="S987" s="86"/>
      <c r="T987" s="101">
        <v>85000</v>
      </c>
      <c r="U987" s="101"/>
      <c r="V987" s="102"/>
      <c r="W987" s="15"/>
      <c r="X987" s="15"/>
      <c r="Y987" s="15"/>
    </row>
    <row r="988" spans="1:25" s="16" customFormat="1" ht="13" x14ac:dyDescent="0.3">
      <c r="A988" s="95"/>
      <c r="B988" s="96"/>
      <c r="C988" s="96"/>
      <c r="D988" s="96"/>
      <c r="E988" s="96"/>
      <c r="F988" s="96"/>
      <c r="G988" s="96"/>
      <c r="H988" s="86"/>
      <c r="I988" s="86"/>
      <c r="J988" s="86"/>
      <c r="K988" s="86"/>
      <c r="L988" s="86"/>
      <c r="M988" s="86"/>
      <c r="N988" s="86"/>
      <c r="O988" s="101"/>
      <c r="P988" s="101"/>
      <c r="Q988" s="101"/>
      <c r="R988" s="100"/>
      <c r="S988" s="100"/>
      <c r="T988" s="163"/>
      <c r="U988" s="163"/>
      <c r="V988" s="164"/>
      <c r="W988" s="15"/>
      <c r="X988" s="15"/>
      <c r="Y988" s="15"/>
    </row>
    <row r="989" spans="1:25" s="16" customFormat="1" ht="13" x14ac:dyDescent="0.3">
      <c r="A989" s="95"/>
      <c r="B989" s="96"/>
      <c r="C989" s="96"/>
      <c r="D989" s="96"/>
      <c r="E989" s="96"/>
      <c r="F989" s="96"/>
      <c r="G989" s="96"/>
      <c r="H989" s="86"/>
      <c r="I989" s="86"/>
      <c r="J989" s="86"/>
      <c r="K989" s="86"/>
      <c r="L989" s="86"/>
      <c r="M989" s="86"/>
      <c r="N989" s="86"/>
      <c r="O989" s="101"/>
      <c r="P989" s="101"/>
      <c r="Q989" s="101"/>
      <c r="R989" s="100"/>
      <c r="S989" s="100"/>
      <c r="T989" s="163"/>
      <c r="U989" s="163"/>
      <c r="V989" s="164"/>
      <c r="W989" s="15"/>
      <c r="X989" s="15"/>
      <c r="Y989" s="15"/>
    </row>
    <row r="990" spans="1:25" s="16" customFormat="1" ht="13" x14ac:dyDescent="0.3">
      <c r="A990" s="91" t="s">
        <v>109</v>
      </c>
      <c r="B990" s="92"/>
      <c r="C990" s="92"/>
      <c r="D990" s="92"/>
      <c r="E990" s="92"/>
      <c r="F990" s="92"/>
      <c r="G990" s="92"/>
      <c r="H990" s="92"/>
      <c r="I990" s="92"/>
      <c r="J990" s="92"/>
      <c r="K990" s="92"/>
      <c r="L990" s="92"/>
      <c r="M990" s="92"/>
      <c r="N990" s="92"/>
      <c r="O990" s="92"/>
      <c r="P990" s="92"/>
      <c r="Q990" s="92"/>
      <c r="R990" s="92"/>
      <c r="S990" s="92"/>
      <c r="T990" s="109">
        <f>+SUM(T987:V989)</f>
        <v>85000</v>
      </c>
      <c r="U990" s="86"/>
      <c r="V990" s="90"/>
      <c r="W990" s="15"/>
      <c r="X990" s="15"/>
      <c r="Y990" s="15"/>
    </row>
    <row r="991" spans="1:25" s="16" customFormat="1" ht="13" x14ac:dyDescent="0.3">
      <c r="A991" s="20"/>
      <c r="B991" s="21"/>
      <c r="C991" s="21"/>
      <c r="D991" s="21"/>
      <c r="E991" s="21"/>
      <c r="F991" s="21"/>
      <c r="G991" s="21"/>
      <c r="H991" s="21"/>
      <c r="I991" s="21"/>
      <c r="J991" s="21"/>
      <c r="K991" s="21"/>
      <c r="L991" s="21"/>
      <c r="M991" s="21"/>
      <c r="N991" s="21"/>
      <c r="O991" s="21"/>
      <c r="P991" s="21"/>
      <c r="Q991" s="21"/>
      <c r="R991" s="21"/>
      <c r="S991" s="22"/>
      <c r="T991" s="22"/>
      <c r="U991" s="22"/>
      <c r="V991" s="23"/>
      <c r="W991" s="15"/>
      <c r="X991" s="15"/>
      <c r="Y991" s="15"/>
    </row>
    <row r="992" spans="1:25" s="16" customFormat="1" ht="13" x14ac:dyDescent="0.3">
      <c r="A992" s="103" t="s">
        <v>110</v>
      </c>
      <c r="B992" s="104"/>
      <c r="C992" s="104"/>
      <c r="D992" s="104"/>
      <c r="E992" s="104"/>
      <c r="F992" s="104"/>
      <c r="G992" s="104"/>
      <c r="H992" s="104"/>
      <c r="I992" s="104"/>
      <c r="J992" s="104"/>
      <c r="K992" s="104"/>
      <c r="L992" s="104"/>
      <c r="M992" s="104"/>
      <c r="N992" s="104"/>
      <c r="O992" s="104"/>
      <c r="P992" s="104"/>
      <c r="Q992" s="104"/>
      <c r="R992" s="104"/>
      <c r="S992" s="104"/>
      <c r="T992" s="104"/>
      <c r="U992" s="104"/>
      <c r="V992" s="105"/>
      <c r="W992" s="15"/>
      <c r="X992" s="15"/>
      <c r="Y992" s="15"/>
    </row>
    <row r="993" spans="1:25" s="16" customFormat="1" ht="13" x14ac:dyDescent="0.3">
      <c r="A993" s="118" t="s">
        <v>3</v>
      </c>
      <c r="B993" s="119"/>
      <c r="C993" s="119"/>
      <c r="D993" s="119"/>
      <c r="E993" s="119"/>
      <c r="F993" s="119"/>
      <c r="G993" s="119"/>
      <c r="H993" s="119"/>
      <c r="I993" s="119"/>
      <c r="J993" s="119"/>
      <c r="K993" s="119"/>
      <c r="L993" s="119"/>
      <c r="M993" s="119" t="s">
        <v>99</v>
      </c>
      <c r="N993" s="119"/>
      <c r="O993" s="119" t="s">
        <v>100</v>
      </c>
      <c r="P993" s="119"/>
      <c r="Q993" s="119" t="s">
        <v>111</v>
      </c>
      <c r="R993" s="119"/>
      <c r="S993" s="119"/>
      <c r="T993" s="119" t="s">
        <v>112</v>
      </c>
      <c r="U993" s="119"/>
      <c r="V993" s="120"/>
      <c r="W993" s="15"/>
      <c r="X993" s="15"/>
      <c r="Y993" s="15"/>
    </row>
    <row r="994" spans="1:25" s="16" customFormat="1" ht="13" x14ac:dyDescent="0.3">
      <c r="A994" s="110" t="s">
        <v>135</v>
      </c>
      <c r="B994" s="111"/>
      <c r="C994" s="111"/>
      <c r="D994" s="111"/>
      <c r="E994" s="111"/>
      <c r="F994" s="111"/>
      <c r="G994" s="111"/>
      <c r="H994" s="111"/>
      <c r="I994" s="111"/>
      <c r="J994" s="111"/>
      <c r="K994" s="111"/>
      <c r="L994" s="112"/>
      <c r="M994" s="113" t="s">
        <v>169</v>
      </c>
      <c r="N994" s="113"/>
      <c r="O994" s="117">
        <v>0.5</v>
      </c>
      <c r="P994" s="117"/>
      <c r="Q994" s="114">
        <v>35000</v>
      </c>
      <c r="R994" s="114"/>
      <c r="S994" s="114"/>
      <c r="T994" s="115">
        <f>+O994*Q994</f>
        <v>17500</v>
      </c>
      <c r="U994" s="113"/>
      <c r="V994" s="116"/>
      <c r="W994" s="15"/>
      <c r="X994" s="15"/>
      <c r="Y994" s="15"/>
    </row>
    <row r="995" spans="1:25" s="16" customFormat="1" ht="13" x14ac:dyDescent="0.3">
      <c r="A995" s="110" t="s">
        <v>115</v>
      </c>
      <c r="B995" s="111"/>
      <c r="C995" s="111"/>
      <c r="D995" s="111"/>
      <c r="E995" s="111"/>
      <c r="F995" s="111"/>
      <c r="G995" s="111"/>
      <c r="H995" s="111"/>
      <c r="I995" s="111"/>
      <c r="J995" s="111"/>
      <c r="K995" s="111"/>
      <c r="L995" s="112"/>
      <c r="M995" s="113" t="s">
        <v>7</v>
      </c>
      <c r="N995" s="113"/>
      <c r="O995" s="117">
        <v>1</v>
      </c>
      <c r="P995" s="117"/>
      <c r="Q995" s="114">
        <v>8000</v>
      </c>
      <c r="R995" s="114"/>
      <c r="S995" s="114"/>
      <c r="T995" s="115">
        <f t="shared" ref="T995:T996" si="23">+O995*Q995</f>
        <v>8000</v>
      </c>
      <c r="U995" s="113"/>
      <c r="V995" s="116"/>
      <c r="W995" s="15"/>
      <c r="X995" s="15"/>
      <c r="Y995" s="15"/>
    </row>
    <row r="996" spans="1:25" s="16" customFormat="1" ht="13" x14ac:dyDescent="0.3">
      <c r="A996" s="110" t="s">
        <v>184</v>
      </c>
      <c r="B996" s="111"/>
      <c r="C996" s="111"/>
      <c r="D996" s="111"/>
      <c r="E996" s="111"/>
      <c r="F996" s="111"/>
      <c r="G996" s="111"/>
      <c r="H996" s="111"/>
      <c r="I996" s="111"/>
      <c r="J996" s="111"/>
      <c r="K996" s="111"/>
      <c r="L996" s="112"/>
      <c r="M996" s="113" t="s">
        <v>169</v>
      </c>
      <c r="N996" s="113"/>
      <c r="O996" s="117">
        <v>0.2</v>
      </c>
      <c r="P996" s="117"/>
      <c r="Q996" s="114">
        <v>35000</v>
      </c>
      <c r="R996" s="114"/>
      <c r="S996" s="114"/>
      <c r="T996" s="115">
        <f t="shared" si="23"/>
        <v>7000</v>
      </c>
      <c r="U996" s="113"/>
      <c r="V996" s="116"/>
      <c r="W996" s="15"/>
      <c r="X996" s="15"/>
      <c r="Y996" s="15"/>
    </row>
    <row r="997" spans="1:25" s="16" customFormat="1" ht="13" x14ac:dyDescent="0.3">
      <c r="A997" s="155"/>
      <c r="B997" s="156"/>
      <c r="C997" s="156"/>
      <c r="D997" s="156"/>
      <c r="E997" s="156"/>
      <c r="F997" s="156"/>
      <c r="G997" s="156"/>
      <c r="H997" s="156"/>
      <c r="I997" s="156"/>
      <c r="J997" s="156"/>
      <c r="K997" s="156"/>
      <c r="L997" s="157"/>
      <c r="M997" s="158"/>
      <c r="N997" s="159"/>
      <c r="O997" s="160"/>
      <c r="P997" s="161"/>
      <c r="Q997" s="162"/>
      <c r="R997" s="98"/>
      <c r="S997" s="99"/>
      <c r="T997" s="115"/>
      <c r="U997" s="113"/>
      <c r="V997" s="116"/>
      <c r="W997" s="15"/>
      <c r="X997" s="15"/>
      <c r="Y997" s="15"/>
    </row>
    <row r="998" spans="1:25" s="16" customFormat="1" ht="13" x14ac:dyDescent="0.3">
      <c r="A998" s="91" t="s">
        <v>109</v>
      </c>
      <c r="B998" s="92"/>
      <c r="C998" s="92"/>
      <c r="D998" s="92"/>
      <c r="E998" s="92"/>
      <c r="F998" s="92"/>
      <c r="G998" s="92"/>
      <c r="H998" s="92"/>
      <c r="I998" s="92"/>
      <c r="J998" s="92"/>
      <c r="K998" s="92"/>
      <c r="L998" s="92"/>
      <c r="M998" s="92"/>
      <c r="N998" s="92"/>
      <c r="O998" s="92"/>
      <c r="P998" s="92"/>
      <c r="Q998" s="92"/>
      <c r="R998" s="92"/>
      <c r="S998" s="92"/>
      <c r="T998" s="109">
        <f>+SUM(T994:V997)</f>
        <v>32500</v>
      </c>
      <c r="U998" s="86"/>
      <c r="V998" s="90"/>
      <c r="W998" s="15"/>
      <c r="X998" s="15"/>
      <c r="Y998" s="15"/>
    </row>
    <row r="999" spans="1:25" s="16" customFormat="1" ht="13" x14ac:dyDescent="0.3">
      <c r="A999" s="103" t="s">
        <v>117</v>
      </c>
      <c r="B999" s="104"/>
      <c r="C999" s="104"/>
      <c r="D999" s="104"/>
      <c r="E999" s="104"/>
      <c r="F999" s="104"/>
      <c r="G999" s="104"/>
      <c r="H999" s="104"/>
      <c r="I999" s="104"/>
      <c r="J999" s="104"/>
      <c r="K999" s="104"/>
      <c r="L999" s="104"/>
      <c r="M999" s="104"/>
      <c r="N999" s="104"/>
      <c r="O999" s="104"/>
      <c r="P999" s="104"/>
      <c r="Q999" s="104"/>
      <c r="R999" s="104"/>
      <c r="S999" s="104"/>
      <c r="T999" s="104"/>
      <c r="U999" s="104"/>
      <c r="V999" s="105"/>
      <c r="W999" s="15"/>
      <c r="X999" s="15"/>
      <c r="Y999" s="15"/>
    </row>
    <row r="1000" spans="1:25" s="16" customFormat="1" ht="13" x14ac:dyDescent="0.3">
      <c r="A1000" s="85" t="s">
        <v>118</v>
      </c>
      <c r="B1000" s="86"/>
      <c r="C1000" s="86"/>
      <c r="D1000" s="86"/>
      <c r="E1000" s="86"/>
      <c r="F1000" s="86"/>
      <c r="G1000" s="86"/>
      <c r="H1000" s="86"/>
      <c r="I1000" s="86"/>
      <c r="J1000" s="86"/>
      <c r="K1000" s="86" t="s">
        <v>119</v>
      </c>
      <c r="L1000" s="86"/>
      <c r="M1000" s="86" t="s">
        <v>120</v>
      </c>
      <c r="N1000" s="86"/>
      <c r="O1000" s="86" t="s">
        <v>121</v>
      </c>
      <c r="P1000" s="86"/>
      <c r="Q1000" s="86"/>
      <c r="R1000" s="86" t="s">
        <v>122</v>
      </c>
      <c r="S1000" s="86"/>
      <c r="T1000" s="86" t="s">
        <v>106</v>
      </c>
      <c r="U1000" s="86"/>
      <c r="V1000" s="90"/>
      <c r="W1000" s="15"/>
      <c r="X1000" s="15"/>
      <c r="Y1000" s="15"/>
    </row>
    <row r="1001" spans="1:25" s="16" customFormat="1" ht="13" x14ac:dyDescent="0.3">
      <c r="A1001" s="85"/>
      <c r="B1001" s="86"/>
      <c r="C1001" s="86"/>
      <c r="D1001" s="86"/>
      <c r="E1001" s="86"/>
      <c r="F1001" s="86"/>
      <c r="G1001" s="86"/>
      <c r="H1001" s="86"/>
      <c r="I1001" s="86"/>
      <c r="J1001" s="86"/>
      <c r="K1001" s="86"/>
      <c r="L1001" s="86"/>
      <c r="M1001" s="86"/>
      <c r="N1001" s="86"/>
      <c r="O1001" s="86"/>
      <c r="P1001" s="86"/>
      <c r="Q1001" s="86"/>
      <c r="R1001" s="86"/>
      <c r="S1001" s="86"/>
      <c r="T1001" s="86"/>
      <c r="U1001" s="86"/>
      <c r="V1001" s="90"/>
      <c r="W1001" s="15"/>
      <c r="X1001" s="15"/>
      <c r="Y1001" s="15"/>
    </row>
    <row r="1002" spans="1:25" s="16" customFormat="1" ht="13" x14ac:dyDescent="0.3">
      <c r="A1002" s="85"/>
      <c r="B1002" s="86"/>
      <c r="C1002" s="86"/>
      <c r="D1002" s="86"/>
      <c r="E1002" s="86"/>
      <c r="F1002" s="86"/>
      <c r="G1002" s="86"/>
      <c r="H1002" s="86"/>
      <c r="I1002" s="86"/>
      <c r="J1002" s="86"/>
      <c r="K1002" s="86"/>
      <c r="L1002" s="86"/>
      <c r="M1002" s="86"/>
      <c r="N1002" s="86"/>
      <c r="O1002" s="86"/>
      <c r="P1002" s="86"/>
      <c r="Q1002" s="86"/>
      <c r="R1002" s="86"/>
      <c r="S1002" s="86"/>
      <c r="T1002" s="86"/>
      <c r="U1002" s="86"/>
      <c r="V1002" s="90"/>
      <c r="W1002" s="15"/>
      <c r="X1002" s="15"/>
      <c r="Y1002" s="15"/>
    </row>
    <row r="1003" spans="1:25" s="16" customFormat="1" ht="13" x14ac:dyDescent="0.3">
      <c r="A1003" s="85"/>
      <c r="B1003" s="86"/>
      <c r="C1003" s="86"/>
      <c r="D1003" s="86"/>
      <c r="E1003" s="86"/>
      <c r="F1003" s="86"/>
      <c r="G1003" s="86"/>
      <c r="H1003" s="86"/>
      <c r="I1003" s="86"/>
      <c r="J1003" s="86"/>
      <c r="K1003" s="86"/>
      <c r="L1003" s="86"/>
      <c r="M1003" s="86"/>
      <c r="N1003" s="86"/>
      <c r="O1003" s="86"/>
      <c r="P1003" s="86"/>
      <c r="Q1003" s="86"/>
      <c r="R1003" s="86"/>
      <c r="S1003" s="86"/>
      <c r="T1003" s="86"/>
      <c r="U1003" s="86"/>
      <c r="V1003" s="90"/>
      <c r="W1003" s="15"/>
      <c r="X1003" s="15"/>
      <c r="Y1003" s="15"/>
    </row>
    <row r="1004" spans="1:25" s="16" customFormat="1" ht="13" x14ac:dyDescent="0.3">
      <c r="A1004" s="91" t="s">
        <v>109</v>
      </c>
      <c r="B1004" s="92"/>
      <c r="C1004" s="92"/>
      <c r="D1004" s="92"/>
      <c r="E1004" s="92"/>
      <c r="F1004" s="92"/>
      <c r="G1004" s="92"/>
      <c r="H1004" s="92"/>
      <c r="I1004" s="92"/>
      <c r="J1004" s="92"/>
      <c r="K1004" s="92"/>
      <c r="L1004" s="92"/>
      <c r="M1004" s="92"/>
      <c r="N1004" s="92"/>
      <c r="O1004" s="92"/>
      <c r="P1004" s="92"/>
      <c r="Q1004" s="92"/>
      <c r="R1004" s="92"/>
      <c r="S1004" s="92"/>
      <c r="T1004" s="86"/>
      <c r="U1004" s="86"/>
      <c r="V1004" s="90"/>
      <c r="W1004" s="15"/>
      <c r="X1004" s="15"/>
      <c r="Y1004" s="15"/>
    </row>
    <row r="1005" spans="1:25" s="16" customFormat="1" ht="13" x14ac:dyDescent="0.3">
      <c r="A1005" s="20"/>
      <c r="B1005" s="21"/>
      <c r="C1005" s="21"/>
      <c r="D1005" s="21"/>
      <c r="E1005" s="21"/>
      <c r="F1005" s="21"/>
      <c r="G1005" s="21"/>
      <c r="H1005" s="21"/>
      <c r="I1005" s="21"/>
      <c r="J1005" s="21"/>
      <c r="K1005" s="21"/>
      <c r="L1005" s="21"/>
      <c r="M1005" s="21"/>
      <c r="N1005" s="21"/>
      <c r="O1005" s="21"/>
      <c r="P1005" s="21"/>
      <c r="Q1005" s="21"/>
      <c r="R1005" s="21"/>
      <c r="S1005" s="22"/>
      <c r="T1005" s="22"/>
      <c r="U1005" s="22"/>
      <c r="V1005" s="23"/>
      <c r="W1005" s="26"/>
      <c r="X1005" s="26"/>
      <c r="Y1005" s="26"/>
    </row>
    <row r="1006" spans="1:25" s="16" customFormat="1" ht="13" x14ac:dyDescent="0.3">
      <c r="A1006" s="103" t="s">
        <v>123</v>
      </c>
      <c r="B1006" s="104"/>
      <c r="C1006" s="104"/>
      <c r="D1006" s="104"/>
      <c r="E1006" s="104"/>
      <c r="F1006" s="104"/>
      <c r="G1006" s="104"/>
      <c r="H1006" s="104"/>
      <c r="I1006" s="104"/>
      <c r="J1006" s="104"/>
      <c r="K1006" s="104"/>
      <c r="L1006" s="104"/>
      <c r="M1006" s="104"/>
      <c r="N1006" s="104"/>
      <c r="O1006" s="104"/>
      <c r="P1006" s="104"/>
      <c r="Q1006" s="104"/>
      <c r="R1006" s="104"/>
      <c r="S1006" s="104"/>
      <c r="T1006" s="104"/>
      <c r="U1006" s="104"/>
      <c r="V1006" s="105"/>
      <c r="W1006" s="15"/>
      <c r="X1006" s="15"/>
      <c r="Y1006" s="15"/>
    </row>
    <row r="1007" spans="1:25" s="16" customFormat="1" ht="22.5" customHeight="1" x14ac:dyDescent="0.3">
      <c r="A1007" s="85" t="s">
        <v>124</v>
      </c>
      <c r="B1007" s="86"/>
      <c r="C1007" s="86"/>
      <c r="D1007" s="86"/>
      <c r="E1007" s="86"/>
      <c r="F1007" s="86"/>
      <c r="G1007" s="86"/>
      <c r="H1007" s="86"/>
      <c r="I1007" s="86"/>
      <c r="J1007" s="106" t="s">
        <v>125</v>
      </c>
      <c r="K1007" s="106"/>
      <c r="L1007" s="106"/>
      <c r="M1007" s="106"/>
      <c r="N1007" s="107" t="s">
        <v>126</v>
      </c>
      <c r="O1007" s="107"/>
      <c r="P1007" s="108"/>
      <c r="Q1007" s="86" t="s">
        <v>105</v>
      </c>
      <c r="R1007" s="86"/>
      <c r="S1007" s="86"/>
      <c r="T1007" s="86" t="s">
        <v>106</v>
      </c>
      <c r="U1007" s="86"/>
      <c r="V1007" s="90"/>
      <c r="W1007" s="15"/>
      <c r="X1007" s="15"/>
      <c r="Y1007" s="15"/>
    </row>
    <row r="1008" spans="1:25" s="16" customFormat="1" ht="13" x14ac:dyDescent="0.3">
      <c r="A1008" s="95" t="s">
        <v>185</v>
      </c>
      <c r="B1008" s="96"/>
      <c r="C1008" s="96"/>
      <c r="D1008" s="96"/>
      <c r="E1008" s="96"/>
      <c r="F1008" s="96"/>
      <c r="G1008" s="96"/>
      <c r="H1008" s="96"/>
      <c r="I1008" s="96"/>
      <c r="J1008" s="97">
        <v>1</v>
      </c>
      <c r="K1008" s="97"/>
      <c r="L1008" s="97"/>
      <c r="M1008" s="97"/>
      <c r="N1008" s="98">
        <v>139345</v>
      </c>
      <c r="O1008" s="98"/>
      <c r="P1008" s="99"/>
      <c r="Q1008" s="100">
        <v>0.25</v>
      </c>
      <c r="R1008" s="100"/>
      <c r="S1008" s="100"/>
      <c r="T1008" s="101">
        <f>+(J1008*N1008)/Q1008</f>
        <v>557380</v>
      </c>
      <c r="U1008" s="101"/>
      <c r="V1008" s="102"/>
      <c r="W1008" s="15"/>
      <c r="X1008" s="15"/>
      <c r="Y1008" s="15"/>
    </row>
    <row r="1009" spans="1:25" s="16" customFormat="1" ht="13" x14ac:dyDescent="0.3">
      <c r="A1009" s="95" t="s">
        <v>128</v>
      </c>
      <c r="B1009" s="96"/>
      <c r="C1009" s="96"/>
      <c r="D1009" s="96"/>
      <c r="E1009" s="96"/>
      <c r="F1009" s="96"/>
      <c r="G1009" s="96"/>
      <c r="H1009" s="96"/>
      <c r="I1009" s="96"/>
      <c r="J1009" s="97">
        <v>1</v>
      </c>
      <c r="K1009" s="97"/>
      <c r="L1009" s="97"/>
      <c r="M1009" s="97"/>
      <c r="N1009" s="98">
        <v>95436</v>
      </c>
      <c r="O1009" s="98"/>
      <c r="P1009" s="99"/>
      <c r="Q1009" s="100">
        <v>0.25</v>
      </c>
      <c r="R1009" s="100"/>
      <c r="S1009" s="100"/>
      <c r="T1009" s="101">
        <f>+(J1009*N1009)/Q1009</f>
        <v>381744</v>
      </c>
      <c r="U1009" s="101"/>
      <c r="V1009" s="102"/>
      <c r="W1009" s="15"/>
      <c r="X1009" s="15"/>
      <c r="Y1009" s="15"/>
    </row>
    <row r="1010" spans="1:25" s="16" customFormat="1" ht="13" x14ac:dyDescent="0.3">
      <c r="A1010" s="85"/>
      <c r="B1010" s="86"/>
      <c r="C1010" s="86"/>
      <c r="D1010" s="86"/>
      <c r="E1010" s="86"/>
      <c r="F1010" s="86"/>
      <c r="G1010" s="86"/>
      <c r="H1010" s="86"/>
      <c r="I1010" s="86"/>
      <c r="J1010" s="87"/>
      <c r="K1010" s="88"/>
      <c r="L1010" s="88"/>
      <c r="M1010" s="88"/>
      <c r="N1010" s="88"/>
      <c r="O1010" s="88"/>
      <c r="P1010" s="89"/>
      <c r="Q1010" s="86"/>
      <c r="R1010" s="86"/>
      <c r="S1010" s="86"/>
      <c r="T1010" s="86"/>
      <c r="U1010" s="86"/>
      <c r="V1010" s="90"/>
      <c r="W1010" s="15"/>
      <c r="X1010" s="15"/>
      <c r="Y1010" s="15"/>
    </row>
    <row r="1011" spans="1:25" s="16" customFormat="1" ht="13" x14ac:dyDescent="0.3">
      <c r="A1011" s="91" t="s">
        <v>109</v>
      </c>
      <c r="B1011" s="92"/>
      <c r="C1011" s="92"/>
      <c r="D1011" s="92"/>
      <c r="E1011" s="92"/>
      <c r="F1011" s="92"/>
      <c r="G1011" s="92"/>
      <c r="H1011" s="92"/>
      <c r="I1011" s="92"/>
      <c r="J1011" s="92"/>
      <c r="K1011" s="92"/>
      <c r="L1011" s="92"/>
      <c r="M1011" s="92"/>
      <c r="N1011" s="92"/>
      <c r="O1011" s="92"/>
      <c r="P1011" s="92"/>
      <c r="Q1011" s="92"/>
      <c r="R1011" s="92"/>
      <c r="S1011" s="92"/>
      <c r="T1011" s="93">
        <f>+SUM(T1008:V1009)</f>
        <v>939124</v>
      </c>
      <c r="U1011" s="93"/>
      <c r="V1011" s="94"/>
      <c r="W1011" s="15"/>
      <c r="X1011" s="15"/>
      <c r="Y1011" s="15"/>
    </row>
    <row r="1012" spans="1:25" s="28" customFormat="1" x14ac:dyDescent="0.35">
      <c r="A1012" s="77" t="s">
        <v>129</v>
      </c>
      <c r="B1012" s="78"/>
      <c r="C1012" s="78"/>
      <c r="D1012" s="78"/>
      <c r="E1012" s="78"/>
      <c r="F1012" s="78"/>
      <c r="G1012" s="78"/>
      <c r="H1012" s="78"/>
      <c r="I1012" s="78"/>
      <c r="J1012" s="78"/>
      <c r="K1012" s="78"/>
      <c r="L1012" s="78"/>
      <c r="M1012" s="78"/>
      <c r="N1012" s="78"/>
      <c r="O1012" s="78"/>
      <c r="P1012" s="78"/>
      <c r="Q1012" s="78"/>
      <c r="R1012" s="78"/>
      <c r="S1012" s="78"/>
      <c r="T1012" s="79">
        <f>+T1011+T1004+T998+T990</f>
        <v>1056624</v>
      </c>
      <c r="U1012" s="79"/>
      <c r="V1012" s="80"/>
      <c r="W1012" s="15"/>
      <c r="X1012" s="15"/>
      <c r="Y1012" s="15"/>
    </row>
    <row r="1013" spans="1:25" s="28" customFormat="1" x14ac:dyDescent="0.35">
      <c r="A1013" s="29" t="s">
        <v>130</v>
      </c>
      <c r="B1013" s="30"/>
      <c r="C1013" s="30"/>
      <c r="D1013" s="31"/>
      <c r="E1013" s="32">
        <v>0.25</v>
      </c>
      <c r="F1013" s="30"/>
      <c r="G1013" s="30"/>
      <c r="H1013" s="30"/>
      <c r="I1013" s="30"/>
      <c r="J1013" s="30"/>
      <c r="K1013" s="30"/>
      <c r="L1013" s="30"/>
      <c r="M1013" s="31"/>
      <c r="N1013" s="27"/>
      <c r="O1013" s="27"/>
      <c r="P1013" s="27"/>
      <c r="Q1013" s="27"/>
      <c r="R1013" s="27"/>
      <c r="S1013" s="27" t="s">
        <v>131</v>
      </c>
      <c r="T1013" s="79">
        <f>+T1012*E1013</f>
        <v>264156</v>
      </c>
      <c r="U1013" s="79"/>
      <c r="V1013" s="80"/>
      <c r="W1013" s="15"/>
      <c r="X1013" s="15"/>
      <c r="Y1013" s="15"/>
    </row>
    <row r="1014" spans="1:25" s="28" customFormat="1" ht="15" thickBot="1" x14ac:dyDescent="0.4">
      <c r="A1014" s="81" t="s">
        <v>132</v>
      </c>
      <c r="B1014" s="82"/>
      <c r="C1014" s="82"/>
      <c r="D1014" s="82"/>
      <c r="E1014" s="82"/>
      <c r="F1014" s="82"/>
      <c r="G1014" s="82"/>
      <c r="H1014" s="82"/>
      <c r="I1014" s="82"/>
      <c r="J1014" s="82"/>
      <c r="K1014" s="82"/>
      <c r="L1014" s="82"/>
      <c r="M1014" s="82"/>
      <c r="N1014" s="82"/>
      <c r="O1014" s="82"/>
      <c r="P1014" s="82"/>
      <c r="Q1014" s="82"/>
      <c r="R1014" s="82"/>
      <c r="S1014" s="82"/>
      <c r="T1014" s="83">
        <f>+T1013+T1012</f>
        <v>1320780</v>
      </c>
      <c r="U1014" s="83"/>
      <c r="V1014" s="84"/>
      <c r="W1014" s="15"/>
      <c r="X1014" s="15"/>
      <c r="Y1014" s="15"/>
    </row>
    <row r="1016" spans="1:25" ht="15" thickBot="1" x14ac:dyDescent="0.4"/>
    <row r="1017" spans="1:25" s="12" customFormat="1" ht="30" customHeight="1" x14ac:dyDescent="0.35">
      <c r="A1017" s="137"/>
      <c r="B1017" s="138"/>
      <c r="C1017" s="138"/>
      <c r="D1017" s="139"/>
      <c r="E1017" s="146" t="s">
        <v>94</v>
      </c>
      <c r="F1017" s="147"/>
      <c r="G1017" s="147"/>
      <c r="H1017" s="147"/>
      <c r="I1017" s="147"/>
      <c r="J1017" s="147"/>
      <c r="K1017" s="147"/>
      <c r="L1017" s="147"/>
      <c r="M1017" s="147"/>
      <c r="N1017" s="147"/>
      <c r="O1017" s="147"/>
      <c r="P1017" s="147"/>
      <c r="Q1017" s="147"/>
      <c r="R1017" s="147"/>
      <c r="S1017" s="148"/>
      <c r="T1017" s="146" t="s">
        <v>95</v>
      </c>
      <c r="U1017" s="147"/>
      <c r="V1017" s="148"/>
    </row>
    <row r="1018" spans="1:25" s="12" customFormat="1" ht="30" customHeight="1" thickBot="1" x14ac:dyDescent="0.4">
      <c r="A1018" s="140"/>
      <c r="B1018" s="141"/>
      <c r="C1018" s="141"/>
      <c r="D1018" s="142"/>
      <c r="E1018" s="149"/>
      <c r="F1018" s="150"/>
      <c r="G1018" s="150"/>
      <c r="H1018" s="150"/>
      <c r="I1018" s="150"/>
      <c r="J1018" s="150"/>
      <c r="K1018" s="150"/>
      <c r="L1018" s="150"/>
      <c r="M1018" s="150"/>
      <c r="N1018" s="150"/>
      <c r="O1018" s="150"/>
      <c r="P1018" s="150"/>
      <c r="Q1018" s="150"/>
      <c r="R1018" s="150"/>
      <c r="S1018" s="151"/>
      <c r="T1018" s="149"/>
      <c r="U1018" s="150"/>
      <c r="V1018" s="151"/>
    </row>
    <row r="1019" spans="1:25" s="12" customFormat="1" ht="5.15" customHeight="1" thickBot="1" x14ac:dyDescent="0.4">
      <c r="A1019" s="140"/>
      <c r="B1019" s="141"/>
      <c r="C1019" s="141"/>
      <c r="D1019" s="142"/>
      <c r="E1019" s="152"/>
      <c r="F1019" s="153"/>
      <c r="G1019" s="153"/>
      <c r="H1019" s="153"/>
      <c r="I1019" s="153"/>
      <c r="J1019" s="153"/>
      <c r="K1019" s="153"/>
      <c r="L1019" s="153"/>
      <c r="M1019" s="153"/>
      <c r="N1019" s="153"/>
      <c r="O1019" s="153"/>
      <c r="P1019" s="153"/>
      <c r="Q1019" s="153"/>
      <c r="R1019" s="153"/>
      <c r="S1019" s="153"/>
      <c r="T1019" s="153"/>
      <c r="U1019" s="153"/>
      <c r="V1019" s="154"/>
    </row>
    <row r="1020" spans="1:25" s="12" customFormat="1" ht="25" customHeight="1" thickBot="1" x14ac:dyDescent="0.4">
      <c r="A1020" s="140"/>
      <c r="B1020" s="141"/>
      <c r="C1020" s="141"/>
      <c r="D1020" s="142"/>
      <c r="E1020" s="128" t="s">
        <v>96</v>
      </c>
      <c r="F1020" s="129"/>
      <c r="G1020" s="129"/>
      <c r="H1020" s="129"/>
      <c r="I1020" s="129"/>
      <c r="J1020" s="129"/>
      <c r="K1020" s="129"/>
      <c r="L1020" s="129"/>
      <c r="M1020" s="129"/>
      <c r="N1020" s="129"/>
      <c r="O1020" s="129"/>
      <c r="P1020" s="129"/>
      <c r="Q1020" s="129"/>
      <c r="R1020" s="129"/>
      <c r="S1020" s="129"/>
      <c r="T1020" s="129"/>
      <c r="U1020" s="129"/>
      <c r="V1020" s="130"/>
    </row>
    <row r="1021" spans="1:25" s="12" customFormat="1" ht="5.15" customHeight="1" thickBot="1" x14ac:dyDescent="0.4">
      <c r="A1021" s="143"/>
      <c r="B1021" s="144"/>
      <c r="C1021" s="144"/>
      <c r="D1021" s="145"/>
      <c r="E1021" s="128"/>
      <c r="F1021" s="129"/>
      <c r="G1021" s="129"/>
      <c r="H1021" s="129"/>
      <c r="I1021" s="129"/>
      <c r="J1021" s="129"/>
      <c r="K1021" s="129"/>
      <c r="L1021" s="129"/>
      <c r="M1021" s="129"/>
      <c r="N1021" s="129"/>
      <c r="O1021" s="129"/>
      <c r="P1021" s="129"/>
      <c r="Q1021" s="129"/>
      <c r="R1021" s="129"/>
      <c r="S1021" s="129"/>
      <c r="T1021" s="129"/>
      <c r="U1021" s="129"/>
      <c r="V1021" s="130"/>
    </row>
    <row r="1022" spans="1:25" s="14" customFormat="1" x14ac:dyDescent="0.35">
      <c r="A1022" s="131" t="s">
        <v>97</v>
      </c>
      <c r="B1022" s="132"/>
      <c r="C1022" s="132"/>
      <c r="D1022" s="132"/>
      <c r="E1022" s="132"/>
      <c r="F1022" s="132"/>
      <c r="G1022" s="132"/>
      <c r="H1022" s="132"/>
      <c r="I1022" s="132"/>
      <c r="J1022" s="132"/>
      <c r="K1022" s="132"/>
      <c r="L1022" s="132"/>
      <c r="M1022" s="132"/>
      <c r="N1022" s="132"/>
      <c r="O1022" s="132"/>
      <c r="P1022" s="132"/>
      <c r="Q1022" s="132"/>
      <c r="R1022" s="132"/>
      <c r="S1022" s="132"/>
      <c r="T1022" s="132"/>
      <c r="U1022" s="132"/>
      <c r="V1022" s="133"/>
      <c r="W1022" s="13"/>
      <c r="X1022" s="13"/>
      <c r="Y1022" s="13"/>
    </row>
    <row r="1023" spans="1:25" s="16" customFormat="1" ht="13" x14ac:dyDescent="0.3">
      <c r="A1023" s="134" t="s">
        <v>98</v>
      </c>
      <c r="B1023" s="135"/>
      <c r="C1023" s="135" t="s">
        <v>3</v>
      </c>
      <c r="D1023" s="135"/>
      <c r="E1023" s="135"/>
      <c r="F1023" s="135"/>
      <c r="G1023" s="135"/>
      <c r="H1023" s="135"/>
      <c r="I1023" s="135"/>
      <c r="J1023" s="135"/>
      <c r="K1023" s="135"/>
      <c r="L1023" s="135"/>
      <c r="M1023" s="135"/>
      <c r="N1023" s="135"/>
      <c r="O1023" s="135"/>
      <c r="P1023" s="135"/>
      <c r="Q1023" s="135"/>
      <c r="R1023" s="135" t="s">
        <v>99</v>
      </c>
      <c r="S1023" s="135"/>
      <c r="T1023" s="135" t="s">
        <v>100</v>
      </c>
      <c r="U1023" s="135"/>
      <c r="V1023" s="136"/>
      <c r="W1023" s="15"/>
      <c r="X1023" s="15"/>
      <c r="Y1023" s="15"/>
    </row>
    <row r="1024" spans="1:25" s="14" customFormat="1" x14ac:dyDescent="0.35">
      <c r="A1024" s="123">
        <f>+'2026'!B22</f>
        <v>16</v>
      </c>
      <c r="B1024" s="124"/>
      <c r="C1024" s="125" t="str">
        <f>+'2026'!F22</f>
        <v>Inspección y mantenimiento de la placa superior de la cisterna, con limpieza, ajuste de fijaciones y sellos. Entrega a satisfacción y funcionamiento.</v>
      </c>
      <c r="D1024" s="126"/>
      <c r="E1024" s="126"/>
      <c r="F1024" s="126"/>
      <c r="G1024" s="126"/>
      <c r="H1024" s="126"/>
      <c r="I1024" s="126"/>
      <c r="J1024" s="126"/>
      <c r="K1024" s="126"/>
      <c r="L1024" s="126"/>
      <c r="M1024" s="126"/>
      <c r="N1024" s="126"/>
      <c r="O1024" s="126"/>
      <c r="P1024" s="126"/>
      <c r="Q1024" s="126"/>
      <c r="R1024" s="126" t="str">
        <f>+'2026'!G22</f>
        <v>UND</v>
      </c>
      <c r="S1024" s="126"/>
      <c r="T1024" s="126"/>
      <c r="U1024" s="126"/>
      <c r="V1024" s="127"/>
      <c r="W1024" s="13"/>
      <c r="X1024" s="13"/>
      <c r="Y1024" s="13"/>
    </row>
    <row r="1025" spans="1:25" s="16" customFormat="1" ht="13" x14ac:dyDescent="0.3">
      <c r="A1025" s="17"/>
      <c r="B1025" s="18"/>
      <c r="C1025" s="18"/>
      <c r="D1025" s="18"/>
      <c r="E1025" s="18"/>
      <c r="F1025" s="18"/>
      <c r="G1025" s="18"/>
      <c r="H1025" s="18"/>
      <c r="I1025" s="18"/>
      <c r="J1025" s="18"/>
      <c r="K1025" s="18"/>
      <c r="L1025" s="18"/>
      <c r="M1025" s="18"/>
      <c r="N1025" s="18"/>
      <c r="O1025" s="18"/>
      <c r="P1025" s="18"/>
      <c r="Q1025" s="18"/>
      <c r="R1025" s="18"/>
      <c r="S1025" s="18"/>
      <c r="T1025" s="18"/>
      <c r="U1025" s="18"/>
      <c r="V1025" s="19"/>
      <c r="W1025" s="15"/>
      <c r="X1025" s="15"/>
      <c r="Y1025" s="15"/>
    </row>
    <row r="1026" spans="1:25" s="16" customFormat="1" ht="13" x14ac:dyDescent="0.3">
      <c r="A1026" s="103" t="s">
        <v>101</v>
      </c>
      <c r="B1026" s="104"/>
      <c r="C1026" s="104"/>
      <c r="D1026" s="104"/>
      <c r="E1026" s="104"/>
      <c r="F1026" s="104"/>
      <c r="G1026" s="104"/>
      <c r="H1026" s="104"/>
      <c r="I1026" s="104"/>
      <c r="J1026" s="104"/>
      <c r="K1026" s="104"/>
      <c r="L1026" s="104"/>
      <c r="M1026" s="104"/>
      <c r="N1026" s="104"/>
      <c r="O1026" s="104"/>
      <c r="P1026" s="104"/>
      <c r="Q1026" s="104"/>
      <c r="R1026" s="104"/>
      <c r="S1026" s="104"/>
      <c r="T1026" s="104"/>
      <c r="U1026" s="104"/>
      <c r="V1026" s="105"/>
      <c r="W1026" s="15"/>
      <c r="X1026" s="15"/>
      <c r="Y1026" s="15"/>
    </row>
    <row r="1027" spans="1:25" s="16" customFormat="1" ht="13" x14ac:dyDescent="0.3">
      <c r="A1027" s="85" t="s">
        <v>3</v>
      </c>
      <c r="B1027" s="86"/>
      <c r="C1027" s="86"/>
      <c r="D1027" s="86"/>
      <c r="E1027" s="86"/>
      <c r="F1027" s="86"/>
      <c r="G1027" s="86"/>
      <c r="H1027" s="86" t="s">
        <v>102</v>
      </c>
      <c r="I1027" s="86"/>
      <c r="J1027" s="86"/>
      <c r="K1027" s="86" t="s">
        <v>103</v>
      </c>
      <c r="L1027" s="86"/>
      <c r="M1027" s="86"/>
      <c r="N1027" s="86"/>
      <c r="O1027" s="86" t="s">
        <v>104</v>
      </c>
      <c r="P1027" s="86"/>
      <c r="Q1027" s="86"/>
      <c r="R1027" s="86" t="s">
        <v>105</v>
      </c>
      <c r="S1027" s="86"/>
      <c r="T1027" s="86" t="s">
        <v>106</v>
      </c>
      <c r="U1027" s="86"/>
      <c r="V1027" s="90"/>
      <c r="W1027" s="15"/>
      <c r="X1027" s="15"/>
      <c r="Y1027" s="15"/>
    </row>
    <row r="1028" spans="1:25" s="16" customFormat="1" ht="13" x14ac:dyDescent="0.3">
      <c r="A1028" s="95" t="s">
        <v>107</v>
      </c>
      <c r="B1028" s="122"/>
      <c r="C1028" s="122"/>
      <c r="D1028" s="122"/>
      <c r="E1028" s="122"/>
      <c r="F1028" s="122"/>
      <c r="G1028" s="122"/>
      <c r="H1028" s="86"/>
      <c r="I1028" s="86"/>
      <c r="J1028" s="86"/>
      <c r="K1028" s="86"/>
      <c r="L1028" s="86"/>
      <c r="M1028" s="86"/>
      <c r="N1028" s="86"/>
      <c r="O1028" s="86"/>
      <c r="P1028" s="86"/>
      <c r="Q1028" s="86"/>
      <c r="R1028" s="86"/>
      <c r="S1028" s="86"/>
      <c r="T1028" s="101">
        <v>85000</v>
      </c>
      <c r="U1028" s="101"/>
      <c r="V1028" s="102"/>
      <c r="W1028" s="15"/>
      <c r="X1028" s="15"/>
      <c r="Y1028" s="15"/>
    </row>
    <row r="1029" spans="1:25" s="16" customFormat="1" ht="13" x14ac:dyDescent="0.3">
      <c r="A1029" s="95"/>
      <c r="B1029" s="96"/>
      <c r="C1029" s="96"/>
      <c r="D1029" s="96"/>
      <c r="E1029" s="96"/>
      <c r="F1029" s="96"/>
      <c r="G1029" s="96"/>
      <c r="H1029" s="86"/>
      <c r="I1029" s="86"/>
      <c r="J1029" s="86"/>
      <c r="K1029" s="86"/>
      <c r="L1029" s="86"/>
      <c r="M1029" s="86"/>
      <c r="N1029" s="86"/>
      <c r="O1029" s="101"/>
      <c r="P1029" s="101"/>
      <c r="Q1029" s="101"/>
      <c r="R1029" s="100"/>
      <c r="S1029" s="100"/>
      <c r="T1029" s="163"/>
      <c r="U1029" s="163"/>
      <c r="V1029" s="164"/>
      <c r="W1029" s="15"/>
      <c r="X1029" s="15"/>
      <c r="Y1029" s="15"/>
    </row>
    <row r="1030" spans="1:25" s="16" customFormat="1" ht="13" x14ac:dyDescent="0.3">
      <c r="A1030" s="95"/>
      <c r="B1030" s="96"/>
      <c r="C1030" s="96"/>
      <c r="D1030" s="96"/>
      <c r="E1030" s="96"/>
      <c r="F1030" s="96"/>
      <c r="G1030" s="96"/>
      <c r="H1030" s="86"/>
      <c r="I1030" s="86"/>
      <c r="J1030" s="86"/>
      <c r="K1030" s="86"/>
      <c r="L1030" s="86"/>
      <c r="M1030" s="86"/>
      <c r="N1030" s="86"/>
      <c r="O1030" s="101"/>
      <c r="P1030" s="101"/>
      <c r="Q1030" s="101"/>
      <c r="R1030" s="100"/>
      <c r="S1030" s="100"/>
      <c r="T1030" s="163"/>
      <c r="U1030" s="163"/>
      <c r="V1030" s="164"/>
      <c r="W1030" s="15"/>
      <c r="X1030" s="15"/>
      <c r="Y1030" s="15"/>
    </row>
    <row r="1031" spans="1:25" s="16" customFormat="1" ht="13" x14ac:dyDescent="0.3">
      <c r="A1031" s="91" t="s">
        <v>109</v>
      </c>
      <c r="B1031" s="92"/>
      <c r="C1031" s="92"/>
      <c r="D1031" s="92"/>
      <c r="E1031" s="92"/>
      <c r="F1031" s="92"/>
      <c r="G1031" s="92"/>
      <c r="H1031" s="92"/>
      <c r="I1031" s="92"/>
      <c r="J1031" s="92"/>
      <c r="K1031" s="92"/>
      <c r="L1031" s="92"/>
      <c r="M1031" s="92"/>
      <c r="N1031" s="92"/>
      <c r="O1031" s="92"/>
      <c r="P1031" s="92"/>
      <c r="Q1031" s="92"/>
      <c r="R1031" s="92"/>
      <c r="S1031" s="92"/>
      <c r="T1031" s="109">
        <f>+SUM(T1028:V1030)</f>
        <v>85000</v>
      </c>
      <c r="U1031" s="86"/>
      <c r="V1031" s="90"/>
      <c r="W1031" s="15"/>
      <c r="X1031" s="15"/>
      <c r="Y1031" s="15"/>
    </row>
    <row r="1032" spans="1:25" s="16" customFormat="1" ht="13" x14ac:dyDescent="0.3">
      <c r="A1032" s="20"/>
      <c r="B1032" s="21"/>
      <c r="C1032" s="21"/>
      <c r="D1032" s="21"/>
      <c r="E1032" s="21"/>
      <c r="F1032" s="21"/>
      <c r="G1032" s="21"/>
      <c r="H1032" s="21"/>
      <c r="I1032" s="21"/>
      <c r="J1032" s="21"/>
      <c r="K1032" s="21"/>
      <c r="L1032" s="21"/>
      <c r="M1032" s="21"/>
      <c r="N1032" s="21"/>
      <c r="O1032" s="21"/>
      <c r="P1032" s="21"/>
      <c r="Q1032" s="21"/>
      <c r="R1032" s="21"/>
      <c r="S1032" s="22"/>
      <c r="T1032" s="22"/>
      <c r="U1032" s="22"/>
      <c r="V1032" s="23"/>
      <c r="W1032" s="15"/>
      <c r="X1032" s="15"/>
      <c r="Y1032" s="15"/>
    </row>
    <row r="1033" spans="1:25" s="16" customFormat="1" ht="13" x14ac:dyDescent="0.3">
      <c r="A1033" s="103" t="s">
        <v>110</v>
      </c>
      <c r="B1033" s="104"/>
      <c r="C1033" s="104"/>
      <c r="D1033" s="104"/>
      <c r="E1033" s="104"/>
      <c r="F1033" s="104"/>
      <c r="G1033" s="104"/>
      <c r="H1033" s="104"/>
      <c r="I1033" s="104"/>
      <c r="J1033" s="104"/>
      <c r="K1033" s="104"/>
      <c r="L1033" s="104"/>
      <c r="M1033" s="104"/>
      <c r="N1033" s="104"/>
      <c r="O1033" s="104"/>
      <c r="P1033" s="104"/>
      <c r="Q1033" s="104"/>
      <c r="R1033" s="104"/>
      <c r="S1033" s="104"/>
      <c r="T1033" s="104"/>
      <c r="U1033" s="104"/>
      <c r="V1033" s="105"/>
      <c r="W1033" s="15"/>
      <c r="X1033" s="15"/>
      <c r="Y1033" s="15"/>
    </row>
    <row r="1034" spans="1:25" s="16" customFormat="1" ht="13" x14ac:dyDescent="0.3">
      <c r="A1034" s="118" t="s">
        <v>3</v>
      </c>
      <c r="B1034" s="119"/>
      <c r="C1034" s="119"/>
      <c r="D1034" s="119"/>
      <c r="E1034" s="119"/>
      <c r="F1034" s="119"/>
      <c r="G1034" s="119"/>
      <c r="H1034" s="119"/>
      <c r="I1034" s="119"/>
      <c r="J1034" s="119"/>
      <c r="K1034" s="119"/>
      <c r="L1034" s="119"/>
      <c r="M1034" s="119" t="s">
        <v>99</v>
      </c>
      <c r="N1034" s="119"/>
      <c r="O1034" s="119" t="s">
        <v>100</v>
      </c>
      <c r="P1034" s="119"/>
      <c r="Q1034" s="119" t="s">
        <v>111</v>
      </c>
      <c r="R1034" s="119"/>
      <c r="S1034" s="119"/>
      <c r="T1034" s="119" t="s">
        <v>112</v>
      </c>
      <c r="U1034" s="119"/>
      <c r="V1034" s="120"/>
      <c r="W1034" s="15"/>
      <c r="X1034" s="15"/>
      <c r="Y1034" s="15"/>
    </row>
    <row r="1035" spans="1:25" s="16" customFormat="1" ht="13" x14ac:dyDescent="0.3">
      <c r="A1035" s="110" t="s">
        <v>186</v>
      </c>
      <c r="B1035" s="111"/>
      <c r="C1035" s="111"/>
      <c r="D1035" s="111"/>
      <c r="E1035" s="111"/>
      <c r="F1035" s="111"/>
      <c r="G1035" s="111"/>
      <c r="H1035" s="111"/>
      <c r="I1035" s="111"/>
      <c r="J1035" s="111"/>
      <c r="K1035" s="111"/>
      <c r="L1035" s="112"/>
      <c r="M1035" s="113" t="s">
        <v>7</v>
      </c>
      <c r="N1035" s="113"/>
      <c r="O1035" s="117">
        <v>0.5</v>
      </c>
      <c r="P1035" s="117"/>
      <c r="Q1035" s="114">
        <v>35000</v>
      </c>
      <c r="R1035" s="114"/>
      <c r="S1035" s="114"/>
      <c r="T1035" s="115">
        <f>+O1035*Q1035</f>
        <v>17500</v>
      </c>
      <c r="U1035" s="113"/>
      <c r="V1035" s="116"/>
      <c r="W1035" s="15"/>
      <c r="X1035" s="15"/>
      <c r="Y1035" s="15"/>
    </row>
    <row r="1036" spans="1:25" s="16" customFormat="1" ht="13" x14ac:dyDescent="0.3">
      <c r="A1036" s="110" t="s">
        <v>115</v>
      </c>
      <c r="B1036" s="111"/>
      <c r="C1036" s="111"/>
      <c r="D1036" s="111"/>
      <c r="E1036" s="111"/>
      <c r="F1036" s="111"/>
      <c r="G1036" s="111"/>
      <c r="H1036" s="111"/>
      <c r="I1036" s="111"/>
      <c r="J1036" s="111"/>
      <c r="K1036" s="111"/>
      <c r="L1036" s="112"/>
      <c r="M1036" s="113" t="s">
        <v>169</v>
      </c>
      <c r="N1036" s="113"/>
      <c r="O1036" s="117">
        <v>0.05</v>
      </c>
      <c r="P1036" s="117"/>
      <c r="Q1036" s="114">
        <v>8000</v>
      </c>
      <c r="R1036" s="114"/>
      <c r="S1036" s="114"/>
      <c r="T1036" s="115">
        <f t="shared" ref="T1036:T1037" si="24">+O1036*Q1036</f>
        <v>400</v>
      </c>
      <c r="U1036" s="113"/>
      <c r="V1036" s="116"/>
      <c r="W1036" s="15"/>
      <c r="X1036" s="15"/>
      <c r="Y1036" s="15"/>
    </row>
    <row r="1037" spans="1:25" s="16" customFormat="1" ht="13" x14ac:dyDescent="0.3">
      <c r="A1037" s="110" t="s">
        <v>184</v>
      </c>
      <c r="B1037" s="111"/>
      <c r="C1037" s="111"/>
      <c r="D1037" s="111"/>
      <c r="E1037" s="111"/>
      <c r="F1037" s="111"/>
      <c r="G1037" s="111"/>
      <c r="H1037" s="111"/>
      <c r="I1037" s="111"/>
      <c r="J1037" s="111"/>
      <c r="K1037" s="111"/>
      <c r="L1037" s="112"/>
      <c r="M1037" s="113" t="s">
        <v>169</v>
      </c>
      <c r="N1037" s="113"/>
      <c r="O1037" s="117">
        <v>0.2</v>
      </c>
      <c r="P1037" s="117"/>
      <c r="Q1037" s="114">
        <v>35000</v>
      </c>
      <c r="R1037" s="114"/>
      <c r="S1037" s="114"/>
      <c r="T1037" s="115">
        <f t="shared" si="24"/>
        <v>7000</v>
      </c>
      <c r="U1037" s="113"/>
      <c r="V1037" s="116"/>
      <c r="W1037" s="15"/>
      <c r="X1037" s="15"/>
      <c r="Y1037" s="15"/>
    </row>
    <row r="1038" spans="1:25" s="16" customFormat="1" ht="13" x14ac:dyDescent="0.3">
      <c r="A1038" s="155"/>
      <c r="B1038" s="156"/>
      <c r="C1038" s="156"/>
      <c r="D1038" s="156"/>
      <c r="E1038" s="156"/>
      <c r="F1038" s="156"/>
      <c r="G1038" s="156"/>
      <c r="H1038" s="156"/>
      <c r="I1038" s="156"/>
      <c r="J1038" s="156"/>
      <c r="K1038" s="156"/>
      <c r="L1038" s="157"/>
      <c r="M1038" s="158"/>
      <c r="N1038" s="159"/>
      <c r="O1038" s="160"/>
      <c r="P1038" s="161"/>
      <c r="Q1038" s="162"/>
      <c r="R1038" s="98"/>
      <c r="S1038" s="99"/>
      <c r="T1038" s="115"/>
      <c r="U1038" s="113"/>
      <c r="V1038" s="116"/>
      <c r="W1038" s="15"/>
      <c r="X1038" s="15"/>
      <c r="Y1038" s="15"/>
    </row>
    <row r="1039" spans="1:25" s="16" customFormat="1" ht="13" x14ac:dyDescent="0.3">
      <c r="A1039" s="91" t="s">
        <v>109</v>
      </c>
      <c r="B1039" s="92"/>
      <c r="C1039" s="92"/>
      <c r="D1039" s="92"/>
      <c r="E1039" s="92"/>
      <c r="F1039" s="92"/>
      <c r="G1039" s="92"/>
      <c r="H1039" s="92"/>
      <c r="I1039" s="92"/>
      <c r="J1039" s="92"/>
      <c r="K1039" s="92"/>
      <c r="L1039" s="92"/>
      <c r="M1039" s="92"/>
      <c r="N1039" s="92"/>
      <c r="O1039" s="92"/>
      <c r="P1039" s="92"/>
      <c r="Q1039" s="92"/>
      <c r="R1039" s="92"/>
      <c r="S1039" s="92"/>
      <c r="T1039" s="109">
        <f>+SUM(T1035:V1038)</f>
        <v>24900</v>
      </c>
      <c r="U1039" s="86"/>
      <c r="V1039" s="90"/>
      <c r="W1039" s="15"/>
      <c r="X1039" s="15"/>
      <c r="Y1039" s="15"/>
    </row>
    <row r="1040" spans="1:25" s="16" customFormat="1" ht="13" x14ac:dyDescent="0.3">
      <c r="A1040" s="103" t="s">
        <v>117</v>
      </c>
      <c r="B1040" s="104"/>
      <c r="C1040" s="104"/>
      <c r="D1040" s="104"/>
      <c r="E1040" s="104"/>
      <c r="F1040" s="104"/>
      <c r="G1040" s="104"/>
      <c r="H1040" s="104"/>
      <c r="I1040" s="104"/>
      <c r="J1040" s="104"/>
      <c r="K1040" s="104"/>
      <c r="L1040" s="104"/>
      <c r="M1040" s="104"/>
      <c r="N1040" s="104"/>
      <c r="O1040" s="104"/>
      <c r="P1040" s="104"/>
      <c r="Q1040" s="104"/>
      <c r="R1040" s="104"/>
      <c r="S1040" s="104"/>
      <c r="T1040" s="104"/>
      <c r="U1040" s="104"/>
      <c r="V1040" s="105"/>
      <c r="W1040" s="15"/>
      <c r="X1040" s="15"/>
      <c r="Y1040" s="15"/>
    </row>
    <row r="1041" spans="1:25" s="16" customFormat="1" ht="13" x14ac:dyDescent="0.3">
      <c r="A1041" s="85" t="s">
        <v>118</v>
      </c>
      <c r="B1041" s="86"/>
      <c r="C1041" s="86"/>
      <c r="D1041" s="86"/>
      <c r="E1041" s="86"/>
      <c r="F1041" s="86"/>
      <c r="G1041" s="86"/>
      <c r="H1041" s="86"/>
      <c r="I1041" s="86"/>
      <c r="J1041" s="86"/>
      <c r="K1041" s="86" t="s">
        <v>119</v>
      </c>
      <c r="L1041" s="86"/>
      <c r="M1041" s="86" t="s">
        <v>120</v>
      </c>
      <c r="N1041" s="86"/>
      <c r="O1041" s="86" t="s">
        <v>121</v>
      </c>
      <c r="P1041" s="86"/>
      <c r="Q1041" s="86"/>
      <c r="R1041" s="86" t="s">
        <v>122</v>
      </c>
      <c r="S1041" s="86"/>
      <c r="T1041" s="86" t="s">
        <v>106</v>
      </c>
      <c r="U1041" s="86"/>
      <c r="V1041" s="90"/>
      <c r="W1041" s="15"/>
      <c r="X1041" s="15"/>
      <c r="Y1041" s="15"/>
    </row>
    <row r="1042" spans="1:25" s="16" customFormat="1" ht="13" x14ac:dyDescent="0.3">
      <c r="A1042" s="85"/>
      <c r="B1042" s="86"/>
      <c r="C1042" s="86"/>
      <c r="D1042" s="86"/>
      <c r="E1042" s="86"/>
      <c r="F1042" s="86"/>
      <c r="G1042" s="86"/>
      <c r="H1042" s="86"/>
      <c r="I1042" s="86"/>
      <c r="J1042" s="86"/>
      <c r="K1042" s="86"/>
      <c r="L1042" s="86"/>
      <c r="M1042" s="86"/>
      <c r="N1042" s="86"/>
      <c r="O1042" s="86"/>
      <c r="P1042" s="86"/>
      <c r="Q1042" s="86"/>
      <c r="R1042" s="86"/>
      <c r="S1042" s="86"/>
      <c r="T1042" s="86"/>
      <c r="U1042" s="86"/>
      <c r="V1042" s="90"/>
      <c r="W1042" s="15"/>
      <c r="X1042" s="15"/>
      <c r="Y1042" s="15"/>
    </row>
    <row r="1043" spans="1:25" s="16" customFormat="1" ht="13" x14ac:dyDescent="0.3">
      <c r="A1043" s="85"/>
      <c r="B1043" s="86"/>
      <c r="C1043" s="86"/>
      <c r="D1043" s="86"/>
      <c r="E1043" s="86"/>
      <c r="F1043" s="86"/>
      <c r="G1043" s="86"/>
      <c r="H1043" s="86"/>
      <c r="I1043" s="86"/>
      <c r="J1043" s="86"/>
      <c r="K1043" s="86"/>
      <c r="L1043" s="86"/>
      <c r="M1043" s="86"/>
      <c r="N1043" s="86"/>
      <c r="O1043" s="86"/>
      <c r="P1043" s="86"/>
      <c r="Q1043" s="86"/>
      <c r="R1043" s="86"/>
      <c r="S1043" s="86"/>
      <c r="T1043" s="86"/>
      <c r="U1043" s="86"/>
      <c r="V1043" s="90"/>
      <c r="W1043" s="15"/>
      <c r="X1043" s="15"/>
      <c r="Y1043" s="15"/>
    </row>
    <row r="1044" spans="1:25" s="16" customFormat="1" ht="13" x14ac:dyDescent="0.3">
      <c r="A1044" s="85"/>
      <c r="B1044" s="86"/>
      <c r="C1044" s="86"/>
      <c r="D1044" s="86"/>
      <c r="E1044" s="86"/>
      <c r="F1044" s="86"/>
      <c r="G1044" s="86"/>
      <c r="H1044" s="86"/>
      <c r="I1044" s="86"/>
      <c r="J1044" s="86"/>
      <c r="K1044" s="86"/>
      <c r="L1044" s="86"/>
      <c r="M1044" s="86"/>
      <c r="N1044" s="86"/>
      <c r="O1044" s="86"/>
      <c r="P1044" s="86"/>
      <c r="Q1044" s="86"/>
      <c r="R1044" s="86"/>
      <c r="S1044" s="86"/>
      <c r="T1044" s="86"/>
      <c r="U1044" s="86"/>
      <c r="V1044" s="90"/>
      <c r="W1044" s="15"/>
      <c r="X1044" s="15"/>
      <c r="Y1044" s="15"/>
    </row>
    <row r="1045" spans="1:25" s="16" customFormat="1" ht="13" x14ac:dyDescent="0.3">
      <c r="A1045" s="91" t="s">
        <v>109</v>
      </c>
      <c r="B1045" s="92"/>
      <c r="C1045" s="92"/>
      <c r="D1045" s="92"/>
      <c r="E1045" s="92"/>
      <c r="F1045" s="92"/>
      <c r="G1045" s="92"/>
      <c r="H1045" s="92"/>
      <c r="I1045" s="92"/>
      <c r="J1045" s="92"/>
      <c r="K1045" s="92"/>
      <c r="L1045" s="92"/>
      <c r="M1045" s="92"/>
      <c r="N1045" s="92"/>
      <c r="O1045" s="92"/>
      <c r="P1045" s="92"/>
      <c r="Q1045" s="92"/>
      <c r="R1045" s="92"/>
      <c r="S1045" s="92"/>
      <c r="T1045" s="86"/>
      <c r="U1045" s="86"/>
      <c r="V1045" s="90"/>
      <c r="W1045" s="15"/>
      <c r="X1045" s="15"/>
      <c r="Y1045" s="15"/>
    </row>
    <row r="1046" spans="1:25" s="16" customFormat="1" ht="13" x14ac:dyDescent="0.3">
      <c r="A1046" s="20"/>
      <c r="B1046" s="21"/>
      <c r="C1046" s="21"/>
      <c r="D1046" s="21"/>
      <c r="E1046" s="21"/>
      <c r="F1046" s="21"/>
      <c r="G1046" s="21"/>
      <c r="H1046" s="21"/>
      <c r="I1046" s="21"/>
      <c r="J1046" s="21"/>
      <c r="K1046" s="21"/>
      <c r="L1046" s="21"/>
      <c r="M1046" s="21"/>
      <c r="N1046" s="21"/>
      <c r="O1046" s="21"/>
      <c r="P1046" s="21"/>
      <c r="Q1046" s="21"/>
      <c r="R1046" s="21"/>
      <c r="S1046" s="22"/>
      <c r="T1046" s="22"/>
      <c r="U1046" s="22"/>
      <c r="V1046" s="23"/>
      <c r="W1046" s="26"/>
      <c r="X1046" s="26"/>
      <c r="Y1046" s="26"/>
    </row>
    <row r="1047" spans="1:25" s="16" customFormat="1" ht="13" x14ac:dyDescent="0.3">
      <c r="A1047" s="103" t="s">
        <v>123</v>
      </c>
      <c r="B1047" s="104"/>
      <c r="C1047" s="104"/>
      <c r="D1047" s="104"/>
      <c r="E1047" s="104"/>
      <c r="F1047" s="104"/>
      <c r="G1047" s="104"/>
      <c r="H1047" s="104"/>
      <c r="I1047" s="104"/>
      <c r="J1047" s="104"/>
      <c r="K1047" s="104"/>
      <c r="L1047" s="104"/>
      <c r="M1047" s="104"/>
      <c r="N1047" s="104"/>
      <c r="O1047" s="104"/>
      <c r="P1047" s="104"/>
      <c r="Q1047" s="104"/>
      <c r="R1047" s="104"/>
      <c r="S1047" s="104"/>
      <c r="T1047" s="104"/>
      <c r="U1047" s="104"/>
      <c r="V1047" s="105"/>
      <c r="W1047" s="15"/>
      <c r="X1047" s="15"/>
      <c r="Y1047" s="15"/>
    </row>
    <row r="1048" spans="1:25" s="16" customFormat="1" ht="22.5" customHeight="1" x14ac:dyDescent="0.3">
      <c r="A1048" s="85" t="s">
        <v>124</v>
      </c>
      <c r="B1048" s="86"/>
      <c r="C1048" s="86"/>
      <c r="D1048" s="86"/>
      <c r="E1048" s="86"/>
      <c r="F1048" s="86"/>
      <c r="G1048" s="86"/>
      <c r="H1048" s="86"/>
      <c r="I1048" s="86"/>
      <c r="J1048" s="106" t="s">
        <v>125</v>
      </c>
      <c r="K1048" s="106"/>
      <c r="L1048" s="106"/>
      <c r="M1048" s="106"/>
      <c r="N1048" s="107" t="s">
        <v>126</v>
      </c>
      <c r="O1048" s="107"/>
      <c r="P1048" s="108"/>
      <c r="Q1048" s="86" t="s">
        <v>105</v>
      </c>
      <c r="R1048" s="86"/>
      <c r="S1048" s="86"/>
      <c r="T1048" s="86" t="s">
        <v>106</v>
      </c>
      <c r="U1048" s="86"/>
      <c r="V1048" s="90"/>
      <c r="W1048" s="15"/>
      <c r="X1048" s="15"/>
      <c r="Y1048" s="15"/>
    </row>
    <row r="1049" spans="1:25" s="16" customFormat="1" ht="13" x14ac:dyDescent="0.3">
      <c r="A1049" s="95" t="s">
        <v>175</v>
      </c>
      <c r="B1049" s="96"/>
      <c r="C1049" s="96"/>
      <c r="D1049" s="96"/>
      <c r="E1049" s="96"/>
      <c r="F1049" s="96"/>
      <c r="G1049" s="96"/>
      <c r="H1049" s="96"/>
      <c r="I1049" s="96"/>
      <c r="J1049" s="97">
        <v>1</v>
      </c>
      <c r="K1049" s="97"/>
      <c r="L1049" s="97"/>
      <c r="M1049" s="97"/>
      <c r="N1049" s="98">
        <v>139345</v>
      </c>
      <c r="O1049" s="98"/>
      <c r="P1049" s="99"/>
      <c r="Q1049" s="100">
        <v>1</v>
      </c>
      <c r="R1049" s="100"/>
      <c r="S1049" s="100"/>
      <c r="T1049" s="101">
        <f>+(J1049*N1049)/Q1049</f>
        <v>139345</v>
      </c>
      <c r="U1049" s="101"/>
      <c r="V1049" s="102"/>
      <c r="W1049" s="15"/>
      <c r="X1049" s="15"/>
      <c r="Y1049" s="15"/>
    </row>
    <row r="1050" spans="1:25" s="16" customFormat="1" ht="13" x14ac:dyDescent="0.3">
      <c r="A1050" s="95" t="s">
        <v>128</v>
      </c>
      <c r="B1050" s="96"/>
      <c r="C1050" s="96"/>
      <c r="D1050" s="96"/>
      <c r="E1050" s="96"/>
      <c r="F1050" s="96"/>
      <c r="G1050" s="96"/>
      <c r="H1050" s="96"/>
      <c r="I1050" s="96"/>
      <c r="J1050" s="97">
        <v>1</v>
      </c>
      <c r="K1050" s="97"/>
      <c r="L1050" s="97"/>
      <c r="M1050" s="97"/>
      <c r="N1050" s="98">
        <v>95436</v>
      </c>
      <c r="O1050" s="98"/>
      <c r="P1050" s="99"/>
      <c r="Q1050" s="100">
        <v>1</v>
      </c>
      <c r="R1050" s="100"/>
      <c r="S1050" s="100"/>
      <c r="T1050" s="101">
        <f>+(J1050*N1050)/Q1050</f>
        <v>95436</v>
      </c>
      <c r="U1050" s="101"/>
      <c r="V1050" s="102"/>
      <c r="W1050" s="15"/>
      <c r="X1050" s="15"/>
      <c r="Y1050" s="15"/>
    </row>
    <row r="1051" spans="1:25" s="16" customFormat="1" ht="13" x14ac:dyDescent="0.3">
      <c r="A1051" s="85"/>
      <c r="B1051" s="86"/>
      <c r="C1051" s="86"/>
      <c r="D1051" s="86"/>
      <c r="E1051" s="86"/>
      <c r="F1051" s="86"/>
      <c r="G1051" s="86"/>
      <c r="H1051" s="86"/>
      <c r="I1051" s="86"/>
      <c r="J1051" s="87"/>
      <c r="K1051" s="88"/>
      <c r="L1051" s="88"/>
      <c r="M1051" s="88"/>
      <c r="N1051" s="88"/>
      <c r="O1051" s="88"/>
      <c r="P1051" s="89"/>
      <c r="Q1051" s="86"/>
      <c r="R1051" s="86"/>
      <c r="S1051" s="86"/>
      <c r="T1051" s="86"/>
      <c r="U1051" s="86"/>
      <c r="V1051" s="90"/>
      <c r="W1051" s="15"/>
      <c r="X1051" s="15"/>
      <c r="Y1051" s="15"/>
    </row>
    <row r="1052" spans="1:25" s="16" customFormat="1" ht="13" x14ac:dyDescent="0.3">
      <c r="A1052" s="91" t="s">
        <v>109</v>
      </c>
      <c r="B1052" s="92"/>
      <c r="C1052" s="92"/>
      <c r="D1052" s="92"/>
      <c r="E1052" s="92"/>
      <c r="F1052" s="92"/>
      <c r="G1052" s="92"/>
      <c r="H1052" s="92"/>
      <c r="I1052" s="92"/>
      <c r="J1052" s="92"/>
      <c r="K1052" s="92"/>
      <c r="L1052" s="92"/>
      <c r="M1052" s="92"/>
      <c r="N1052" s="92"/>
      <c r="O1052" s="92"/>
      <c r="P1052" s="92"/>
      <c r="Q1052" s="92"/>
      <c r="R1052" s="92"/>
      <c r="S1052" s="92"/>
      <c r="T1052" s="93">
        <f>+SUM(T1049:V1050)</f>
        <v>234781</v>
      </c>
      <c r="U1052" s="93"/>
      <c r="V1052" s="94"/>
      <c r="W1052" s="15"/>
      <c r="X1052" s="15"/>
      <c r="Y1052" s="15"/>
    </row>
    <row r="1053" spans="1:25" s="28" customFormat="1" x14ac:dyDescent="0.35">
      <c r="A1053" s="77" t="s">
        <v>129</v>
      </c>
      <c r="B1053" s="78"/>
      <c r="C1053" s="78"/>
      <c r="D1053" s="78"/>
      <c r="E1053" s="78"/>
      <c r="F1053" s="78"/>
      <c r="G1053" s="78"/>
      <c r="H1053" s="78"/>
      <c r="I1053" s="78"/>
      <c r="J1053" s="78"/>
      <c r="K1053" s="78"/>
      <c r="L1053" s="78"/>
      <c r="M1053" s="78"/>
      <c r="N1053" s="78"/>
      <c r="O1053" s="78"/>
      <c r="P1053" s="78"/>
      <c r="Q1053" s="78"/>
      <c r="R1053" s="78"/>
      <c r="S1053" s="78"/>
      <c r="T1053" s="79">
        <f>+T1052+T1045+T1039+T1031</f>
        <v>344681</v>
      </c>
      <c r="U1053" s="79"/>
      <c r="V1053" s="80"/>
      <c r="W1053" s="15"/>
      <c r="X1053" s="15"/>
      <c r="Y1053" s="15"/>
    </row>
    <row r="1054" spans="1:25" s="28" customFormat="1" x14ac:dyDescent="0.35">
      <c r="A1054" s="29" t="s">
        <v>130</v>
      </c>
      <c r="B1054" s="30"/>
      <c r="C1054" s="30"/>
      <c r="D1054" s="31"/>
      <c r="E1054" s="32">
        <v>0.25</v>
      </c>
      <c r="F1054" s="30"/>
      <c r="G1054" s="30"/>
      <c r="H1054" s="30"/>
      <c r="I1054" s="30"/>
      <c r="J1054" s="30"/>
      <c r="K1054" s="30"/>
      <c r="L1054" s="30"/>
      <c r="M1054" s="31"/>
      <c r="N1054" s="27"/>
      <c r="O1054" s="27"/>
      <c r="P1054" s="27"/>
      <c r="Q1054" s="27"/>
      <c r="R1054" s="27"/>
      <c r="S1054" s="27" t="s">
        <v>131</v>
      </c>
      <c r="T1054" s="79">
        <f>+T1053*E1054</f>
        <v>86170.25</v>
      </c>
      <c r="U1054" s="79"/>
      <c r="V1054" s="80"/>
      <c r="W1054" s="15"/>
      <c r="X1054" s="15"/>
      <c r="Y1054" s="15"/>
    </row>
    <row r="1055" spans="1:25" s="28" customFormat="1" ht="15" thickBot="1" x14ac:dyDescent="0.4">
      <c r="A1055" s="81" t="s">
        <v>132</v>
      </c>
      <c r="B1055" s="82"/>
      <c r="C1055" s="82"/>
      <c r="D1055" s="82"/>
      <c r="E1055" s="82"/>
      <c r="F1055" s="82"/>
      <c r="G1055" s="82"/>
      <c r="H1055" s="82"/>
      <c r="I1055" s="82"/>
      <c r="J1055" s="82"/>
      <c r="K1055" s="82"/>
      <c r="L1055" s="82"/>
      <c r="M1055" s="82"/>
      <c r="N1055" s="82"/>
      <c r="O1055" s="82"/>
      <c r="P1055" s="82"/>
      <c r="Q1055" s="82"/>
      <c r="R1055" s="82"/>
      <c r="S1055" s="82"/>
      <c r="T1055" s="83">
        <f>+T1054+T1053</f>
        <v>430851.25</v>
      </c>
      <c r="U1055" s="83"/>
      <c r="V1055" s="84"/>
      <c r="W1055" s="15"/>
      <c r="X1055" s="15"/>
      <c r="Y1055" s="15"/>
    </row>
    <row r="1057" spans="1:25" ht="15" thickBot="1" x14ac:dyDescent="0.4"/>
    <row r="1058" spans="1:25" s="12" customFormat="1" ht="30" customHeight="1" x14ac:dyDescent="0.35">
      <c r="A1058" s="137"/>
      <c r="B1058" s="138"/>
      <c r="C1058" s="138"/>
      <c r="D1058" s="139"/>
      <c r="E1058" s="146" t="s">
        <v>94</v>
      </c>
      <c r="F1058" s="147"/>
      <c r="G1058" s="147"/>
      <c r="H1058" s="147"/>
      <c r="I1058" s="147"/>
      <c r="J1058" s="147"/>
      <c r="K1058" s="147"/>
      <c r="L1058" s="147"/>
      <c r="M1058" s="147"/>
      <c r="N1058" s="147"/>
      <c r="O1058" s="147"/>
      <c r="P1058" s="147"/>
      <c r="Q1058" s="147"/>
      <c r="R1058" s="147"/>
      <c r="S1058" s="148"/>
      <c r="T1058" s="146" t="s">
        <v>95</v>
      </c>
      <c r="U1058" s="147"/>
      <c r="V1058" s="148"/>
    </row>
    <row r="1059" spans="1:25" s="12" customFormat="1" ht="30" customHeight="1" thickBot="1" x14ac:dyDescent="0.4">
      <c r="A1059" s="140"/>
      <c r="B1059" s="141"/>
      <c r="C1059" s="141"/>
      <c r="D1059" s="142"/>
      <c r="E1059" s="149"/>
      <c r="F1059" s="150"/>
      <c r="G1059" s="150"/>
      <c r="H1059" s="150"/>
      <c r="I1059" s="150"/>
      <c r="J1059" s="150"/>
      <c r="K1059" s="150"/>
      <c r="L1059" s="150"/>
      <c r="M1059" s="150"/>
      <c r="N1059" s="150"/>
      <c r="O1059" s="150"/>
      <c r="P1059" s="150"/>
      <c r="Q1059" s="150"/>
      <c r="R1059" s="150"/>
      <c r="S1059" s="151"/>
      <c r="T1059" s="149"/>
      <c r="U1059" s="150"/>
      <c r="V1059" s="151"/>
    </row>
    <row r="1060" spans="1:25" s="12" customFormat="1" ht="5.15" customHeight="1" thickBot="1" x14ac:dyDescent="0.4">
      <c r="A1060" s="140"/>
      <c r="B1060" s="141"/>
      <c r="C1060" s="141"/>
      <c r="D1060" s="142"/>
      <c r="E1060" s="152"/>
      <c r="F1060" s="153"/>
      <c r="G1060" s="153"/>
      <c r="H1060" s="153"/>
      <c r="I1060" s="153"/>
      <c r="J1060" s="153"/>
      <c r="K1060" s="153"/>
      <c r="L1060" s="153"/>
      <c r="M1060" s="153"/>
      <c r="N1060" s="153"/>
      <c r="O1060" s="153"/>
      <c r="P1060" s="153"/>
      <c r="Q1060" s="153"/>
      <c r="R1060" s="153"/>
      <c r="S1060" s="153"/>
      <c r="T1060" s="153"/>
      <c r="U1060" s="153"/>
      <c r="V1060" s="154"/>
    </row>
    <row r="1061" spans="1:25" s="12" customFormat="1" ht="25" customHeight="1" thickBot="1" x14ac:dyDescent="0.4">
      <c r="A1061" s="140"/>
      <c r="B1061" s="141"/>
      <c r="C1061" s="141"/>
      <c r="D1061" s="142"/>
      <c r="E1061" s="128" t="s">
        <v>96</v>
      </c>
      <c r="F1061" s="129"/>
      <c r="G1061" s="129"/>
      <c r="H1061" s="129"/>
      <c r="I1061" s="129"/>
      <c r="J1061" s="129"/>
      <c r="K1061" s="129"/>
      <c r="L1061" s="129"/>
      <c r="M1061" s="129"/>
      <c r="N1061" s="129"/>
      <c r="O1061" s="129"/>
      <c r="P1061" s="129"/>
      <c r="Q1061" s="129"/>
      <c r="R1061" s="129"/>
      <c r="S1061" s="129"/>
      <c r="T1061" s="129"/>
      <c r="U1061" s="129"/>
      <c r="V1061" s="130"/>
    </row>
    <row r="1062" spans="1:25" s="12" customFormat="1" ht="5.15" customHeight="1" thickBot="1" x14ac:dyDescent="0.4">
      <c r="A1062" s="143"/>
      <c r="B1062" s="144"/>
      <c r="C1062" s="144"/>
      <c r="D1062" s="145"/>
      <c r="E1062" s="128"/>
      <c r="F1062" s="129"/>
      <c r="G1062" s="129"/>
      <c r="H1062" s="129"/>
      <c r="I1062" s="129"/>
      <c r="J1062" s="129"/>
      <c r="K1062" s="129"/>
      <c r="L1062" s="129"/>
      <c r="M1062" s="129"/>
      <c r="N1062" s="129"/>
      <c r="O1062" s="129"/>
      <c r="P1062" s="129"/>
      <c r="Q1062" s="129"/>
      <c r="R1062" s="129"/>
      <c r="S1062" s="129"/>
      <c r="T1062" s="129"/>
      <c r="U1062" s="129"/>
      <c r="V1062" s="130"/>
    </row>
    <row r="1063" spans="1:25" s="14" customFormat="1" x14ac:dyDescent="0.35">
      <c r="A1063" s="131" t="s">
        <v>97</v>
      </c>
      <c r="B1063" s="132"/>
      <c r="C1063" s="132"/>
      <c r="D1063" s="132"/>
      <c r="E1063" s="132"/>
      <c r="F1063" s="132"/>
      <c r="G1063" s="132"/>
      <c r="H1063" s="132"/>
      <c r="I1063" s="132"/>
      <c r="J1063" s="132"/>
      <c r="K1063" s="132"/>
      <c r="L1063" s="132"/>
      <c r="M1063" s="132"/>
      <c r="N1063" s="132"/>
      <c r="O1063" s="132"/>
      <c r="P1063" s="132"/>
      <c r="Q1063" s="132"/>
      <c r="R1063" s="132"/>
      <c r="S1063" s="132"/>
      <c r="T1063" s="132"/>
      <c r="U1063" s="132"/>
      <c r="V1063" s="133"/>
      <c r="W1063" s="13"/>
      <c r="X1063" s="13"/>
      <c r="Y1063" s="13"/>
    </row>
    <row r="1064" spans="1:25" s="16" customFormat="1" ht="13" x14ac:dyDescent="0.3">
      <c r="A1064" s="134" t="s">
        <v>98</v>
      </c>
      <c r="B1064" s="135"/>
      <c r="C1064" s="135" t="s">
        <v>3</v>
      </c>
      <c r="D1064" s="135"/>
      <c r="E1064" s="135"/>
      <c r="F1064" s="135"/>
      <c r="G1064" s="135"/>
      <c r="H1064" s="135"/>
      <c r="I1064" s="135"/>
      <c r="J1064" s="135"/>
      <c r="K1064" s="135"/>
      <c r="L1064" s="135"/>
      <c r="M1064" s="135"/>
      <c r="N1064" s="135"/>
      <c r="O1064" s="135"/>
      <c r="P1064" s="135"/>
      <c r="Q1064" s="135"/>
      <c r="R1064" s="135" t="s">
        <v>99</v>
      </c>
      <c r="S1064" s="135"/>
      <c r="T1064" s="135" t="s">
        <v>100</v>
      </c>
      <c r="U1064" s="135"/>
      <c r="V1064" s="136"/>
      <c r="W1064" s="15"/>
      <c r="X1064" s="15"/>
      <c r="Y1064" s="15"/>
    </row>
    <row r="1065" spans="1:25" s="14" customFormat="1" x14ac:dyDescent="0.35">
      <c r="A1065" s="123">
        <f>+'2026'!B23</f>
        <v>17</v>
      </c>
      <c r="B1065" s="124"/>
      <c r="C1065" s="125" t="str">
        <f>+'2026'!F23</f>
        <v>Suministro y reemplazo de ductos de toma para motobombas (3 m × 2"), con desmontaje e instalación. Entrega a satisfacción y funcionamiento</v>
      </c>
      <c r="D1065" s="126"/>
      <c r="E1065" s="126"/>
      <c r="F1065" s="126"/>
      <c r="G1065" s="126"/>
      <c r="H1065" s="126"/>
      <c r="I1065" s="126"/>
      <c r="J1065" s="126"/>
      <c r="K1065" s="126"/>
      <c r="L1065" s="126"/>
      <c r="M1065" s="126"/>
      <c r="N1065" s="126"/>
      <c r="O1065" s="126"/>
      <c r="P1065" s="126"/>
      <c r="Q1065" s="126"/>
      <c r="R1065" s="126" t="str">
        <f>+'2026'!G23</f>
        <v>UND</v>
      </c>
      <c r="S1065" s="126"/>
      <c r="T1065" s="126"/>
      <c r="U1065" s="126"/>
      <c r="V1065" s="127"/>
      <c r="W1065" s="13"/>
      <c r="X1065" s="13"/>
      <c r="Y1065" s="13"/>
    </row>
    <row r="1066" spans="1:25" s="16" customFormat="1" ht="13" x14ac:dyDescent="0.3">
      <c r="A1066" s="17"/>
      <c r="B1066" s="18"/>
      <c r="C1066" s="18"/>
      <c r="D1066" s="18"/>
      <c r="E1066" s="18"/>
      <c r="F1066" s="18"/>
      <c r="G1066" s="18"/>
      <c r="H1066" s="18"/>
      <c r="I1066" s="18"/>
      <c r="J1066" s="18"/>
      <c r="K1066" s="18"/>
      <c r="L1066" s="18"/>
      <c r="M1066" s="18"/>
      <c r="N1066" s="18"/>
      <c r="O1066" s="18"/>
      <c r="P1066" s="18"/>
      <c r="Q1066" s="18"/>
      <c r="R1066" s="18"/>
      <c r="S1066" s="18"/>
      <c r="T1066" s="18"/>
      <c r="U1066" s="18"/>
      <c r="V1066" s="19"/>
      <c r="W1066" s="15"/>
      <c r="X1066" s="15"/>
      <c r="Y1066" s="15"/>
    </row>
    <row r="1067" spans="1:25" s="16" customFormat="1" ht="13" x14ac:dyDescent="0.3">
      <c r="A1067" s="103" t="s">
        <v>101</v>
      </c>
      <c r="B1067" s="104"/>
      <c r="C1067" s="104"/>
      <c r="D1067" s="104"/>
      <c r="E1067" s="104"/>
      <c r="F1067" s="104"/>
      <c r="G1067" s="104"/>
      <c r="H1067" s="104"/>
      <c r="I1067" s="104"/>
      <c r="J1067" s="104"/>
      <c r="K1067" s="104"/>
      <c r="L1067" s="104"/>
      <c r="M1067" s="104"/>
      <c r="N1067" s="104"/>
      <c r="O1067" s="104"/>
      <c r="P1067" s="104"/>
      <c r="Q1067" s="104"/>
      <c r="R1067" s="104"/>
      <c r="S1067" s="104"/>
      <c r="T1067" s="104"/>
      <c r="U1067" s="104"/>
      <c r="V1067" s="105"/>
      <c r="W1067" s="15"/>
      <c r="X1067" s="15"/>
      <c r="Y1067" s="15"/>
    </row>
    <row r="1068" spans="1:25" s="16" customFormat="1" ht="13" x14ac:dyDescent="0.3">
      <c r="A1068" s="85" t="s">
        <v>3</v>
      </c>
      <c r="B1068" s="86"/>
      <c r="C1068" s="86"/>
      <c r="D1068" s="86"/>
      <c r="E1068" s="86"/>
      <c r="F1068" s="86"/>
      <c r="G1068" s="86"/>
      <c r="H1068" s="86" t="s">
        <v>102</v>
      </c>
      <c r="I1068" s="86"/>
      <c r="J1068" s="86"/>
      <c r="K1068" s="86" t="s">
        <v>103</v>
      </c>
      <c r="L1068" s="86"/>
      <c r="M1068" s="86"/>
      <c r="N1068" s="86"/>
      <c r="O1068" s="86" t="s">
        <v>104</v>
      </c>
      <c r="P1068" s="86"/>
      <c r="Q1068" s="86"/>
      <c r="R1068" s="86" t="s">
        <v>105</v>
      </c>
      <c r="S1068" s="86"/>
      <c r="T1068" s="86" t="s">
        <v>106</v>
      </c>
      <c r="U1068" s="86"/>
      <c r="V1068" s="90"/>
      <c r="W1068" s="15"/>
      <c r="X1068" s="15"/>
      <c r="Y1068" s="15"/>
    </row>
    <row r="1069" spans="1:25" s="16" customFormat="1" ht="13" x14ac:dyDescent="0.3">
      <c r="A1069" s="95" t="s">
        <v>107</v>
      </c>
      <c r="B1069" s="122"/>
      <c r="C1069" s="122"/>
      <c r="D1069" s="122"/>
      <c r="E1069" s="122"/>
      <c r="F1069" s="122"/>
      <c r="G1069" s="122"/>
      <c r="H1069" s="86"/>
      <c r="I1069" s="86"/>
      <c r="J1069" s="86"/>
      <c r="K1069" s="86"/>
      <c r="L1069" s="86"/>
      <c r="M1069" s="86"/>
      <c r="N1069" s="86"/>
      <c r="O1069" s="86"/>
      <c r="P1069" s="86"/>
      <c r="Q1069" s="86"/>
      <c r="R1069" s="86"/>
      <c r="S1069" s="86"/>
      <c r="T1069" s="101">
        <v>35600</v>
      </c>
      <c r="U1069" s="101"/>
      <c r="V1069" s="102"/>
      <c r="W1069" s="15"/>
      <c r="X1069" s="15"/>
      <c r="Y1069" s="15"/>
    </row>
    <row r="1070" spans="1:25" s="16" customFormat="1" ht="13" x14ac:dyDescent="0.3">
      <c r="A1070" s="95"/>
      <c r="B1070" s="96"/>
      <c r="C1070" s="96"/>
      <c r="D1070" s="96"/>
      <c r="E1070" s="96"/>
      <c r="F1070" s="96"/>
      <c r="G1070" s="96"/>
      <c r="H1070" s="86"/>
      <c r="I1070" s="86"/>
      <c r="J1070" s="86"/>
      <c r="K1070" s="86"/>
      <c r="L1070" s="86"/>
      <c r="M1070" s="86"/>
      <c r="N1070" s="86"/>
      <c r="O1070" s="101"/>
      <c r="P1070" s="101"/>
      <c r="Q1070" s="101"/>
      <c r="R1070" s="100"/>
      <c r="S1070" s="100"/>
      <c r="T1070" s="163"/>
      <c r="U1070" s="163"/>
      <c r="V1070" s="164"/>
      <c r="W1070" s="15"/>
      <c r="X1070" s="15"/>
      <c r="Y1070" s="15"/>
    </row>
    <row r="1071" spans="1:25" s="16" customFormat="1" ht="13" x14ac:dyDescent="0.3">
      <c r="A1071" s="95"/>
      <c r="B1071" s="96"/>
      <c r="C1071" s="96"/>
      <c r="D1071" s="96"/>
      <c r="E1071" s="96"/>
      <c r="F1071" s="96"/>
      <c r="G1071" s="96"/>
      <c r="H1071" s="86"/>
      <c r="I1071" s="86"/>
      <c r="J1071" s="86"/>
      <c r="K1071" s="86"/>
      <c r="L1071" s="86"/>
      <c r="M1071" s="86"/>
      <c r="N1071" s="86"/>
      <c r="O1071" s="101"/>
      <c r="P1071" s="101"/>
      <c r="Q1071" s="101"/>
      <c r="R1071" s="100"/>
      <c r="S1071" s="100"/>
      <c r="T1071" s="163"/>
      <c r="U1071" s="163"/>
      <c r="V1071" s="164"/>
      <c r="W1071" s="15"/>
      <c r="X1071" s="15"/>
      <c r="Y1071" s="15"/>
    </row>
    <row r="1072" spans="1:25" s="16" customFormat="1" ht="13" x14ac:dyDescent="0.3">
      <c r="A1072" s="91" t="s">
        <v>109</v>
      </c>
      <c r="B1072" s="92"/>
      <c r="C1072" s="92"/>
      <c r="D1072" s="92"/>
      <c r="E1072" s="92"/>
      <c r="F1072" s="92"/>
      <c r="G1072" s="92"/>
      <c r="H1072" s="92"/>
      <c r="I1072" s="92"/>
      <c r="J1072" s="92"/>
      <c r="K1072" s="92"/>
      <c r="L1072" s="92"/>
      <c r="M1072" s="92"/>
      <c r="N1072" s="92"/>
      <c r="O1072" s="92"/>
      <c r="P1072" s="92"/>
      <c r="Q1072" s="92"/>
      <c r="R1072" s="92"/>
      <c r="S1072" s="92"/>
      <c r="T1072" s="109">
        <f>+SUM(T1069:V1071)</f>
        <v>35600</v>
      </c>
      <c r="U1072" s="86"/>
      <c r="V1072" s="90"/>
      <c r="W1072" s="15"/>
      <c r="X1072" s="15"/>
      <c r="Y1072" s="15"/>
    </row>
    <row r="1073" spans="1:25" s="16" customFormat="1" ht="13" x14ac:dyDescent="0.3">
      <c r="A1073" s="20"/>
      <c r="B1073" s="21"/>
      <c r="C1073" s="21"/>
      <c r="D1073" s="21"/>
      <c r="E1073" s="21"/>
      <c r="F1073" s="21"/>
      <c r="G1073" s="21"/>
      <c r="H1073" s="21"/>
      <c r="I1073" s="21"/>
      <c r="J1073" s="21"/>
      <c r="K1073" s="21"/>
      <c r="L1073" s="21"/>
      <c r="M1073" s="21"/>
      <c r="N1073" s="21"/>
      <c r="O1073" s="21"/>
      <c r="P1073" s="21"/>
      <c r="Q1073" s="21"/>
      <c r="R1073" s="21"/>
      <c r="S1073" s="22"/>
      <c r="T1073" s="22"/>
      <c r="U1073" s="22"/>
      <c r="V1073" s="23"/>
      <c r="W1073" s="15"/>
      <c r="X1073" s="15"/>
      <c r="Y1073" s="15"/>
    </row>
    <row r="1074" spans="1:25" s="16" customFormat="1" ht="13" x14ac:dyDescent="0.3">
      <c r="A1074" s="103" t="s">
        <v>110</v>
      </c>
      <c r="B1074" s="104"/>
      <c r="C1074" s="104"/>
      <c r="D1074" s="104"/>
      <c r="E1074" s="104"/>
      <c r="F1074" s="104"/>
      <c r="G1074" s="104"/>
      <c r="H1074" s="104"/>
      <c r="I1074" s="104"/>
      <c r="J1074" s="104"/>
      <c r="K1074" s="104"/>
      <c r="L1074" s="104"/>
      <c r="M1074" s="104"/>
      <c r="N1074" s="104"/>
      <c r="O1074" s="104"/>
      <c r="P1074" s="104"/>
      <c r="Q1074" s="104"/>
      <c r="R1074" s="104"/>
      <c r="S1074" s="104"/>
      <c r="T1074" s="104"/>
      <c r="U1074" s="104"/>
      <c r="V1074" s="105"/>
      <c r="W1074" s="15"/>
      <c r="X1074" s="15"/>
      <c r="Y1074" s="15"/>
    </row>
    <row r="1075" spans="1:25" s="16" customFormat="1" ht="13" x14ac:dyDescent="0.3">
      <c r="A1075" s="118" t="s">
        <v>3</v>
      </c>
      <c r="B1075" s="119"/>
      <c r="C1075" s="119"/>
      <c r="D1075" s="119"/>
      <c r="E1075" s="119"/>
      <c r="F1075" s="119"/>
      <c r="G1075" s="119"/>
      <c r="H1075" s="119"/>
      <c r="I1075" s="119"/>
      <c r="J1075" s="119"/>
      <c r="K1075" s="119"/>
      <c r="L1075" s="119"/>
      <c r="M1075" s="119" t="s">
        <v>99</v>
      </c>
      <c r="N1075" s="119"/>
      <c r="O1075" s="119" t="s">
        <v>100</v>
      </c>
      <c r="P1075" s="119"/>
      <c r="Q1075" s="119" t="s">
        <v>111</v>
      </c>
      <c r="R1075" s="119"/>
      <c r="S1075" s="119"/>
      <c r="T1075" s="119" t="s">
        <v>112</v>
      </c>
      <c r="U1075" s="119"/>
      <c r="V1075" s="120"/>
      <c r="W1075" s="15"/>
      <c r="X1075" s="15"/>
      <c r="Y1075" s="15"/>
    </row>
    <row r="1076" spans="1:25" s="16" customFormat="1" ht="13" x14ac:dyDescent="0.3">
      <c r="A1076" s="110" t="s">
        <v>187</v>
      </c>
      <c r="B1076" s="111"/>
      <c r="C1076" s="111"/>
      <c r="D1076" s="111"/>
      <c r="E1076" s="111"/>
      <c r="F1076" s="111"/>
      <c r="G1076" s="111"/>
      <c r="H1076" s="111"/>
      <c r="I1076" s="111"/>
      <c r="J1076" s="111"/>
      <c r="K1076" s="111"/>
      <c r="L1076" s="112"/>
      <c r="M1076" s="113" t="s">
        <v>32</v>
      </c>
      <c r="N1076" s="113"/>
      <c r="O1076" s="117">
        <v>3</v>
      </c>
      <c r="P1076" s="117"/>
      <c r="Q1076" s="114">
        <v>12500</v>
      </c>
      <c r="R1076" s="114"/>
      <c r="S1076" s="114"/>
      <c r="T1076" s="115">
        <f>+O1076*Q1076</f>
        <v>37500</v>
      </c>
      <c r="U1076" s="113"/>
      <c r="V1076" s="116"/>
      <c r="W1076" s="15"/>
      <c r="X1076" s="15"/>
      <c r="Y1076" s="15"/>
    </row>
    <row r="1077" spans="1:25" s="16" customFormat="1" ht="13" x14ac:dyDescent="0.3">
      <c r="A1077" s="110" t="s">
        <v>177</v>
      </c>
      <c r="B1077" s="111"/>
      <c r="C1077" s="111"/>
      <c r="D1077" s="111"/>
      <c r="E1077" s="111"/>
      <c r="F1077" s="111"/>
      <c r="G1077" s="111"/>
      <c r="H1077" s="111"/>
      <c r="I1077" s="111"/>
      <c r="J1077" s="111"/>
      <c r="K1077" s="111"/>
      <c r="L1077" s="112"/>
      <c r="M1077" s="113" t="s">
        <v>7</v>
      </c>
      <c r="N1077" s="113"/>
      <c r="O1077" s="117">
        <v>4</v>
      </c>
      <c r="P1077" s="117"/>
      <c r="Q1077" s="114">
        <v>3500</v>
      </c>
      <c r="R1077" s="114"/>
      <c r="S1077" s="114"/>
      <c r="T1077" s="115">
        <f>+O1077*Q1077</f>
        <v>14000</v>
      </c>
      <c r="U1077" s="113"/>
      <c r="V1077" s="116"/>
      <c r="W1077" s="15"/>
      <c r="X1077" s="15"/>
      <c r="Y1077" s="15"/>
    </row>
    <row r="1078" spans="1:25" s="16" customFormat="1" ht="13" x14ac:dyDescent="0.3">
      <c r="A1078" s="155" t="s">
        <v>166</v>
      </c>
      <c r="B1078" s="156"/>
      <c r="C1078" s="156"/>
      <c r="D1078" s="156"/>
      <c r="E1078" s="156"/>
      <c r="F1078" s="156"/>
      <c r="G1078" s="156"/>
      <c r="H1078" s="156"/>
      <c r="I1078" s="156"/>
      <c r="J1078" s="156"/>
      <c r="K1078" s="156"/>
      <c r="L1078" s="157"/>
      <c r="M1078" s="158" t="s">
        <v>169</v>
      </c>
      <c r="N1078" s="159"/>
      <c r="O1078" s="160">
        <v>0.05</v>
      </c>
      <c r="P1078" s="161"/>
      <c r="Q1078" s="162">
        <v>12000</v>
      </c>
      <c r="R1078" s="98"/>
      <c r="S1078" s="99"/>
      <c r="T1078" s="115">
        <f>+O1078*Q1078</f>
        <v>600</v>
      </c>
      <c r="U1078" s="113"/>
      <c r="V1078" s="116"/>
      <c r="W1078" s="15"/>
      <c r="X1078" s="15"/>
      <c r="Y1078" s="15"/>
    </row>
    <row r="1079" spans="1:25" s="16" customFormat="1" ht="13" x14ac:dyDescent="0.3">
      <c r="A1079" s="155"/>
      <c r="B1079" s="156"/>
      <c r="C1079" s="156"/>
      <c r="D1079" s="156"/>
      <c r="E1079" s="156"/>
      <c r="F1079" s="156"/>
      <c r="G1079" s="156"/>
      <c r="H1079" s="156"/>
      <c r="I1079" s="156"/>
      <c r="J1079" s="156"/>
      <c r="K1079" s="156"/>
      <c r="L1079" s="157"/>
      <c r="M1079" s="158"/>
      <c r="N1079" s="159"/>
      <c r="O1079" s="160"/>
      <c r="P1079" s="161"/>
      <c r="Q1079" s="162"/>
      <c r="R1079" s="98"/>
      <c r="S1079" s="99"/>
      <c r="T1079" s="115"/>
      <c r="U1079" s="113"/>
      <c r="V1079" s="116"/>
      <c r="W1079" s="15"/>
      <c r="X1079" s="15"/>
      <c r="Y1079" s="15"/>
    </row>
    <row r="1080" spans="1:25" s="16" customFormat="1" ht="13" x14ac:dyDescent="0.3">
      <c r="A1080" s="110"/>
      <c r="B1080" s="111"/>
      <c r="C1080" s="111"/>
      <c r="D1080" s="111"/>
      <c r="E1080" s="111"/>
      <c r="F1080" s="111"/>
      <c r="G1080" s="111"/>
      <c r="H1080" s="111"/>
      <c r="I1080" s="111"/>
      <c r="J1080" s="111"/>
      <c r="K1080" s="111"/>
      <c r="L1080" s="112"/>
      <c r="M1080" s="113"/>
      <c r="N1080" s="113"/>
      <c r="O1080" s="117"/>
      <c r="P1080" s="117"/>
      <c r="Q1080" s="114"/>
      <c r="R1080" s="114"/>
      <c r="S1080" s="114"/>
      <c r="T1080" s="115"/>
      <c r="U1080" s="113"/>
      <c r="V1080" s="116"/>
      <c r="W1080" s="15"/>
      <c r="X1080" s="15"/>
      <c r="Y1080" s="15"/>
    </row>
    <row r="1081" spans="1:25" s="16" customFormat="1" ht="13" x14ac:dyDescent="0.3">
      <c r="A1081" s="155"/>
      <c r="B1081" s="156"/>
      <c r="C1081" s="156"/>
      <c r="D1081" s="156"/>
      <c r="E1081" s="156"/>
      <c r="F1081" s="156"/>
      <c r="G1081" s="156"/>
      <c r="H1081" s="156"/>
      <c r="I1081" s="156"/>
      <c r="J1081" s="156"/>
      <c r="K1081" s="156"/>
      <c r="L1081" s="157"/>
      <c r="M1081" s="158"/>
      <c r="N1081" s="159"/>
      <c r="O1081" s="160"/>
      <c r="P1081" s="161"/>
      <c r="Q1081" s="162"/>
      <c r="R1081" s="98"/>
      <c r="S1081" s="99"/>
      <c r="T1081" s="115"/>
      <c r="U1081" s="113"/>
      <c r="V1081" s="116"/>
      <c r="W1081" s="15"/>
      <c r="X1081" s="15"/>
      <c r="Y1081" s="15"/>
    </row>
    <row r="1082" spans="1:25" s="16" customFormat="1" ht="13" x14ac:dyDescent="0.3">
      <c r="A1082" s="91" t="s">
        <v>109</v>
      </c>
      <c r="B1082" s="92"/>
      <c r="C1082" s="92"/>
      <c r="D1082" s="92"/>
      <c r="E1082" s="92"/>
      <c r="F1082" s="92"/>
      <c r="G1082" s="92"/>
      <c r="H1082" s="92"/>
      <c r="I1082" s="92"/>
      <c r="J1082" s="92"/>
      <c r="K1082" s="92"/>
      <c r="L1082" s="92"/>
      <c r="M1082" s="92"/>
      <c r="N1082" s="92"/>
      <c r="O1082" s="92"/>
      <c r="P1082" s="92"/>
      <c r="Q1082" s="92"/>
      <c r="R1082" s="92"/>
      <c r="S1082" s="92"/>
      <c r="T1082" s="109">
        <f>+SUM(T1076:V1081)</f>
        <v>52100</v>
      </c>
      <c r="U1082" s="86"/>
      <c r="V1082" s="90"/>
      <c r="W1082" s="15"/>
      <c r="X1082" s="15"/>
      <c r="Y1082" s="15"/>
    </row>
    <row r="1083" spans="1:25" s="16" customFormat="1" ht="13" x14ac:dyDescent="0.3">
      <c r="A1083" s="103" t="s">
        <v>117</v>
      </c>
      <c r="B1083" s="104"/>
      <c r="C1083" s="104"/>
      <c r="D1083" s="104"/>
      <c r="E1083" s="104"/>
      <c r="F1083" s="104"/>
      <c r="G1083" s="104"/>
      <c r="H1083" s="104"/>
      <c r="I1083" s="104"/>
      <c r="J1083" s="104"/>
      <c r="K1083" s="104"/>
      <c r="L1083" s="104"/>
      <c r="M1083" s="104"/>
      <c r="N1083" s="104"/>
      <c r="O1083" s="104"/>
      <c r="P1083" s="104"/>
      <c r="Q1083" s="104"/>
      <c r="R1083" s="104"/>
      <c r="S1083" s="104"/>
      <c r="T1083" s="104"/>
      <c r="U1083" s="104"/>
      <c r="V1083" s="105"/>
      <c r="W1083" s="15"/>
      <c r="X1083" s="15"/>
      <c r="Y1083" s="15"/>
    </row>
    <row r="1084" spans="1:25" s="16" customFormat="1" ht="13" x14ac:dyDescent="0.3">
      <c r="A1084" s="85" t="s">
        <v>118</v>
      </c>
      <c r="B1084" s="86"/>
      <c r="C1084" s="86"/>
      <c r="D1084" s="86"/>
      <c r="E1084" s="86"/>
      <c r="F1084" s="86"/>
      <c r="G1084" s="86"/>
      <c r="H1084" s="86"/>
      <c r="I1084" s="86"/>
      <c r="J1084" s="86"/>
      <c r="K1084" s="86" t="s">
        <v>119</v>
      </c>
      <c r="L1084" s="86"/>
      <c r="M1084" s="86" t="s">
        <v>120</v>
      </c>
      <c r="N1084" s="86"/>
      <c r="O1084" s="86" t="s">
        <v>121</v>
      </c>
      <c r="P1084" s="86"/>
      <c r="Q1084" s="86"/>
      <c r="R1084" s="86" t="s">
        <v>122</v>
      </c>
      <c r="S1084" s="86"/>
      <c r="T1084" s="86" t="s">
        <v>106</v>
      </c>
      <c r="U1084" s="86"/>
      <c r="V1084" s="90"/>
      <c r="W1084" s="15"/>
      <c r="X1084" s="15"/>
      <c r="Y1084" s="15"/>
    </row>
    <row r="1085" spans="1:25" s="16" customFormat="1" ht="13" x14ac:dyDescent="0.3">
      <c r="A1085" s="85"/>
      <c r="B1085" s="86"/>
      <c r="C1085" s="86"/>
      <c r="D1085" s="86"/>
      <c r="E1085" s="86"/>
      <c r="F1085" s="86"/>
      <c r="G1085" s="86"/>
      <c r="H1085" s="86"/>
      <c r="I1085" s="86"/>
      <c r="J1085" s="86"/>
      <c r="K1085" s="86"/>
      <c r="L1085" s="86"/>
      <c r="M1085" s="86"/>
      <c r="N1085" s="86"/>
      <c r="O1085" s="86"/>
      <c r="P1085" s="86"/>
      <c r="Q1085" s="86"/>
      <c r="R1085" s="86"/>
      <c r="S1085" s="86"/>
      <c r="T1085" s="86"/>
      <c r="U1085" s="86"/>
      <c r="V1085" s="90"/>
      <c r="W1085" s="15"/>
      <c r="X1085" s="15"/>
      <c r="Y1085" s="15"/>
    </row>
    <row r="1086" spans="1:25" s="16" customFormat="1" ht="13" x14ac:dyDescent="0.3">
      <c r="A1086" s="85"/>
      <c r="B1086" s="86"/>
      <c r="C1086" s="86"/>
      <c r="D1086" s="86"/>
      <c r="E1086" s="86"/>
      <c r="F1086" s="86"/>
      <c r="G1086" s="86"/>
      <c r="H1086" s="86"/>
      <c r="I1086" s="86"/>
      <c r="J1086" s="86"/>
      <c r="K1086" s="86"/>
      <c r="L1086" s="86"/>
      <c r="M1086" s="86"/>
      <c r="N1086" s="86"/>
      <c r="O1086" s="86"/>
      <c r="P1086" s="86"/>
      <c r="Q1086" s="86"/>
      <c r="R1086" s="86"/>
      <c r="S1086" s="86"/>
      <c r="T1086" s="86"/>
      <c r="U1086" s="86"/>
      <c r="V1086" s="90"/>
      <c r="W1086" s="15"/>
      <c r="X1086" s="15"/>
      <c r="Y1086" s="15"/>
    </row>
    <row r="1087" spans="1:25" s="16" customFormat="1" ht="13" x14ac:dyDescent="0.3">
      <c r="A1087" s="85"/>
      <c r="B1087" s="86"/>
      <c r="C1087" s="86"/>
      <c r="D1087" s="86"/>
      <c r="E1087" s="86"/>
      <c r="F1087" s="86"/>
      <c r="G1087" s="86"/>
      <c r="H1087" s="86"/>
      <c r="I1087" s="86"/>
      <c r="J1087" s="86"/>
      <c r="K1087" s="86"/>
      <c r="L1087" s="86"/>
      <c r="M1087" s="86"/>
      <c r="N1087" s="86"/>
      <c r="O1087" s="86"/>
      <c r="P1087" s="86"/>
      <c r="Q1087" s="86"/>
      <c r="R1087" s="86"/>
      <c r="S1087" s="86"/>
      <c r="T1087" s="86"/>
      <c r="U1087" s="86"/>
      <c r="V1087" s="90"/>
      <c r="W1087" s="15"/>
      <c r="X1087" s="15"/>
      <c r="Y1087" s="15"/>
    </row>
    <row r="1088" spans="1:25" s="16" customFormat="1" ht="13" x14ac:dyDescent="0.3">
      <c r="A1088" s="91" t="s">
        <v>109</v>
      </c>
      <c r="B1088" s="92"/>
      <c r="C1088" s="92"/>
      <c r="D1088" s="92"/>
      <c r="E1088" s="92"/>
      <c r="F1088" s="92"/>
      <c r="G1088" s="92"/>
      <c r="H1088" s="92"/>
      <c r="I1088" s="92"/>
      <c r="J1088" s="92"/>
      <c r="K1088" s="92"/>
      <c r="L1088" s="92"/>
      <c r="M1088" s="92"/>
      <c r="N1088" s="92"/>
      <c r="O1088" s="92"/>
      <c r="P1088" s="92"/>
      <c r="Q1088" s="92"/>
      <c r="R1088" s="92"/>
      <c r="S1088" s="92"/>
      <c r="T1088" s="86"/>
      <c r="U1088" s="86"/>
      <c r="V1088" s="90"/>
      <c r="W1088" s="15"/>
      <c r="X1088" s="15"/>
      <c r="Y1088" s="15"/>
    </row>
    <row r="1089" spans="1:25" s="16" customFormat="1" ht="13" x14ac:dyDescent="0.3">
      <c r="A1089" s="20"/>
      <c r="B1089" s="21"/>
      <c r="C1089" s="21"/>
      <c r="D1089" s="21"/>
      <c r="E1089" s="21"/>
      <c r="F1089" s="21"/>
      <c r="G1089" s="21"/>
      <c r="H1089" s="21"/>
      <c r="I1089" s="21"/>
      <c r="J1089" s="21"/>
      <c r="K1089" s="21"/>
      <c r="L1089" s="21"/>
      <c r="M1089" s="21"/>
      <c r="N1089" s="21"/>
      <c r="O1089" s="21"/>
      <c r="P1089" s="21"/>
      <c r="Q1089" s="21"/>
      <c r="R1089" s="21"/>
      <c r="S1089" s="22"/>
      <c r="T1089" s="22"/>
      <c r="U1089" s="22"/>
      <c r="V1089" s="23"/>
      <c r="W1089" s="26"/>
      <c r="X1089" s="26"/>
      <c r="Y1089" s="26"/>
    </row>
    <row r="1090" spans="1:25" s="16" customFormat="1" ht="13" x14ac:dyDescent="0.3">
      <c r="A1090" s="103" t="s">
        <v>123</v>
      </c>
      <c r="B1090" s="104"/>
      <c r="C1090" s="104"/>
      <c r="D1090" s="104"/>
      <c r="E1090" s="104"/>
      <c r="F1090" s="104"/>
      <c r="G1090" s="104"/>
      <c r="H1090" s="104"/>
      <c r="I1090" s="104"/>
      <c r="J1090" s="104"/>
      <c r="K1090" s="104"/>
      <c r="L1090" s="104"/>
      <c r="M1090" s="104"/>
      <c r="N1090" s="104"/>
      <c r="O1090" s="104"/>
      <c r="P1090" s="104"/>
      <c r="Q1090" s="104"/>
      <c r="R1090" s="104"/>
      <c r="S1090" s="104"/>
      <c r="T1090" s="104"/>
      <c r="U1090" s="104"/>
      <c r="V1090" s="105"/>
      <c r="W1090" s="15"/>
      <c r="X1090" s="15"/>
      <c r="Y1090" s="15"/>
    </row>
    <row r="1091" spans="1:25" s="16" customFormat="1" ht="22.5" customHeight="1" x14ac:dyDescent="0.3">
      <c r="A1091" s="85" t="s">
        <v>124</v>
      </c>
      <c r="B1091" s="86"/>
      <c r="C1091" s="86"/>
      <c r="D1091" s="86"/>
      <c r="E1091" s="86"/>
      <c r="F1091" s="86"/>
      <c r="G1091" s="86"/>
      <c r="H1091" s="86"/>
      <c r="I1091" s="86"/>
      <c r="J1091" s="106" t="s">
        <v>125</v>
      </c>
      <c r="K1091" s="106"/>
      <c r="L1091" s="106"/>
      <c r="M1091" s="106"/>
      <c r="N1091" s="107" t="s">
        <v>126</v>
      </c>
      <c r="O1091" s="107"/>
      <c r="P1091" s="108"/>
      <c r="Q1091" s="86" t="s">
        <v>105</v>
      </c>
      <c r="R1091" s="86"/>
      <c r="S1091" s="86"/>
      <c r="T1091" s="86" t="s">
        <v>106</v>
      </c>
      <c r="U1091" s="86"/>
      <c r="V1091" s="90"/>
      <c r="W1091" s="15"/>
      <c r="X1091" s="15"/>
      <c r="Y1091" s="15"/>
    </row>
    <row r="1092" spans="1:25" s="16" customFormat="1" ht="13" x14ac:dyDescent="0.3">
      <c r="A1092" s="95" t="s">
        <v>143</v>
      </c>
      <c r="B1092" s="96"/>
      <c r="C1092" s="96"/>
      <c r="D1092" s="96"/>
      <c r="E1092" s="96"/>
      <c r="F1092" s="96"/>
      <c r="G1092" s="96"/>
      <c r="H1092" s="96"/>
      <c r="I1092" s="96"/>
      <c r="J1092" s="97">
        <v>1</v>
      </c>
      <c r="K1092" s="97"/>
      <c r="L1092" s="97"/>
      <c r="M1092" s="97"/>
      <c r="N1092" s="98">
        <v>139345</v>
      </c>
      <c r="O1092" s="98"/>
      <c r="P1092" s="99"/>
      <c r="Q1092" s="100">
        <v>0.22</v>
      </c>
      <c r="R1092" s="100"/>
      <c r="S1092" s="100"/>
      <c r="T1092" s="101">
        <f>+(J1092*N1092)/Q1092</f>
        <v>633386.36363636365</v>
      </c>
      <c r="U1092" s="101"/>
      <c r="V1092" s="102"/>
      <c r="W1092" s="15"/>
      <c r="X1092" s="15"/>
      <c r="Y1092" s="15"/>
    </row>
    <row r="1093" spans="1:25" s="16" customFormat="1" ht="13" x14ac:dyDescent="0.3">
      <c r="A1093" s="95" t="s">
        <v>128</v>
      </c>
      <c r="B1093" s="96"/>
      <c r="C1093" s="96"/>
      <c r="D1093" s="96"/>
      <c r="E1093" s="96"/>
      <c r="F1093" s="96"/>
      <c r="G1093" s="96"/>
      <c r="H1093" s="96"/>
      <c r="I1093" s="96"/>
      <c r="J1093" s="97">
        <v>1</v>
      </c>
      <c r="K1093" s="97"/>
      <c r="L1093" s="97"/>
      <c r="M1093" s="97"/>
      <c r="N1093" s="98">
        <v>95436</v>
      </c>
      <c r="O1093" s="98"/>
      <c r="P1093" s="99"/>
      <c r="Q1093" s="100">
        <v>0.22</v>
      </c>
      <c r="R1093" s="100"/>
      <c r="S1093" s="100"/>
      <c r="T1093" s="101">
        <f>+(J1093*N1093)/Q1093</f>
        <v>433800</v>
      </c>
      <c r="U1093" s="101"/>
      <c r="V1093" s="102"/>
      <c r="W1093" s="15"/>
      <c r="X1093" s="15"/>
      <c r="Y1093" s="15"/>
    </row>
    <row r="1094" spans="1:25" s="16" customFormat="1" ht="13" x14ac:dyDescent="0.3">
      <c r="A1094" s="85"/>
      <c r="B1094" s="86"/>
      <c r="C1094" s="86"/>
      <c r="D1094" s="86"/>
      <c r="E1094" s="86"/>
      <c r="F1094" s="86"/>
      <c r="G1094" s="86"/>
      <c r="H1094" s="86"/>
      <c r="I1094" s="86"/>
      <c r="J1094" s="87"/>
      <c r="K1094" s="88"/>
      <c r="L1094" s="88"/>
      <c r="M1094" s="88"/>
      <c r="N1094" s="88"/>
      <c r="O1094" s="88"/>
      <c r="P1094" s="89"/>
      <c r="Q1094" s="86"/>
      <c r="R1094" s="86"/>
      <c r="S1094" s="86"/>
      <c r="T1094" s="86"/>
      <c r="U1094" s="86"/>
      <c r="V1094" s="90"/>
      <c r="W1094" s="15"/>
      <c r="X1094" s="15"/>
      <c r="Y1094" s="15"/>
    </row>
    <row r="1095" spans="1:25" s="16" customFormat="1" ht="13" x14ac:dyDescent="0.3">
      <c r="A1095" s="91" t="s">
        <v>109</v>
      </c>
      <c r="B1095" s="92"/>
      <c r="C1095" s="92"/>
      <c r="D1095" s="92"/>
      <c r="E1095" s="92"/>
      <c r="F1095" s="92"/>
      <c r="G1095" s="92"/>
      <c r="H1095" s="92"/>
      <c r="I1095" s="92"/>
      <c r="J1095" s="92"/>
      <c r="K1095" s="92"/>
      <c r="L1095" s="92"/>
      <c r="M1095" s="92"/>
      <c r="N1095" s="92"/>
      <c r="O1095" s="92"/>
      <c r="P1095" s="92"/>
      <c r="Q1095" s="92"/>
      <c r="R1095" s="92"/>
      <c r="S1095" s="92"/>
      <c r="T1095" s="93">
        <f>+SUM(T1092:V1093)</f>
        <v>1067186.3636363638</v>
      </c>
      <c r="U1095" s="93"/>
      <c r="V1095" s="94"/>
      <c r="W1095" s="15"/>
      <c r="X1095" s="15"/>
      <c r="Y1095" s="15"/>
    </row>
    <row r="1096" spans="1:25" s="28" customFormat="1" x14ac:dyDescent="0.35">
      <c r="A1096" s="77" t="s">
        <v>129</v>
      </c>
      <c r="B1096" s="78"/>
      <c r="C1096" s="78"/>
      <c r="D1096" s="78"/>
      <c r="E1096" s="78"/>
      <c r="F1096" s="78"/>
      <c r="G1096" s="78"/>
      <c r="H1096" s="78"/>
      <c r="I1096" s="78"/>
      <c r="J1096" s="78"/>
      <c r="K1096" s="78"/>
      <c r="L1096" s="78"/>
      <c r="M1096" s="78"/>
      <c r="N1096" s="78"/>
      <c r="O1096" s="78"/>
      <c r="P1096" s="78"/>
      <c r="Q1096" s="78"/>
      <c r="R1096" s="78"/>
      <c r="S1096" s="78"/>
      <c r="T1096" s="79">
        <f>+T1095+T1088+T1082+T1072</f>
        <v>1154886.3636363638</v>
      </c>
      <c r="U1096" s="79"/>
      <c r="V1096" s="80"/>
      <c r="W1096" s="15"/>
      <c r="X1096" s="15"/>
      <c r="Y1096" s="15"/>
    </row>
    <row r="1097" spans="1:25" s="28" customFormat="1" x14ac:dyDescent="0.35">
      <c r="A1097" s="29" t="s">
        <v>130</v>
      </c>
      <c r="B1097" s="30"/>
      <c r="C1097" s="30"/>
      <c r="D1097" s="31"/>
      <c r="E1097" s="32">
        <v>0.25</v>
      </c>
      <c r="F1097" s="30"/>
      <c r="G1097" s="30"/>
      <c r="H1097" s="30"/>
      <c r="I1097" s="30"/>
      <c r="J1097" s="30"/>
      <c r="K1097" s="30"/>
      <c r="L1097" s="30"/>
      <c r="M1097" s="31"/>
      <c r="N1097" s="27"/>
      <c r="O1097" s="27"/>
      <c r="P1097" s="27"/>
      <c r="Q1097" s="27"/>
      <c r="R1097" s="27"/>
      <c r="S1097" s="27" t="s">
        <v>131</v>
      </c>
      <c r="T1097" s="79">
        <f>+T1096*E1097</f>
        <v>288721.59090909094</v>
      </c>
      <c r="U1097" s="79"/>
      <c r="V1097" s="80"/>
      <c r="W1097" s="15"/>
      <c r="X1097" s="15"/>
      <c r="Y1097" s="15"/>
    </row>
    <row r="1098" spans="1:25" s="28" customFormat="1" ht="15" thickBot="1" x14ac:dyDescent="0.4">
      <c r="A1098" s="81" t="s">
        <v>132</v>
      </c>
      <c r="B1098" s="82"/>
      <c r="C1098" s="82"/>
      <c r="D1098" s="82"/>
      <c r="E1098" s="82"/>
      <c r="F1098" s="82"/>
      <c r="G1098" s="82"/>
      <c r="H1098" s="82"/>
      <c r="I1098" s="82"/>
      <c r="J1098" s="82"/>
      <c r="K1098" s="82"/>
      <c r="L1098" s="82"/>
      <c r="M1098" s="82"/>
      <c r="N1098" s="82"/>
      <c r="O1098" s="82"/>
      <c r="P1098" s="82"/>
      <c r="Q1098" s="82"/>
      <c r="R1098" s="82"/>
      <c r="S1098" s="82"/>
      <c r="T1098" s="83">
        <f>+T1097+T1096</f>
        <v>1443607.9545454546</v>
      </c>
      <c r="U1098" s="83"/>
      <c r="V1098" s="84"/>
      <c r="W1098" s="15"/>
      <c r="X1098" s="15"/>
      <c r="Y1098" s="15"/>
    </row>
    <row r="1100" spans="1:25" ht="15" thickBot="1" x14ac:dyDescent="0.4"/>
    <row r="1101" spans="1:25" s="12" customFormat="1" ht="30" customHeight="1" x14ac:dyDescent="0.35">
      <c r="A1101" s="137"/>
      <c r="B1101" s="138"/>
      <c r="C1101" s="138"/>
      <c r="D1101" s="139"/>
      <c r="E1101" s="146" t="s">
        <v>94</v>
      </c>
      <c r="F1101" s="147"/>
      <c r="G1101" s="147"/>
      <c r="H1101" s="147"/>
      <c r="I1101" s="147"/>
      <c r="J1101" s="147"/>
      <c r="K1101" s="147"/>
      <c r="L1101" s="147"/>
      <c r="M1101" s="147"/>
      <c r="N1101" s="147"/>
      <c r="O1101" s="147"/>
      <c r="P1101" s="147"/>
      <c r="Q1101" s="147"/>
      <c r="R1101" s="147"/>
      <c r="S1101" s="148"/>
      <c r="T1101" s="146" t="s">
        <v>95</v>
      </c>
      <c r="U1101" s="147"/>
      <c r="V1101" s="148"/>
    </row>
    <row r="1102" spans="1:25" s="12" customFormat="1" ht="30" customHeight="1" thickBot="1" x14ac:dyDescent="0.4">
      <c r="A1102" s="140"/>
      <c r="B1102" s="141"/>
      <c r="C1102" s="141"/>
      <c r="D1102" s="142"/>
      <c r="E1102" s="149"/>
      <c r="F1102" s="150"/>
      <c r="G1102" s="150"/>
      <c r="H1102" s="150"/>
      <c r="I1102" s="150"/>
      <c r="J1102" s="150"/>
      <c r="K1102" s="150"/>
      <c r="L1102" s="150"/>
      <c r="M1102" s="150"/>
      <c r="N1102" s="150"/>
      <c r="O1102" s="150"/>
      <c r="P1102" s="150"/>
      <c r="Q1102" s="150"/>
      <c r="R1102" s="150"/>
      <c r="S1102" s="151"/>
      <c r="T1102" s="149"/>
      <c r="U1102" s="150"/>
      <c r="V1102" s="151"/>
    </row>
    <row r="1103" spans="1:25" s="12" customFormat="1" ht="5.15" customHeight="1" thickBot="1" x14ac:dyDescent="0.4">
      <c r="A1103" s="140"/>
      <c r="B1103" s="141"/>
      <c r="C1103" s="141"/>
      <c r="D1103" s="142"/>
      <c r="E1103" s="152"/>
      <c r="F1103" s="153"/>
      <c r="G1103" s="153"/>
      <c r="H1103" s="153"/>
      <c r="I1103" s="153"/>
      <c r="J1103" s="153"/>
      <c r="K1103" s="153"/>
      <c r="L1103" s="153"/>
      <c r="M1103" s="153"/>
      <c r="N1103" s="153"/>
      <c r="O1103" s="153"/>
      <c r="P1103" s="153"/>
      <c r="Q1103" s="153"/>
      <c r="R1103" s="153"/>
      <c r="S1103" s="153"/>
      <c r="T1103" s="153"/>
      <c r="U1103" s="153"/>
      <c r="V1103" s="154"/>
    </row>
    <row r="1104" spans="1:25" s="12" customFormat="1" ht="25" customHeight="1" thickBot="1" x14ac:dyDescent="0.4">
      <c r="A1104" s="140"/>
      <c r="B1104" s="141"/>
      <c r="C1104" s="141"/>
      <c r="D1104" s="142"/>
      <c r="E1104" s="128" t="s">
        <v>96</v>
      </c>
      <c r="F1104" s="129"/>
      <c r="G1104" s="129"/>
      <c r="H1104" s="129"/>
      <c r="I1104" s="129"/>
      <c r="J1104" s="129"/>
      <c r="K1104" s="129"/>
      <c r="L1104" s="129"/>
      <c r="M1104" s="129"/>
      <c r="N1104" s="129"/>
      <c r="O1104" s="129"/>
      <c r="P1104" s="129"/>
      <c r="Q1104" s="129"/>
      <c r="R1104" s="129"/>
      <c r="S1104" s="129"/>
      <c r="T1104" s="129"/>
      <c r="U1104" s="129"/>
      <c r="V1104" s="130"/>
    </row>
    <row r="1105" spans="1:25" s="12" customFormat="1" ht="5.15" customHeight="1" thickBot="1" x14ac:dyDescent="0.4">
      <c r="A1105" s="143"/>
      <c r="B1105" s="144"/>
      <c r="C1105" s="144"/>
      <c r="D1105" s="145"/>
      <c r="E1105" s="128"/>
      <c r="F1105" s="129"/>
      <c r="G1105" s="129"/>
      <c r="H1105" s="129"/>
      <c r="I1105" s="129"/>
      <c r="J1105" s="129"/>
      <c r="K1105" s="129"/>
      <c r="L1105" s="129"/>
      <c r="M1105" s="129"/>
      <c r="N1105" s="129"/>
      <c r="O1105" s="129"/>
      <c r="P1105" s="129"/>
      <c r="Q1105" s="129"/>
      <c r="R1105" s="129"/>
      <c r="S1105" s="129"/>
      <c r="T1105" s="129"/>
      <c r="U1105" s="129"/>
      <c r="V1105" s="130"/>
    </row>
    <row r="1106" spans="1:25" s="14" customFormat="1" x14ac:dyDescent="0.35">
      <c r="A1106" s="131" t="s">
        <v>97</v>
      </c>
      <c r="B1106" s="132"/>
      <c r="C1106" s="132"/>
      <c r="D1106" s="132"/>
      <c r="E1106" s="132"/>
      <c r="F1106" s="132"/>
      <c r="G1106" s="132"/>
      <c r="H1106" s="132"/>
      <c r="I1106" s="132"/>
      <c r="J1106" s="132"/>
      <c r="K1106" s="132"/>
      <c r="L1106" s="132"/>
      <c r="M1106" s="132"/>
      <c r="N1106" s="132"/>
      <c r="O1106" s="132"/>
      <c r="P1106" s="132"/>
      <c r="Q1106" s="132"/>
      <c r="R1106" s="132"/>
      <c r="S1106" s="132"/>
      <c r="T1106" s="132"/>
      <c r="U1106" s="132"/>
      <c r="V1106" s="133"/>
      <c r="W1106" s="13"/>
      <c r="X1106" s="13"/>
      <c r="Y1106" s="13"/>
    </row>
    <row r="1107" spans="1:25" s="16" customFormat="1" ht="13" x14ac:dyDescent="0.3">
      <c r="A1107" s="134" t="s">
        <v>98</v>
      </c>
      <c r="B1107" s="135"/>
      <c r="C1107" s="135" t="s">
        <v>3</v>
      </c>
      <c r="D1107" s="135"/>
      <c r="E1107" s="135"/>
      <c r="F1107" s="135"/>
      <c r="G1107" s="135"/>
      <c r="H1107" s="135"/>
      <c r="I1107" s="135"/>
      <c r="J1107" s="135"/>
      <c r="K1107" s="135"/>
      <c r="L1107" s="135"/>
      <c r="M1107" s="135"/>
      <c r="N1107" s="135"/>
      <c r="O1107" s="135"/>
      <c r="P1107" s="135"/>
      <c r="Q1107" s="135"/>
      <c r="R1107" s="135" t="s">
        <v>99</v>
      </c>
      <c r="S1107" s="135"/>
      <c r="T1107" s="135" t="s">
        <v>100</v>
      </c>
      <c r="U1107" s="135"/>
      <c r="V1107" s="136"/>
      <c r="W1107" s="15"/>
      <c r="X1107" s="15"/>
      <c r="Y1107" s="15"/>
    </row>
    <row r="1108" spans="1:25" s="14" customFormat="1" x14ac:dyDescent="0.35">
      <c r="A1108" s="123">
        <f>+'2026'!B24</f>
        <v>18</v>
      </c>
      <c r="B1108" s="124"/>
      <c r="C1108" s="125" t="str">
        <f>+'2026'!F24</f>
        <v>Suministro y reemplazo de válvula de pie 2" para succión de motobombas, con pruebas de estanqueidad. Entrega a satisfacción y funcionamiento</v>
      </c>
      <c r="D1108" s="126"/>
      <c r="E1108" s="126"/>
      <c r="F1108" s="126"/>
      <c r="G1108" s="126"/>
      <c r="H1108" s="126"/>
      <c r="I1108" s="126"/>
      <c r="J1108" s="126"/>
      <c r="K1108" s="126"/>
      <c r="L1108" s="126"/>
      <c r="M1108" s="126"/>
      <c r="N1108" s="126"/>
      <c r="O1108" s="126"/>
      <c r="P1108" s="126"/>
      <c r="Q1108" s="126"/>
      <c r="R1108" s="126" t="str">
        <f>+'2026'!G24</f>
        <v>UND</v>
      </c>
      <c r="S1108" s="126"/>
      <c r="T1108" s="126"/>
      <c r="U1108" s="126"/>
      <c r="V1108" s="127"/>
      <c r="W1108" s="13"/>
      <c r="X1108" s="13"/>
      <c r="Y1108" s="13"/>
    </row>
    <row r="1109" spans="1:25" s="16" customFormat="1" ht="13" x14ac:dyDescent="0.3">
      <c r="A1109" s="17"/>
      <c r="B1109" s="18"/>
      <c r="C1109" s="18"/>
      <c r="D1109" s="18"/>
      <c r="E1109" s="18"/>
      <c r="F1109" s="18"/>
      <c r="G1109" s="18"/>
      <c r="H1109" s="18"/>
      <c r="I1109" s="18"/>
      <c r="J1109" s="18"/>
      <c r="K1109" s="18"/>
      <c r="L1109" s="18"/>
      <c r="M1109" s="18"/>
      <c r="N1109" s="18"/>
      <c r="O1109" s="18"/>
      <c r="P1109" s="18"/>
      <c r="Q1109" s="18"/>
      <c r="R1109" s="18"/>
      <c r="S1109" s="18"/>
      <c r="T1109" s="18"/>
      <c r="U1109" s="18"/>
      <c r="V1109" s="19"/>
      <c r="W1109" s="15"/>
      <c r="X1109" s="15"/>
      <c r="Y1109" s="15"/>
    </row>
    <row r="1110" spans="1:25" s="16" customFormat="1" ht="13" x14ac:dyDescent="0.3">
      <c r="A1110" s="103" t="s">
        <v>101</v>
      </c>
      <c r="B1110" s="104"/>
      <c r="C1110" s="104"/>
      <c r="D1110" s="104"/>
      <c r="E1110" s="104"/>
      <c r="F1110" s="104"/>
      <c r="G1110" s="104"/>
      <c r="H1110" s="104"/>
      <c r="I1110" s="104"/>
      <c r="J1110" s="104"/>
      <c r="K1110" s="104"/>
      <c r="L1110" s="104"/>
      <c r="M1110" s="104"/>
      <c r="N1110" s="104"/>
      <c r="O1110" s="104"/>
      <c r="P1110" s="104"/>
      <c r="Q1110" s="104"/>
      <c r="R1110" s="104"/>
      <c r="S1110" s="104"/>
      <c r="T1110" s="104"/>
      <c r="U1110" s="104"/>
      <c r="V1110" s="105"/>
      <c r="W1110" s="15"/>
      <c r="X1110" s="15"/>
      <c r="Y1110" s="15"/>
    </row>
    <row r="1111" spans="1:25" s="16" customFormat="1" ht="13" x14ac:dyDescent="0.3">
      <c r="A1111" s="85" t="s">
        <v>3</v>
      </c>
      <c r="B1111" s="86"/>
      <c r="C1111" s="86"/>
      <c r="D1111" s="86"/>
      <c r="E1111" s="86"/>
      <c r="F1111" s="86"/>
      <c r="G1111" s="86"/>
      <c r="H1111" s="86" t="s">
        <v>102</v>
      </c>
      <c r="I1111" s="86"/>
      <c r="J1111" s="86"/>
      <c r="K1111" s="86" t="s">
        <v>103</v>
      </c>
      <c r="L1111" s="86"/>
      <c r="M1111" s="86"/>
      <c r="N1111" s="86"/>
      <c r="O1111" s="86" t="s">
        <v>104</v>
      </c>
      <c r="P1111" s="86"/>
      <c r="Q1111" s="86"/>
      <c r="R1111" s="86" t="s">
        <v>105</v>
      </c>
      <c r="S1111" s="86"/>
      <c r="T1111" s="86" t="s">
        <v>106</v>
      </c>
      <c r="U1111" s="86"/>
      <c r="V1111" s="90"/>
      <c r="W1111" s="15"/>
      <c r="X1111" s="15"/>
      <c r="Y1111" s="15"/>
    </row>
    <row r="1112" spans="1:25" s="16" customFormat="1" ht="13" x14ac:dyDescent="0.3">
      <c r="A1112" s="95" t="s">
        <v>107</v>
      </c>
      <c r="B1112" s="122"/>
      <c r="C1112" s="122"/>
      <c r="D1112" s="122"/>
      <c r="E1112" s="122"/>
      <c r="F1112" s="122"/>
      <c r="G1112" s="122"/>
      <c r="H1112" s="86"/>
      <c r="I1112" s="86"/>
      <c r="J1112" s="86"/>
      <c r="K1112" s="86"/>
      <c r="L1112" s="86"/>
      <c r="M1112" s="86"/>
      <c r="N1112" s="86"/>
      <c r="O1112" s="86"/>
      <c r="P1112" s="86"/>
      <c r="Q1112" s="86"/>
      <c r="R1112" s="86"/>
      <c r="S1112" s="86"/>
      <c r="T1112" s="101">
        <v>15000</v>
      </c>
      <c r="U1112" s="101"/>
      <c r="V1112" s="102"/>
      <c r="W1112" s="15"/>
      <c r="X1112" s="15"/>
      <c r="Y1112" s="15"/>
    </row>
    <row r="1113" spans="1:25" s="16" customFormat="1" ht="13" x14ac:dyDescent="0.3">
      <c r="A1113" s="95" t="s">
        <v>108</v>
      </c>
      <c r="B1113" s="96"/>
      <c r="C1113" s="96"/>
      <c r="D1113" s="96"/>
      <c r="E1113" s="96"/>
      <c r="F1113" s="96"/>
      <c r="G1113" s="96"/>
      <c r="H1113" s="86"/>
      <c r="I1113" s="86"/>
      <c r="J1113" s="86"/>
      <c r="K1113" s="86"/>
      <c r="L1113" s="86"/>
      <c r="M1113" s="86"/>
      <c r="N1113" s="86"/>
      <c r="O1113" s="101">
        <v>250000</v>
      </c>
      <c r="P1113" s="101"/>
      <c r="Q1113" s="101"/>
      <c r="R1113" s="100">
        <v>8</v>
      </c>
      <c r="S1113" s="100"/>
      <c r="T1113" s="163">
        <f>+O1113/R1113</f>
        <v>31250</v>
      </c>
      <c r="U1113" s="163"/>
      <c r="V1113" s="164"/>
      <c r="W1113" s="15"/>
      <c r="X1113" s="15"/>
      <c r="Y1113" s="15"/>
    </row>
    <row r="1114" spans="1:25" s="16" customFormat="1" ht="13" x14ac:dyDescent="0.3">
      <c r="A1114" s="85"/>
      <c r="B1114" s="86"/>
      <c r="C1114" s="86"/>
      <c r="D1114" s="86"/>
      <c r="E1114" s="86"/>
      <c r="F1114" s="86"/>
      <c r="G1114" s="86"/>
      <c r="H1114" s="86"/>
      <c r="I1114" s="86"/>
      <c r="J1114" s="86"/>
      <c r="K1114" s="86"/>
      <c r="L1114" s="86"/>
      <c r="M1114" s="86"/>
      <c r="N1114" s="86"/>
      <c r="O1114" s="86"/>
      <c r="P1114" s="86"/>
      <c r="Q1114" s="86"/>
      <c r="R1114" s="86"/>
      <c r="S1114" s="86"/>
      <c r="T1114" s="86"/>
      <c r="U1114" s="86"/>
      <c r="V1114" s="90"/>
      <c r="W1114" s="15"/>
      <c r="X1114" s="15"/>
      <c r="Y1114" s="15"/>
    </row>
    <row r="1115" spans="1:25" s="16" customFormat="1" ht="13" x14ac:dyDescent="0.3">
      <c r="A1115" s="91" t="s">
        <v>109</v>
      </c>
      <c r="B1115" s="92"/>
      <c r="C1115" s="92"/>
      <c r="D1115" s="92"/>
      <c r="E1115" s="92"/>
      <c r="F1115" s="92"/>
      <c r="G1115" s="92"/>
      <c r="H1115" s="92"/>
      <c r="I1115" s="92"/>
      <c r="J1115" s="92"/>
      <c r="K1115" s="92"/>
      <c r="L1115" s="92"/>
      <c r="M1115" s="92"/>
      <c r="N1115" s="92"/>
      <c r="O1115" s="92"/>
      <c r="P1115" s="92"/>
      <c r="Q1115" s="92"/>
      <c r="R1115" s="92"/>
      <c r="S1115" s="92"/>
      <c r="T1115" s="109">
        <f>+SUM(T1112:V1114)</f>
        <v>46250</v>
      </c>
      <c r="U1115" s="86"/>
      <c r="V1115" s="90"/>
      <c r="W1115" s="15"/>
      <c r="X1115" s="15"/>
      <c r="Y1115" s="15"/>
    </row>
    <row r="1116" spans="1:25" s="16" customFormat="1" ht="13" x14ac:dyDescent="0.3">
      <c r="A1116" s="20"/>
      <c r="B1116" s="21"/>
      <c r="C1116" s="21"/>
      <c r="D1116" s="21"/>
      <c r="E1116" s="21"/>
      <c r="F1116" s="21"/>
      <c r="G1116" s="21"/>
      <c r="H1116" s="21"/>
      <c r="I1116" s="21"/>
      <c r="J1116" s="21"/>
      <c r="K1116" s="21"/>
      <c r="L1116" s="21"/>
      <c r="M1116" s="21"/>
      <c r="N1116" s="21"/>
      <c r="O1116" s="21"/>
      <c r="P1116" s="21"/>
      <c r="Q1116" s="21"/>
      <c r="R1116" s="21"/>
      <c r="S1116" s="22"/>
      <c r="T1116" s="22"/>
      <c r="U1116" s="22"/>
      <c r="V1116" s="23"/>
      <c r="W1116" s="15"/>
      <c r="X1116" s="15"/>
      <c r="Y1116" s="15"/>
    </row>
    <row r="1117" spans="1:25" s="16" customFormat="1" ht="13" x14ac:dyDescent="0.3">
      <c r="A1117" s="103" t="s">
        <v>110</v>
      </c>
      <c r="B1117" s="104"/>
      <c r="C1117" s="104"/>
      <c r="D1117" s="104"/>
      <c r="E1117" s="104"/>
      <c r="F1117" s="104"/>
      <c r="G1117" s="104"/>
      <c r="H1117" s="104"/>
      <c r="I1117" s="104"/>
      <c r="J1117" s="104"/>
      <c r="K1117" s="104"/>
      <c r="L1117" s="104"/>
      <c r="M1117" s="104"/>
      <c r="N1117" s="104"/>
      <c r="O1117" s="104"/>
      <c r="P1117" s="104"/>
      <c r="Q1117" s="104"/>
      <c r="R1117" s="104"/>
      <c r="S1117" s="104"/>
      <c r="T1117" s="104"/>
      <c r="U1117" s="104"/>
      <c r="V1117" s="105"/>
      <c r="W1117" s="15"/>
      <c r="X1117" s="15"/>
      <c r="Y1117" s="15"/>
    </row>
    <row r="1118" spans="1:25" s="16" customFormat="1" ht="13" x14ac:dyDescent="0.3">
      <c r="A1118" s="118" t="s">
        <v>3</v>
      </c>
      <c r="B1118" s="119"/>
      <c r="C1118" s="119"/>
      <c r="D1118" s="119"/>
      <c r="E1118" s="119"/>
      <c r="F1118" s="119"/>
      <c r="G1118" s="119"/>
      <c r="H1118" s="119"/>
      <c r="I1118" s="119"/>
      <c r="J1118" s="119"/>
      <c r="K1118" s="119"/>
      <c r="L1118" s="119"/>
      <c r="M1118" s="119" t="s">
        <v>99</v>
      </c>
      <c r="N1118" s="119"/>
      <c r="O1118" s="119" t="s">
        <v>100</v>
      </c>
      <c r="P1118" s="119"/>
      <c r="Q1118" s="119" t="s">
        <v>111</v>
      </c>
      <c r="R1118" s="119"/>
      <c r="S1118" s="119"/>
      <c r="T1118" s="119" t="s">
        <v>112</v>
      </c>
      <c r="U1118" s="119"/>
      <c r="V1118" s="120"/>
      <c r="W1118" s="15"/>
      <c r="X1118" s="15"/>
      <c r="Y1118" s="15"/>
    </row>
    <row r="1119" spans="1:25" s="16" customFormat="1" ht="13" x14ac:dyDescent="0.3">
      <c r="A1119" s="110" t="s">
        <v>188</v>
      </c>
      <c r="B1119" s="111"/>
      <c r="C1119" s="111"/>
      <c r="D1119" s="111"/>
      <c r="E1119" s="111"/>
      <c r="F1119" s="111"/>
      <c r="G1119" s="111"/>
      <c r="H1119" s="111"/>
      <c r="I1119" s="111"/>
      <c r="J1119" s="111"/>
      <c r="K1119" s="111"/>
      <c r="L1119" s="112"/>
      <c r="M1119" s="113" t="s">
        <v>7</v>
      </c>
      <c r="N1119" s="113"/>
      <c r="O1119" s="113">
        <v>1</v>
      </c>
      <c r="P1119" s="113"/>
      <c r="Q1119" s="114">
        <v>150000</v>
      </c>
      <c r="R1119" s="114"/>
      <c r="S1119" s="114"/>
      <c r="T1119" s="115">
        <f>+O1119*Q1119</f>
        <v>150000</v>
      </c>
      <c r="U1119" s="113"/>
      <c r="V1119" s="116"/>
      <c r="W1119" s="15"/>
      <c r="X1119" s="15"/>
      <c r="Y1119" s="15"/>
    </row>
    <row r="1120" spans="1:25" s="16" customFormat="1" ht="13" x14ac:dyDescent="0.3">
      <c r="A1120" s="110" t="s">
        <v>114</v>
      </c>
      <c r="B1120" s="111"/>
      <c r="C1120" s="111"/>
      <c r="D1120" s="111"/>
      <c r="E1120" s="111"/>
      <c r="F1120" s="111"/>
      <c r="G1120" s="111"/>
      <c r="H1120" s="111"/>
      <c r="I1120" s="111"/>
      <c r="J1120" s="111"/>
      <c r="K1120" s="111"/>
      <c r="L1120" s="112"/>
      <c r="M1120" s="113" t="s">
        <v>7</v>
      </c>
      <c r="N1120" s="113"/>
      <c r="O1120" s="113">
        <v>0.1</v>
      </c>
      <c r="P1120" s="113"/>
      <c r="Q1120" s="114">
        <v>25000</v>
      </c>
      <c r="R1120" s="114"/>
      <c r="S1120" s="114"/>
      <c r="T1120" s="115">
        <f t="shared" ref="T1120:T1122" si="25">+O1120*Q1120</f>
        <v>2500</v>
      </c>
      <c r="U1120" s="113"/>
      <c r="V1120" s="116"/>
      <c r="W1120" s="15"/>
      <c r="X1120" s="15"/>
      <c r="Y1120" s="15"/>
    </row>
    <row r="1121" spans="1:25" s="16" customFormat="1" ht="13" x14ac:dyDescent="0.3">
      <c r="A1121" s="110" t="s">
        <v>189</v>
      </c>
      <c r="B1121" s="111"/>
      <c r="C1121" s="111"/>
      <c r="D1121" s="111"/>
      <c r="E1121" s="111"/>
      <c r="F1121" s="111"/>
      <c r="G1121" s="111"/>
      <c r="H1121" s="111"/>
      <c r="I1121" s="111"/>
      <c r="J1121" s="111"/>
      <c r="K1121" s="111"/>
      <c r="L1121" s="112"/>
      <c r="M1121" s="113" t="s">
        <v>7</v>
      </c>
      <c r="N1121" s="113"/>
      <c r="O1121" s="113">
        <v>0.1</v>
      </c>
      <c r="P1121" s="113"/>
      <c r="Q1121" s="114">
        <v>25000</v>
      </c>
      <c r="R1121" s="114"/>
      <c r="S1121" s="114"/>
      <c r="T1121" s="115">
        <f t="shared" si="25"/>
        <v>2500</v>
      </c>
      <c r="U1121" s="113"/>
      <c r="V1121" s="116"/>
      <c r="W1121" s="15"/>
      <c r="X1121" s="15"/>
      <c r="Y1121" s="15"/>
    </row>
    <row r="1122" spans="1:25" s="16" customFormat="1" ht="13" x14ac:dyDescent="0.3">
      <c r="A1122" s="110" t="s">
        <v>116</v>
      </c>
      <c r="B1122" s="111"/>
      <c r="C1122" s="111"/>
      <c r="D1122" s="111"/>
      <c r="E1122" s="111"/>
      <c r="F1122" s="111"/>
      <c r="G1122" s="111"/>
      <c r="H1122" s="111"/>
      <c r="I1122" s="111"/>
      <c r="J1122" s="111"/>
      <c r="K1122" s="111"/>
      <c r="L1122" s="112"/>
      <c r="M1122" s="113" t="s">
        <v>7</v>
      </c>
      <c r="N1122" s="113"/>
      <c r="O1122" s="117">
        <v>1</v>
      </c>
      <c r="P1122" s="117"/>
      <c r="Q1122" s="114">
        <v>40000</v>
      </c>
      <c r="R1122" s="114"/>
      <c r="S1122" s="114"/>
      <c r="T1122" s="115">
        <f t="shared" si="25"/>
        <v>40000</v>
      </c>
      <c r="U1122" s="113"/>
      <c r="V1122" s="116"/>
      <c r="W1122" s="15"/>
      <c r="X1122" s="15"/>
      <c r="Y1122" s="15"/>
    </row>
    <row r="1123" spans="1:25" s="16" customFormat="1" ht="13" x14ac:dyDescent="0.3">
      <c r="A1123" s="91" t="s">
        <v>109</v>
      </c>
      <c r="B1123" s="92"/>
      <c r="C1123" s="92"/>
      <c r="D1123" s="92"/>
      <c r="E1123" s="92"/>
      <c r="F1123" s="92"/>
      <c r="G1123" s="92"/>
      <c r="H1123" s="92"/>
      <c r="I1123" s="92"/>
      <c r="J1123" s="92"/>
      <c r="K1123" s="92"/>
      <c r="L1123" s="92"/>
      <c r="M1123" s="92"/>
      <c r="N1123" s="92"/>
      <c r="O1123" s="92"/>
      <c r="P1123" s="92"/>
      <c r="Q1123" s="92"/>
      <c r="R1123" s="92"/>
      <c r="S1123" s="92"/>
      <c r="T1123" s="109">
        <f>+SUM(T1119:V1122)</f>
        <v>195000</v>
      </c>
      <c r="U1123" s="86"/>
      <c r="V1123" s="90"/>
      <c r="W1123" s="15"/>
      <c r="X1123" s="15"/>
      <c r="Y1123" s="15"/>
    </row>
    <row r="1124" spans="1:25" s="16" customFormat="1" ht="13" x14ac:dyDescent="0.3">
      <c r="A1124" s="24"/>
      <c r="B1124" s="25"/>
      <c r="C1124" s="25"/>
      <c r="D1124" s="25"/>
      <c r="E1124" s="25"/>
      <c r="F1124" s="25"/>
      <c r="G1124" s="25"/>
      <c r="H1124" s="25"/>
      <c r="I1124" s="25"/>
      <c r="J1124" s="25"/>
      <c r="K1124" s="25"/>
      <c r="L1124" s="25"/>
      <c r="M1124" s="25"/>
      <c r="N1124" s="25"/>
      <c r="O1124" s="25"/>
      <c r="P1124" s="25"/>
      <c r="Q1124" s="25"/>
      <c r="R1124" s="25"/>
      <c r="S1124" s="22"/>
      <c r="T1124" s="22"/>
      <c r="U1124" s="22"/>
      <c r="V1124" s="23"/>
      <c r="W1124" s="15"/>
      <c r="X1124" s="15"/>
      <c r="Y1124" s="15"/>
    </row>
    <row r="1125" spans="1:25" s="16" customFormat="1" ht="13" x14ac:dyDescent="0.3">
      <c r="A1125" s="103" t="s">
        <v>117</v>
      </c>
      <c r="B1125" s="104"/>
      <c r="C1125" s="104"/>
      <c r="D1125" s="104"/>
      <c r="E1125" s="104"/>
      <c r="F1125" s="104"/>
      <c r="G1125" s="104"/>
      <c r="H1125" s="104"/>
      <c r="I1125" s="104"/>
      <c r="J1125" s="104"/>
      <c r="K1125" s="104"/>
      <c r="L1125" s="104"/>
      <c r="M1125" s="104"/>
      <c r="N1125" s="104"/>
      <c r="O1125" s="104"/>
      <c r="P1125" s="104"/>
      <c r="Q1125" s="104"/>
      <c r="R1125" s="104"/>
      <c r="S1125" s="104"/>
      <c r="T1125" s="104"/>
      <c r="U1125" s="104"/>
      <c r="V1125" s="105"/>
      <c r="W1125" s="15"/>
      <c r="X1125" s="15"/>
      <c r="Y1125" s="15"/>
    </row>
    <row r="1126" spans="1:25" s="16" customFormat="1" ht="13" x14ac:dyDescent="0.3">
      <c r="A1126" s="85" t="s">
        <v>118</v>
      </c>
      <c r="B1126" s="86"/>
      <c r="C1126" s="86"/>
      <c r="D1126" s="86"/>
      <c r="E1126" s="86"/>
      <c r="F1126" s="86"/>
      <c r="G1126" s="86"/>
      <c r="H1126" s="86"/>
      <c r="I1126" s="86"/>
      <c r="J1126" s="86"/>
      <c r="K1126" s="86" t="s">
        <v>119</v>
      </c>
      <c r="L1126" s="86"/>
      <c r="M1126" s="86" t="s">
        <v>120</v>
      </c>
      <c r="N1126" s="86"/>
      <c r="O1126" s="86" t="s">
        <v>121</v>
      </c>
      <c r="P1126" s="86"/>
      <c r="Q1126" s="86"/>
      <c r="R1126" s="86" t="s">
        <v>122</v>
      </c>
      <c r="S1126" s="86"/>
      <c r="T1126" s="86" t="s">
        <v>106</v>
      </c>
      <c r="U1126" s="86"/>
      <c r="V1126" s="90"/>
      <c r="W1126" s="15"/>
      <c r="X1126" s="15"/>
      <c r="Y1126" s="15"/>
    </row>
    <row r="1127" spans="1:25" s="16" customFormat="1" ht="13" x14ac:dyDescent="0.3">
      <c r="A1127" s="85"/>
      <c r="B1127" s="86"/>
      <c r="C1127" s="86"/>
      <c r="D1127" s="86"/>
      <c r="E1127" s="86"/>
      <c r="F1127" s="86"/>
      <c r="G1127" s="86"/>
      <c r="H1127" s="86"/>
      <c r="I1127" s="86"/>
      <c r="J1127" s="86"/>
      <c r="K1127" s="86"/>
      <c r="L1127" s="86"/>
      <c r="M1127" s="86"/>
      <c r="N1127" s="86"/>
      <c r="O1127" s="86"/>
      <c r="P1127" s="86"/>
      <c r="Q1127" s="86"/>
      <c r="R1127" s="86"/>
      <c r="S1127" s="86"/>
      <c r="T1127" s="86"/>
      <c r="U1127" s="86"/>
      <c r="V1127" s="90"/>
      <c r="W1127" s="15"/>
      <c r="X1127" s="15"/>
      <c r="Y1127" s="15"/>
    </row>
    <row r="1128" spans="1:25" s="16" customFormat="1" ht="13" x14ac:dyDescent="0.3">
      <c r="A1128" s="85"/>
      <c r="B1128" s="86"/>
      <c r="C1128" s="86"/>
      <c r="D1128" s="86"/>
      <c r="E1128" s="86"/>
      <c r="F1128" s="86"/>
      <c r="G1128" s="86"/>
      <c r="H1128" s="86"/>
      <c r="I1128" s="86"/>
      <c r="J1128" s="86"/>
      <c r="K1128" s="86"/>
      <c r="L1128" s="86"/>
      <c r="M1128" s="86"/>
      <c r="N1128" s="86"/>
      <c r="O1128" s="86"/>
      <c r="P1128" s="86"/>
      <c r="Q1128" s="86"/>
      <c r="R1128" s="86"/>
      <c r="S1128" s="86"/>
      <c r="T1128" s="86"/>
      <c r="U1128" s="86"/>
      <c r="V1128" s="90"/>
      <c r="W1128" s="15"/>
      <c r="X1128" s="15"/>
      <c r="Y1128" s="15"/>
    </row>
    <row r="1129" spans="1:25" s="16" customFormat="1" ht="13" x14ac:dyDescent="0.3">
      <c r="A1129" s="85"/>
      <c r="B1129" s="86"/>
      <c r="C1129" s="86"/>
      <c r="D1129" s="86"/>
      <c r="E1129" s="86"/>
      <c r="F1129" s="86"/>
      <c r="G1129" s="86"/>
      <c r="H1129" s="86"/>
      <c r="I1129" s="86"/>
      <c r="J1129" s="86"/>
      <c r="K1129" s="86"/>
      <c r="L1129" s="86"/>
      <c r="M1129" s="86"/>
      <c r="N1129" s="86"/>
      <c r="O1129" s="86"/>
      <c r="P1129" s="86"/>
      <c r="Q1129" s="86"/>
      <c r="R1129" s="86"/>
      <c r="S1129" s="86"/>
      <c r="T1129" s="86"/>
      <c r="U1129" s="86"/>
      <c r="V1129" s="90"/>
      <c r="W1129" s="15"/>
      <c r="X1129" s="15"/>
      <c r="Y1129" s="15"/>
    </row>
    <row r="1130" spans="1:25" s="16" customFormat="1" ht="13" x14ac:dyDescent="0.3">
      <c r="A1130" s="91" t="s">
        <v>109</v>
      </c>
      <c r="B1130" s="92"/>
      <c r="C1130" s="92"/>
      <c r="D1130" s="92"/>
      <c r="E1130" s="92"/>
      <c r="F1130" s="92"/>
      <c r="G1130" s="92"/>
      <c r="H1130" s="92"/>
      <c r="I1130" s="92"/>
      <c r="J1130" s="92"/>
      <c r="K1130" s="92"/>
      <c r="L1130" s="92"/>
      <c r="M1130" s="92"/>
      <c r="N1130" s="92"/>
      <c r="O1130" s="92"/>
      <c r="P1130" s="92"/>
      <c r="Q1130" s="92"/>
      <c r="R1130" s="92"/>
      <c r="S1130" s="92"/>
      <c r="T1130" s="86"/>
      <c r="U1130" s="86"/>
      <c r="V1130" s="90"/>
      <c r="W1130" s="15"/>
      <c r="X1130" s="15"/>
      <c r="Y1130" s="15"/>
    </row>
    <row r="1131" spans="1:25" s="16" customFormat="1" ht="13" x14ac:dyDescent="0.3">
      <c r="A1131" s="20"/>
      <c r="B1131" s="21"/>
      <c r="C1131" s="21"/>
      <c r="D1131" s="21"/>
      <c r="E1131" s="21"/>
      <c r="F1131" s="21"/>
      <c r="G1131" s="21"/>
      <c r="H1131" s="21"/>
      <c r="I1131" s="21"/>
      <c r="J1131" s="21"/>
      <c r="K1131" s="21"/>
      <c r="L1131" s="21"/>
      <c r="M1131" s="21"/>
      <c r="N1131" s="21"/>
      <c r="O1131" s="21"/>
      <c r="P1131" s="21"/>
      <c r="Q1131" s="21"/>
      <c r="R1131" s="21"/>
      <c r="S1131" s="22"/>
      <c r="T1131" s="22"/>
      <c r="U1131" s="22"/>
      <c r="V1131" s="23"/>
      <c r="W1131" s="26"/>
      <c r="X1131" s="26"/>
      <c r="Y1131" s="26"/>
    </row>
    <row r="1132" spans="1:25" s="16" customFormat="1" ht="13" x14ac:dyDescent="0.3">
      <c r="A1132" s="103" t="s">
        <v>123</v>
      </c>
      <c r="B1132" s="104"/>
      <c r="C1132" s="104"/>
      <c r="D1132" s="104"/>
      <c r="E1132" s="104"/>
      <c r="F1132" s="104"/>
      <c r="G1132" s="104"/>
      <c r="H1132" s="104"/>
      <c r="I1132" s="104"/>
      <c r="J1132" s="104"/>
      <c r="K1132" s="104"/>
      <c r="L1132" s="104"/>
      <c r="M1132" s="104"/>
      <c r="N1132" s="104"/>
      <c r="O1132" s="104"/>
      <c r="P1132" s="104"/>
      <c r="Q1132" s="104"/>
      <c r="R1132" s="104"/>
      <c r="S1132" s="104"/>
      <c r="T1132" s="104"/>
      <c r="U1132" s="104"/>
      <c r="V1132" s="105"/>
      <c r="W1132" s="15"/>
      <c r="X1132" s="15"/>
      <c r="Y1132" s="15"/>
    </row>
    <row r="1133" spans="1:25" s="16" customFormat="1" ht="22.5" customHeight="1" x14ac:dyDescent="0.3">
      <c r="A1133" s="85" t="s">
        <v>124</v>
      </c>
      <c r="B1133" s="86"/>
      <c r="C1133" s="86"/>
      <c r="D1133" s="86"/>
      <c r="E1133" s="86"/>
      <c r="F1133" s="86"/>
      <c r="G1133" s="86"/>
      <c r="H1133" s="86"/>
      <c r="I1133" s="86"/>
      <c r="J1133" s="106" t="s">
        <v>125</v>
      </c>
      <c r="K1133" s="106"/>
      <c r="L1133" s="106"/>
      <c r="M1133" s="106"/>
      <c r="N1133" s="107" t="s">
        <v>126</v>
      </c>
      <c r="O1133" s="107"/>
      <c r="P1133" s="108"/>
      <c r="Q1133" s="86" t="s">
        <v>105</v>
      </c>
      <c r="R1133" s="86"/>
      <c r="S1133" s="86"/>
      <c r="T1133" s="86" t="s">
        <v>106</v>
      </c>
      <c r="U1133" s="86"/>
      <c r="V1133" s="90"/>
      <c r="W1133" s="15"/>
      <c r="X1133" s="15"/>
      <c r="Y1133" s="15"/>
    </row>
    <row r="1134" spans="1:25" s="16" customFormat="1" ht="13" x14ac:dyDescent="0.3">
      <c r="A1134" s="95" t="s">
        <v>127</v>
      </c>
      <c r="B1134" s="96"/>
      <c r="C1134" s="96"/>
      <c r="D1134" s="96"/>
      <c r="E1134" s="96"/>
      <c r="F1134" s="96"/>
      <c r="G1134" s="96"/>
      <c r="H1134" s="96"/>
      <c r="I1134" s="96"/>
      <c r="J1134" s="97">
        <v>1</v>
      </c>
      <c r="K1134" s="97"/>
      <c r="L1134" s="97"/>
      <c r="M1134" s="97"/>
      <c r="N1134" s="98">
        <v>139345</v>
      </c>
      <c r="O1134" s="98"/>
      <c r="P1134" s="99"/>
      <c r="Q1134" s="100">
        <v>3</v>
      </c>
      <c r="R1134" s="100"/>
      <c r="S1134" s="100"/>
      <c r="T1134" s="101">
        <f>+(J1134*N1134)/Q1134</f>
        <v>46448.333333333336</v>
      </c>
      <c r="U1134" s="101"/>
      <c r="V1134" s="102"/>
      <c r="W1134" s="15"/>
      <c r="X1134" s="15"/>
      <c r="Y1134" s="15"/>
    </row>
    <row r="1135" spans="1:25" s="16" customFormat="1" ht="13" x14ac:dyDescent="0.3">
      <c r="A1135" s="95" t="s">
        <v>128</v>
      </c>
      <c r="B1135" s="96"/>
      <c r="C1135" s="96"/>
      <c r="D1135" s="96"/>
      <c r="E1135" s="96"/>
      <c r="F1135" s="96"/>
      <c r="G1135" s="96"/>
      <c r="H1135" s="96"/>
      <c r="I1135" s="96"/>
      <c r="J1135" s="97">
        <v>1</v>
      </c>
      <c r="K1135" s="97"/>
      <c r="L1135" s="97"/>
      <c r="M1135" s="97"/>
      <c r="N1135" s="98">
        <v>95436</v>
      </c>
      <c r="O1135" s="98"/>
      <c r="P1135" s="99"/>
      <c r="Q1135" s="100">
        <v>3</v>
      </c>
      <c r="R1135" s="100"/>
      <c r="S1135" s="100"/>
      <c r="T1135" s="101">
        <f>+(J1135*N1135)/Q1135</f>
        <v>31812</v>
      </c>
      <c r="U1135" s="101"/>
      <c r="V1135" s="102"/>
      <c r="W1135" s="15"/>
      <c r="X1135" s="15"/>
      <c r="Y1135" s="15"/>
    </row>
    <row r="1136" spans="1:25" s="16" customFormat="1" ht="13" x14ac:dyDescent="0.3">
      <c r="A1136" s="85"/>
      <c r="B1136" s="86"/>
      <c r="C1136" s="86"/>
      <c r="D1136" s="86"/>
      <c r="E1136" s="86"/>
      <c r="F1136" s="86"/>
      <c r="G1136" s="86"/>
      <c r="H1136" s="86"/>
      <c r="I1136" s="86"/>
      <c r="J1136" s="87"/>
      <c r="K1136" s="88"/>
      <c r="L1136" s="88"/>
      <c r="M1136" s="88"/>
      <c r="N1136" s="88"/>
      <c r="O1136" s="88"/>
      <c r="P1136" s="89"/>
      <c r="Q1136" s="86"/>
      <c r="R1136" s="86"/>
      <c r="S1136" s="86"/>
      <c r="T1136" s="86"/>
      <c r="U1136" s="86"/>
      <c r="V1136" s="90"/>
      <c r="W1136" s="15"/>
      <c r="X1136" s="15"/>
      <c r="Y1136" s="15"/>
    </row>
    <row r="1137" spans="1:25" s="16" customFormat="1" ht="13" x14ac:dyDescent="0.3">
      <c r="A1137" s="91" t="s">
        <v>109</v>
      </c>
      <c r="B1137" s="92"/>
      <c r="C1137" s="92"/>
      <c r="D1137" s="92"/>
      <c r="E1137" s="92"/>
      <c r="F1137" s="92"/>
      <c r="G1137" s="92"/>
      <c r="H1137" s="92"/>
      <c r="I1137" s="92"/>
      <c r="J1137" s="92"/>
      <c r="K1137" s="92"/>
      <c r="L1137" s="92"/>
      <c r="M1137" s="92"/>
      <c r="N1137" s="92"/>
      <c r="O1137" s="92"/>
      <c r="P1137" s="92"/>
      <c r="Q1137" s="92"/>
      <c r="R1137" s="92"/>
      <c r="S1137" s="92"/>
      <c r="T1137" s="93">
        <f>+SUM(T1134:V1135)</f>
        <v>78260.333333333343</v>
      </c>
      <c r="U1137" s="93"/>
      <c r="V1137" s="94"/>
      <c r="W1137" s="15"/>
      <c r="X1137" s="15"/>
      <c r="Y1137" s="15"/>
    </row>
    <row r="1138" spans="1:25" s="28" customFormat="1" x14ac:dyDescent="0.35">
      <c r="A1138" s="77" t="s">
        <v>129</v>
      </c>
      <c r="B1138" s="78"/>
      <c r="C1138" s="78"/>
      <c r="D1138" s="78"/>
      <c r="E1138" s="78"/>
      <c r="F1138" s="78"/>
      <c r="G1138" s="78"/>
      <c r="H1138" s="78"/>
      <c r="I1138" s="78"/>
      <c r="J1138" s="78"/>
      <c r="K1138" s="78"/>
      <c r="L1138" s="78"/>
      <c r="M1138" s="78"/>
      <c r="N1138" s="78"/>
      <c r="O1138" s="78"/>
      <c r="P1138" s="78"/>
      <c r="Q1138" s="78"/>
      <c r="R1138" s="78"/>
      <c r="S1138" s="78"/>
      <c r="T1138" s="79">
        <f>+T1137+T1130+T1123+T1115</f>
        <v>319510.33333333337</v>
      </c>
      <c r="U1138" s="79"/>
      <c r="V1138" s="80"/>
      <c r="W1138" s="15"/>
      <c r="X1138" s="15"/>
      <c r="Y1138" s="15"/>
    </row>
    <row r="1139" spans="1:25" s="28" customFormat="1" x14ac:dyDescent="0.35">
      <c r="A1139" s="29" t="s">
        <v>130</v>
      </c>
      <c r="B1139" s="30"/>
      <c r="C1139" s="30"/>
      <c r="D1139" s="31"/>
      <c r="E1139" s="32">
        <v>0.25</v>
      </c>
      <c r="F1139" s="30"/>
      <c r="G1139" s="30"/>
      <c r="H1139" s="30"/>
      <c r="I1139" s="30"/>
      <c r="J1139" s="30"/>
      <c r="K1139" s="30"/>
      <c r="L1139" s="30"/>
      <c r="M1139" s="31"/>
      <c r="N1139" s="27"/>
      <c r="O1139" s="27"/>
      <c r="P1139" s="27"/>
      <c r="Q1139" s="27"/>
      <c r="R1139" s="27"/>
      <c r="S1139" s="27" t="s">
        <v>131</v>
      </c>
      <c r="T1139" s="79">
        <f>+T1138*E1139</f>
        <v>79877.583333333343</v>
      </c>
      <c r="U1139" s="79"/>
      <c r="V1139" s="80"/>
      <c r="W1139" s="15"/>
      <c r="X1139" s="15"/>
      <c r="Y1139" s="15"/>
    </row>
    <row r="1140" spans="1:25" s="28" customFormat="1" ht="15" thickBot="1" x14ac:dyDescent="0.4">
      <c r="A1140" s="81" t="s">
        <v>132</v>
      </c>
      <c r="B1140" s="82"/>
      <c r="C1140" s="82"/>
      <c r="D1140" s="82"/>
      <c r="E1140" s="82"/>
      <c r="F1140" s="82"/>
      <c r="G1140" s="82"/>
      <c r="H1140" s="82"/>
      <c r="I1140" s="82"/>
      <c r="J1140" s="82"/>
      <c r="K1140" s="82"/>
      <c r="L1140" s="82"/>
      <c r="M1140" s="82"/>
      <c r="N1140" s="82"/>
      <c r="O1140" s="82"/>
      <c r="P1140" s="82"/>
      <c r="Q1140" s="82"/>
      <c r="R1140" s="82"/>
      <c r="S1140" s="82"/>
      <c r="T1140" s="83">
        <f>+T1139+T1138</f>
        <v>399387.91666666674</v>
      </c>
      <c r="U1140" s="83"/>
      <c r="V1140" s="84"/>
      <c r="W1140" s="15"/>
      <c r="X1140" s="15"/>
      <c r="Y1140" s="15"/>
    </row>
    <row r="1142" spans="1:25" ht="15" thickBot="1" x14ac:dyDescent="0.4"/>
    <row r="1143" spans="1:25" s="12" customFormat="1" ht="30" customHeight="1" x14ac:dyDescent="0.35">
      <c r="A1143" s="137"/>
      <c r="B1143" s="138"/>
      <c r="C1143" s="138"/>
      <c r="D1143" s="139"/>
      <c r="E1143" s="146" t="s">
        <v>94</v>
      </c>
      <c r="F1143" s="147"/>
      <c r="G1143" s="147"/>
      <c r="H1143" s="147"/>
      <c r="I1143" s="147"/>
      <c r="J1143" s="147"/>
      <c r="K1143" s="147"/>
      <c r="L1143" s="147"/>
      <c r="M1143" s="147"/>
      <c r="N1143" s="147"/>
      <c r="O1143" s="147"/>
      <c r="P1143" s="147"/>
      <c r="Q1143" s="147"/>
      <c r="R1143" s="147"/>
      <c r="S1143" s="148"/>
      <c r="T1143" s="146" t="s">
        <v>95</v>
      </c>
      <c r="U1143" s="147"/>
      <c r="V1143" s="148"/>
    </row>
    <row r="1144" spans="1:25" s="12" customFormat="1" ht="30" customHeight="1" thickBot="1" x14ac:dyDescent="0.4">
      <c r="A1144" s="140"/>
      <c r="B1144" s="141"/>
      <c r="C1144" s="141"/>
      <c r="D1144" s="142"/>
      <c r="E1144" s="149"/>
      <c r="F1144" s="150"/>
      <c r="G1144" s="150"/>
      <c r="H1144" s="150"/>
      <c r="I1144" s="150"/>
      <c r="J1144" s="150"/>
      <c r="K1144" s="150"/>
      <c r="L1144" s="150"/>
      <c r="M1144" s="150"/>
      <c r="N1144" s="150"/>
      <c r="O1144" s="150"/>
      <c r="P1144" s="150"/>
      <c r="Q1144" s="150"/>
      <c r="R1144" s="150"/>
      <c r="S1144" s="151"/>
      <c r="T1144" s="149"/>
      <c r="U1144" s="150"/>
      <c r="V1144" s="151"/>
    </row>
    <row r="1145" spans="1:25" s="12" customFormat="1" ht="5.15" customHeight="1" thickBot="1" x14ac:dyDescent="0.4">
      <c r="A1145" s="140"/>
      <c r="B1145" s="141"/>
      <c r="C1145" s="141"/>
      <c r="D1145" s="142"/>
      <c r="E1145" s="152"/>
      <c r="F1145" s="153"/>
      <c r="G1145" s="153"/>
      <c r="H1145" s="153"/>
      <c r="I1145" s="153"/>
      <c r="J1145" s="153"/>
      <c r="K1145" s="153"/>
      <c r="L1145" s="153"/>
      <c r="M1145" s="153"/>
      <c r="N1145" s="153"/>
      <c r="O1145" s="153"/>
      <c r="P1145" s="153"/>
      <c r="Q1145" s="153"/>
      <c r="R1145" s="153"/>
      <c r="S1145" s="153"/>
      <c r="T1145" s="153"/>
      <c r="U1145" s="153"/>
      <c r="V1145" s="154"/>
    </row>
    <row r="1146" spans="1:25" s="12" customFormat="1" ht="25" customHeight="1" thickBot="1" x14ac:dyDescent="0.4">
      <c r="A1146" s="140"/>
      <c r="B1146" s="141"/>
      <c r="C1146" s="141"/>
      <c r="D1146" s="142"/>
      <c r="E1146" s="128" t="s">
        <v>96</v>
      </c>
      <c r="F1146" s="129"/>
      <c r="G1146" s="129"/>
      <c r="H1146" s="129"/>
      <c r="I1146" s="129"/>
      <c r="J1146" s="129"/>
      <c r="K1146" s="129"/>
      <c r="L1146" s="129"/>
      <c r="M1146" s="129"/>
      <c r="N1146" s="129"/>
      <c r="O1146" s="129"/>
      <c r="P1146" s="129"/>
      <c r="Q1146" s="129"/>
      <c r="R1146" s="129"/>
      <c r="S1146" s="129"/>
      <c r="T1146" s="129"/>
      <c r="U1146" s="129"/>
      <c r="V1146" s="130"/>
    </row>
    <row r="1147" spans="1:25" s="12" customFormat="1" ht="5.15" customHeight="1" thickBot="1" x14ac:dyDescent="0.4">
      <c r="A1147" s="143"/>
      <c r="B1147" s="144"/>
      <c r="C1147" s="144"/>
      <c r="D1147" s="145"/>
      <c r="E1147" s="128"/>
      <c r="F1147" s="129"/>
      <c r="G1147" s="129"/>
      <c r="H1147" s="129"/>
      <c r="I1147" s="129"/>
      <c r="J1147" s="129"/>
      <c r="K1147" s="129"/>
      <c r="L1147" s="129"/>
      <c r="M1147" s="129"/>
      <c r="N1147" s="129"/>
      <c r="O1147" s="129"/>
      <c r="P1147" s="129"/>
      <c r="Q1147" s="129"/>
      <c r="R1147" s="129"/>
      <c r="S1147" s="129"/>
      <c r="T1147" s="129"/>
      <c r="U1147" s="129"/>
      <c r="V1147" s="130"/>
    </row>
    <row r="1148" spans="1:25" s="14" customFormat="1" x14ac:dyDescent="0.35">
      <c r="A1148" s="131" t="s">
        <v>97</v>
      </c>
      <c r="B1148" s="132"/>
      <c r="C1148" s="132"/>
      <c r="D1148" s="132"/>
      <c r="E1148" s="132"/>
      <c r="F1148" s="132"/>
      <c r="G1148" s="132"/>
      <c r="H1148" s="132"/>
      <c r="I1148" s="132"/>
      <c r="J1148" s="132"/>
      <c r="K1148" s="132"/>
      <c r="L1148" s="132"/>
      <c r="M1148" s="132"/>
      <c r="N1148" s="132"/>
      <c r="O1148" s="132"/>
      <c r="P1148" s="132"/>
      <c r="Q1148" s="132"/>
      <c r="R1148" s="132"/>
      <c r="S1148" s="132"/>
      <c r="T1148" s="132"/>
      <c r="U1148" s="132"/>
      <c r="V1148" s="133"/>
      <c r="W1148" s="13"/>
      <c r="X1148" s="13"/>
      <c r="Y1148" s="13"/>
    </row>
    <row r="1149" spans="1:25" s="16" customFormat="1" ht="13" x14ac:dyDescent="0.3">
      <c r="A1149" s="134" t="s">
        <v>98</v>
      </c>
      <c r="B1149" s="135"/>
      <c r="C1149" s="135" t="s">
        <v>3</v>
      </c>
      <c r="D1149" s="135"/>
      <c r="E1149" s="135"/>
      <c r="F1149" s="135"/>
      <c r="G1149" s="135"/>
      <c r="H1149" s="135"/>
      <c r="I1149" s="135"/>
      <c r="J1149" s="135"/>
      <c r="K1149" s="135"/>
      <c r="L1149" s="135"/>
      <c r="M1149" s="135"/>
      <c r="N1149" s="135"/>
      <c r="O1149" s="135"/>
      <c r="P1149" s="135"/>
      <c r="Q1149" s="135"/>
      <c r="R1149" s="135" t="s">
        <v>99</v>
      </c>
      <c r="S1149" s="135"/>
      <c r="T1149" s="135" t="s">
        <v>100</v>
      </c>
      <c r="U1149" s="135"/>
      <c r="V1149" s="136"/>
      <c r="W1149" s="15"/>
      <c r="X1149" s="15"/>
      <c r="Y1149" s="15"/>
    </row>
    <row r="1150" spans="1:25" s="14" customFormat="1" x14ac:dyDescent="0.35">
      <c r="A1150" s="123">
        <f>+'2026'!B25</f>
        <v>19</v>
      </c>
      <c r="B1150" s="124"/>
      <c r="C1150" s="125" t="str">
        <f>+'2026'!F25</f>
        <v>Mantenimiento de compuerta de cisterna (1,2 m × 1,2 m): limpieza, ajuste y verificación de cierre.</v>
      </c>
      <c r="D1150" s="126"/>
      <c r="E1150" s="126"/>
      <c r="F1150" s="126"/>
      <c r="G1150" s="126"/>
      <c r="H1150" s="126"/>
      <c r="I1150" s="126"/>
      <c r="J1150" s="126"/>
      <c r="K1150" s="126"/>
      <c r="L1150" s="126"/>
      <c r="M1150" s="126"/>
      <c r="N1150" s="126"/>
      <c r="O1150" s="126"/>
      <c r="P1150" s="126"/>
      <c r="Q1150" s="126"/>
      <c r="R1150" s="126" t="str">
        <f>+'2026'!G25</f>
        <v>UND</v>
      </c>
      <c r="S1150" s="126"/>
      <c r="T1150" s="126"/>
      <c r="U1150" s="126"/>
      <c r="V1150" s="127"/>
      <c r="W1150" s="13"/>
      <c r="X1150" s="13"/>
      <c r="Y1150" s="13"/>
    </row>
    <row r="1151" spans="1:25" s="16" customFormat="1" ht="13" x14ac:dyDescent="0.3">
      <c r="A1151" s="17"/>
      <c r="B1151" s="18"/>
      <c r="C1151" s="18"/>
      <c r="D1151" s="18"/>
      <c r="E1151" s="18"/>
      <c r="F1151" s="18"/>
      <c r="G1151" s="18"/>
      <c r="H1151" s="18"/>
      <c r="I1151" s="18"/>
      <c r="J1151" s="18"/>
      <c r="K1151" s="18"/>
      <c r="L1151" s="18"/>
      <c r="M1151" s="18"/>
      <c r="N1151" s="18"/>
      <c r="O1151" s="18"/>
      <c r="P1151" s="18"/>
      <c r="Q1151" s="18"/>
      <c r="R1151" s="18"/>
      <c r="S1151" s="18"/>
      <c r="T1151" s="18"/>
      <c r="U1151" s="18"/>
      <c r="V1151" s="19"/>
      <c r="W1151" s="15"/>
      <c r="X1151" s="15"/>
      <c r="Y1151" s="15"/>
    </row>
    <row r="1152" spans="1:25" s="16" customFormat="1" ht="13" x14ac:dyDescent="0.3">
      <c r="A1152" s="103" t="s">
        <v>101</v>
      </c>
      <c r="B1152" s="104"/>
      <c r="C1152" s="104"/>
      <c r="D1152" s="104"/>
      <c r="E1152" s="104"/>
      <c r="F1152" s="104"/>
      <c r="G1152" s="104"/>
      <c r="H1152" s="104"/>
      <c r="I1152" s="104"/>
      <c r="J1152" s="104"/>
      <c r="K1152" s="104"/>
      <c r="L1152" s="104"/>
      <c r="M1152" s="104"/>
      <c r="N1152" s="104"/>
      <c r="O1152" s="104"/>
      <c r="P1152" s="104"/>
      <c r="Q1152" s="104"/>
      <c r="R1152" s="104"/>
      <c r="S1152" s="104"/>
      <c r="T1152" s="104"/>
      <c r="U1152" s="104"/>
      <c r="V1152" s="105"/>
      <c r="W1152" s="15"/>
      <c r="X1152" s="15"/>
      <c r="Y1152" s="15"/>
    </row>
    <row r="1153" spans="1:25" s="16" customFormat="1" ht="13" x14ac:dyDescent="0.3">
      <c r="A1153" s="85" t="s">
        <v>3</v>
      </c>
      <c r="B1153" s="86"/>
      <c r="C1153" s="86"/>
      <c r="D1153" s="86"/>
      <c r="E1153" s="86"/>
      <c r="F1153" s="86"/>
      <c r="G1153" s="86"/>
      <c r="H1153" s="86" t="s">
        <v>102</v>
      </c>
      <c r="I1153" s="86"/>
      <c r="J1153" s="86"/>
      <c r="K1153" s="86" t="s">
        <v>103</v>
      </c>
      <c r="L1153" s="86"/>
      <c r="M1153" s="86"/>
      <c r="N1153" s="86"/>
      <c r="O1153" s="86" t="s">
        <v>104</v>
      </c>
      <c r="P1153" s="86"/>
      <c r="Q1153" s="86"/>
      <c r="R1153" s="86" t="s">
        <v>105</v>
      </c>
      <c r="S1153" s="86"/>
      <c r="T1153" s="86" t="s">
        <v>106</v>
      </c>
      <c r="U1153" s="86"/>
      <c r="V1153" s="90"/>
      <c r="W1153" s="15"/>
      <c r="X1153" s="15"/>
      <c r="Y1153" s="15"/>
    </row>
    <row r="1154" spans="1:25" s="16" customFormat="1" ht="13" x14ac:dyDescent="0.3">
      <c r="A1154" s="95" t="s">
        <v>107</v>
      </c>
      <c r="B1154" s="122"/>
      <c r="C1154" s="122"/>
      <c r="D1154" s="122"/>
      <c r="E1154" s="122"/>
      <c r="F1154" s="122"/>
      <c r="G1154" s="122"/>
      <c r="H1154" s="86"/>
      <c r="I1154" s="86"/>
      <c r="J1154" s="86"/>
      <c r="K1154" s="86"/>
      <c r="L1154" s="86"/>
      <c r="M1154" s="86"/>
      <c r="N1154" s="86"/>
      <c r="O1154" s="86"/>
      <c r="P1154" s="86"/>
      <c r="Q1154" s="86"/>
      <c r="R1154" s="86"/>
      <c r="S1154" s="86"/>
      <c r="T1154" s="101">
        <v>85000</v>
      </c>
      <c r="U1154" s="101"/>
      <c r="V1154" s="102"/>
      <c r="W1154" s="15"/>
      <c r="X1154" s="15"/>
      <c r="Y1154" s="15"/>
    </row>
    <row r="1155" spans="1:25" s="16" customFormat="1" ht="13" x14ac:dyDescent="0.3">
      <c r="A1155" s="95"/>
      <c r="B1155" s="96"/>
      <c r="C1155" s="96"/>
      <c r="D1155" s="96"/>
      <c r="E1155" s="96"/>
      <c r="F1155" s="96"/>
      <c r="G1155" s="96"/>
      <c r="H1155" s="86"/>
      <c r="I1155" s="86"/>
      <c r="J1155" s="86"/>
      <c r="K1155" s="86"/>
      <c r="L1155" s="86"/>
      <c r="M1155" s="86"/>
      <c r="N1155" s="86"/>
      <c r="O1155" s="101"/>
      <c r="P1155" s="101"/>
      <c r="Q1155" s="101"/>
      <c r="R1155" s="100"/>
      <c r="S1155" s="100"/>
      <c r="T1155" s="163"/>
      <c r="U1155" s="163"/>
      <c r="V1155" s="164"/>
      <c r="W1155" s="15"/>
      <c r="X1155" s="15"/>
      <c r="Y1155" s="15"/>
    </row>
    <row r="1156" spans="1:25" s="16" customFormat="1" ht="13" x14ac:dyDescent="0.3">
      <c r="A1156" s="95"/>
      <c r="B1156" s="96"/>
      <c r="C1156" s="96"/>
      <c r="D1156" s="96"/>
      <c r="E1156" s="96"/>
      <c r="F1156" s="96"/>
      <c r="G1156" s="96"/>
      <c r="H1156" s="86"/>
      <c r="I1156" s="86"/>
      <c r="J1156" s="86"/>
      <c r="K1156" s="86"/>
      <c r="L1156" s="86"/>
      <c r="M1156" s="86"/>
      <c r="N1156" s="86"/>
      <c r="O1156" s="101"/>
      <c r="P1156" s="101"/>
      <c r="Q1156" s="101"/>
      <c r="R1156" s="100"/>
      <c r="S1156" s="100"/>
      <c r="T1156" s="163"/>
      <c r="U1156" s="163"/>
      <c r="V1156" s="164"/>
      <c r="W1156" s="15"/>
      <c r="X1156" s="15"/>
      <c r="Y1156" s="15"/>
    </row>
    <row r="1157" spans="1:25" s="16" customFormat="1" ht="13" x14ac:dyDescent="0.3">
      <c r="A1157" s="91" t="s">
        <v>109</v>
      </c>
      <c r="B1157" s="92"/>
      <c r="C1157" s="92"/>
      <c r="D1157" s="92"/>
      <c r="E1157" s="92"/>
      <c r="F1157" s="92"/>
      <c r="G1157" s="92"/>
      <c r="H1157" s="92"/>
      <c r="I1157" s="92"/>
      <c r="J1157" s="92"/>
      <c r="K1157" s="92"/>
      <c r="L1157" s="92"/>
      <c r="M1157" s="92"/>
      <c r="N1157" s="92"/>
      <c r="O1157" s="92"/>
      <c r="P1157" s="92"/>
      <c r="Q1157" s="92"/>
      <c r="R1157" s="92"/>
      <c r="S1157" s="92"/>
      <c r="T1157" s="109">
        <f>+SUM(T1154:V1156)</f>
        <v>85000</v>
      </c>
      <c r="U1157" s="86"/>
      <c r="V1157" s="90"/>
      <c r="W1157" s="15"/>
      <c r="X1157" s="15"/>
      <c r="Y1157" s="15"/>
    </row>
    <row r="1158" spans="1:25" s="16" customFormat="1" ht="13" x14ac:dyDescent="0.3">
      <c r="A1158" s="20"/>
      <c r="B1158" s="21"/>
      <c r="C1158" s="21"/>
      <c r="D1158" s="21"/>
      <c r="E1158" s="21"/>
      <c r="F1158" s="21"/>
      <c r="G1158" s="21"/>
      <c r="H1158" s="21"/>
      <c r="I1158" s="21"/>
      <c r="J1158" s="21"/>
      <c r="K1158" s="21"/>
      <c r="L1158" s="21"/>
      <c r="M1158" s="21"/>
      <c r="N1158" s="21"/>
      <c r="O1158" s="21"/>
      <c r="P1158" s="21"/>
      <c r="Q1158" s="21"/>
      <c r="R1158" s="21"/>
      <c r="S1158" s="22"/>
      <c r="T1158" s="22"/>
      <c r="U1158" s="22"/>
      <c r="V1158" s="23"/>
      <c r="W1158" s="15"/>
      <c r="X1158" s="15"/>
      <c r="Y1158" s="15"/>
    </row>
    <row r="1159" spans="1:25" s="16" customFormat="1" ht="13" x14ac:dyDescent="0.3">
      <c r="A1159" s="103" t="s">
        <v>110</v>
      </c>
      <c r="B1159" s="104"/>
      <c r="C1159" s="104"/>
      <c r="D1159" s="104"/>
      <c r="E1159" s="104"/>
      <c r="F1159" s="104"/>
      <c r="G1159" s="104"/>
      <c r="H1159" s="104"/>
      <c r="I1159" s="104"/>
      <c r="J1159" s="104"/>
      <c r="K1159" s="104"/>
      <c r="L1159" s="104"/>
      <c r="M1159" s="104"/>
      <c r="N1159" s="104"/>
      <c r="O1159" s="104"/>
      <c r="P1159" s="104"/>
      <c r="Q1159" s="104"/>
      <c r="R1159" s="104"/>
      <c r="S1159" s="104"/>
      <c r="T1159" s="104"/>
      <c r="U1159" s="104"/>
      <c r="V1159" s="105"/>
      <c r="W1159" s="15"/>
      <c r="X1159" s="15"/>
      <c r="Y1159" s="15"/>
    </row>
    <row r="1160" spans="1:25" s="16" customFormat="1" ht="13" x14ac:dyDescent="0.3">
      <c r="A1160" s="118" t="s">
        <v>3</v>
      </c>
      <c r="B1160" s="119"/>
      <c r="C1160" s="119"/>
      <c r="D1160" s="119"/>
      <c r="E1160" s="119"/>
      <c r="F1160" s="119"/>
      <c r="G1160" s="119"/>
      <c r="H1160" s="119"/>
      <c r="I1160" s="119"/>
      <c r="J1160" s="119"/>
      <c r="K1160" s="119"/>
      <c r="L1160" s="119"/>
      <c r="M1160" s="119" t="s">
        <v>99</v>
      </c>
      <c r="N1160" s="119"/>
      <c r="O1160" s="119" t="s">
        <v>100</v>
      </c>
      <c r="P1160" s="119"/>
      <c r="Q1160" s="119" t="s">
        <v>111</v>
      </c>
      <c r="R1160" s="119"/>
      <c r="S1160" s="119"/>
      <c r="T1160" s="119" t="s">
        <v>112</v>
      </c>
      <c r="U1160" s="119"/>
      <c r="V1160" s="120"/>
      <c r="W1160" s="15"/>
      <c r="X1160" s="15"/>
      <c r="Y1160" s="15"/>
    </row>
    <row r="1161" spans="1:25" s="16" customFormat="1" ht="13" x14ac:dyDescent="0.3">
      <c r="A1161" s="110" t="s">
        <v>190</v>
      </c>
      <c r="B1161" s="111"/>
      <c r="C1161" s="111"/>
      <c r="D1161" s="111"/>
      <c r="E1161" s="111"/>
      <c r="F1161" s="111"/>
      <c r="G1161" s="111"/>
      <c r="H1161" s="111"/>
      <c r="I1161" s="111"/>
      <c r="J1161" s="111"/>
      <c r="K1161" s="111"/>
      <c r="L1161" s="112"/>
      <c r="M1161" s="113" t="s">
        <v>7</v>
      </c>
      <c r="N1161" s="113"/>
      <c r="O1161" s="117">
        <v>0.5</v>
      </c>
      <c r="P1161" s="117"/>
      <c r="Q1161" s="114">
        <v>35000</v>
      </c>
      <c r="R1161" s="114"/>
      <c r="S1161" s="114"/>
      <c r="T1161" s="115">
        <f>+O1161*Q1161</f>
        <v>17500</v>
      </c>
      <c r="U1161" s="113"/>
      <c r="V1161" s="116"/>
      <c r="W1161" s="15"/>
      <c r="X1161" s="15"/>
      <c r="Y1161" s="15"/>
    </row>
    <row r="1162" spans="1:25" s="16" customFormat="1" ht="13" x14ac:dyDescent="0.3">
      <c r="A1162" s="110" t="s">
        <v>115</v>
      </c>
      <c r="B1162" s="111"/>
      <c r="C1162" s="111"/>
      <c r="D1162" s="111"/>
      <c r="E1162" s="111"/>
      <c r="F1162" s="111"/>
      <c r="G1162" s="111"/>
      <c r="H1162" s="111"/>
      <c r="I1162" s="111"/>
      <c r="J1162" s="111"/>
      <c r="K1162" s="111"/>
      <c r="L1162" s="112"/>
      <c r="M1162" s="113" t="s">
        <v>169</v>
      </c>
      <c r="N1162" s="113"/>
      <c r="O1162" s="117">
        <v>0.05</v>
      </c>
      <c r="P1162" s="117"/>
      <c r="Q1162" s="114">
        <v>8000</v>
      </c>
      <c r="R1162" s="114"/>
      <c r="S1162" s="114"/>
      <c r="T1162" s="115">
        <f t="shared" ref="T1162:T1163" si="26">+O1162*Q1162</f>
        <v>400</v>
      </c>
      <c r="U1162" s="113"/>
      <c r="V1162" s="116"/>
      <c r="W1162" s="15"/>
      <c r="X1162" s="15"/>
      <c r="Y1162" s="15"/>
    </row>
    <row r="1163" spans="1:25" s="16" customFormat="1" ht="13" x14ac:dyDescent="0.3">
      <c r="A1163" s="110" t="s">
        <v>184</v>
      </c>
      <c r="B1163" s="111"/>
      <c r="C1163" s="111"/>
      <c r="D1163" s="111"/>
      <c r="E1163" s="111"/>
      <c r="F1163" s="111"/>
      <c r="G1163" s="111"/>
      <c r="H1163" s="111"/>
      <c r="I1163" s="111"/>
      <c r="J1163" s="111"/>
      <c r="K1163" s="111"/>
      <c r="L1163" s="112"/>
      <c r="M1163" s="113" t="s">
        <v>169</v>
      </c>
      <c r="N1163" s="113"/>
      <c r="O1163" s="117">
        <v>0.2</v>
      </c>
      <c r="P1163" s="117"/>
      <c r="Q1163" s="114">
        <v>35000</v>
      </c>
      <c r="R1163" s="114"/>
      <c r="S1163" s="114"/>
      <c r="T1163" s="115">
        <f t="shared" si="26"/>
        <v>7000</v>
      </c>
      <c r="U1163" s="113"/>
      <c r="V1163" s="116"/>
      <c r="W1163" s="15"/>
      <c r="X1163" s="15"/>
      <c r="Y1163" s="15"/>
    </row>
    <row r="1164" spans="1:25" s="16" customFormat="1" ht="13" x14ac:dyDescent="0.3">
      <c r="A1164" s="155"/>
      <c r="B1164" s="156"/>
      <c r="C1164" s="156"/>
      <c r="D1164" s="156"/>
      <c r="E1164" s="156"/>
      <c r="F1164" s="156"/>
      <c r="G1164" s="156"/>
      <c r="H1164" s="156"/>
      <c r="I1164" s="156"/>
      <c r="J1164" s="156"/>
      <c r="K1164" s="156"/>
      <c r="L1164" s="157"/>
      <c r="M1164" s="158"/>
      <c r="N1164" s="159"/>
      <c r="O1164" s="160"/>
      <c r="P1164" s="161"/>
      <c r="Q1164" s="162"/>
      <c r="R1164" s="98"/>
      <c r="S1164" s="99"/>
      <c r="T1164" s="115"/>
      <c r="U1164" s="113"/>
      <c r="V1164" s="116"/>
      <c r="W1164" s="15"/>
      <c r="X1164" s="15"/>
      <c r="Y1164" s="15"/>
    </row>
    <row r="1165" spans="1:25" s="16" customFormat="1" ht="13" x14ac:dyDescent="0.3">
      <c r="A1165" s="91" t="s">
        <v>109</v>
      </c>
      <c r="B1165" s="92"/>
      <c r="C1165" s="92"/>
      <c r="D1165" s="92"/>
      <c r="E1165" s="92"/>
      <c r="F1165" s="92"/>
      <c r="G1165" s="92"/>
      <c r="H1165" s="92"/>
      <c r="I1165" s="92"/>
      <c r="J1165" s="92"/>
      <c r="K1165" s="92"/>
      <c r="L1165" s="92"/>
      <c r="M1165" s="92"/>
      <c r="N1165" s="92"/>
      <c r="O1165" s="92"/>
      <c r="P1165" s="92"/>
      <c r="Q1165" s="92"/>
      <c r="R1165" s="92"/>
      <c r="S1165" s="92"/>
      <c r="T1165" s="109">
        <f>+SUM(T1161:V1164)</f>
        <v>24900</v>
      </c>
      <c r="U1165" s="86"/>
      <c r="V1165" s="90"/>
      <c r="W1165" s="15"/>
      <c r="X1165" s="15"/>
      <c r="Y1165" s="15"/>
    </row>
    <row r="1166" spans="1:25" s="16" customFormat="1" ht="13" x14ac:dyDescent="0.3">
      <c r="A1166" s="103" t="s">
        <v>117</v>
      </c>
      <c r="B1166" s="104"/>
      <c r="C1166" s="104"/>
      <c r="D1166" s="104"/>
      <c r="E1166" s="104"/>
      <c r="F1166" s="104"/>
      <c r="G1166" s="104"/>
      <c r="H1166" s="104"/>
      <c r="I1166" s="104"/>
      <c r="J1166" s="104"/>
      <c r="K1166" s="104"/>
      <c r="L1166" s="104"/>
      <c r="M1166" s="104"/>
      <c r="N1166" s="104"/>
      <c r="O1166" s="104"/>
      <c r="P1166" s="104"/>
      <c r="Q1166" s="104"/>
      <c r="R1166" s="104"/>
      <c r="S1166" s="104"/>
      <c r="T1166" s="104"/>
      <c r="U1166" s="104"/>
      <c r="V1166" s="105"/>
      <c r="W1166" s="15"/>
      <c r="X1166" s="15"/>
      <c r="Y1166" s="15"/>
    </row>
    <row r="1167" spans="1:25" s="16" customFormat="1" ht="13" x14ac:dyDescent="0.3">
      <c r="A1167" s="85" t="s">
        <v>118</v>
      </c>
      <c r="B1167" s="86"/>
      <c r="C1167" s="86"/>
      <c r="D1167" s="86"/>
      <c r="E1167" s="86"/>
      <c r="F1167" s="86"/>
      <c r="G1167" s="86"/>
      <c r="H1167" s="86"/>
      <c r="I1167" s="86"/>
      <c r="J1167" s="86"/>
      <c r="K1167" s="86" t="s">
        <v>119</v>
      </c>
      <c r="L1167" s="86"/>
      <c r="M1167" s="86" t="s">
        <v>120</v>
      </c>
      <c r="N1167" s="86"/>
      <c r="O1167" s="86" t="s">
        <v>121</v>
      </c>
      <c r="P1167" s="86"/>
      <c r="Q1167" s="86"/>
      <c r="R1167" s="86" t="s">
        <v>122</v>
      </c>
      <c r="S1167" s="86"/>
      <c r="T1167" s="86" t="s">
        <v>106</v>
      </c>
      <c r="U1167" s="86"/>
      <c r="V1167" s="90"/>
      <c r="W1167" s="15"/>
      <c r="X1167" s="15"/>
      <c r="Y1167" s="15"/>
    </row>
    <row r="1168" spans="1:25" s="16" customFormat="1" ht="13" x14ac:dyDescent="0.3">
      <c r="A1168" s="85"/>
      <c r="B1168" s="86"/>
      <c r="C1168" s="86"/>
      <c r="D1168" s="86"/>
      <c r="E1168" s="86"/>
      <c r="F1168" s="86"/>
      <c r="G1168" s="86"/>
      <c r="H1168" s="86"/>
      <c r="I1168" s="86"/>
      <c r="J1168" s="86"/>
      <c r="K1168" s="86"/>
      <c r="L1168" s="86"/>
      <c r="M1168" s="86"/>
      <c r="N1168" s="86"/>
      <c r="O1168" s="86"/>
      <c r="P1168" s="86"/>
      <c r="Q1168" s="86"/>
      <c r="R1168" s="86"/>
      <c r="S1168" s="86"/>
      <c r="T1168" s="86"/>
      <c r="U1168" s="86"/>
      <c r="V1168" s="90"/>
      <c r="W1168" s="15"/>
      <c r="X1168" s="15"/>
      <c r="Y1168" s="15"/>
    </row>
    <row r="1169" spans="1:25" s="16" customFormat="1" ht="13" x14ac:dyDescent="0.3">
      <c r="A1169" s="85"/>
      <c r="B1169" s="86"/>
      <c r="C1169" s="86"/>
      <c r="D1169" s="86"/>
      <c r="E1169" s="86"/>
      <c r="F1169" s="86"/>
      <c r="G1169" s="86"/>
      <c r="H1169" s="86"/>
      <c r="I1169" s="86"/>
      <c r="J1169" s="86"/>
      <c r="K1169" s="86"/>
      <c r="L1169" s="86"/>
      <c r="M1169" s="86"/>
      <c r="N1169" s="86"/>
      <c r="O1169" s="86"/>
      <c r="P1169" s="86"/>
      <c r="Q1169" s="86"/>
      <c r="R1169" s="86"/>
      <c r="S1169" s="86"/>
      <c r="T1169" s="86"/>
      <c r="U1169" s="86"/>
      <c r="V1169" s="90"/>
      <c r="W1169" s="15"/>
      <c r="X1169" s="15"/>
      <c r="Y1169" s="15"/>
    </row>
    <row r="1170" spans="1:25" s="16" customFormat="1" ht="13" x14ac:dyDescent="0.3">
      <c r="A1170" s="85"/>
      <c r="B1170" s="86"/>
      <c r="C1170" s="86"/>
      <c r="D1170" s="86"/>
      <c r="E1170" s="86"/>
      <c r="F1170" s="86"/>
      <c r="G1170" s="86"/>
      <c r="H1170" s="86"/>
      <c r="I1170" s="86"/>
      <c r="J1170" s="86"/>
      <c r="K1170" s="86"/>
      <c r="L1170" s="86"/>
      <c r="M1170" s="86"/>
      <c r="N1170" s="86"/>
      <c r="O1170" s="86"/>
      <c r="P1170" s="86"/>
      <c r="Q1170" s="86"/>
      <c r="R1170" s="86"/>
      <c r="S1170" s="86"/>
      <c r="T1170" s="86"/>
      <c r="U1170" s="86"/>
      <c r="V1170" s="90"/>
      <c r="W1170" s="15"/>
      <c r="X1170" s="15"/>
      <c r="Y1170" s="15"/>
    </row>
    <row r="1171" spans="1:25" s="16" customFormat="1" ht="13" x14ac:dyDescent="0.3">
      <c r="A1171" s="91" t="s">
        <v>109</v>
      </c>
      <c r="B1171" s="92"/>
      <c r="C1171" s="92"/>
      <c r="D1171" s="92"/>
      <c r="E1171" s="92"/>
      <c r="F1171" s="92"/>
      <c r="G1171" s="92"/>
      <c r="H1171" s="92"/>
      <c r="I1171" s="92"/>
      <c r="J1171" s="92"/>
      <c r="K1171" s="92"/>
      <c r="L1171" s="92"/>
      <c r="M1171" s="92"/>
      <c r="N1171" s="92"/>
      <c r="O1171" s="92"/>
      <c r="P1171" s="92"/>
      <c r="Q1171" s="92"/>
      <c r="R1171" s="92"/>
      <c r="S1171" s="92"/>
      <c r="T1171" s="86"/>
      <c r="U1171" s="86"/>
      <c r="V1171" s="90"/>
      <c r="W1171" s="15"/>
      <c r="X1171" s="15"/>
      <c r="Y1171" s="15"/>
    </row>
    <row r="1172" spans="1:25" s="16" customFormat="1" ht="13" x14ac:dyDescent="0.3">
      <c r="A1172" s="20"/>
      <c r="B1172" s="21"/>
      <c r="C1172" s="21"/>
      <c r="D1172" s="21"/>
      <c r="E1172" s="21"/>
      <c r="F1172" s="21"/>
      <c r="G1172" s="21"/>
      <c r="H1172" s="21"/>
      <c r="I1172" s="21"/>
      <c r="J1172" s="21"/>
      <c r="K1172" s="21"/>
      <c r="L1172" s="21"/>
      <c r="M1172" s="21"/>
      <c r="N1172" s="21"/>
      <c r="O1172" s="21"/>
      <c r="P1172" s="21"/>
      <c r="Q1172" s="21"/>
      <c r="R1172" s="21"/>
      <c r="S1172" s="22"/>
      <c r="T1172" s="22"/>
      <c r="U1172" s="22"/>
      <c r="V1172" s="23"/>
      <c r="W1172" s="26"/>
      <c r="X1172" s="26"/>
      <c r="Y1172" s="26"/>
    </row>
    <row r="1173" spans="1:25" s="16" customFormat="1" ht="13" x14ac:dyDescent="0.3">
      <c r="A1173" s="103" t="s">
        <v>123</v>
      </c>
      <c r="B1173" s="104"/>
      <c r="C1173" s="104"/>
      <c r="D1173" s="104"/>
      <c r="E1173" s="104"/>
      <c r="F1173" s="104"/>
      <c r="G1173" s="104"/>
      <c r="H1173" s="104"/>
      <c r="I1173" s="104"/>
      <c r="J1173" s="104"/>
      <c r="K1173" s="104"/>
      <c r="L1173" s="104"/>
      <c r="M1173" s="104"/>
      <c r="N1173" s="104"/>
      <c r="O1173" s="104"/>
      <c r="P1173" s="104"/>
      <c r="Q1173" s="104"/>
      <c r="R1173" s="104"/>
      <c r="S1173" s="104"/>
      <c r="T1173" s="104"/>
      <c r="U1173" s="104"/>
      <c r="V1173" s="105"/>
      <c r="W1173" s="15"/>
      <c r="X1173" s="15"/>
      <c r="Y1173" s="15"/>
    </row>
    <row r="1174" spans="1:25" s="16" customFormat="1" ht="22.5" customHeight="1" x14ac:dyDescent="0.3">
      <c r="A1174" s="85" t="s">
        <v>124</v>
      </c>
      <c r="B1174" s="86"/>
      <c r="C1174" s="86"/>
      <c r="D1174" s="86"/>
      <c r="E1174" s="86"/>
      <c r="F1174" s="86"/>
      <c r="G1174" s="86"/>
      <c r="H1174" s="86"/>
      <c r="I1174" s="86"/>
      <c r="J1174" s="106" t="s">
        <v>125</v>
      </c>
      <c r="K1174" s="106"/>
      <c r="L1174" s="106"/>
      <c r="M1174" s="106"/>
      <c r="N1174" s="107" t="s">
        <v>126</v>
      </c>
      <c r="O1174" s="107"/>
      <c r="P1174" s="108"/>
      <c r="Q1174" s="86" t="s">
        <v>105</v>
      </c>
      <c r="R1174" s="86"/>
      <c r="S1174" s="86"/>
      <c r="T1174" s="86" t="s">
        <v>106</v>
      </c>
      <c r="U1174" s="86"/>
      <c r="V1174" s="90"/>
      <c r="W1174" s="15"/>
      <c r="X1174" s="15"/>
      <c r="Y1174" s="15"/>
    </row>
    <row r="1175" spans="1:25" s="16" customFormat="1" ht="13" x14ac:dyDescent="0.3">
      <c r="A1175" s="95" t="s">
        <v>127</v>
      </c>
      <c r="B1175" s="96"/>
      <c r="C1175" s="96"/>
      <c r="D1175" s="96"/>
      <c r="E1175" s="96"/>
      <c r="F1175" s="96"/>
      <c r="G1175" s="96"/>
      <c r="H1175" s="96"/>
      <c r="I1175" s="96"/>
      <c r="J1175" s="97">
        <v>1</v>
      </c>
      <c r="K1175" s="97"/>
      <c r="L1175" s="97"/>
      <c r="M1175" s="97"/>
      <c r="N1175" s="98">
        <v>139345</v>
      </c>
      <c r="O1175" s="98"/>
      <c r="P1175" s="99"/>
      <c r="Q1175" s="100">
        <v>0.25</v>
      </c>
      <c r="R1175" s="100"/>
      <c r="S1175" s="100"/>
      <c r="T1175" s="101">
        <f>+(J1175*N1175)/Q1175</f>
        <v>557380</v>
      </c>
      <c r="U1175" s="101"/>
      <c r="V1175" s="102"/>
      <c r="W1175" s="15"/>
      <c r="X1175" s="15"/>
      <c r="Y1175" s="15"/>
    </row>
    <row r="1176" spans="1:25" s="16" customFormat="1" ht="13" x14ac:dyDescent="0.3">
      <c r="A1176" s="95" t="s">
        <v>128</v>
      </c>
      <c r="B1176" s="96"/>
      <c r="C1176" s="96"/>
      <c r="D1176" s="96"/>
      <c r="E1176" s="96"/>
      <c r="F1176" s="96"/>
      <c r="G1176" s="96"/>
      <c r="H1176" s="96"/>
      <c r="I1176" s="96"/>
      <c r="J1176" s="97">
        <v>1</v>
      </c>
      <c r="K1176" s="97"/>
      <c r="L1176" s="97"/>
      <c r="M1176" s="97"/>
      <c r="N1176" s="98">
        <v>95436</v>
      </c>
      <c r="O1176" s="98"/>
      <c r="P1176" s="99"/>
      <c r="Q1176" s="100">
        <v>0.25</v>
      </c>
      <c r="R1176" s="100"/>
      <c r="S1176" s="100"/>
      <c r="T1176" s="101">
        <f>+(J1176*N1176)/Q1176</f>
        <v>381744</v>
      </c>
      <c r="U1176" s="101"/>
      <c r="V1176" s="102"/>
      <c r="W1176" s="15"/>
      <c r="X1176" s="15"/>
      <c r="Y1176" s="15"/>
    </row>
    <row r="1177" spans="1:25" s="16" customFormat="1" ht="13" x14ac:dyDescent="0.3">
      <c r="A1177" s="85"/>
      <c r="B1177" s="86"/>
      <c r="C1177" s="86"/>
      <c r="D1177" s="86"/>
      <c r="E1177" s="86"/>
      <c r="F1177" s="86"/>
      <c r="G1177" s="86"/>
      <c r="H1177" s="86"/>
      <c r="I1177" s="86"/>
      <c r="J1177" s="87"/>
      <c r="K1177" s="88"/>
      <c r="L1177" s="88"/>
      <c r="M1177" s="88"/>
      <c r="N1177" s="88"/>
      <c r="O1177" s="88"/>
      <c r="P1177" s="89"/>
      <c r="Q1177" s="86"/>
      <c r="R1177" s="86"/>
      <c r="S1177" s="86"/>
      <c r="T1177" s="86"/>
      <c r="U1177" s="86"/>
      <c r="V1177" s="90"/>
      <c r="W1177" s="15"/>
      <c r="X1177" s="15"/>
      <c r="Y1177" s="15"/>
    </row>
    <row r="1178" spans="1:25" s="16" customFormat="1" ht="13" x14ac:dyDescent="0.3">
      <c r="A1178" s="91" t="s">
        <v>109</v>
      </c>
      <c r="B1178" s="92"/>
      <c r="C1178" s="92"/>
      <c r="D1178" s="92"/>
      <c r="E1178" s="92"/>
      <c r="F1178" s="92"/>
      <c r="G1178" s="92"/>
      <c r="H1178" s="92"/>
      <c r="I1178" s="92"/>
      <c r="J1178" s="92"/>
      <c r="K1178" s="92"/>
      <c r="L1178" s="92"/>
      <c r="M1178" s="92"/>
      <c r="N1178" s="92"/>
      <c r="O1178" s="92"/>
      <c r="P1178" s="92"/>
      <c r="Q1178" s="92"/>
      <c r="R1178" s="92"/>
      <c r="S1178" s="92"/>
      <c r="T1178" s="93">
        <f>+SUM(T1175:V1176)</f>
        <v>939124</v>
      </c>
      <c r="U1178" s="93"/>
      <c r="V1178" s="94"/>
      <c r="W1178" s="15"/>
      <c r="X1178" s="15"/>
      <c r="Y1178" s="15"/>
    </row>
    <row r="1179" spans="1:25" s="28" customFormat="1" x14ac:dyDescent="0.35">
      <c r="A1179" s="77" t="s">
        <v>129</v>
      </c>
      <c r="B1179" s="78"/>
      <c r="C1179" s="78"/>
      <c r="D1179" s="78"/>
      <c r="E1179" s="78"/>
      <c r="F1179" s="78"/>
      <c r="G1179" s="78"/>
      <c r="H1179" s="78"/>
      <c r="I1179" s="78"/>
      <c r="J1179" s="78"/>
      <c r="K1179" s="78"/>
      <c r="L1179" s="78"/>
      <c r="M1179" s="78"/>
      <c r="N1179" s="78"/>
      <c r="O1179" s="78"/>
      <c r="P1179" s="78"/>
      <c r="Q1179" s="78"/>
      <c r="R1179" s="78"/>
      <c r="S1179" s="78"/>
      <c r="T1179" s="79">
        <f>+T1178+T1171+T1165+T1157</f>
        <v>1049024</v>
      </c>
      <c r="U1179" s="79"/>
      <c r="V1179" s="80"/>
      <c r="W1179" s="15"/>
      <c r="X1179" s="15"/>
      <c r="Y1179" s="15"/>
    </row>
    <row r="1180" spans="1:25" s="28" customFormat="1" x14ac:dyDescent="0.35">
      <c r="A1180" s="29" t="s">
        <v>130</v>
      </c>
      <c r="B1180" s="30"/>
      <c r="C1180" s="30"/>
      <c r="D1180" s="31"/>
      <c r="E1180" s="32">
        <v>0.25</v>
      </c>
      <c r="F1180" s="30"/>
      <c r="G1180" s="30"/>
      <c r="H1180" s="30"/>
      <c r="I1180" s="30"/>
      <c r="J1180" s="30"/>
      <c r="K1180" s="30"/>
      <c r="L1180" s="30"/>
      <c r="M1180" s="31"/>
      <c r="N1180" s="27"/>
      <c r="O1180" s="27"/>
      <c r="P1180" s="27"/>
      <c r="Q1180" s="27"/>
      <c r="R1180" s="27"/>
      <c r="S1180" s="27" t="s">
        <v>131</v>
      </c>
      <c r="T1180" s="79">
        <f>+T1179*E1180</f>
        <v>262256</v>
      </c>
      <c r="U1180" s="79"/>
      <c r="V1180" s="80"/>
      <c r="W1180" s="15"/>
      <c r="X1180" s="15"/>
      <c r="Y1180" s="15"/>
    </row>
    <row r="1181" spans="1:25" s="28" customFormat="1" ht="15" thickBot="1" x14ac:dyDescent="0.4">
      <c r="A1181" s="81" t="s">
        <v>132</v>
      </c>
      <c r="B1181" s="82"/>
      <c r="C1181" s="82"/>
      <c r="D1181" s="82"/>
      <c r="E1181" s="82"/>
      <c r="F1181" s="82"/>
      <c r="G1181" s="82"/>
      <c r="H1181" s="82"/>
      <c r="I1181" s="82"/>
      <c r="J1181" s="82"/>
      <c r="K1181" s="82"/>
      <c r="L1181" s="82"/>
      <c r="M1181" s="82"/>
      <c r="N1181" s="82"/>
      <c r="O1181" s="82"/>
      <c r="P1181" s="82"/>
      <c r="Q1181" s="82"/>
      <c r="R1181" s="82"/>
      <c r="S1181" s="82"/>
      <c r="T1181" s="83">
        <f>+T1180+T1179</f>
        <v>1311280</v>
      </c>
      <c r="U1181" s="83"/>
      <c r="V1181" s="84"/>
      <c r="W1181" s="15"/>
      <c r="X1181" s="15"/>
      <c r="Y1181" s="15"/>
    </row>
    <row r="1183" spans="1:25" ht="15" thickBot="1" x14ac:dyDescent="0.4"/>
    <row r="1184" spans="1:25" s="12" customFormat="1" ht="30" customHeight="1" x14ac:dyDescent="0.35">
      <c r="A1184" s="137"/>
      <c r="B1184" s="138"/>
      <c r="C1184" s="138"/>
      <c r="D1184" s="139"/>
      <c r="E1184" s="146" t="s">
        <v>94</v>
      </c>
      <c r="F1184" s="147"/>
      <c r="G1184" s="147"/>
      <c r="H1184" s="147"/>
      <c r="I1184" s="147"/>
      <c r="J1184" s="147"/>
      <c r="K1184" s="147"/>
      <c r="L1184" s="147"/>
      <c r="M1184" s="147"/>
      <c r="N1184" s="147"/>
      <c r="O1184" s="147"/>
      <c r="P1184" s="147"/>
      <c r="Q1184" s="147"/>
      <c r="R1184" s="147"/>
      <c r="S1184" s="148"/>
      <c r="T1184" s="146" t="s">
        <v>95</v>
      </c>
      <c r="U1184" s="147"/>
      <c r="V1184" s="148"/>
    </row>
    <row r="1185" spans="1:25" s="12" customFormat="1" ht="30" customHeight="1" thickBot="1" x14ac:dyDescent="0.4">
      <c r="A1185" s="140"/>
      <c r="B1185" s="141"/>
      <c r="C1185" s="141"/>
      <c r="D1185" s="142"/>
      <c r="E1185" s="149"/>
      <c r="F1185" s="150"/>
      <c r="G1185" s="150"/>
      <c r="H1185" s="150"/>
      <c r="I1185" s="150"/>
      <c r="J1185" s="150"/>
      <c r="K1185" s="150"/>
      <c r="L1185" s="150"/>
      <c r="M1185" s="150"/>
      <c r="N1185" s="150"/>
      <c r="O1185" s="150"/>
      <c r="P1185" s="150"/>
      <c r="Q1185" s="150"/>
      <c r="R1185" s="150"/>
      <c r="S1185" s="151"/>
      <c r="T1185" s="149"/>
      <c r="U1185" s="150"/>
      <c r="V1185" s="151"/>
    </row>
    <row r="1186" spans="1:25" s="12" customFormat="1" ht="5.15" customHeight="1" thickBot="1" x14ac:dyDescent="0.4">
      <c r="A1186" s="140"/>
      <c r="B1186" s="141"/>
      <c r="C1186" s="141"/>
      <c r="D1186" s="142"/>
      <c r="E1186" s="152"/>
      <c r="F1186" s="153"/>
      <c r="G1186" s="153"/>
      <c r="H1186" s="153"/>
      <c r="I1186" s="153"/>
      <c r="J1186" s="153"/>
      <c r="K1186" s="153"/>
      <c r="L1186" s="153"/>
      <c r="M1186" s="153"/>
      <c r="N1186" s="153"/>
      <c r="O1186" s="153"/>
      <c r="P1186" s="153"/>
      <c r="Q1186" s="153"/>
      <c r="R1186" s="153"/>
      <c r="S1186" s="153"/>
      <c r="T1186" s="153"/>
      <c r="U1186" s="153"/>
      <c r="V1186" s="154"/>
    </row>
    <row r="1187" spans="1:25" s="12" customFormat="1" ht="25" customHeight="1" thickBot="1" x14ac:dyDescent="0.4">
      <c r="A1187" s="140"/>
      <c r="B1187" s="141"/>
      <c r="C1187" s="141"/>
      <c r="D1187" s="142"/>
      <c r="E1187" s="128" t="s">
        <v>96</v>
      </c>
      <c r="F1187" s="129"/>
      <c r="G1187" s="129"/>
      <c r="H1187" s="129"/>
      <c r="I1187" s="129"/>
      <c r="J1187" s="129"/>
      <c r="K1187" s="129"/>
      <c r="L1187" s="129"/>
      <c r="M1187" s="129"/>
      <c r="N1187" s="129"/>
      <c r="O1187" s="129"/>
      <c r="P1187" s="129"/>
      <c r="Q1187" s="129"/>
      <c r="R1187" s="129"/>
      <c r="S1187" s="129"/>
      <c r="T1187" s="129"/>
      <c r="U1187" s="129"/>
      <c r="V1187" s="130"/>
    </row>
    <row r="1188" spans="1:25" s="12" customFormat="1" ht="5.15" customHeight="1" thickBot="1" x14ac:dyDescent="0.4">
      <c r="A1188" s="143"/>
      <c r="B1188" s="144"/>
      <c r="C1188" s="144"/>
      <c r="D1188" s="145"/>
      <c r="E1188" s="128"/>
      <c r="F1188" s="129"/>
      <c r="G1188" s="129"/>
      <c r="H1188" s="129"/>
      <c r="I1188" s="129"/>
      <c r="J1188" s="129"/>
      <c r="K1188" s="129"/>
      <c r="L1188" s="129"/>
      <c r="M1188" s="129"/>
      <c r="N1188" s="129"/>
      <c r="O1188" s="129"/>
      <c r="P1188" s="129"/>
      <c r="Q1188" s="129"/>
      <c r="R1188" s="129"/>
      <c r="S1188" s="129"/>
      <c r="T1188" s="129"/>
      <c r="U1188" s="129"/>
      <c r="V1188" s="130"/>
    </row>
    <row r="1189" spans="1:25" s="14" customFormat="1" x14ac:dyDescent="0.35">
      <c r="A1189" s="131" t="s">
        <v>97</v>
      </c>
      <c r="B1189" s="132"/>
      <c r="C1189" s="132"/>
      <c r="D1189" s="132"/>
      <c r="E1189" s="132"/>
      <c r="F1189" s="132"/>
      <c r="G1189" s="132"/>
      <c r="H1189" s="132"/>
      <c r="I1189" s="132"/>
      <c r="J1189" s="132"/>
      <c r="K1189" s="132"/>
      <c r="L1189" s="132"/>
      <c r="M1189" s="132"/>
      <c r="N1189" s="132"/>
      <c r="O1189" s="132"/>
      <c r="P1189" s="132"/>
      <c r="Q1189" s="132"/>
      <c r="R1189" s="132"/>
      <c r="S1189" s="132"/>
      <c r="T1189" s="132"/>
      <c r="U1189" s="132"/>
      <c r="V1189" s="133"/>
      <c r="W1189" s="13"/>
      <c r="X1189" s="13"/>
      <c r="Y1189" s="13"/>
    </row>
    <row r="1190" spans="1:25" s="16" customFormat="1" ht="13" x14ac:dyDescent="0.3">
      <c r="A1190" s="134" t="s">
        <v>98</v>
      </c>
      <c r="B1190" s="135"/>
      <c r="C1190" s="135" t="s">
        <v>3</v>
      </c>
      <c r="D1190" s="135"/>
      <c r="E1190" s="135"/>
      <c r="F1190" s="135"/>
      <c r="G1190" s="135"/>
      <c r="H1190" s="135"/>
      <c r="I1190" s="135"/>
      <c r="J1190" s="135"/>
      <c r="K1190" s="135"/>
      <c r="L1190" s="135"/>
      <c r="M1190" s="135"/>
      <c r="N1190" s="135"/>
      <c r="O1190" s="135"/>
      <c r="P1190" s="135"/>
      <c r="Q1190" s="135"/>
      <c r="R1190" s="135" t="s">
        <v>99</v>
      </c>
      <c r="S1190" s="135"/>
      <c r="T1190" s="135" t="s">
        <v>100</v>
      </c>
      <c r="U1190" s="135"/>
      <c r="V1190" s="136"/>
      <c r="W1190" s="15"/>
      <c r="X1190" s="15"/>
      <c r="Y1190" s="15"/>
    </row>
    <row r="1191" spans="1:25" s="14" customFormat="1" x14ac:dyDescent="0.35">
      <c r="A1191" s="123">
        <f>+'2026'!B26</f>
        <v>20</v>
      </c>
      <c r="B1191" s="124"/>
      <c r="C1191" s="125" t="str">
        <f>+'2026'!F26</f>
        <v>Verificación y mantenimiento de tanque presurizado Hidro Flow 300 L: detección y corrección de fugas, ajuste de presión neumática, verificación de manómetro y válvulas, y prueba de válvula de purga. Entrega a satisfacción y funcionamiento.</v>
      </c>
      <c r="D1191" s="126"/>
      <c r="E1191" s="126"/>
      <c r="F1191" s="126"/>
      <c r="G1191" s="126"/>
      <c r="H1191" s="126"/>
      <c r="I1191" s="126"/>
      <c r="J1191" s="126"/>
      <c r="K1191" s="126"/>
      <c r="L1191" s="126"/>
      <c r="M1191" s="126"/>
      <c r="N1191" s="126"/>
      <c r="O1191" s="126"/>
      <c r="P1191" s="126"/>
      <c r="Q1191" s="126"/>
      <c r="R1191" s="126" t="str">
        <f>+'2026'!G26</f>
        <v>UND</v>
      </c>
      <c r="S1191" s="126"/>
      <c r="T1191" s="126"/>
      <c r="U1191" s="126"/>
      <c r="V1191" s="127"/>
      <c r="W1191" s="13"/>
      <c r="X1191" s="13"/>
      <c r="Y1191" s="13"/>
    </row>
    <row r="1192" spans="1:25" s="16" customFormat="1" ht="13" x14ac:dyDescent="0.3">
      <c r="A1192" s="17"/>
      <c r="B1192" s="18"/>
      <c r="C1192" s="18"/>
      <c r="D1192" s="18"/>
      <c r="E1192" s="18"/>
      <c r="F1192" s="18"/>
      <c r="G1192" s="18"/>
      <c r="H1192" s="18"/>
      <c r="I1192" s="18"/>
      <c r="J1192" s="18"/>
      <c r="K1192" s="18"/>
      <c r="L1192" s="18"/>
      <c r="M1192" s="18"/>
      <c r="N1192" s="18"/>
      <c r="O1192" s="18"/>
      <c r="P1192" s="18"/>
      <c r="Q1192" s="18"/>
      <c r="R1192" s="18"/>
      <c r="S1192" s="18"/>
      <c r="T1192" s="18"/>
      <c r="U1192" s="18"/>
      <c r="V1192" s="19"/>
      <c r="W1192" s="15"/>
      <c r="X1192" s="15"/>
      <c r="Y1192" s="15"/>
    </row>
    <row r="1193" spans="1:25" s="16" customFormat="1" ht="13" x14ac:dyDescent="0.3">
      <c r="A1193" s="103" t="s">
        <v>101</v>
      </c>
      <c r="B1193" s="104"/>
      <c r="C1193" s="104"/>
      <c r="D1193" s="104"/>
      <c r="E1193" s="104"/>
      <c r="F1193" s="104"/>
      <c r="G1193" s="104"/>
      <c r="H1193" s="104"/>
      <c r="I1193" s="104"/>
      <c r="J1193" s="104"/>
      <c r="K1193" s="104"/>
      <c r="L1193" s="104"/>
      <c r="M1193" s="104"/>
      <c r="N1193" s="104"/>
      <c r="O1193" s="104"/>
      <c r="P1193" s="104"/>
      <c r="Q1193" s="104"/>
      <c r="R1193" s="104"/>
      <c r="S1193" s="104"/>
      <c r="T1193" s="104"/>
      <c r="U1193" s="104"/>
      <c r="V1193" s="105"/>
      <c r="W1193" s="15"/>
      <c r="X1193" s="15"/>
      <c r="Y1193" s="15"/>
    </row>
    <row r="1194" spans="1:25" s="16" customFormat="1" ht="13" x14ac:dyDescent="0.3">
      <c r="A1194" s="85" t="s">
        <v>3</v>
      </c>
      <c r="B1194" s="86"/>
      <c r="C1194" s="86"/>
      <c r="D1194" s="86"/>
      <c r="E1194" s="86"/>
      <c r="F1194" s="86"/>
      <c r="G1194" s="86"/>
      <c r="H1194" s="86" t="s">
        <v>102</v>
      </c>
      <c r="I1194" s="86"/>
      <c r="J1194" s="86"/>
      <c r="K1194" s="86" t="s">
        <v>103</v>
      </c>
      <c r="L1194" s="86"/>
      <c r="M1194" s="86"/>
      <c r="N1194" s="86"/>
      <c r="O1194" s="86" t="s">
        <v>104</v>
      </c>
      <c r="P1194" s="86"/>
      <c r="Q1194" s="86"/>
      <c r="R1194" s="86" t="s">
        <v>105</v>
      </c>
      <c r="S1194" s="86"/>
      <c r="T1194" s="86" t="s">
        <v>106</v>
      </c>
      <c r="U1194" s="86"/>
      <c r="V1194" s="90"/>
      <c r="W1194" s="15"/>
      <c r="X1194" s="15"/>
      <c r="Y1194" s="15"/>
    </row>
    <row r="1195" spans="1:25" s="16" customFormat="1" ht="13" x14ac:dyDescent="0.3">
      <c r="A1195" s="95" t="s">
        <v>107</v>
      </c>
      <c r="B1195" s="122"/>
      <c r="C1195" s="122"/>
      <c r="D1195" s="122"/>
      <c r="E1195" s="122"/>
      <c r="F1195" s="122"/>
      <c r="G1195" s="122"/>
      <c r="H1195" s="86"/>
      <c r="I1195" s="86"/>
      <c r="J1195" s="86"/>
      <c r="K1195" s="86"/>
      <c r="L1195" s="86"/>
      <c r="M1195" s="86"/>
      <c r="N1195" s="86"/>
      <c r="O1195" s="86"/>
      <c r="P1195" s="86"/>
      <c r="Q1195" s="86"/>
      <c r="R1195" s="86"/>
      <c r="S1195" s="86"/>
      <c r="T1195" s="101">
        <v>85000</v>
      </c>
      <c r="U1195" s="101"/>
      <c r="V1195" s="102"/>
      <c r="W1195" s="15"/>
      <c r="X1195" s="15"/>
      <c r="Y1195" s="15"/>
    </row>
    <row r="1196" spans="1:25" s="16" customFormat="1" ht="13" x14ac:dyDescent="0.3">
      <c r="A1196" s="95"/>
      <c r="B1196" s="96"/>
      <c r="C1196" s="96"/>
      <c r="D1196" s="96"/>
      <c r="E1196" s="96"/>
      <c r="F1196" s="96"/>
      <c r="G1196" s="96"/>
      <c r="H1196" s="86"/>
      <c r="I1196" s="86"/>
      <c r="J1196" s="86"/>
      <c r="K1196" s="86"/>
      <c r="L1196" s="86"/>
      <c r="M1196" s="86"/>
      <c r="N1196" s="86"/>
      <c r="O1196" s="101"/>
      <c r="P1196" s="101"/>
      <c r="Q1196" s="101"/>
      <c r="R1196" s="100"/>
      <c r="S1196" s="100"/>
      <c r="T1196" s="163"/>
      <c r="U1196" s="163"/>
      <c r="V1196" s="164"/>
      <c r="W1196" s="15"/>
      <c r="X1196" s="15"/>
      <c r="Y1196" s="15"/>
    </row>
    <row r="1197" spans="1:25" s="16" customFormat="1" ht="13" x14ac:dyDescent="0.3">
      <c r="A1197" s="95"/>
      <c r="B1197" s="96"/>
      <c r="C1197" s="96"/>
      <c r="D1197" s="96"/>
      <c r="E1197" s="96"/>
      <c r="F1197" s="96"/>
      <c r="G1197" s="96"/>
      <c r="H1197" s="86"/>
      <c r="I1197" s="86"/>
      <c r="J1197" s="86"/>
      <c r="K1197" s="86"/>
      <c r="L1197" s="86"/>
      <c r="M1197" s="86"/>
      <c r="N1197" s="86"/>
      <c r="O1197" s="101"/>
      <c r="P1197" s="101"/>
      <c r="Q1197" s="101"/>
      <c r="R1197" s="100"/>
      <c r="S1197" s="100"/>
      <c r="T1197" s="163"/>
      <c r="U1197" s="163"/>
      <c r="V1197" s="164"/>
      <c r="W1197" s="15"/>
      <c r="X1197" s="15"/>
      <c r="Y1197" s="15"/>
    </row>
    <row r="1198" spans="1:25" s="16" customFormat="1" ht="13" x14ac:dyDescent="0.3">
      <c r="A1198" s="91" t="s">
        <v>109</v>
      </c>
      <c r="B1198" s="92"/>
      <c r="C1198" s="92"/>
      <c r="D1198" s="92"/>
      <c r="E1198" s="92"/>
      <c r="F1198" s="92"/>
      <c r="G1198" s="92"/>
      <c r="H1198" s="92"/>
      <c r="I1198" s="92"/>
      <c r="J1198" s="92"/>
      <c r="K1198" s="92"/>
      <c r="L1198" s="92"/>
      <c r="M1198" s="92"/>
      <c r="N1198" s="92"/>
      <c r="O1198" s="92"/>
      <c r="P1198" s="92"/>
      <c r="Q1198" s="92"/>
      <c r="R1198" s="92"/>
      <c r="S1198" s="92"/>
      <c r="T1198" s="109">
        <f>+SUM(T1195:V1197)</f>
        <v>85000</v>
      </c>
      <c r="U1198" s="86"/>
      <c r="V1198" s="90"/>
      <c r="W1198" s="15"/>
      <c r="X1198" s="15"/>
      <c r="Y1198" s="15"/>
    </row>
    <row r="1199" spans="1:25" s="16" customFormat="1" ht="13" x14ac:dyDescent="0.3">
      <c r="A1199" s="20"/>
      <c r="B1199" s="21"/>
      <c r="C1199" s="21"/>
      <c r="D1199" s="21"/>
      <c r="E1199" s="21"/>
      <c r="F1199" s="21"/>
      <c r="G1199" s="21"/>
      <c r="H1199" s="21"/>
      <c r="I1199" s="21"/>
      <c r="J1199" s="21"/>
      <c r="K1199" s="21"/>
      <c r="L1199" s="21"/>
      <c r="M1199" s="21"/>
      <c r="N1199" s="21"/>
      <c r="O1199" s="21"/>
      <c r="P1199" s="21"/>
      <c r="Q1199" s="21"/>
      <c r="R1199" s="21"/>
      <c r="S1199" s="22"/>
      <c r="T1199" s="22"/>
      <c r="U1199" s="22"/>
      <c r="V1199" s="23"/>
      <c r="W1199" s="15"/>
      <c r="X1199" s="15"/>
      <c r="Y1199" s="15"/>
    </row>
    <row r="1200" spans="1:25" s="16" customFormat="1" ht="13" x14ac:dyDescent="0.3">
      <c r="A1200" s="103" t="s">
        <v>110</v>
      </c>
      <c r="B1200" s="104"/>
      <c r="C1200" s="104"/>
      <c r="D1200" s="104"/>
      <c r="E1200" s="104"/>
      <c r="F1200" s="104"/>
      <c r="G1200" s="104"/>
      <c r="H1200" s="104"/>
      <c r="I1200" s="104"/>
      <c r="J1200" s="104"/>
      <c r="K1200" s="104"/>
      <c r="L1200" s="104"/>
      <c r="M1200" s="104"/>
      <c r="N1200" s="104"/>
      <c r="O1200" s="104"/>
      <c r="P1200" s="104"/>
      <c r="Q1200" s="104"/>
      <c r="R1200" s="104"/>
      <c r="S1200" s="104"/>
      <c r="T1200" s="104"/>
      <c r="U1200" s="104"/>
      <c r="V1200" s="105"/>
      <c r="W1200" s="15"/>
      <c r="X1200" s="15"/>
      <c r="Y1200" s="15"/>
    </row>
    <row r="1201" spans="1:25" s="16" customFormat="1" ht="13" x14ac:dyDescent="0.3">
      <c r="A1201" s="118" t="s">
        <v>3</v>
      </c>
      <c r="B1201" s="119"/>
      <c r="C1201" s="119"/>
      <c r="D1201" s="119"/>
      <c r="E1201" s="119"/>
      <c r="F1201" s="119"/>
      <c r="G1201" s="119"/>
      <c r="H1201" s="119"/>
      <c r="I1201" s="119"/>
      <c r="J1201" s="119"/>
      <c r="K1201" s="119"/>
      <c r="L1201" s="119"/>
      <c r="M1201" s="119" t="s">
        <v>99</v>
      </c>
      <c r="N1201" s="119"/>
      <c r="O1201" s="119" t="s">
        <v>100</v>
      </c>
      <c r="P1201" s="119"/>
      <c r="Q1201" s="119" t="s">
        <v>111</v>
      </c>
      <c r="R1201" s="119"/>
      <c r="S1201" s="119"/>
      <c r="T1201" s="119" t="s">
        <v>112</v>
      </c>
      <c r="U1201" s="119"/>
      <c r="V1201" s="120"/>
      <c r="W1201" s="15"/>
      <c r="X1201" s="15"/>
      <c r="Y1201" s="15"/>
    </row>
    <row r="1202" spans="1:25" s="16" customFormat="1" ht="13" x14ac:dyDescent="0.3">
      <c r="A1202" s="110" t="s">
        <v>190</v>
      </c>
      <c r="B1202" s="111"/>
      <c r="C1202" s="111"/>
      <c r="D1202" s="111"/>
      <c r="E1202" s="111"/>
      <c r="F1202" s="111"/>
      <c r="G1202" s="111"/>
      <c r="H1202" s="111"/>
      <c r="I1202" s="111"/>
      <c r="J1202" s="111"/>
      <c r="K1202" s="111"/>
      <c r="L1202" s="112"/>
      <c r="M1202" s="113" t="s">
        <v>7</v>
      </c>
      <c r="N1202" s="113"/>
      <c r="O1202" s="117">
        <v>0.5</v>
      </c>
      <c r="P1202" s="117"/>
      <c r="Q1202" s="114">
        <v>35000</v>
      </c>
      <c r="R1202" s="114"/>
      <c r="S1202" s="114"/>
      <c r="T1202" s="115">
        <f>+O1202*Q1202</f>
        <v>17500</v>
      </c>
      <c r="U1202" s="113"/>
      <c r="V1202" s="116"/>
      <c r="W1202" s="15"/>
      <c r="X1202" s="15"/>
      <c r="Y1202" s="15"/>
    </row>
    <row r="1203" spans="1:25" s="16" customFormat="1" ht="13" x14ac:dyDescent="0.3">
      <c r="A1203" s="110" t="s">
        <v>115</v>
      </c>
      <c r="B1203" s="111"/>
      <c r="C1203" s="111"/>
      <c r="D1203" s="111"/>
      <c r="E1203" s="111"/>
      <c r="F1203" s="111"/>
      <c r="G1203" s="111"/>
      <c r="H1203" s="111"/>
      <c r="I1203" s="111"/>
      <c r="J1203" s="111"/>
      <c r="K1203" s="111"/>
      <c r="L1203" s="112"/>
      <c r="M1203" s="113" t="s">
        <v>169</v>
      </c>
      <c r="N1203" s="113"/>
      <c r="O1203" s="117">
        <v>0.05</v>
      </c>
      <c r="P1203" s="117"/>
      <c r="Q1203" s="114">
        <v>8000</v>
      </c>
      <c r="R1203" s="114"/>
      <c r="S1203" s="114"/>
      <c r="T1203" s="115">
        <f t="shared" ref="T1203:T1204" si="27">+O1203*Q1203</f>
        <v>400</v>
      </c>
      <c r="U1203" s="113"/>
      <c r="V1203" s="116"/>
      <c r="W1203" s="15"/>
      <c r="X1203" s="15"/>
      <c r="Y1203" s="15"/>
    </row>
    <row r="1204" spans="1:25" s="16" customFormat="1" ht="13" x14ac:dyDescent="0.3">
      <c r="A1204" s="110" t="s">
        <v>184</v>
      </c>
      <c r="B1204" s="111"/>
      <c r="C1204" s="111"/>
      <c r="D1204" s="111"/>
      <c r="E1204" s="111"/>
      <c r="F1204" s="111"/>
      <c r="G1204" s="111"/>
      <c r="H1204" s="111"/>
      <c r="I1204" s="111"/>
      <c r="J1204" s="111"/>
      <c r="K1204" s="111"/>
      <c r="L1204" s="112"/>
      <c r="M1204" s="113" t="s">
        <v>169</v>
      </c>
      <c r="N1204" s="113"/>
      <c r="O1204" s="117">
        <v>0.2</v>
      </c>
      <c r="P1204" s="117"/>
      <c r="Q1204" s="114">
        <v>35000</v>
      </c>
      <c r="R1204" s="114"/>
      <c r="S1204" s="114"/>
      <c r="T1204" s="115">
        <f t="shared" si="27"/>
        <v>7000</v>
      </c>
      <c r="U1204" s="113"/>
      <c r="V1204" s="116"/>
      <c r="W1204" s="15"/>
      <c r="X1204" s="15"/>
      <c r="Y1204" s="15"/>
    </row>
    <row r="1205" spans="1:25" s="16" customFormat="1" ht="13" x14ac:dyDescent="0.3">
      <c r="A1205" s="155"/>
      <c r="B1205" s="156"/>
      <c r="C1205" s="156"/>
      <c r="D1205" s="156"/>
      <c r="E1205" s="156"/>
      <c r="F1205" s="156"/>
      <c r="G1205" s="156"/>
      <c r="H1205" s="156"/>
      <c r="I1205" s="156"/>
      <c r="J1205" s="156"/>
      <c r="K1205" s="156"/>
      <c r="L1205" s="157"/>
      <c r="M1205" s="158"/>
      <c r="N1205" s="159"/>
      <c r="O1205" s="160"/>
      <c r="P1205" s="161"/>
      <c r="Q1205" s="162"/>
      <c r="R1205" s="98"/>
      <c r="S1205" s="99"/>
      <c r="T1205" s="115"/>
      <c r="U1205" s="113"/>
      <c r="V1205" s="116"/>
      <c r="W1205" s="15"/>
      <c r="X1205" s="15"/>
      <c r="Y1205" s="15"/>
    </row>
    <row r="1206" spans="1:25" s="16" customFormat="1" ht="13" x14ac:dyDescent="0.3">
      <c r="A1206" s="91" t="s">
        <v>109</v>
      </c>
      <c r="B1206" s="92"/>
      <c r="C1206" s="92"/>
      <c r="D1206" s="92"/>
      <c r="E1206" s="92"/>
      <c r="F1206" s="92"/>
      <c r="G1206" s="92"/>
      <c r="H1206" s="92"/>
      <c r="I1206" s="92"/>
      <c r="J1206" s="92"/>
      <c r="K1206" s="92"/>
      <c r="L1206" s="92"/>
      <c r="M1206" s="92"/>
      <c r="N1206" s="92"/>
      <c r="O1206" s="92"/>
      <c r="P1206" s="92"/>
      <c r="Q1206" s="92"/>
      <c r="R1206" s="92"/>
      <c r="S1206" s="92"/>
      <c r="T1206" s="109">
        <f>+SUM(T1202:V1205)</f>
        <v>24900</v>
      </c>
      <c r="U1206" s="86"/>
      <c r="V1206" s="90"/>
      <c r="W1206" s="15"/>
      <c r="X1206" s="15"/>
      <c r="Y1206" s="15"/>
    </row>
    <row r="1207" spans="1:25" s="16" customFormat="1" ht="13" x14ac:dyDescent="0.3">
      <c r="A1207" s="103" t="s">
        <v>117</v>
      </c>
      <c r="B1207" s="104"/>
      <c r="C1207" s="104"/>
      <c r="D1207" s="104"/>
      <c r="E1207" s="104"/>
      <c r="F1207" s="104"/>
      <c r="G1207" s="104"/>
      <c r="H1207" s="104"/>
      <c r="I1207" s="104"/>
      <c r="J1207" s="104"/>
      <c r="K1207" s="104"/>
      <c r="L1207" s="104"/>
      <c r="M1207" s="104"/>
      <c r="N1207" s="104"/>
      <c r="O1207" s="104"/>
      <c r="P1207" s="104"/>
      <c r="Q1207" s="104"/>
      <c r="R1207" s="104"/>
      <c r="S1207" s="104"/>
      <c r="T1207" s="104"/>
      <c r="U1207" s="104"/>
      <c r="V1207" s="105"/>
      <c r="W1207" s="15"/>
      <c r="X1207" s="15"/>
      <c r="Y1207" s="15"/>
    </row>
    <row r="1208" spans="1:25" s="16" customFormat="1" ht="13" x14ac:dyDescent="0.3">
      <c r="A1208" s="85" t="s">
        <v>118</v>
      </c>
      <c r="B1208" s="86"/>
      <c r="C1208" s="86"/>
      <c r="D1208" s="86"/>
      <c r="E1208" s="86"/>
      <c r="F1208" s="86"/>
      <c r="G1208" s="86"/>
      <c r="H1208" s="86"/>
      <c r="I1208" s="86"/>
      <c r="J1208" s="86"/>
      <c r="K1208" s="86" t="s">
        <v>119</v>
      </c>
      <c r="L1208" s="86"/>
      <c r="M1208" s="86" t="s">
        <v>120</v>
      </c>
      <c r="N1208" s="86"/>
      <c r="O1208" s="86" t="s">
        <v>121</v>
      </c>
      <c r="P1208" s="86"/>
      <c r="Q1208" s="86"/>
      <c r="R1208" s="86" t="s">
        <v>122</v>
      </c>
      <c r="S1208" s="86"/>
      <c r="T1208" s="86" t="s">
        <v>106</v>
      </c>
      <c r="U1208" s="86"/>
      <c r="V1208" s="90"/>
      <c r="W1208" s="15"/>
      <c r="X1208" s="15"/>
      <c r="Y1208" s="15"/>
    </row>
    <row r="1209" spans="1:25" s="16" customFormat="1" ht="13" x14ac:dyDescent="0.3">
      <c r="A1209" s="85"/>
      <c r="B1209" s="86"/>
      <c r="C1209" s="86"/>
      <c r="D1209" s="86"/>
      <c r="E1209" s="86"/>
      <c r="F1209" s="86"/>
      <c r="G1209" s="86"/>
      <c r="H1209" s="86"/>
      <c r="I1209" s="86"/>
      <c r="J1209" s="86"/>
      <c r="K1209" s="86"/>
      <c r="L1209" s="86"/>
      <c r="M1209" s="86"/>
      <c r="N1209" s="86"/>
      <c r="O1209" s="86"/>
      <c r="P1209" s="86"/>
      <c r="Q1209" s="86"/>
      <c r="R1209" s="86"/>
      <c r="S1209" s="86"/>
      <c r="T1209" s="86"/>
      <c r="U1209" s="86"/>
      <c r="V1209" s="90"/>
      <c r="W1209" s="15"/>
      <c r="X1209" s="15"/>
      <c r="Y1209" s="15"/>
    </row>
    <row r="1210" spans="1:25" s="16" customFormat="1" ht="13" x14ac:dyDescent="0.3">
      <c r="A1210" s="85"/>
      <c r="B1210" s="86"/>
      <c r="C1210" s="86"/>
      <c r="D1210" s="86"/>
      <c r="E1210" s="86"/>
      <c r="F1210" s="86"/>
      <c r="G1210" s="86"/>
      <c r="H1210" s="86"/>
      <c r="I1210" s="86"/>
      <c r="J1210" s="86"/>
      <c r="K1210" s="86"/>
      <c r="L1210" s="86"/>
      <c r="M1210" s="86"/>
      <c r="N1210" s="86"/>
      <c r="O1210" s="86"/>
      <c r="P1210" s="86"/>
      <c r="Q1210" s="86"/>
      <c r="R1210" s="86"/>
      <c r="S1210" s="86"/>
      <c r="T1210" s="86"/>
      <c r="U1210" s="86"/>
      <c r="V1210" s="90"/>
      <c r="W1210" s="15"/>
      <c r="X1210" s="15"/>
      <c r="Y1210" s="15"/>
    </row>
    <row r="1211" spans="1:25" s="16" customFormat="1" ht="13" x14ac:dyDescent="0.3">
      <c r="A1211" s="85"/>
      <c r="B1211" s="86"/>
      <c r="C1211" s="86"/>
      <c r="D1211" s="86"/>
      <c r="E1211" s="86"/>
      <c r="F1211" s="86"/>
      <c r="G1211" s="86"/>
      <c r="H1211" s="86"/>
      <c r="I1211" s="86"/>
      <c r="J1211" s="86"/>
      <c r="K1211" s="86"/>
      <c r="L1211" s="86"/>
      <c r="M1211" s="86"/>
      <c r="N1211" s="86"/>
      <c r="O1211" s="86"/>
      <c r="P1211" s="86"/>
      <c r="Q1211" s="86"/>
      <c r="R1211" s="86"/>
      <c r="S1211" s="86"/>
      <c r="T1211" s="86"/>
      <c r="U1211" s="86"/>
      <c r="V1211" s="90"/>
      <c r="W1211" s="15"/>
      <c r="X1211" s="15"/>
      <c r="Y1211" s="15"/>
    </row>
    <row r="1212" spans="1:25" s="16" customFormat="1" ht="13" x14ac:dyDescent="0.3">
      <c r="A1212" s="91" t="s">
        <v>109</v>
      </c>
      <c r="B1212" s="92"/>
      <c r="C1212" s="92"/>
      <c r="D1212" s="92"/>
      <c r="E1212" s="92"/>
      <c r="F1212" s="92"/>
      <c r="G1212" s="92"/>
      <c r="H1212" s="92"/>
      <c r="I1212" s="92"/>
      <c r="J1212" s="92"/>
      <c r="K1212" s="92"/>
      <c r="L1212" s="92"/>
      <c r="M1212" s="92"/>
      <c r="N1212" s="92"/>
      <c r="O1212" s="92"/>
      <c r="P1212" s="92"/>
      <c r="Q1212" s="92"/>
      <c r="R1212" s="92"/>
      <c r="S1212" s="92"/>
      <c r="T1212" s="86"/>
      <c r="U1212" s="86"/>
      <c r="V1212" s="90"/>
      <c r="W1212" s="15"/>
      <c r="X1212" s="15"/>
      <c r="Y1212" s="15"/>
    </row>
    <row r="1213" spans="1:25" s="16" customFormat="1" ht="13" x14ac:dyDescent="0.3">
      <c r="A1213" s="20"/>
      <c r="B1213" s="21"/>
      <c r="C1213" s="21"/>
      <c r="D1213" s="21"/>
      <c r="E1213" s="21"/>
      <c r="F1213" s="21"/>
      <c r="G1213" s="21"/>
      <c r="H1213" s="21"/>
      <c r="I1213" s="21"/>
      <c r="J1213" s="21"/>
      <c r="K1213" s="21"/>
      <c r="L1213" s="21"/>
      <c r="M1213" s="21"/>
      <c r="N1213" s="21"/>
      <c r="O1213" s="21"/>
      <c r="P1213" s="21"/>
      <c r="Q1213" s="21"/>
      <c r="R1213" s="21"/>
      <c r="S1213" s="22"/>
      <c r="T1213" s="22"/>
      <c r="U1213" s="22"/>
      <c r="V1213" s="23"/>
      <c r="W1213" s="26"/>
      <c r="X1213" s="26"/>
      <c r="Y1213" s="26"/>
    </row>
    <row r="1214" spans="1:25" s="16" customFormat="1" ht="13" x14ac:dyDescent="0.3">
      <c r="A1214" s="103" t="s">
        <v>123</v>
      </c>
      <c r="B1214" s="104"/>
      <c r="C1214" s="104"/>
      <c r="D1214" s="104"/>
      <c r="E1214" s="104"/>
      <c r="F1214" s="104"/>
      <c r="G1214" s="104"/>
      <c r="H1214" s="104"/>
      <c r="I1214" s="104"/>
      <c r="J1214" s="104"/>
      <c r="K1214" s="104"/>
      <c r="L1214" s="104"/>
      <c r="M1214" s="104"/>
      <c r="N1214" s="104"/>
      <c r="O1214" s="104"/>
      <c r="P1214" s="104"/>
      <c r="Q1214" s="104"/>
      <c r="R1214" s="104"/>
      <c r="S1214" s="104"/>
      <c r="T1214" s="104"/>
      <c r="U1214" s="104"/>
      <c r="V1214" s="105"/>
      <c r="W1214" s="15"/>
      <c r="X1214" s="15"/>
      <c r="Y1214" s="15"/>
    </row>
    <row r="1215" spans="1:25" s="16" customFormat="1" ht="22.5" customHeight="1" x14ac:dyDescent="0.3">
      <c r="A1215" s="85" t="s">
        <v>124</v>
      </c>
      <c r="B1215" s="86"/>
      <c r="C1215" s="86"/>
      <c r="D1215" s="86"/>
      <c r="E1215" s="86"/>
      <c r="F1215" s="86"/>
      <c r="G1215" s="86"/>
      <c r="H1215" s="86"/>
      <c r="I1215" s="86"/>
      <c r="J1215" s="106" t="s">
        <v>125</v>
      </c>
      <c r="K1215" s="106"/>
      <c r="L1215" s="106"/>
      <c r="M1215" s="106"/>
      <c r="N1215" s="107" t="s">
        <v>126</v>
      </c>
      <c r="O1215" s="107"/>
      <c r="P1215" s="108"/>
      <c r="Q1215" s="86" t="s">
        <v>105</v>
      </c>
      <c r="R1215" s="86"/>
      <c r="S1215" s="86"/>
      <c r="T1215" s="86" t="s">
        <v>106</v>
      </c>
      <c r="U1215" s="86"/>
      <c r="V1215" s="90"/>
      <c r="W1215" s="15"/>
      <c r="X1215" s="15"/>
      <c r="Y1215" s="15"/>
    </row>
    <row r="1216" spans="1:25" s="16" customFormat="1" ht="13" x14ac:dyDescent="0.3">
      <c r="A1216" s="95" t="s">
        <v>127</v>
      </c>
      <c r="B1216" s="96"/>
      <c r="C1216" s="96"/>
      <c r="D1216" s="96"/>
      <c r="E1216" s="96"/>
      <c r="F1216" s="96"/>
      <c r="G1216" s="96"/>
      <c r="H1216" s="96"/>
      <c r="I1216" s="96"/>
      <c r="J1216" s="97">
        <v>1</v>
      </c>
      <c r="K1216" s="97"/>
      <c r="L1216" s="97"/>
      <c r="M1216" s="97"/>
      <c r="N1216" s="98">
        <v>139345</v>
      </c>
      <c r="O1216" s="98"/>
      <c r="P1216" s="99"/>
      <c r="Q1216" s="100">
        <v>0.35</v>
      </c>
      <c r="R1216" s="100"/>
      <c r="S1216" s="100"/>
      <c r="T1216" s="101">
        <f>+(J1216*N1216)/Q1216</f>
        <v>398128.57142857148</v>
      </c>
      <c r="U1216" s="101"/>
      <c r="V1216" s="102"/>
      <c r="W1216" s="15"/>
      <c r="X1216" s="15"/>
      <c r="Y1216" s="15"/>
    </row>
    <row r="1217" spans="1:25" s="16" customFormat="1" ht="13" x14ac:dyDescent="0.3">
      <c r="A1217" s="95" t="s">
        <v>128</v>
      </c>
      <c r="B1217" s="96"/>
      <c r="C1217" s="96"/>
      <c r="D1217" s="96"/>
      <c r="E1217" s="96"/>
      <c r="F1217" s="96"/>
      <c r="G1217" s="96"/>
      <c r="H1217" s="96"/>
      <c r="I1217" s="96"/>
      <c r="J1217" s="97">
        <v>1</v>
      </c>
      <c r="K1217" s="97"/>
      <c r="L1217" s="97"/>
      <c r="M1217" s="97"/>
      <c r="N1217" s="98">
        <v>95436</v>
      </c>
      <c r="O1217" s="98"/>
      <c r="P1217" s="99"/>
      <c r="Q1217" s="100">
        <v>0.35</v>
      </c>
      <c r="R1217" s="100"/>
      <c r="S1217" s="100"/>
      <c r="T1217" s="101">
        <f>+(J1217*N1217)/Q1217</f>
        <v>272674.28571428574</v>
      </c>
      <c r="U1217" s="101"/>
      <c r="V1217" s="102"/>
      <c r="W1217" s="15"/>
      <c r="X1217" s="15"/>
      <c r="Y1217" s="15"/>
    </row>
    <row r="1218" spans="1:25" s="16" customFormat="1" ht="13" x14ac:dyDescent="0.3">
      <c r="A1218" s="85"/>
      <c r="B1218" s="86"/>
      <c r="C1218" s="86"/>
      <c r="D1218" s="86"/>
      <c r="E1218" s="86"/>
      <c r="F1218" s="86"/>
      <c r="G1218" s="86"/>
      <c r="H1218" s="86"/>
      <c r="I1218" s="86"/>
      <c r="J1218" s="87"/>
      <c r="K1218" s="88"/>
      <c r="L1218" s="88"/>
      <c r="M1218" s="88"/>
      <c r="N1218" s="88"/>
      <c r="O1218" s="88"/>
      <c r="P1218" s="89"/>
      <c r="Q1218" s="86"/>
      <c r="R1218" s="86"/>
      <c r="S1218" s="86"/>
      <c r="T1218" s="86"/>
      <c r="U1218" s="86"/>
      <c r="V1218" s="90"/>
      <c r="W1218" s="15"/>
      <c r="X1218" s="15"/>
      <c r="Y1218" s="15"/>
    </row>
    <row r="1219" spans="1:25" s="16" customFormat="1" ht="13" x14ac:dyDescent="0.3">
      <c r="A1219" s="91" t="s">
        <v>109</v>
      </c>
      <c r="B1219" s="92"/>
      <c r="C1219" s="92"/>
      <c r="D1219" s="92"/>
      <c r="E1219" s="92"/>
      <c r="F1219" s="92"/>
      <c r="G1219" s="92"/>
      <c r="H1219" s="92"/>
      <c r="I1219" s="92"/>
      <c r="J1219" s="92"/>
      <c r="K1219" s="92"/>
      <c r="L1219" s="92"/>
      <c r="M1219" s="92"/>
      <c r="N1219" s="92"/>
      <c r="O1219" s="92"/>
      <c r="P1219" s="92"/>
      <c r="Q1219" s="92"/>
      <c r="R1219" s="92"/>
      <c r="S1219" s="92"/>
      <c r="T1219" s="93">
        <f>+SUM(T1216:V1217)</f>
        <v>670802.85714285728</v>
      </c>
      <c r="U1219" s="93"/>
      <c r="V1219" s="94"/>
      <c r="W1219" s="15"/>
      <c r="X1219" s="15"/>
      <c r="Y1219" s="15"/>
    </row>
    <row r="1220" spans="1:25" s="28" customFormat="1" x14ac:dyDescent="0.35">
      <c r="A1220" s="77" t="s">
        <v>129</v>
      </c>
      <c r="B1220" s="78"/>
      <c r="C1220" s="78"/>
      <c r="D1220" s="78"/>
      <c r="E1220" s="78"/>
      <c r="F1220" s="78"/>
      <c r="G1220" s="78"/>
      <c r="H1220" s="78"/>
      <c r="I1220" s="78"/>
      <c r="J1220" s="78"/>
      <c r="K1220" s="78"/>
      <c r="L1220" s="78"/>
      <c r="M1220" s="78"/>
      <c r="N1220" s="78"/>
      <c r="O1220" s="78"/>
      <c r="P1220" s="78"/>
      <c r="Q1220" s="78"/>
      <c r="R1220" s="78"/>
      <c r="S1220" s="78"/>
      <c r="T1220" s="79">
        <f>+T1219+T1212+T1206+T1198</f>
        <v>780702.85714285728</v>
      </c>
      <c r="U1220" s="79"/>
      <c r="V1220" s="80"/>
      <c r="W1220" s="15"/>
      <c r="X1220" s="15"/>
      <c r="Y1220" s="15"/>
    </row>
    <row r="1221" spans="1:25" s="28" customFormat="1" x14ac:dyDescent="0.35">
      <c r="A1221" s="29" t="s">
        <v>130</v>
      </c>
      <c r="B1221" s="30"/>
      <c r="C1221" s="30"/>
      <c r="D1221" s="31"/>
      <c r="E1221" s="32">
        <v>0.25</v>
      </c>
      <c r="F1221" s="30"/>
      <c r="G1221" s="30"/>
      <c r="H1221" s="30"/>
      <c r="I1221" s="30"/>
      <c r="J1221" s="30"/>
      <c r="K1221" s="30"/>
      <c r="L1221" s="30"/>
      <c r="M1221" s="31"/>
      <c r="N1221" s="27"/>
      <c r="O1221" s="27"/>
      <c r="P1221" s="27"/>
      <c r="Q1221" s="27"/>
      <c r="R1221" s="27"/>
      <c r="S1221" s="27" t="s">
        <v>131</v>
      </c>
      <c r="T1221" s="79">
        <f>+T1220*E1221</f>
        <v>195175.71428571432</v>
      </c>
      <c r="U1221" s="79"/>
      <c r="V1221" s="80"/>
      <c r="W1221" s="15"/>
      <c r="X1221" s="15"/>
      <c r="Y1221" s="15"/>
    </row>
    <row r="1222" spans="1:25" s="28" customFormat="1" ht="15" thickBot="1" x14ac:dyDescent="0.4">
      <c r="A1222" s="81" t="s">
        <v>132</v>
      </c>
      <c r="B1222" s="82"/>
      <c r="C1222" s="82"/>
      <c r="D1222" s="82"/>
      <c r="E1222" s="82"/>
      <c r="F1222" s="82"/>
      <c r="G1222" s="82"/>
      <c r="H1222" s="82"/>
      <c r="I1222" s="82"/>
      <c r="J1222" s="82"/>
      <c r="K1222" s="82"/>
      <c r="L1222" s="82"/>
      <c r="M1222" s="82"/>
      <c r="N1222" s="82"/>
      <c r="O1222" s="82"/>
      <c r="P1222" s="82"/>
      <c r="Q1222" s="82"/>
      <c r="R1222" s="82"/>
      <c r="S1222" s="82"/>
      <c r="T1222" s="83">
        <f>+T1221+T1220</f>
        <v>975878.57142857159</v>
      </c>
      <c r="U1222" s="83"/>
      <c r="V1222" s="84"/>
      <c r="W1222" s="15"/>
      <c r="X1222" s="15"/>
      <c r="Y1222" s="15"/>
    </row>
    <row r="1224" spans="1:25" ht="15" thickBot="1" x14ac:dyDescent="0.4"/>
    <row r="1225" spans="1:25" s="12" customFormat="1" ht="30" customHeight="1" x14ac:dyDescent="0.35">
      <c r="A1225" s="137"/>
      <c r="B1225" s="138"/>
      <c r="C1225" s="138"/>
      <c r="D1225" s="139"/>
      <c r="E1225" s="146" t="s">
        <v>94</v>
      </c>
      <c r="F1225" s="147"/>
      <c r="G1225" s="147"/>
      <c r="H1225" s="147"/>
      <c r="I1225" s="147"/>
      <c r="J1225" s="147"/>
      <c r="K1225" s="147"/>
      <c r="L1225" s="147"/>
      <c r="M1225" s="147"/>
      <c r="N1225" s="147"/>
      <c r="O1225" s="147"/>
      <c r="P1225" s="147"/>
      <c r="Q1225" s="147"/>
      <c r="R1225" s="147"/>
      <c r="S1225" s="148"/>
      <c r="T1225" s="146" t="s">
        <v>95</v>
      </c>
      <c r="U1225" s="147"/>
      <c r="V1225" s="148"/>
    </row>
    <row r="1226" spans="1:25" s="12" customFormat="1" ht="30" customHeight="1" thickBot="1" x14ac:dyDescent="0.4">
      <c r="A1226" s="140"/>
      <c r="B1226" s="141"/>
      <c r="C1226" s="141"/>
      <c r="D1226" s="142"/>
      <c r="E1226" s="149"/>
      <c r="F1226" s="150"/>
      <c r="G1226" s="150"/>
      <c r="H1226" s="150"/>
      <c r="I1226" s="150"/>
      <c r="J1226" s="150"/>
      <c r="K1226" s="150"/>
      <c r="L1226" s="150"/>
      <c r="M1226" s="150"/>
      <c r="N1226" s="150"/>
      <c r="O1226" s="150"/>
      <c r="P1226" s="150"/>
      <c r="Q1226" s="150"/>
      <c r="R1226" s="150"/>
      <c r="S1226" s="151"/>
      <c r="T1226" s="149"/>
      <c r="U1226" s="150"/>
      <c r="V1226" s="151"/>
    </row>
    <row r="1227" spans="1:25" s="12" customFormat="1" ht="5.15" customHeight="1" thickBot="1" x14ac:dyDescent="0.4">
      <c r="A1227" s="140"/>
      <c r="B1227" s="141"/>
      <c r="C1227" s="141"/>
      <c r="D1227" s="142"/>
      <c r="E1227" s="152"/>
      <c r="F1227" s="153"/>
      <c r="G1227" s="153"/>
      <c r="H1227" s="153"/>
      <c r="I1227" s="153"/>
      <c r="J1227" s="153"/>
      <c r="K1227" s="153"/>
      <c r="L1227" s="153"/>
      <c r="M1227" s="153"/>
      <c r="N1227" s="153"/>
      <c r="O1227" s="153"/>
      <c r="P1227" s="153"/>
      <c r="Q1227" s="153"/>
      <c r="R1227" s="153"/>
      <c r="S1227" s="153"/>
      <c r="T1227" s="153"/>
      <c r="U1227" s="153"/>
      <c r="V1227" s="154"/>
    </row>
    <row r="1228" spans="1:25" s="12" customFormat="1" ht="25" customHeight="1" thickBot="1" x14ac:dyDescent="0.4">
      <c r="A1228" s="140"/>
      <c r="B1228" s="141"/>
      <c r="C1228" s="141"/>
      <c r="D1228" s="142"/>
      <c r="E1228" s="128" t="s">
        <v>96</v>
      </c>
      <c r="F1228" s="129"/>
      <c r="G1228" s="129"/>
      <c r="H1228" s="129"/>
      <c r="I1228" s="129"/>
      <c r="J1228" s="129"/>
      <c r="K1228" s="129"/>
      <c r="L1228" s="129"/>
      <c r="M1228" s="129"/>
      <c r="N1228" s="129"/>
      <c r="O1228" s="129"/>
      <c r="P1228" s="129"/>
      <c r="Q1228" s="129"/>
      <c r="R1228" s="129"/>
      <c r="S1228" s="129"/>
      <c r="T1228" s="129"/>
      <c r="U1228" s="129"/>
      <c r="V1228" s="130"/>
    </row>
    <row r="1229" spans="1:25" s="12" customFormat="1" ht="5.15" customHeight="1" thickBot="1" x14ac:dyDescent="0.4">
      <c r="A1229" s="143"/>
      <c r="B1229" s="144"/>
      <c r="C1229" s="144"/>
      <c r="D1229" s="145"/>
      <c r="E1229" s="128"/>
      <c r="F1229" s="129"/>
      <c r="G1229" s="129"/>
      <c r="H1229" s="129"/>
      <c r="I1229" s="129"/>
      <c r="J1229" s="129"/>
      <c r="K1229" s="129"/>
      <c r="L1229" s="129"/>
      <c r="M1229" s="129"/>
      <c r="N1229" s="129"/>
      <c r="O1229" s="129"/>
      <c r="P1229" s="129"/>
      <c r="Q1229" s="129"/>
      <c r="R1229" s="129"/>
      <c r="S1229" s="129"/>
      <c r="T1229" s="129"/>
      <c r="U1229" s="129"/>
      <c r="V1229" s="130"/>
    </row>
    <row r="1230" spans="1:25" s="14" customFormat="1" x14ac:dyDescent="0.35">
      <c r="A1230" s="131" t="s">
        <v>97</v>
      </c>
      <c r="B1230" s="132"/>
      <c r="C1230" s="132"/>
      <c r="D1230" s="132"/>
      <c r="E1230" s="132"/>
      <c r="F1230" s="132"/>
      <c r="G1230" s="132"/>
      <c r="H1230" s="132"/>
      <c r="I1230" s="132"/>
      <c r="J1230" s="132"/>
      <c r="K1230" s="132"/>
      <c r="L1230" s="132"/>
      <c r="M1230" s="132"/>
      <c r="N1230" s="132"/>
      <c r="O1230" s="132"/>
      <c r="P1230" s="132"/>
      <c r="Q1230" s="132"/>
      <c r="R1230" s="132"/>
      <c r="S1230" s="132"/>
      <c r="T1230" s="132"/>
      <c r="U1230" s="132"/>
      <c r="V1230" s="133"/>
      <c r="W1230" s="13"/>
      <c r="X1230" s="13"/>
      <c r="Y1230" s="13"/>
    </row>
    <row r="1231" spans="1:25" s="16" customFormat="1" ht="13" x14ac:dyDescent="0.3">
      <c r="A1231" s="134" t="s">
        <v>98</v>
      </c>
      <c r="B1231" s="135"/>
      <c r="C1231" s="135" t="s">
        <v>3</v>
      </c>
      <c r="D1231" s="135"/>
      <c r="E1231" s="135"/>
      <c r="F1231" s="135"/>
      <c r="G1231" s="135"/>
      <c r="H1231" s="135"/>
      <c r="I1231" s="135"/>
      <c r="J1231" s="135"/>
      <c r="K1231" s="135"/>
      <c r="L1231" s="135"/>
      <c r="M1231" s="135"/>
      <c r="N1231" s="135"/>
      <c r="O1231" s="135"/>
      <c r="P1231" s="135"/>
      <c r="Q1231" s="135"/>
      <c r="R1231" s="135" t="s">
        <v>99</v>
      </c>
      <c r="S1231" s="135"/>
      <c r="T1231" s="135" t="s">
        <v>100</v>
      </c>
      <c r="U1231" s="135"/>
      <c r="V1231" s="136"/>
      <c r="W1231" s="15"/>
      <c r="X1231" s="15"/>
      <c r="Y1231" s="15"/>
    </row>
    <row r="1232" spans="1:25" s="14" customFormat="1" x14ac:dyDescent="0.35">
      <c r="A1232" s="123">
        <f>+'2026'!B27</f>
        <v>21</v>
      </c>
      <c r="B1232" s="124"/>
      <c r="C1232" s="125" t="str">
        <f>+'2026'!F27</f>
        <v>Verificación y mantenimiento de vejigas de tanque Hidro Flow 300 L: detección de fugas, mantenimiento o reemplazo de válvula de espiga de entrada de aire para calibración. Entrega a satisfacción y funcionamiento</v>
      </c>
      <c r="D1232" s="126"/>
      <c r="E1232" s="126"/>
      <c r="F1232" s="126"/>
      <c r="G1232" s="126"/>
      <c r="H1232" s="126"/>
      <c r="I1232" s="126"/>
      <c r="J1232" s="126"/>
      <c r="K1232" s="126"/>
      <c r="L1232" s="126"/>
      <c r="M1232" s="126"/>
      <c r="N1232" s="126"/>
      <c r="O1232" s="126"/>
      <c r="P1232" s="126"/>
      <c r="Q1232" s="126"/>
      <c r="R1232" s="126" t="str">
        <f>+'2026'!G27</f>
        <v>UND</v>
      </c>
      <c r="S1232" s="126"/>
      <c r="T1232" s="126"/>
      <c r="U1232" s="126"/>
      <c r="V1232" s="127"/>
      <c r="W1232" s="13"/>
      <c r="X1232" s="13"/>
      <c r="Y1232" s="13"/>
    </row>
    <row r="1233" spans="1:25" s="16" customFormat="1" ht="13" x14ac:dyDescent="0.3">
      <c r="A1233" s="17"/>
      <c r="B1233" s="18"/>
      <c r="C1233" s="18"/>
      <c r="D1233" s="18"/>
      <c r="E1233" s="18"/>
      <c r="F1233" s="18"/>
      <c r="G1233" s="18"/>
      <c r="H1233" s="18"/>
      <c r="I1233" s="18"/>
      <c r="J1233" s="18"/>
      <c r="K1233" s="18"/>
      <c r="L1233" s="18"/>
      <c r="M1233" s="18"/>
      <c r="N1233" s="18"/>
      <c r="O1233" s="18"/>
      <c r="P1233" s="18"/>
      <c r="Q1233" s="18"/>
      <c r="R1233" s="18"/>
      <c r="S1233" s="18"/>
      <c r="T1233" s="18"/>
      <c r="U1233" s="18"/>
      <c r="V1233" s="19"/>
      <c r="W1233" s="15"/>
      <c r="X1233" s="15"/>
      <c r="Y1233" s="15"/>
    </row>
    <row r="1234" spans="1:25" s="16" customFormat="1" ht="13" x14ac:dyDescent="0.3">
      <c r="A1234" s="103" t="s">
        <v>101</v>
      </c>
      <c r="B1234" s="104"/>
      <c r="C1234" s="104"/>
      <c r="D1234" s="104"/>
      <c r="E1234" s="104"/>
      <c r="F1234" s="104"/>
      <c r="G1234" s="104"/>
      <c r="H1234" s="104"/>
      <c r="I1234" s="104"/>
      <c r="J1234" s="104"/>
      <c r="K1234" s="104"/>
      <c r="L1234" s="104"/>
      <c r="M1234" s="104"/>
      <c r="N1234" s="104"/>
      <c r="O1234" s="104"/>
      <c r="P1234" s="104"/>
      <c r="Q1234" s="104"/>
      <c r="R1234" s="104"/>
      <c r="S1234" s="104"/>
      <c r="T1234" s="104"/>
      <c r="U1234" s="104"/>
      <c r="V1234" s="105"/>
      <c r="W1234" s="15"/>
      <c r="X1234" s="15"/>
      <c r="Y1234" s="15"/>
    </row>
    <row r="1235" spans="1:25" s="16" customFormat="1" ht="13" x14ac:dyDescent="0.3">
      <c r="A1235" s="85" t="s">
        <v>3</v>
      </c>
      <c r="B1235" s="86"/>
      <c r="C1235" s="86"/>
      <c r="D1235" s="86"/>
      <c r="E1235" s="86"/>
      <c r="F1235" s="86"/>
      <c r="G1235" s="86"/>
      <c r="H1235" s="86" t="s">
        <v>102</v>
      </c>
      <c r="I1235" s="86"/>
      <c r="J1235" s="86"/>
      <c r="K1235" s="86" t="s">
        <v>103</v>
      </c>
      <c r="L1235" s="86"/>
      <c r="M1235" s="86"/>
      <c r="N1235" s="86"/>
      <c r="O1235" s="86" t="s">
        <v>104</v>
      </c>
      <c r="P1235" s="86"/>
      <c r="Q1235" s="86"/>
      <c r="R1235" s="86" t="s">
        <v>105</v>
      </c>
      <c r="S1235" s="86"/>
      <c r="T1235" s="86" t="s">
        <v>106</v>
      </c>
      <c r="U1235" s="86"/>
      <c r="V1235" s="90"/>
      <c r="W1235" s="15"/>
      <c r="X1235" s="15"/>
      <c r="Y1235" s="15"/>
    </row>
    <row r="1236" spans="1:25" s="16" customFormat="1" ht="13" x14ac:dyDescent="0.3">
      <c r="A1236" s="95" t="s">
        <v>107</v>
      </c>
      <c r="B1236" s="122"/>
      <c r="C1236" s="122"/>
      <c r="D1236" s="122"/>
      <c r="E1236" s="122"/>
      <c r="F1236" s="122"/>
      <c r="G1236" s="122"/>
      <c r="H1236" s="86"/>
      <c r="I1236" s="86"/>
      <c r="J1236" s="86"/>
      <c r="K1236" s="86"/>
      <c r="L1236" s="86"/>
      <c r="M1236" s="86"/>
      <c r="N1236" s="86"/>
      <c r="O1236" s="86"/>
      <c r="P1236" s="86"/>
      <c r="Q1236" s="86"/>
      <c r="R1236" s="86"/>
      <c r="S1236" s="86"/>
      <c r="T1236" s="101">
        <v>85000</v>
      </c>
      <c r="U1236" s="101"/>
      <c r="V1236" s="102"/>
      <c r="W1236" s="15"/>
      <c r="X1236" s="15"/>
      <c r="Y1236" s="15"/>
    </row>
    <row r="1237" spans="1:25" s="16" customFormat="1" ht="13" x14ac:dyDescent="0.3">
      <c r="A1237" s="95"/>
      <c r="B1237" s="96"/>
      <c r="C1237" s="96"/>
      <c r="D1237" s="96"/>
      <c r="E1237" s="96"/>
      <c r="F1237" s="96"/>
      <c r="G1237" s="96"/>
      <c r="H1237" s="86"/>
      <c r="I1237" s="86"/>
      <c r="J1237" s="86"/>
      <c r="K1237" s="86"/>
      <c r="L1237" s="86"/>
      <c r="M1237" s="86"/>
      <c r="N1237" s="86"/>
      <c r="O1237" s="101"/>
      <c r="P1237" s="101"/>
      <c r="Q1237" s="101"/>
      <c r="R1237" s="100"/>
      <c r="S1237" s="100"/>
      <c r="T1237" s="163"/>
      <c r="U1237" s="163"/>
      <c r="V1237" s="164"/>
      <c r="W1237" s="15"/>
      <c r="X1237" s="15"/>
      <c r="Y1237" s="15"/>
    </row>
    <row r="1238" spans="1:25" s="16" customFormat="1" ht="13" x14ac:dyDescent="0.3">
      <c r="A1238" s="95"/>
      <c r="B1238" s="96"/>
      <c r="C1238" s="96"/>
      <c r="D1238" s="96"/>
      <c r="E1238" s="96"/>
      <c r="F1238" s="96"/>
      <c r="G1238" s="96"/>
      <c r="H1238" s="86"/>
      <c r="I1238" s="86"/>
      <c r="J1238" s="86"/>
      <c r="K1238" s="86"/>
      <c r="L1238" s="86"/>
      <c r="M1238" s="86"/>
      <c r="N1238" s="86"/>
      <c r="O1238" s="101"/>
      <c r="P1238" s="101"/>
      <c r="Q1238" s="101"/>
      <c r="R1238" s="100"/>
      <c r="S1238" s="100"/>
      <c r="T1238" s="163"/>
      <c r="U1238" s="163"/>
      <c r="V1238" s="164"/>
      <c r="W1238" s="15"/>
      <c r="X1238" s="15"/>
      <c r="Y1238" s="15"/>
    </row>
    <row r="1239" spans="1:25" s="16" customFormat="1" ht="13" x14ac:dyDescent="0.3">
      <c r="A1239" s="91" t="s">
        <v>109</v>
      </c>
      <c r="B1239" s="92"/>
      <c r="C1239" s="92"/>
      <c r="D1239" s="92"/>
      <c r="E1239" s="92"/>
      <c r="F1239" s="92"/>
      <c r="G1239" s="92"/>
      <c r="H1239" s="92"/>
      <c r="I1239" s="92"/>
      <c r="J1239" s="92"/>
      <c r="K1239" s="92"/>
      <c r="L1239" s="92"/>
      <c r="M1239" s="92"/>
      <c r="N1239" s="92"/>
      <c r="O1239" s="92"/>
      <c r="P1239" s="92"/>
      <c r="Q1239" s="92"/>
      <c r="R1239" s="92"/>
      <c r="S1239" s="92"/>
      <c r="T1239" s="109">
        <f>+SUM(T1236:V1238)</f>
        <v>85000</v>
      </c>
      <c r="U1239" s="86"/>
      <c r="V1239" s="90"/>
      <c r="W1239" s="15"/>
      <c r="X1239" s="15"/>
      <c r="Y1239" s="15"/>
    </row>
    <row r="1240" spans="1:25" s="16" customFormat="1" ht="13" x14ac:dyDescent="0.3">
      <c r="A1240" s="20"/>
      <c r="B1240" s="21"/>
      <c r="C1240" s="21"/>
      <c r="D1240" s="21"/>
      <c r="E1240" s="21"/>
      <c r="F1240" s="21"/>
      <c r="G1240" s="21"/>
      <c r="H1240" s="21"/>
      <c r="I1240" s="21"/>
      <c r="J1240" s="21"/>
      <c r="K1240" s="21"/>
      <c r="L1240" s="21"/>
      <c r="M1240" s="21"/>
      <c r="N1240" s="21"/>
      <c r="O1240" s="21"/>
      <c r="P1240" s="21"/>
      <c r="Q1240" s="21"/>
      <c r="R1240" s="21"/>
      <c r="S1240" s="22"/>
      <c r="T1240" s="22"/>
      <c r="U1240" s="22"/>
      <c r="V1240" s="23"/>
      <c r="W1240" s="15"/>
      <c r="X1240" s="15"/>
      <c r="Y1240" s="15"/>
    </row>
    <row r="1241" spans="1:25" s="16" customFormat="1" ht="13" x14ac:dyDescent="0.3">
      <c r="A1241" s="103" t="s">
        <v>110</v>
      </c>
      <c r="B1241" s="104"/>
      <c r="C1241" s="104"/>
      <c r="D1241" s="104"/>
      <c r="E1241" s="104"/>
      <c r="F1241" s="104"/>
      <c r="G1241" s="104"/>
      <c r="H1241" s="104"/>
      <c r="I1241" s="104"/>
      <c r="J1241" s="104"/>
      <c r="K1241" s="104"/>
      <c r="L1241" s="104"/>
      <c r="M1241" s="104"/>
      <c r="N1241" s="104"/>
      <c r="O1241" s="104"/>
      <c r="P1241" s="104"/>
      <c r="Q1241" s="104"/>
      <c r="R1241" s="104"/>
      <c r="S1241" s="104"/>
      <c r="T1241" s="104"/>
      <c r="U1241" s="104"/>
      <c r="V1241" s="105"/>
      <c r="W1241" s="15"/>
      <c r="X1241" s="15"/>
      <c r="Y1241" s="15"/>
    </row>
    <row r="1242" spans="1:25" s="16" customFormat="1" ht="13" x14ac:dyDescent="0.3">
      <c r="A1242" s="118" t="s">
        <v>3</v>
      </c>
      <c r="B1242" s="119"/>
      <c r="C1242" s="119"/>
      <c r="D1242" s="119"/>
      <c r="E1242" s="119"/>
      <c r="F1242" s="119"/>
      <c r="G1242" s="119"/>
      <c r="H1242" s="119"/>
      <c r="I1242" s="119"/>
      <c r="J1242" s="119"/>
      <c r="K1242" s="119"/>
      <c r="L1242" s="119"/>
      <c r="M1242" s="119" t="s">
        <v>99</v>
      </c>
      <c r="N1242" s="119"/>
      <c r="O1242" s="119" t="s">
        <v>100</v>
      </c>
      <c r="P1242" s="119"/>
      <c r="Q1242" s="119" t="s">
        <v>111</v>
      </c>
      <c r="R1242" s="119"/>
      <c r="S1242" s="119"/>
      <c r="T1242" s="119" t="s">
        <v>112</v>
      </c>
      <c r="U1242" s="119"/>
      <c r="V1242" s="120"/>
      <c r="W1242" s="15"/>
      <c r="X1242" s="15"/>
      <c r="Y1242" s="15"/>
    </row>
    <row r="1243" spans="1:25" s="16" customFormat="1" ht="13" x14ac:dyDescent="0.3">
      <c r="A1243" s="110" t="s">
        <v>190</v>
      </c>
      <c r="B1243" s="111"/>
      <c r="C1243" s="111"/>
      <c r="D1243" s="111"/>
      <c r="E1243" s="111"/>
      <c r="F1243" s="111"/>
      <c r="G1243" s="111"/>
      <c r="H1243" s="111"/>
      <c r="I1243" s="111"/>
      <c r="J1243" s="111"/>
      <c r="K1243" s="111"/>
      <c r="L1243" s="112"/>
      <c r="M1243" s="113" t="s">
        <v>7</v>
      </c>
      <c r="N1243" s="113"/>
      <c r="O1243" s="117">
        <v>0.5</v>
      </c>
      <c r="P1243" s="117"/>
      <c r="Q1243" s="114">
        <v>35000</v>
      </c>
      <c r="R1243" s="114"/>
      <c r="S1243" s="114"/>
      <c r="T1243" s="115">
        <f>+O1243*Q1243</f>
        <v>17500</v>
      </c>
      <c r="U1243" s="113"/>
      <c r="V1243" s="116"/>
      <c r="W1243" s="15"/>
      <c r="X1243" s="15"/>
      <c r="Y1243" s="15"/>
    </row>
    <row r="1244" spans="1:25" s="16" customFormat="1" ht="13" x14ac:dyDescent="0.3">
      <c r="A1244" s="110" t="s">
        <v>115</v>
      </c>
      <c r="B1244" s="111"/>
      <c r="C1244" s="111"/>
      <c r="D1244" s="111"/>
      <c r="E1244" s="111"/>
      <c r="F1244" s="111"/>
      <c r="G1244" s="111"/>
      <c r="H1244" s="111"/>
      <c r="I1244" s="111"/>
      <c r="J1244" s="111"/>
      <c r="K1244" s="111"/>
      <c r="L1244" s="112"/>
      <c r="M1244" s="113" t="s">
        <v>169</v>
      </c>
      <c r="N1244" s="113"/>
      <c r="O1244" s="117">
        <v>0.05</v>
      </c>
      <c r="P1244" s="117"/>
      <c r="Q1244" s="114">
        <v>8000</v>
      </c>
      <c r="R1244" s="114"/>
      <c r="S1244" s="114"/>
      <c r="T1244" s="115">
        <f t="shared" ref="T1244:T1245" si="28">+O1244*Q1244</f>
        <v>400</v>
      </c>
      <c r="U1244" s="113"/>
      <c r="V1244" s="116"/>
      <c r="W1244" s="15"/>
      <c r="X1244" s="15"/>
      <c r="Y1244" s="15"/>
    </row>
    <row r="1245" spans="1:25" s="16" customFormat="1" ht="13" x14ac:dyDescent="0.3">
      <c r="A1245" s="110" t="s">
        <v>184</v>
      </c>
      <c r="B1245" s="111"/>
      <c r="C1245" s="111"/>
      <c r="D1245" s="111"/>
      <c r="E1245" s="111"/>
      <c r="F1245" s="111"/>
      <c r="G1245" s="111"/>
      <c r="H1245" s="111"/>
      <c r="I1245" s="111"/>
      <c r="J1245" s="111"/>
      <c r="K1245" s="111"/>
      <c r="L1245" s="112"/>
      <c r="M1245" s="113" t="s">
        <v>169</v>
      </c>
      <c r="N1245" s="113"/>
      <c r="O1245" s="117">
        <v>0.2</v>
      </c>
      <c r="P1245" s="117"/>
      <c r="Q1245" s="114">
        <v>35000</v>
      </c>
      <c r="R1245" s="114"/>
      <c r="S1245" s="114"/>
      <c r="T1245" s="115">
        <f t="shared" si="28"/>
        <v>7000</v>
      </c>
      <c r="U1245" s="113"/>
      <c r="V1245" s="116"/>
      <c r="W1245" s="15"/>
      <c r="X1245" s="15"/>
      <c r="Y1245" s="15"/>
    </row>
    <row r="1246" spans="1:25" s="16" customFormat="1" ht="13" x14ac:dyDescent="0.3">
      <c r="A1246" s="155"/>
      <c r="B1246" s="156"/>
      <c r="C1246" s="156"/>
      <c r="D1246" s="156"/>
      <c r="E1246" s="156"/>
      <c r="F1246" s="156"/>
      <c r="G1246" s="156"/>
      <c r="H1246" s="156"/>
      <c r="I1246" s="156"/>
      <c r="J1246" s="156"/>
      <c r="K1246" s="156"/>
      <c r="L1246" s="157"/>
      <c r="M1246" s="158"/>
      <c r="N1246" s="159"/>
      <c r="O1246" s="160"/>
      <c r="P1246" s="161"/>
      <c r="Q1246" s="162"/>
      <c r="R1246" s="98"/>
      <c r="S1246" s="99"/>
      <c r="T1246" s="115"/>
      <c r="U1246" s="113"/>
      <c r="V1246" s="116"/>
      <c r="W1246" s="15"/>
      <c r="X1246" s="15"/>
      <c r="Y1246" s="15"/>
    </row>
    <row r="1247" spans="1:25" s="16" customFormat="1" ht="13" x14ac:dyDescent="0.3">
      <c r="A1247" s="91" t="s">
        <v>109</v>
      </c>
      <c r="B1247" s="92"/>
      <c r="C1247" s="92"/>
      <c r="D1247" s="92"/>
      <c r="E1247" s="92"/>
      <c r="F1247" s="92"/>
      <c r="G1247" s="92"/>
      <c r="H1247" s="92"/>
      <c r="I1247" s="92"/>
      <c r="J1247" s="92"/>
      <c r="K1247" s="92"/>
      <c r="L1247" s="92"/>
      <c r="M1247" s="92"/>
      <c r="N1247" s="92"/>
      <c r="O1247" s="92"/>
      <c r="P1247" s="92"/>
      <c r="Q1247" s="92"/>
      <c r="R1247" s="92"/>
      <c r="S1247" s="92"/>
      <c r="T1247" s="109">
        <f>+SUM(T1243:V1246)</f>
        <v>24900</v>
      </c>
      <c r="U1247" s="86"/>
      <c r="V1247" s="90"/>
      <c r="W1247" s="15"/>
      <c r="X1247" s="15"/>
      <c r="Y1247" s="15"/>
    </row>
    <row r="1248" spans="1:25" s="16" customFormat="1" ht="13" x14ac:dyDescent="0.3">
      <c r="A1248" s="103" t="s">
        <v>117</v>
      </c>
      <c r="B1248" s="104"/>
      <c r="C1248" s="104"/>
      <c r="D1248" s="104"/>
      <c r="E1248" s="104"/>
      <c r="F1248" s="104"/>
      <c r="G1248" s="104"/>
      <c r="H1248" s="104"/>
      <c r="I1248" s="104"/>
      <c r="J1248" s="104"/>
      <c r="K1248" s="104"/>
      <c r="L1248" s="104"/>
      <c r="M1248" s="104"/>
      <c r="N1248" s="104"/>
      <c r="O1248" s="104"/>
      <c r="P1248" s="104"/>
      <c r="Q1248" s="104"/>
      <c r="R1248" s="104"/>
      <c r="S1248" s="104"/>
      <c r="T1248" s="104"/>
      <c r="U1248" s="104"/>
      <c r="V1248" s="105"/>
      <c r="W1248" s="15"/>
      <c r="X1248" s="15"/>
      <c r="Y1248" s="15"/>
    </row>
    <row r="1249" spans="1:25" s="16" customFormat="1" ht="13" x14ac:dyDescent="0.3">
      <c r="A1249" s="85" t="s">
        <v>118</v>
      </c>
      <c r="B1249" s="86"/>
      <c r="C1249" s="86"/>
      <c r="D1249" s="86"/>
      <c r="E1249" s="86"/>
      <c r="F1249" s="86"/>
      <c r="G1249" s="86"/>
      <c r="H1249" s="86"/>
      <c r="I1249" s="86"/>
      <c r="J1249" s="86"/>
      <c r="K1249" s="86" t="s">
        <v>119</v>
      </c>
      <c r="L1249" s="86"/>
      <c r="M1249" s="86" t="s">
        <v>120</v>
      </c>
      <c r="N1249" s="86"/>
      <c r="O1249" s="86" t="s">
        <v>121</v>
      </c>
      <c r="P1249" s="86"/>
      <c r="Q1249" s="86"/>
      <c r="R1249" s="86" t="s">
        <v>122</v>
      </c>
      <c r="S1249" s="86"/>
      <c r="T1249" s="86" t="s">
        <v>106</v>
      </c>
      <c r="U1249" s="86"/>
      <c r="V1249" s="90"/>
      <c r="W1249" s="15"/>
      <c r="X1249" s="15"/>
      <c r="Y1249" s="15"/>
    </row>
    <row r="1250" spans="1:25" s="16" customFormat="1" ht="13" x14ac:dyDescent="0.3">
      <c r="A1250" s="85"/>
      <c r="B1250" s="86"/>
      <c r="C1250" s="86"/>
      <c r="D1250" s="86"/>
      <c r="E1250" s="86"/>
      <c r="F1250" s="86"/>
      <c r="G1250" s="86"/>
      <c r="H1250" s="86"/>
      <c r="I1250" s="86"/>
      <c r="J1250" s="86"/>
      <c r="K1250" s="86"/>
      <c r="L1250" s="86"/>
      <c r="M1250" s="86"/>
      <c r="N1250" s="86"/>
      <c r="O1250" s="86"/>
      <c r="P1250" s="86"/>
      <c r="Q1250" s="86"/>
      <c r="R1250" s="86"/>
      <c r="S1250" s="86"/>
      <c r="T1250" s="86"/>
      <c r="U1250" s="86"/>
      <c r="V1250" s="90"/>
      <c r="W1250" s="15"/>
      <c r="X1250" s="15"/>
      <c r="Y1250" s="15"/>
    </row>
    <row r="1251" spans="1:25" s="16" customFormat="1" ht="13" x14ac:dyDescent="0.3">
      <c r="A1251" s="85"/>
      <c r="B1251" s="86"/>
      <c r="C1251" s="86"/>
      <c r="D1251" s="86"/>
      <c r="E1251" s="86"/>
      <c r="F1251" s="86"/>
      <c r="G1251" s="86"/>
      <c r="H1251" s="86"/>
      <c r="I1251" s="86"/>
      <c r="J1251" s="86"/>
      <c r="K1251" s="86"/>
      <c r="L1251" s="86"/>
      <c r="M1251" s="86"/>
      <c r="N1251" s="86"/>
      <c r="O1251" s="86"/>
      <c r="P1251" s="86"/>
      <c r="Q1251" s="86"/>
      <c r="R1251" s="86"/>
      <c r="S1251" s="86"/>
      <c r="T1251" s="86"/>
      <c r="U1251" s="86"/>
      <c r="V1251" s="90"/>
      <c r="W1251" s="15"/>
      <c r="X1251" s="15"/>
      <c r="Y1251" s="15"/>
    </row>
    <row r="1252" spans="1:25" s="16" customFormat="1" ht="13" x14ac:dyDescent="0.3">
      <c r="A1252" s="85"/>
      <c r="B1252" s="86"/>
      <c r="C1252" s="86"/>
      <c r="D1252" s="86"/>
      <c r="E1252" s="86"/>
      <c r="F1252" s="86"/>
      <c r="G1252" s="86"/>
      <c r="H1252" s="86"/>
      <c r="I1252" s="86"/>
      <c r="J1252" s="86"/>
      <c r="K1252" s="86"/>
      <c r="L1252" s="86"/>
      <c r="M1252" s="86"/>
      <c r="N1252" s="86"/>
      <c r="O1252" s="86"/>
      <c r="P1252" s="86"/>
      <c r="Q1252" s="86"/>
      <c r="R1252" s="86"/>
      <c r="S1252" s="86"/>
      <c r="T1252" s="86"/>
      <c r="U1252" s="86"/>
      <c r="V1252" s="90"/>
      <c r="W1252" s="15"/>
      <c r="X1252" s="15"/>
      <c r="Y1252" s="15"/>
    </row>
    <row r="1253" spans="1:25" s="16" customFormat="1" ht="13" x14ac:dyDescent="0.3">
      <c r="A1253" s="91" t="s">
        <v>109</v>
      </c>
      <c r="B1253" s="92"/>
      <c r="C1253" s="92"/>
      <c r="D1253" s="92"/>
      <c r="E1253" s="92"/>
      <c r="F1253" s="92"/>
      <c r="G1253" s="92"/>
      <c r="H1253" s="92"/>
      <c r="I1253" s="92"/>
      <c r="J1253" s="92"/>
      <c r="K1253" s="92"/>
      <c r="L1253" s="92"/>
      <c r="M1253" s="92"/>
      <c r="N1253" s="92"/>
      <c r="O1253" s="92"/>
      <c r="P1253" s="92"/>
      <c r="Q1253" s="92"/>
      <c r="R1253" s="92"/>
      <c r="S1253" s="92"/>
      <c r="T1253" s="86"/>
      <c r="U1253" s="86"/>
      <c r="V1253" s="90"/>
      <c r="W1253" s="15"/>
      <c r="X1253" s="15"/>
      <c r="Y1253" s="15"/>
    </row>
    <row r="1254" spans="1:25" s="16" customFormat="1" ht="13" x14ac:dyDescent="0.3">
      <c r="A1254" s="20"/>
      <c r="B1254" s="21"/>
      <c r="C1254" s="21"/>
      <c r="D1254" s="21"/>
      <c r="E1254" s="21"/>
      <c r="F1254" s="21"/>
      <c r="G1254" s="21"/>
      <c r="H1254" s="21"/>
      <c r="I1254" s="21"/>
      <c r="J1254" s="21"/>
      <c r="K1254" s="21"/>
      <c r="L1254" s="21"/>
      <c r="M1254" s="21"/>
      <c r="N1254" s="21"/>
      <c r="O1254" s="21"/>
      <c r="P1254" s="21"/>
      <c r="Q1254" s="21"/>
      <c r="R1254" s="21"/>
      <c r="S1254" s="22"/>
      <c r="T1254" s="22"/>
      <c r="U1254" s="22"/>
      <c r="V1254" s="23"/>
      <c r="W1254" s="26"/>
      <c r="X1254" s="26"/>
      <c r="Y1254" s="26"/>
    </row>
    <row r="1255" spans="1:25" s="16" customFormat="1" ht="13" x14ac:dyDescent="0.3">
      <c r="A1255" s="103" t="s">
        <v>123</v>
      </c>
      <c r="B1255" s="104"/>
      <c r="C1255" s="104"/>
      <c r="D1255" s="104"/>
      <c r="E1255" s="104"/>
      <c r="F1255" s="104"/>
      <c r="G1255" s="104"/>
      <c r="H1255" s="104"/>
      <c r="I1255" s="104"/>
      <c r="J1255" s="104"/>
      <c r="K1255" s="104"/>
      <c r="L1255" s="104"/>
      <c r="M1255" s="104"/>
      <c r="N1255" s="104"/>
      <c r="O1255" s="104"/>
      <c r="P1255" s="104"/>
      <c r="Q1255" s="104"/>
      <c r="R1255" s="104"/>
      <c r="S1255" s="104"/>
      <c r="T1255" s="104"/>
      <c r="U1255" s="104"/>
      <c r="V1255" s="105"/>
      <c r="W1255" s="15"/>
      <c r="X1255" s="15"/>
      <c r="Y1255" s="15"/>
    </row>
    <row r="1256" spans="1:25" s="16" customFormat="1" ht="22.5" customHeight="1" x14ac:dyDescent="0.3">
      <c r="A1256" s="85" t="s">
        <v>124</v>
      </c>
      <c r="B1256" s="86"/>
      <c r="C1256" s="86"/>
      <c r="D1256" s="86"/>
      <c r="E1256" s="86"/>
      <c r="F1256" s="86"/>
      <c r="G1256" s="86"/>
      <c r="H1256" s="86"/>
      <c r="I1256" s="86"/>
      <c r="J1256" s="106" t="s">
        <v>125</v>
      </c>
      <c r="K1256" s="106"/>
      <c r="L1256" s="106"/>
      <c r="M1256" s="106"/>
      <c r="N1256" s="107" t="s">
        <v>126</v>
      </c>
      <c r="O1256" s="107"/>
      <c r="P1256" s="108"/>
      <c r="Q1256" s="86" t="s">
        <v>105</v>
      </c>
      <c r="R1256" s="86"/>
      <c r="S1256" s="86"/>
      <c r="T1256" s="86" t="s">
        <v>106</v>
      </c>
      <c r="U1256" s="86"/>
      <c r="V1256" s="90"/>
      <c r="W1256" s="15"/>
      <c r="X1256" s="15"/>
      <c r="Y1256" s="15"/>
    </row>
    <row r="1257" spans="1:25" s="16" customFormat="1" ht="13" x14ac:dyDescent="0.3">
      <c r="A1257" s="95" t="s">
        <v>127</v>
      </c>
      <c r="B1257" s="96"/>
      <c r="C1257" s="96"/>
      <c r="D1257" s="96"/>
      <c r="E1257" s="96"/>
      <c r="F1257" s="96"/>
      <c r="G1257" s="96"/>
      <c r="H1257" s="96"/>
      <c r="I1257" s="96"/>
      <c r="J1257" s="97">
        <v>1</v>
      </c>
      <c r="K1257" s="97"/>
      <c r="L1257" s="97"/>
      <c r="M1257" s="97"/>
      <c r="N1257" s="98">
        <v>139345</v>
      </c>
      <c r="O1257" s="98"/>
      <c r="P1257" s="99"/>
      <c r="Q1257" s="100">
        <v>1</v>
      </c>
      <c r="R1257" s="100"/>
      <c r="S1257" s="100"/>
      <c r="T1257" s="101">
        <f>+(J1257*N1257)/Q1257</f>
        <v>139345</v>
      </c>
      <c r="U1257" s="101"/>
      <c r="V1257" s="102"/>
      <c r="W1257" s="15"/>
      <c r="X1257" s="15"/>
      <c r="Y1257" s="15"/>
    </row>
    <row r="1258" spans="1:25" s="16" customFormat="1" ht="13" x14ac:dyDescent="0.3">
      <c r="A1258" s="95" t="s">
        <v>128</v>
      </c>
      <c r="B1258" s="96"/>
      <c r="C1258" s="96"/>
      <c r="D1258" s="96"/>
      <c r="E1258" s="96"/>
      <c r="F1258" s="96"/>
      <c r="G1258" s="96"/>
      <c r="H1258" s="96"/>
      <c r="I1258" s="96"/>
      <c r="J1258" s="97">
        <v>1</v>
      </c>
      <c r="K1258" s="97"/>
      <c r="L1258" s="97"/>
      <c r="M1258" s="97"/>
      <c r="N1258" s="98">
        <v>95436</v>
      </c>
      <c r="O1258" s="98"/>
      <c r="P1258" s="99"/>
      <c r="Q1258" s="100">
        <v>1</v>
      </c>
      <c r="R1258" s="100"/>
      <c r="S1258" s="100"/>
      <c r="T1258" s="101">
        <f>+(J1258*N1258)/Q1258</f>
        <v>95436</v>
      </c>
      <c r="U1258" s="101"/>
      <c r="V1258" s="102"/>
      <c r="W1258" s="15"/>
      <c r="X1258" s="15"/>
      <c r="Y1258" s="15"/>
    </row>
    <row r="1259" spans="1:25" s="16" customFormat="1" ht="13" x14ac:dyDescent="0.3">
      <c r="A1259" s="85"/>
      <c r="B1259" s="86"/>
      <c r="C1259" s="86"/>
      <c r="D1259" s="86"/>
      <c r="E1259" s="86"/>
      <c r="F1259" s="86"/>
      <c r="G1259" s="86"/>
      <c r="H1259" s="86"/>
      <c r="I1259" s="86"/>
      <c r="J1259" s="87"/>
      <c r="K1259" s="88"/>
      <c r="L1259" s="88"/>
      <c r="M1259" s="88"/>
      <c r="N1259" s="88"/>
      <c r="O1259" s="88"/>
      <c r="P1259" s="89"/>
      <c r="Q1259" s="86"/>
      <c r="R1259" s="86"/>
      <c r="S1259" s="86"/>
      <c r="T1259" s="86"/>
      <c r="U1259" s="86"/>
      <c r="V1259" s="90"/>
      <c r="W1259" s="15"/>
      <c r="X1259" s="15"/>
      <c r="Y1259" s="15"/>
    </row>
    <row r="1260" spans="1:25" s="16" customFormat="1" ht="13" x14ac:dyDescent="0.3">
      <c r="A1260" s="91" t="s">
        <v>109</v>
      </c>
      <c r="B1260" s="92"/>
      <c r="C1260" s="92"/>
      <c r="D1260" s="92"/>
      <c r="E1260" s="92"/>
      <c r="F1260" s="92"/>
      <c r="G1260" s="92"/>
      <c r="H1260" s="92"/>
      <c r="I1260" s="92"/>
      <c r="J1260" s="92"/>
      <c r="K1260" s="92"/>
      <c r="L1260" s="92"/>
      <c r="M1260" s="92"/>
      <c r="N1260" s="92"/>
      <c r="O1260" s="92"/>
      <c r="P1260" s="92"/>
      <c r="Q1260" s="92"/>
      <c r="R1260" s="92"/>
      <c r="S1260" s="92"/>
      <c r="T1260" s="93">
        <f>+SUM(T1257:V1258)</f>
        <v>234781</v>
      </c>
      <c r="U1260" s="93"/>
      <c r="V1260" s="94"/>
      <c r="W1260" s="15"/>
      <c r="X1260" s="15"/>
      <c r="Y1260" s="15"/>
    </row>
    <row r="1261" spans="1:25" s="28" customFormat="1" x14ac:dyDescent="0.35">
      <c r="A1261" s="77" t="s">
        <v>129</v>
      </c>
      <c r="B1261" s="78"/>
      <c r="C1261" s="78"/>
      <c r="D1261" s="78"/>
      <c r="E1261" s="78"/>
      <c r="F1261" s="78"/>
      <c r="G1261" s="78"/>
      <c r="H1261" s="78"/>
      <c r="I1261" s="78"/>
      <c r="J1261" s="78"/>
      <c r="K1261" s="78"/>
      <c r="L1261" s="78"/>
      <c r="M1261" s="78"/>
      <c r="N1261" s="78"/>
      <c r="O1261" s="78"/>
      <c r="P1261" s="78"/>
      <c r="Q1261" s="78"/>
      <c r="R1261" s="78"/>
      <c r="S1261" s="78"/>
      <c r="T1261" s="79">
        <f>+T1260+T1253+T1247+T1239</f>
        <v>344681</v>
      </c>
      <c r="U1261" s="79"/>
      <c r="V1261" s="80"/>
      <c r="W1261" s="15"/>
      <c r="X1261" s="15"/>
      <c r="Y1261" s="15"/>
    </row>
    <row r="1262" spans="1:25" s="28" customFormat="1" x14ac:dyDescent="0.35">
      <c r="A1262" s="29" t="s">
        <v>130</v>
      </c>
      <c r="B1262" s="30"/>
      <c r="C1262" s="30"/>
      <c r="D1262" s="31"/>
      <c r="E1262" s="32">
        <v>0.25</v>
      </c>
      <c r="F1262" s="30"/>
      <c r="G1262" s="30"/>
      <c r="H1262" s="30"/>
      <c r="I1262" s="30"/>
      <c r="J1262" s="30"/>
      <c r="K1262" s="30"/>
      <c r="L1262" s="30"/>
      <c r="M1262" s="31"/>
      <c r="N1262" s="27"/>
      <c r="O1262" s="27"/>
      <c r="P1262" s="27"/>
      <c r="Q1262" s="27"/>
      <c r="R1262" s="27"/>
      <c r="S1262" s="27" t="s">
        <v>131</v>
      </c>
      <c r="T1262" s="79">
        <f>+T1261*E1262</f>
        <v>86170.25</v>
      </c>
      <c r="U1262" s="79"/>
      <c r="V1262" s="80"/>
      <c r="W1262" s="15"/>
      <c r="X1262" s="15"/>
      <c r="Y1262" s="15"/>
    </row>
    <row r="1263" spans="1:25" s="28" customFormat="1" ht="15" thickBot="1" x14ac:dyDescent="0.4">
      <c r="A1263" s="81" t="s">
        <v>132</v>
      </c>
      <c r="B1263" s="82"/>
      <c r="C1263" s="82"/>
      <c r="D1263" s="82"/>
      <c r="E1263" s="82"/>
      <c r="F1263" s="82"/>
      <c r="G1263" s="82"/>
      <c r="H1263" s="82"/>
      <c r="I1263" s="82"/>
      <c r="J1263" s="82"/>
      <c r="K1263" s="82"/>
      <c r="L1263" s="82"/>
      <c r="M1263" s="82"/>
      <c r="N1263" s="82"/>
      <c r="O1263" s="82"/>
      <c r="P1263" s="82"/>
      <c r="Q1263" s="82"/>
      <c r="R1263" s="82"/>
      <c r="S1263" s="82"/>
      <c r="T1263" s="83">
        <f>+T1262+T1261</f>
        <v>430851.25</v>
      </c>
      <c r="U1263" s="83"/>
      <c r="V1263" s="84"/>
      <c r="W1263" s="15"/>
      <c r="X1263" s="15"/>
      <c r="Y1263" s="15"/>
    </row>
    <row r="1265" spans="1:25" ht="15" thickBot="1" x14ac:dyDescent="0.4"/>
    <row r="1266" spans="1:25" s="12" customFormat="1" ht="30" customHeight="1" x14ac:dyDescent="0.35">
      <c r="A1266" s="137"/>
      <c r="B1266" s="138"/>
      <c r="C1266" s="138"/>
      <c r="D1266" s="139"/>
      <c r="E1266" s="146" t="s">
        <v>94</v>
      </c>
      <c r="F1266" s="147"/>
      <c r="G1266" s="147"/>
      <c r="H1266" s="147"/>
      <c r="I1266" s="147"/>
      <c r="J1266" s="147"/>
      <c r="K1266" s="147"/>
      <c r="L1266" s="147"/>
      <c r="M1266" s="147"/>
      <c r="N1266" s="147"/>
      <c r="O1266" s="147"/>
      <c r="P1266" s="147"/>
      <c r="Q1266" s="147"/>
      <c r="R1266" s="147"/>
      <c r="S1266" s="148"/>
      <c r="T1266" s="146" t="s">
        <v>95</v>
      </c>
      <c r="U1266" s="147"/>
      <c r="V1266" s="148"/>
    </row>
    <row r="1267" spans="1:25" s="12" customFormat="1" ht="30" customHeight="1" thickBot="1" x14ac:dyDescent="0.4">
      <c r="A1267" s="140"/>
      <c r="B1267" s="141"/>
      <c r="C1267" s="141"/>
      <c r="D1267" s="142"/>
      <c r="E1267" s="149"/>
      <c r="F1267" s="150"/>
      <c r="G1267" s="150"/>
      <c r="H1267" s="150"/>
      <c r="I1267" s="150"/>
      <c r="J1267" s="150"/>
      <c r="K1267" s="150"/>
      <c r="L1267" s="150"/>
      <c r="M1267" s="150"/>
      <c r="N1267" s="150"/>
      <c r="O1267" s="150"/>
      <c r="P1267" s="150"/>
      <c r="Q1267" s="150"/>
      <c r="R1267" s="150"/>
      <c r="S1267" s="151"/>
      <c r="T1267" s="149"/>
      <c r="U1267" s="150"/>
      <c r="V1267" s="151"/>
    </row>
    <row r="1268" spans="1:25" s="12" customFormat="1" ht="5.15" customHeight="1" thickBot="1" x14ac:dyDescent="0.4">
      <c r="A1268" s="140"/>
      <c r="B1268" s="141"/>
      <c r="C1268" s="141"/>
      <c r="D1268" s="142"/>
      <c r="E1268" s="152"/>
      <c r="F1268" s="153"/>
      <c r="G1268" s="153"/>
      <c r="H1268" s="153"/>
      <c r="I1268" s="153"/>
      <c r="J1268" s="153"/>
      <c r="K1268" s="153"/>
      <c r="L1268" s="153"/>
      <c r="M1268" s="153"/>
      <c r="N1268" s="153"/>
      <c r="O1268" s="153"/>
      <c r="P1268" s="153"/>
      <c r="Q1268" s="153"/>
      <c r="R1268" s="153"/>
      <c r="S1268" s="153"/>
      <c r="T1268" s="153"/>
      <c r="U1268" s="153"/>
      <c r="V1268" s="154"/>
    </row>
    <row r="1269" spans="1:25" s="12" customFormat="1" ht="25" customHeight="1" thickBot="1" x14ac:dyDescent="0.4">
      <c r="A1269" s="140"/>
      <c r="B1269" s="141"/>
      <c r="C1269" s="141"/>
      <c r="D1269" s="142"/>
      <c r="E1269" s="128" t="s">
        <v>96</v>
      </c>
      <c r="F1269" s="129"/>
      <c r="G1269" s="129"/>
      <c r="H1269" s="129"/>
      <c r="I1269" s="129"/>
      <c r="J1269" s="129"/>
      <c r="K1269" s="129"/>
      <c r="L1269" s="129"/>
      <c r="M1269" s="129"/>
      <c r="N1269" s="129"/>
      <c r="O1269" s="129"/>
      <c r="P1269" s="129"/>
      <c r="Q1269" s="129"/>
      <c r="R1269" s="129"/>
      <c r="S1269" s="129"/>
      <c r="T1269" s="129"/>
      <c r="U1269" s="129"/>
      <c r="V1269" s="130"/>
    </row>
    <row r="1270" spans="1:25" s="12" customFormat="1" ht="5.15" customHeight="1" thickBot="1" x14ac:dyDescent="0.4">
      <c r="A1270" s="143"/>
      <c r="B1270" s="144"/>
      <c r="C1270" s="144"/>
      <c r="D1270" s="145"/>
      <c r="E1270" s="128"/>
      <c r="F1270" s="129"/>
      <c r="G1270" s="129"/>
      <c r="H1270" s="129"/>
      <c r="I1270" s="129"/>
      <c r="J1270" s="129"/>
      <c r="K1270" s="129"/>
      <c r="L1270" s="129"/>
      <c r="M1270" s="129"/>
      <c r="N1270" s="129"/>
      <c r="O1270" s="129"/>
      <c r="P1270" s="129"/>
      <c r="Q1270" s="129"/>
      <c r="R1270" s="129"/>
      <c r="S1270" s="129"/>
      <c r="T1270" s="129"/>
      <c r="U1270" s="129"/>
      <c r="V1270" s="130"/>
    </row>
    <row r="1271" spans="1:25" s="14" customFormat="1" x14ac:dyDescent="0.35">
      <c r="A1271" s="131" t="s">
        <v>97</v>
      </c>
      <c r="B1271" s="132"/>
      <c r="C1271" s="132"/>
      <c r="D1271" s="132"/>
      <c r="E1271" s="132"/>
      <c r="F1271" s="132"/>
      <c r="G1271" s="132"/>
      <c r="H1271" s="132"/>
      <c r="I1271" s="132"/>
      <c r="J1271" s="132"/>
      <c r="K1271" s="132"/>
      <c r="L1271" s="132"/>
      <c r="M1271" s="132"/>
      <c r="N1271" s="132"/>
      <c r="O1271" s="132"/>
      <c r="P1271" s="132"/>
      <c r="Q1271" s="132"/>
      <c r="R1271" s="132"/>
      <c r="S1271" s="132"/>
      <c r="T1271" s="132"/>
      <c r="U1271" s="132"/>
      <c r="V1271" s="133"/>
      <c r="W1271" s="13"/>
      <c r="X1271" s="13"/>
      <c r="Y1271" s="13"/>
    </row>
    <row r="1272" spans="1:25" s="16" customFormat="1" ht="13" x14ac:dyDescent="0.3">
      <c r="A1272" s="134" t="s">
        <v>98</v>
      </c>
      <c r="B1272" s="135"/>
      <c r="C1272" s="135" t="s">
        <v>3</v>
      </c>
      <c r="D1272" s="135"/>
      <c r="E1272" s="135"/>
      <c r="F1272" s="135"/>
      <c r="G1272" s="135"/>
      <c r="H1272" s="135"/>
      <c r="I1272" s="135"/>
      <c r="J1272" s="135"/>
      <c r="K1272" s="135"/>
      <c r="L1272" s="135"/>
      <c r="M1272" s="135"/>
      <c r="N1272" s="135"/>
      <c r="O1272" s="135"/>
      <c r="P1272" s="135"/>
      <c r="Q1272" s="135"/>
      <c r="R1272" s="135" t="s">
        <v>99</v>
      </c>
      <c r="S1272" s="135"/>
      <c r="T1272" s="135" t="s">
        <v>100</v>
      </c>
      <c r="U1272" s="135"/>
      <c r="V1272" s="136"/>
      <c r="W1272" s="15"/>
      <c r="X1272" s="15"/>
      <c r="Y1272" s="15"/>
    </row>
    <row r="1273" spans="1:25" s="14" customFormat="1" x14ac:dyDescent="0.35">
      <c r="A1273" s="123">
        <f>+'2026'!B28</f>
        <v>22</v>
      </c>
      <c r="B1273" s="124"/>
      <c r="C1273" s="125" t="str">
        <f>+'2026'!F28</f>
        <v>Suministro y reemplazo de presóstato convencional, con calibración de rango y límite de presión. Entrega a satisfacción y funcionamiento</v>
      </c>
      <c r="D1273" s="126"/>
      <c r="E1273" s="126"/>
      <c r="F1273" s="126"/>
      <c r="G1273" s="126"/>
      <c r="H1273" s="126"/>
      <c r="I1273" s="126"/>
      <c r="J1273" s="126"/>
      <c r="K1273" s="126"/>
      <c r="L1273" s="126"/>
      <c r="M1273" s="126"/>
      <c r="N1273" s="126"/>
      <c r="O1273" s="126"/>
      <c r="P1273" s="126"/>
      <c r="Q1273" s="126"/>
      <c r="R1273" s="126" t="str">
        <f>+'2026'!G28</f>
        <v>UND</v>
      </c>
      <c r="S1273" s="126"/>
      <c r="T1273" s="126"/>
      <c r="U1273" s="126"/>
      <c r="V1273" s="127"/>
      <c r="W1273" s="13"/>
      <c r="X1273" s="13"/>
      <c r="Y1273" s="13"/>
    </row>
    <row r="1274" spans="1:25" s="16" customFormat="1" ht="13" x14ac:dyDescent="0.3">
      <c r="A1274" s="17"/>
      <c r="B1274" s="18"/>
      <c r="C1274" s="18"/>
      <c r="D1274" s="18"/>
      <c r="E1274" s="18"/>
      <c r="F1274" s="18"/>
      <c r="G1274" s="18"/>
      <c r="H1274" s="18"/>
      <c r="I1274" s="18"/>
      <c r="J1274" s="18"/>
      <c r="K1274" s="18"/>
      <c r="L1274" s="18"/>
      <c r="M1274" s="18"/>
      <c r="N1274" s="18"/>
      <c r="O1274" s="18"/>
      <c r="P1274" s="18"/>
      <c r="Q1274" s="18"/>
      <c r="R1274" s="18"/>
      <c r="S1274" s="18"/>
      <c r="T1274" s="18"/>
      <c r="U1274" s="18"/>
      <c r="V1274" s="19"/>
      <c r="W1274" s="15"/>
      <c r="X1274" s="15"/>
      <c r="Y1274" s="15"/>
    </row>
    <row r="1275" spans="1:25" s="16" customFormat="1" ht="13" x14ac:dyDescent="0.3">
      <c r="A1275" s="103" t="s">
        <v>101</v>
      </c>
      <c r="B1275" s="104"/>
      <c r="C1275" s="104"/>
      <c r="D1275" s="104"/>
      <c r="E1275" s="104"/>
      <c r="F1275" s="104"/>
      <c r="G1275" s="104"/>
      <c r="H1275" s="104"/>
      <c r="I1275" s="104"/>
      <c r="J1275" s="104"/>
      <c r="K1275" s="104"/>
      <c r="L1275" s="104"/>
      <c r="M1275" s="104"/>
      <c r="N1275" s="104"/>
      <c r="O1275" s="104"/>
      <c r="P1275" s="104"/>
      <c r="Q1275" s="104"/>
      <c r="R1275" s="104"/>
      <c r="S1275" s="104"/>
      <c r="T1275" s="104"/>
      <c r="U1275" s="104"/>
      <c r="V1275" s="105"/>
      <c r="W1275" s="15"/>
      <c r="X1275" s="15"/>
      <c r="Y1275" s="15"/>
    </row>
    <row r="1276" spans="1:25" s="16" customFormat="1" ht="13" x14ac:dyDescent="0.3">
      <c r="A1276" s="85" t="s">
        <v>3</v>
      </c>
      <c r="B1276" s="86"/>
      <c r="C1276" s="86"/>
      <c r="D1276" s="86"/>
      <c r="E1276" s="86"/>
      <c r="F1276" s="86"/>
      <c r="G1276" s="86"/>
      <c r="H1276" s="86" t="s">
        <v>102</v>
      </c>
      <c r="I1276" s="86"/>
      <c r="J1276" s="86"/>
      <c r="K1276" s="86" t="s">
        <v>103</v>
      </c>
      <c r="L1276" s="86"/>
      <c r="M1276" s="86"/>
      <c r="N1276" s="86"/>
      <c r="O1276" s="86" t="s">
        <v>104</v>
      </c>
      <c r="P1276" s="86"/>
      <c r="Q1276" s="86"/>
      <c r="R1276" s="86" t="s">
        <v>105</v>
      </c>
      <c r="S1276" s="86"/>
      <c r="T1276" s="86" t="s">
        <v>106</v>
      </c>
      <c r="U1276" s="86"/>
      <c r="V1276" s="90"/>
      <c r="W1276" s="15"/>
      <c r="X1276" s="15"/>
      <c r="Y1276" s="15"/>
    </row>
    <row r="1277" spans="1:25" s="16" customFormat="1" ht="13" x14ac:dyDescent="0.3">
      <c r="A1277" s="95" t="s">
        <v>107</v>
      </c>
      <c r="B1277" s="122"/>
      <c r="C1277" s="122"/>
      <c r="D1277" s="122"/>
      <c r="E1277" s="122"/>
      <c r="F1277" s="122"/>
      <c r="G1277" s="122"/>
      <c r="H1277" s="86"/>
      <c r="I1277" s="86"/>
      <c r="J1277" s="86"/>
      <c r="K1277" s="86"/>
      <c r="L1277" s="86"/>
      <c r="M1277" s="86"/>
      <c r="N1277" s="86"/>
      <c r="O1277" s="86"/>
      <c r="P1277" s="86"/>
      <c r="Q1277" s="86"/>
      <c r="R1277" s="86"/>
      <c r="S1277" s="86"/>
      <c r="T1277" s="101">
        <v>15000</v>
      </c>
      <c r="U1277" s="101"/>
      <c r="V1277" s="102"/>
      <c r="W1277" s="15"/>
      <c r="X1277" s="15"/>
      <c r="Y1277" s="15"/>
    </row>
    <row r="1278" spans="1:25" s="16" customFormat="1" ht="13" x14ac:dyDescent="0.3">
      <c r="A1278" s="95"/>
      <c r="B1278" s="96"/>
      <c r="C1278" s="96"/>
      <c r="D1278" s="96"/>
      <c r="E1278" s="96"/>
      <c r="F1278" s="96"/>
      <c r="G1278" s="96"/>
      <c r="H1278" s="86"/>
      <c r="I1278" s="86"/>
      <c r="J1278" s="86"/>
      <c r="K1278" s="86"/>
      <c r="L1278" s="86"/>
      <c r="M1278" s="86"/>
      <c r="N1278" s="86"/>
      <c r="O1278" s="101"/>
      <c r="P1278" s="101"/>
      <c r="Q1278" s="101"/>
      <c r="R1278" s="100"/>
      <c r="S1278" s="100"/>
      <c r="T1278" s="163"/>
      <c r="U1278" s="163"/>
      <c r="V1278" s="164"/>
      <c r="W1278" s="15"/>
      <c r="X1278" s="15"/>
      <c r="Y1278" s="15"/>
    </row>
    <row r="1279" spans="1:25" s="16" customFormat="1" ht="13" x14ac:dyDescent="0.3">
      <c r="A1279" s="95"/>
      <c r="B1279" s="96"/>
      <c r="C1279" s="96"/>
      <c r="D1279" s="96"/>
      <c r="E1279" s="96"/>
      <c r="F1279" s="96"/>
      <c r="G1279" s="96"/>
      <c r="H1279" s="86"/>
      <c r="I1279" s="86"/>
      <c r="J1279" s="86"/>
      <c r="K1279" s="86"/>
      <c r="L1279" s="86"/>
      <c r="M1279" s="86"/>
      <c r="N1279" s="86"/>
      <c r="O1279" s="101"/>
      <c r="P1279" s="101"/>
      <c r="Q1279" s="101"/>
      <c r="R1279" s="100"/>
      <c r="S1279" s="100"/>
      <c r="T1279" s="163"/>
      <c r="U1279" s="163"/>
      <c r="V1279" s="164"/>
      <c r="W1279" s="15"/>
      <c r="X1279" s="15"/>
      <c r="Y1279" s="15"/>
    </row>
    <row r="1280" spans="1:25" s="16" customFormat="1" ht="13" x14ac:dyDescent="0.3">
      <c r="A1280" s="91" t="s">
        <v>109</v>
      </c>
      <c r="B1280" s="92"/>
      <c r="C1280" s="92"/>
      <c r="D1280" s="92"/>
      <c r="E1280" s="92"/>
      <c r="F1280" s="92"/>
      <c r="G1280" s="92"/>
      <c r="H1280" s="92"/>
      <c r="I1280" s="92"/>
      <c r="J1280" s="92"/>
      <c r="K1280" s="92"/>
      <c r="L1280" s="92"/>
      <c r="M1280" s="92"/>
      <c r="N1280" s="92"/>
      <c r="O1280" s="92"/>
      <c r="P1280" s="92"/>
      <c r="Q1280" s="92"/>
      <c r="R1280" s="92"/>
      <c r="S1280" s="92"/>
      <c r="T1280" s="109">
        <f>+SUM(T1277:V1279)</f>
        <v>15000</v>
      </c>
      <c r="U1280" s="86"/>
      <c r="V1280" s="90"/>
      <c r="W1280" s="15"/>
      <c r="X1280" s="15"/>
      <c r="Y1280" s="15"/>
    </row>
    <row r="1281" spans="1:25" s="16" customFormat="1" ht="13" x14ac:dyDescent="0.3">
      <c r="A1281" s="20"/>
      <c r="B1281" s="21"/>
      <c r="C1281" s="21"/>
      <c r="D1281" s="21"/>
      <c r="E1281" s="21"/>
      <c r="F1281" s="21"/>
      <c r="G1281" s="21"/>
      <c r="H1281" s="21"/>
      <c r="I1281" s="21"/>
      <c r="J1281" s="21"/>
      <c r="K1281" s="21"/>
      <c r="L1281" s="21"/>
      <c r="M1281" s="21"/>
      <c r="N1281" s="21"/>
      <c r="O1281" s="21"/>
      <c r="P1281" s="21"/>
      <c r="Q1281" s="21"/>
      <c r="R1281" s="21"/>
      <c r="S1281" s="22"/>
      <c r="T1281" s="22"/>
      <c r="U1281" s="22"/>
      <c r="V1281" s="23"/>
      <c r="W1281" s="15"/>
      <c r="X1281" s="15"/>
      <c r="Y1281" s="15"/>
    </row>
    <row r="1282" spans="1:25" s="16" customFormat="1" ht="13" x14ac:dyDescent="0.3">
      <c r="A1282" s="103" t="s">
        <v>110</v>
      </c>
      <c r="B1282" s="104"/>
      <c r="C1282" s="104"/>
      <c r="D1282" s="104"/>
      <c r="E1282" s="104"/>
      <c r="F1282" s="104"/>
      <c r="G1282" s="104"/>
      <c r="H1282" s="104"/>
      <c r="I1282" s="104"/>
      <c r="J1282" s="104"/>
      <c r="K1282" s="104"/>
      <c r="L1282" s="104"/>
      <c r="M1282" s="104"/>
      <c r="N1282" s="104"/>
      <c r="O1282" s="104"/>
      <c r="P1282" s="104"/>
      <c r="Q1282" s="104"/>
      <c r="R1282" s="104"/>
      <c r="S1282" s="104"/>
      <c r="T1282" s="104"/>
      <c r="U1282" s="104"/>
      <c r="V1282" s="105"/>
      <c r="W1282" s="15"/>
      <c r="X1282" s="15"/>
      <c r="Y1282" s="15"/>
    </row>
    <row r="1283" spans="1:25" s="16" customFormat="1" ht="13" x14ac:dyDescent="0.3">
      <c r="A1283" s="118" t="s">
        <v>3</v>
      </c>
      <c r="B1283" s="119"/>
      <c r="C1283" s="119"/>
      <c r="D1283" s="119"/>
      <c r="E1283" s="119"/>
      <c r="F1283" s="119"/>
      <c r="G1283" s="119"/>
      <c r="H1283" s="119"/>
      <c r="I1283" s="119"/>
      <c r="J1283" s="119"/>
      <c r="K1283" s="119"/>
      <c r="L1283" s="119"/>
      <c r="M1283" s="119" t="s">
        <v>99</v>
      </c>
      <c r="N1283" s="119"/>
      <c r="O1283" s="119" t="s">
        <v>100</v>
      </c>
      <c r="P1283" s="119"/>
      <c r="Q1283" s="119" t="s">
        <v>111</v>
      </c>
      <c r="R1283" s="119"/>
      <c r="S1283" s="119"/>
      <c r="T1283" s="119" t="s">
        <v>112</v>
      </c>
      <c r="U1283" s="119"/>
      <c r="V1283" s="120"/>
      <c r="W1283" s="15"/>
      <c r="X1283" s="15"/>
      <c r="Y1283" s="15"/>
    </row>
    <row r="1284" spans="1:25" s="16" customFormat="1" ht="13" x14ac:dyDescent="0.3">
      <c r="A1284" s="110" t="s">
        <v>191</v>
      </c>
      <c r="B1284" s="111"/>
      <c r="C1284" s="111"/>
      <c r="D1284" s="111"/>
      <c r="E1284" s="111"/>
      <c r="F1284" s="111"/>
      <c r="G1284" s="111"/>
      <c r="H1284" s="111"/>
      <c r="I1284" s="111"/>
      <c r="J1284" s="111"/>
      <c r="K1284" s="111"/>
      <c r="L1284" s="112"/>
      <c r="M1284" s="113" t="s">
        <v>7</v>
      </c>
      <c r="N1284" s="113"/>
      <c r="O1284" s="117">
        <v>1</v>
      </c>
      <c r="P1284" s="117"/>
      <c r="Q1284" s="114">
        <v>205000</v>
      </c>
      <c r="R1284" s="114"/>
      <c r="S1284" s="114"/>
      <c r="T1284" s="115">
        <f>+O1284*Q1284</f>
        <v>205000</v>
      </c>
      <c r="U1284" s="113"/>
      <c r="V1284" s="116"/>
      <c r="W1284" s="15"/>
      <c r="X1284" s="15"/>
      <c r="Y1284" s="15"/>
    </row>
    <row r="1285" spans="1:25" s="16" customFormat="1" ht="13" x14ac:dyDescent="0.3">
      <c r="A1285" s="110" t="s">
        <v>192</v>
      </c>
      <c r="B1285" s="111"/>
      <c r="C1285" s="111"/>
      <c r="D1285" s="111"/>
      <c r="E1285" s="111"/>
      <c r="F1285" s="111"/>
      <c r="G1285" s="111"/>
      <c r="H1285" s="111"/>
      <c r="I1285" s="111"/>
      <c r="J1285" s="111"/>
      <c r="K1285" s="111"/>
      <c r="L1285" s="112"/>
      <c r="M1285" s="113" t="s">
        <v>7</v>
      </c>
      <c r="N1285" s="113"/>
      <c r="O1285" s="117">
        <v>2</v>
      </c>
      <c r="P1285" s="117"/>
      <c r="Q1285" s="114">
        <v>8000</v>
      </c>
      <c r="R1285" s="114"/>
      <c r="S1285" s="114"/>
      <c r="T1285" s="115">
        <f t="shared" ref="T1285:T1286" si="29">+O1285*Q1285</f>
        <v>16000</v>
      </c>
      <c r="U1285" s="113"/>
      <c r="V1285" s="116"/>
      <c r="W1285" s="15"/>
      <c r="X1285" s="15"/>
      <c r="Y1285" s="15"/>
    </row>
    <row r="1286" spans="1:25" s="16" customFormat="1" ht="13" x14ac:dyDescent="0.3">
      <c r="A1286" s="110" t="s">
        <v>193</v>
      </c>
      <c r="B1286" s="111"/>
      <c r="C1286" s="111"/>
      <c r="D1286" s="111"/>
      <c r="E1286" s="111"/>
      <c r="F1286" s="111"/>
      <c r="G1286" s="111"/>
      <c r="H1286" s="111"/>
      <c r="I1286" s="111"/>
      <c r="J1286" s="111"/>
      <c r="K1286" s="111"/>
      <c r="L1286" s="112"/>
      <c r="M1286" s="113" t="s">
        <v>7</v>
      </c>
      <c r="N1286" s="113"/>
      <c r="O1286" s="117">
        <v>1</v>
      </c>
      <c r="P1286" s="117"/>
      <c r="Q1286" s="114">
        <v>5000</v>
      </c>
      <c r="R1286" s="114"/>
      <c r="S1286" s="114"/>
      <c r="T1286" s="115">
        <f t="shared" si="29"/>
        <v>5000</v>
      </c>
      <c r="U1286" s="113"/>
      <c r="V1286" s="116"/>
      <c r="W1286" s="15"/>
      <c r="X1286" s="15"/>
      <c r="Y1286" s="15"/>
    </row>
    <row r="1287" spans="1:25" s="16" customFormat="1" ht="13" x14ac:dyDescent="0.3">
      <c r="A1287" s="155"/>
      <c r="B1287" s="156"/>
      <c r="C1287" s="156"/>
      <c r="D1287" s="156"/>
      <c r="E1287" s="156"/>
      <c r="F1287" s="156"/>
      <c r="G1287" s="156"/>
      <c r="H1287" s="156"/>
      <c r="I1287" s="156"/>
      <c r="J1287" s="156"/>
      <c r="K1287" s="156"/>
      <c r="L1287" s="157"/>
      <c r="M1287" s="158"/>
      <c r="N1287" s="159"/>
      <c r="O1287" s="160"/>
      <c r="P1287" s="161"/>
      <c r="Q1287" s="162"/>
      <c r="R1287" s="98"/>
      <c r="S1287" s="99"/>
      <c r="T1287" s="115"/>
      <c r="U1287" s="113"/>
      <c r="V1287" s="116"/>
      <c r="W1287" s="15"/>
      <c r="X1287" s="15"/>
      <c r="Y1287" s="15"/>
    </row>
    <row r="1288" spans="1:25" s="16" customFormat="1" ht="13" x14ac:dyDescent="0.3">
      <c r="A1288" s="91" t="s">
        <v>109</v>
      </c>
      <c r="B1288" s="92"/>
      <c r="C1288" s="92"/>
      <c r="D1288" s="92"/>
      <c r="E1288" s="92"/>
      <c r="F1288" s="92"/>
      <c r="G1288" s="92"/>
      <c r="H1288" s="92"/>
      <c r="I1288" s="92"/>
      <c r="J1288" s="92"/>
      <c r="K1288" s="92"/>
      <c r="L1288" s="92"/>
      <c r="M1288" s="92"/>
      <c r="N1288" s="92"/>
      <c r="O1288" s="92"/>
      <c r="P1288" s="92"/>
      <c r="Q1288" s="92"/>
      <c r="R1288" s="92"/>
      <c r="S1288" s="92"/>
      <c r="T1288" s="109">
        <f>+SUM(T1284:V1287)</f>
        <v>226000</v>
      </c>
      <c r="U1288" s="86"/>
      <c r="V1288" s="90"/>
      <c r="W1288" s="15"/>
      <c r="X1288" s="15"/>
      <c r="Y1288" s="15"/>
    </row>
    <row r="1289" spans="1:25" s="16" customFormat="1" ht="13" x14ac:dyDescent="0.3">
      <c r="A1289" s="103" t="s">
        <v>117</v>
      </c>
      <c r="B1289" s="104"/>
      <c r="C1289" s="104"/>
      <c r="D1289" s="104"/>
      <c r="E1289" s="104"/>
      <c r="F1289" s="104"/>
      <c r="G1289" s="104"/>
      <c r="H1289" s="104"/>
      <c r="I1289" s="104"/>
      <c r="J1289" s="104"/>
      <c r="K1289" s="104"/>
      <c r="L1289" s="104"/>
      <c r="M1289" s="104"/>
      <c r="N1289" s="104"/>
      <c r="O1289" s="104"/>
      <c r="P1289" s="104"/>
      <c r="Q1289" s="104"/>
      <c r="R1289" s="104"/>
      <c r="S1289" s="104"/>
      <c r="T1289" s="104"/>
      <c r="U1289" s="104"/>
      <c r="V1289" s="105"/>
      <c r="W1289" s="15"/>
      <c r="X1289" s="15"/>
      <c r="Y1289" s="15"/>
    </row>
    <row r="1290" spans="1:25" s="16" customFormat="1" ht="13" x14ac:dyDescent="0.3">
      <c r="A1290" s="85" t="s">
        <v>118</v>
      </c>
      <c r="B1290" s="86"/>
      <c r="C1290" s="86"/>
      <c r="D1290" s="86"/>
      <c r="E1290" s="86"/>
      <c r="F1290" s="86"/>
      <c r="G1290" s="86"/>
      <c r="H1290" s="86"/>
      <c r="I1290" s="86"/>
      <c r="J1290" s="86"/>
      <c r="K1290" s="86" t="s">
        <v>119</v>
      </c>
      <c r="L1290" s="86"/>
      <c r="M1290" s="86" t="s">
        <v>120</v>
      </c>
      <c r="N1290" s="86"/>
      <c r="O1290" s="86" t="s">
        <v>121</v>
      </c>
      <c r="P1290" s="86"/>
      <c r="Q1290" s="86"/>
      <c r="R1290" s="86" t="s">
        <v>122</v>
      </c>
      <c r="S1290" s="86"/>
      <c r="T1290" s="86" t="s">
        <v>106</v>
      </c>
      <c r="U1290" s="86"/>
      <c r="V1290" s="90"/>
      <c r="W1290" s="15"/>
      <c r="X1290" s="15"/>
      <c r="Y1290" s="15"/>
    </row>
    <row r="1291" spans="1:25" s="16" customFormat="1" ht="13" x14ac:dyDescent="0.3">
      <c r="A1291" s="85"/>
      <c r="B1291" s="86"/>
      <c r="C1291" s="86"/>
      <c r="D1291" s="86"/>
      <c r="E1291" s="86"/>
      <c r="F1291" s="86"/>
      <c r="G1291" s="86"/>
      <c r="H1291" s="86"/>
      <c r="I1291" s="86"/>
      <c r="J1291" s="86"/>
      <c r="K1291" s="86"/>
      <c r="L1291" s="86"/>
      <c r="M1291" s="86"/>
      <c r="N1291" s="86"/>
      <c r="O1291" s="86"/>
      <c r="P1291" s="86"/>
      <c r="Q1291" s="86"/>
      <c r="R1291" s="86"/>
      <c r="S1291" s="86"/>
      <c r="T1291" s="86"/>
      <c r="U1291" s="86"/>
      <c r="V1291" s="90"/>
      <c r="W1291" s="15"/>
      <c r="X1291" s="15"/>
      <c r="Y1291" s="15"/>
    </row>
    <row r="1292" spans="1:25" s="16" customFormat="1" ht="13" x14ac:dyDescent="0.3">
      <c r="A1292" s="85"/>
      <c r="B1292" s="86"/>
      <c r="C1292" s="86"/>
      <c r="D1292" s="86"/>
      <c r="E1292" s="86"/>
      <c r="F1292" s="86"/>
      <c r="G1292" s="86"/>
      <c r="H1292" s="86"/>
      <c r="I1292" s="86"/>
      <c r="J1292" s="86"/>
      <c r="K1292" s="86"/>
      <c r="L1292" s="86"/>
      <c r="M1292" s="86"/>
      <c r="N1292" s="86"/>
      <c r="O1292" s="86"/>
      <c r="P1292" s="86"/>
      <c r="Q1292" s="86"/>
      <c r="R1292" s="86"/>
      <c r="S1292" s="86"/>
      <c r="T1292" s="86"/>
      <c r="U1292" s="86"/>
      <c r="V1292" s="90"/>
      <c r="W1292" s="15"/>
      <c r="X1292" s="15"/>
      <c r="Y1292" s="15"/>
    </row>
    <row r="1293" spans="1:25" s="16" customFormat="1" ht="13" x14ac:dyDescent="0.3">
      <c r="A1293" s="85"/>
      <c r="B1293" s="86"/>
      <c r="C1293" s="86"/>
      <c r="D1293" s="86"/>
      <c r="E1293" s="86"/>
      <c r="F1293" s="86"/>
      <c r="G1293" s="86"/>
      <c r="H1293" s="86"/>
      <c r="I1293" s="86"/>
      <c r="J1293" s="86"/>
      <c r="K1293" s="86"/>
      <c r="L1293" s="86"/>
      <c r="M1293" s="86"/>
      <c r="N1293" s="86"/>
      <c r="O1293" s="86"/>
      <c r="P1293" s="86"/>
      <c r="Q1293" s="86"/>
      <c r="R1293" s="86"/>
      <c r="S1293" s="86"/>
      <c r="T1293" s="86"/>
      <c r="U1293" s="86"/>
      <c r="V1293" s="90"/>
      <c r="W1293" s="15"/>
      <c r="X1293" s="15"/>
      <c r="Y1293" s="15"/>
    </row>
    <row r="1294" spans="1:25" s="16" customFormat="1" ht="13" x14ac:dyDescent="0.3">
      <c r="A1294" s="91" t="s">
        <v>109</v>
      </c>
      <c r="B1294" s="92"/>
      <c r="C1294" s="92"/>
      <c r="D1294" s="92"/>
      <c r="E1294" s="92"/>
      <c r="F1294" s="92"/>
      <c r="G1294" s="92"/>
      <c r="H1294" s="92"/>
      <c r="I1294" s="92"/>
      <c r="J1294" s="92"/>
      <c r="K1294" s="92"/>
      <c r="L1294" s="92"/>
      <c r="M1294" s="92"/>
      <c r="N1294" s="92"/>
      <c r="O1294" s="92"/>
      <c r="P1294" s="92"/>
      <c r="Q1294" s="92"/>
      <c r="R1294" s="92"/>
      <c r="S1294" s="92"/>
      <c r="T1294" s="86"/>
      <c r="U1294" s="86"/>
      <c r="V1294" s="90"/>
      <c r="W1294" s="15"/>
      <c r="X1294" s="15"/>
      <c r="Y1294" s="15"/>
    </row>
    <row r="1295" spans="1:25" s="16" customFormat="1" ht="13" x14ac:dyDescent="0.3">
      <c r="A1295" s="20"/>
      <c r="B1295" s="21"/>
      <c r="C1295" s="21"/>
      <c r="D1295" s="21"/>
      <c r="E1295" s="21"/>
      <c r="F1295" s="21"/>
      <c r="G1295" s="21"/>
      <c r="H1295" s="21"/>
      <c r="I1295" s="21"/>
      <c r="J1295" s="21"/>
      <c r="K1295" s="21"/>
      <c r="L1295" s="21"/>
      <c r="M1295" s="21"/>
      <c r="N1295" s="21"/>
      <c r="O1295" s="21"/>
      <c r="P1295" s="21"/>
      <c r="Q1295" s="21"/>
      <c r="R1295" s="21"/>
      <c r="S1295" s="22"/>
      <c r="T1295" s="22"/>
      <c r="U1295" s="22"/>
      <c r="V1295" s="23"/>
      <c r="W1295" s="26"/>
      <c r="X1295" s="26"/>
      <c r="Y1295" s="26"/>
    </row>
    <row r="1296" spans="1:25" s="16" customFormat="1" ht="13" x14ac:dyDescent="0.3">
      <c r="A1296" s="103" t="s">
        <v>123</v>
      </c>
      <c r="B1296" s="104"/>
      <c r="C1296" s="104"/>
      <c r="D1296" s="104"/>
      <c r="E1296" s="104"/>
      <c r="F1296" s="104"/>
      <c r="G1296" s="104"/>
      <c r="H1296" s="104"/>
      <c r="I1296" s="104"/>
      <c r="J1296" s="104"/>
      <c r="K1296" s="104"/>
      <c r="L1296" s="104"/>
      <c r="M1296" s="104"/>
      <c r="N1296" s="104"/>
      <c r="O1296" s="104"/>
      <c r="P1296" s="104"/>
      <c r="Q1296" s="104"/>
      <c r="R1296" s="104"/>
      <c r="S1296" s="104"/>
      <c r="T1296" s="104"/>
      <c r="U1296" s="104"/>
      <c r="V1296" s="105"/>
      <c r="W1296" s="15"/>
      <c r="X1296" s="15"/>
      <c r="Y1296" s="15"/>
    </row>
    <row r="1297" spans="1:25" s="16" customFormat="1" ht="22.5" customHeight="1" x14ac:dyDescent="0.3">
      <c r="A1297" s="85" t="s">
        <v>124</v>
      </c>
      <c r="B1297" s="86"/>
      <c r="C1297" s="86"/>
      <c r="D1297" s="86"/>
      <c r="E1297" s="86"/>
      <c r="F1297" s="86"/>
      <c r="G1297" s="86"/>
      <c r="H1297" s="86"/>
      <c r="I1297" s="86"/>
      <c r="J1297" s="106" t="s">
        <v>125</v>
      </c>
      <c r="K1297" s="106"/>
      <c r="L1297" s="106"/>
      <c r="M1297" s="106"/>
      <c r="N1297" s="107" t="s">
        <v>126</v>
      </c>
      <c r="O1297" s="107"/>
      <c r="P1297" s="108"/>
      <c r="Q1297" s="86" t="s">
        <v>105</v>
      </c>
      <c r="R1297" s="86"/>
      <c r="S1297" s="86"/>
      <c r="T1297" s="86" t="s">
        <v>106</v>
      </c>
      <c r="U1297" s="86"/>
      <c r="V1297" s="90"/>
      <c r="W1297" s="15"/>
      <c r="X1297" s="15"/>
      <c r="Y1297" s="15"/>
    </row>
    <row r="1298" spans="1:25" s="16" customFormat="1" ht="13" x14ac:dyDescent="0.3">
      <c r="A1298" s="95" t="s">
        <v>127</v>
      </c>
      <c r="B1298" s="96"/>
      <c r="C1298" s="96"/>
      <c r="D1298" s="96"/>
      <c r="E1298" s="96"/>
      <c r="F1298" s="96"/>
      <c r="G1298" s="96"/>
      <c r="H1298" s="96"/>
      <c r="I1298" s="96"/>
      <c r="J1298" s="97">
        <v>1</v>
      </c>
      <c r="K1298" s="97"/>
      <c r="L1298" s="97"/>
      <c r="M1298" s="97"/>
      <c r="N1298" s="98">
        <v>139345</v>
      </c>
      <c r="O1298" s="98"/>
      <c r="P1298" s="99"/>
      <c r="Q1298" s="100">
        <v>3</v>
      </c>
      <c r="R1298" s="100"/>
      <c r="S1298" s="100"/>
      <c r="T1298" s="101">
        <f>+(J1298*N1298)/Q1298</f>
        <v>46448.333333333336</v>
      </c>
      <c r="U1298" s="101"/>
      <c r="V1298" s="102"/>
      <c r="W1298" s="15"/>
      <c r="X1298" s="15"/>
      <c r="Y1298" s="15"/>
    </row>
    <row r="1299" spans="1:25" s="16" customFormat="1" ht="13" x14ac:dyDescent="0.3">
      <c r="A1299" s="95" t="s">
        <v>128</v>
      </c>
      <c r="B1299" s="96"/>
      <c r="C1299" s="96"/>
      <c r="D1299" s="96"/>
      <c r="E1299" s="96"/>
      <c r="F1299" s="96"/>
      <c r="G1299" s="96"/>
      <c r="H1299" s="96"/>
      <c r="I1299" s="96"/>
      <c r="J1299" s="97">
        <v>1</v>
      </c>
      <c r="K1299" s="97"/>
      <c r="L1299" s="97"/>
      <c r="M1299" s="97"/>
      <c r="N1299" s="98">
        <v>95436</v>
      </c>
      <c r="O1299" s="98"/>
      <c r="P1299" s="99"/>
      <c r="Q1299" s="100">
        <v>3</v>
      </c>
      <c r="R1299" s="100"/>
      <c r="S1299" s="100"/>
      <c r="T1299" s="101">
        <f>+(J1299*N1299)/Q1299</f>
        <v>31812</v>
      </c>
      <c r="U1299" s="101"/>
      <c r="V1299" s="102"/>
      <c r="W1299" s="15"/>
      <c r="X1299" s="15"/>
      <c r="Y1299" s="15"/>
    </row>
    <row r="1300" spans="1:25" s="16" customFormat="1" ht="13" x14ac:dyDescent="0.3">
      <c r="A1300" s="85"/>
      <c r="B1300" s="86"/>
      <c r="C1300" s="86"/>
      <c r="D1300" s="86"/>
      <c r="E1300" s="86"/>
      <c r="F1300" s="86"/>
      <c r="G1300" s="86"/>
      <c r="H1300" s="86"/>
      <c r="I1300" s="86"/>
      <c r="J1300" s="87"/>
      <c r="K1300" s="88"/>
      <c r="L1300" s="88"/>
      <c r="M1300" s="88"/>
      <c r="N1300" s="88"/>
      <c r="O1300" s="88"/>
      <c r="P1300" s="89"/>
      <c r="Q1300" s="86"/>
      <c r="R1300" s="86"/>
      <c r="S1300" s="86"/>
      <c r="T1300" s="86"/>
      <c r="U1300" s="86"/>
      <c r="V1300" s="90"/>
      <c r="W1300" s="15"/>
      <c r="X1300" s="15"/>
      <c r="Y1300" s="15"/>
    </row>
    <row r="1301" spans="1:25" s="16" customFormat="1" ht="13" x14ac:dyDescent="0.3">
      <c r="A1301" s="91" t="s">
        <v>109</v>
      </c>
      <c r="B1301" s="92"/>
      <c r="C1301" s="92"/>
      <c r="D1301" s="92"/>
      <c r="E1301" s="92"/>
      <c r="F1301" s="92"/>
      <c r="G1301" s="92"/>
      <c r="H1301" s="92"/>
      <c r="I1301" s="92"/>
      <c r="J1301" s="92"/>
      <c r="K1301" s="92"/>
      <c r="L1301" s="92"/>
      <c r="M1301" s="92"/>
      <c r="N1301" s="92"/>
      <c r="O1301" s="92"/>
      <c r="P1301" s="92"/>
      <c r="Q1301" s="92"/>
      <c r="R1301" s="92"/>
      <c r="S1301" s="92"/>
      <c r="T1301" s="93">
        <f>+SUM(T1298:V1299)</f>
        <v>78260.333333333343</v>
      </c>
      <c r="U1301" s="93"/>
      <c r="V1301" s="94"/>
      <c r="W1301" s="15"/>
      <c r="X1301" s="15"/>
      <c r="Y1301" s="15"/>
    </row>
    <row r="1302" spans="1:25" s="28" customFormat="1" x14ac:dyDescent="0.35">
      <c r="A1302" s="77" t="s">
        <v>129</v>
      </c>
      <c r="B1302" s="78"/>
      <c r="C1302" s="78"/>
      <c r="D1302" s="78"/>
      <c r="E1302" s="78"/>
      <c r="F1302" s="78"/>
      <c r="G1302" s="78"/>
      <c r="H1302" s="78"/>
      <c r="I1302" s="78"/>
      <c r="J1302" s="78"/>
      <c r="K1302" s="78"/>
      <c r="L1302" s="78"/>
      <c r="M1302" s="78"/>
      <c r="N1302" s="78"/>
      <c r="O1302" s="78"/>
      <c r="P1302" s="78"/>
      <c r="Q1302" s="78"/>
      <c r="R1302" s="78"/>
      <c r="S1302" s="78"/>
      <c r="T1302" s="79">
        <f>+T1301+T1294+T1288+T1280</f>
        <v>319260.33333333337</v>
      </c>
      <c r="U1302" s="79"/>
      <c r="V1302" s="80"/>
      <c r="W1302" s="15"/>
      <c r="X1302" s="15"/>
      <c r="Y1302" s="15"/>
    </row>
    <row r="1303" spans="1:25" s="28" customFormat="1" x14ac:dyDescent="0.35">
      <c r="A1303" s="29" t="s">
        <v>130</v>
      </c>
      <c r="B1303" s="30"/>
      <c r="C1303" s="30"/>
      <c r="D1303" s="31"/>
      <c r="E1303" s="32">
        <v>0.25</v>
      </c>
      <c r="F1303" s="30"/>
      <c r="G1303" s="30"/>
      <c r="H1303" s="30"/>
      <c r="I1303" s="30"/>
      <c r="J1303" s="30"/>
      <c r="K1303" s="30"/>
      <c r="L1303" s="30"/>
      <c r="M1303" s="31"/>
      <c r="N1303" s="27"/>
      <c r="O1303" s="27"/>
      <c r="P1303" s="27"/>
      <c r="Q1303" s="27"/>
      <c r="R1303" s="27"/>
      <c r="S1303" s="27" t="s">
        <v>131</v>
      </c>
      <c r="T1303" s="79">
        <f>+T1302*E1303</f>
        <v>79815.083333333343</v>
      </c>
      <c r="U1303" s="79"/>
      <c r="V1303" s="80"/>
      <c r="W1303" s="15"/>
      <c r="X1303" s="15"/>
      <c r="Y1303" s="15"/>
    </row>
    <row r="1304" spans="1:25" s="28" customFormat="1" ht="15" thickBot="1" x14ac:dyDescent="0.4">
      <c r="A1304" s="81" t="s">
        <v>132</v>
      </c>
      <c r="B1304" s="82"/>
      <c r="C1304" s="82"/>
      <c r="D1304" s="82"/>
      <c r="E1304" s="82"/>
      <c r="F1304" s="82"/>
      <c r="G1304" s="82"/>
      <c r="H1304" s="82"/>
      <c r="I1304" s="82"/>
      <c r="J1304" s="82"/>
      <c r="K1304" s="82"/>
      <c r="L1304" s="82"/>
      <c r="M1304" s="82"/>
      <c r="N1304" s="82"/>
      <c r="O1304" s="82"/>
      <c r="P1304" s="82"/>
      <c r="Q1304" s="82"/>
      <c r="R1304" s="82"/>
      <c r="S1304" s="82"/>
      <c r="T1304" s="83">
        <f>+T1303+T1302</f>
        <v>399075.41666666674</v>
      </c>
      <c r="U1304" s="83"/>
      <c r="V1304" s="84"/>
      <c r="W1304" s="15"/>
      <c r="X1304" s="15"/>
      <c r="Y1304" s="15"/>
    </row>
    <row r="1306" spans="1:25" ht="15" thickBot="1" x14ac:dyDescent="0.4"/>
    <row r="1307" spans="1:25" s="12" customFormat="1" ht="30" customHeight="1" x14ac:dyDescent="0.35">
      <c r="A1307" s="137"/>
      <c r="B1307" s="138"/>
      <c r="C1307" s="138"/>
      <c r="D1307" s="139"/>
      <c r="E1307" s="146" t="s">
        <v>94</v>
      </c>
      <c r="F1307" s="147"/>
      <c r="G1307" s="147"/>
      <c r="H1307" s="147"/>
      <c r="I1307" s="147"/>
      <c r="J1307" s="147"/>
      <c r="K1307" s="147"/>
      <c r="L1307" s="147"/>
      <c r="M1307" s="147"/>
      <c r="N1307" s="147"/>
      <c r="O1307" s="147"/>
      <c r="P1307" s="147"/>
      <c r="Q1307" s="147"/>
      <c r="R1307" s="147"/>
      <c r="S1307" s="148"/>
      <c r="T1307" s="146" t="s">
        <v>95</v>
      </c>
      <c r="U1307" s="147"/>
      <c r="V1307" s="148"/>
    </row>
    <row r="1308" spans="1:25" s="12" customFormat="1" ht="30" customHeight="1" thickBot="1" x14ac:dyDescent="0.4">
      <c r="A1308" s="140"/>
      <c r="B1308" s="141"/>
      <c r="C1308" s="141"/>
      <c r="D1308" s="142"/>
      <c r="E1308" s="149"/>
      <c r="F1308" s="150"/>
      <c r="G1308" s="150"/>
      <c r="H1308" s="150"/>
      <c r="I1308" s="150"/>
      <c r="J1308" s="150"/>
      <c r="K1308" s="150"/>
      <c r="L1308" s="150"/>
      <c r="M1308" s="150"/>
      <c r="N1308" s="150"/>
      <c r="O1308" s="150"/>
      <c r="P1308" s="150"/>
      <c r="Q1308" s="150"/>
      <c r="R1308" s="150"/>
      <c r="S1308" s="151"/>
      <c r="T1308" s="149"/>
      <c r="U1308" s="150"/>
      <c r="V1308" s="151"/>
    </row>
    <row r="1309" spans="1:25" s="12" customFormat="1" ht="5.15" customHeight="1" thickBot="1" x14ac:dyDescent="0.4">
      <c r="A1309" s="140"/>
      <c r="B1309" s="141"/>
      <c r="C1309" s="141"/>
      <c r="D1309" s="142"/>
      <c r="E1309" s="152"/>
      <c r="F1309" s="153"/>
      <c r="G1309" s="153"/>
      <c r="H1309" s="153"/>
      <c r="I1309" s="153"/>
      <c r="J1309" s="153"/>
      <c r="K1309" s="153"/>
      <c r="L1309" s="153"/>
      <c r="M1309" s="153"/>
      <c r="N1309" s="153"/>
      <c r="O1309" s="153"/>
      <c r="P1309" s="153"/>
      <c r="Q1309" s="153"/>
      <c r="R1309" s="153"/>
      <c r="S1309" s="153"/>
      <c r="T1309" s="153"/>
      <c r="U1309" s="153"/>
      <c r="V1309" s="154"/>
    </row>
    <row r="1310" spans="1:25" s="12" customFormat="1" ht="25" customHeight="1" thickBot="1" x14ac:dyDescent="0.4">
      <c r="A1310" s="140"/>
      <c r="B1310" s="141"/>
      <c r="C1310" s="141"/>
      <c r="D1310" s="142"/>
      <c r="E1310" s="128" t="s">
        <v>96</v>
      </c>
      <c r="F1310" s="129"/>
      <c r="G1310" s="129"/>
      <c r="H1310" s="129"/>
      <c r="I1310" s="129"/>
      <c r="J1310" s="129"/>
      <c r="K1310" s="129"/>
      <c r="L1310" s="129"/>
      <c r="M1310" s="129"/>
      <c r="N1310" s="129"/>
      <c r="O1310" s="129"/>
      <c r="P1310" s="129"/>
      <c r="Q1310" s="129"/>
      <c r="R1310" s="129"/>
      <c r="S1310" s="129"/>
      <c r="T1310" s="129"/>
      <c r="U1310" s="129"/>
      <c r="V1310" s="130"/>
    </row>
    <row r="1311" spans="1:25" s="12" customFormat="1" ht="5.15" customHeight="1" thickBot="1" x14ac:dyDescent="0.4">
      <c r="A1311" s="143"/>
      <c r="B1311" s="144"/>
      <c r="C1311" s="144"/>
      <c r="D1311" s="145"/>
      <c r="E1311" s="128"/>
      <c r="F1311" s="129"/>
      <c r="G1311" s="129"/>
      <c r="H1311" s="129"/>
      <c r="I1311" s="129"/>
      <c r="J1311" s="129"/>
      <c r="K1311" s="129"/>
      <c r="L1311" s="129"/>
      <c r="M1311" s="129"/>
      <c r="N1311" s="129"/>
      <c r="O1311" s="129"/>
      <c r="P1311" s="129"/>
      <c r="Q1311" s="129"/>
      <c r="R1311" s="129"/>
      <c r="S1311" s="129"/>
      <c r="T1311" s="129"/>
      <c r="U1311" s="129"/>
      <c r="V1311" s="130"/>
    </row>
    <row r="1312" spans="1:25" s="14" customFormat="1" x14ac:dyDescent="0.35">
      <c r="A1312" s="131" t="s">
        <v>97</v>
      </c>
      <c r="B1312" s="132"/>
      <c r="C1312" s="132"/>
      <c r="D1312" s="132"/>
      <c r="E1312" s="132"/>
      <c r="F1312" s="132"/>
      <c r="G1312" s="132"/>
      <c r="H1312" s="132"/>
      <c r="I1312" s="132"/>
      <c r="J1312" s="132"/>
      <c r="K1312" s="132"/>
      <c r="L1312" s="132"/>
      <c r="M1312" s="132"/>
      <c r="N1312" s="132"/>
      <c r="O1312" s="132"/>
      <c r="P1312" s="132"/>
      <c r="Q1312" s="132"/>
      <c r="R1312" s="132"/>
      <c r="S1312" s="132"/>
      <c r="T1312" s="132"/>
      <c r="U1312" s="132"/>
      <c r="V1312" s="133"/>
      <c r="W1312" s="13"/>
      <c r="X1312" s="13"/>
      <c r="Y1312" s="13"/>
    </row>
    <row r="1313" spans="1:25" s="16" customFormat="1" ht="13" x14ac:dyDescent="0.3">
      <c r="A1313" s="134" t="s">
        <v>98</v>
      </c>
      <c r="B1313" s="135"/>
      <c r="C1313" s="135" t="s">
        <v>3</v>
      </c>
      <c r="D1313" s="135"/>
      <c r="E1313" s="135"/>
      <c r="F1313" s="135"/>
      <c r="G1313" s="135"/>
      <c r="H1313" s="135"/>
      <c r="I1313" s="135"/>
      <c r="J1313" s="135"/>
      <c r="K1313" s="135"/>
      <c r="L1313" s="135"/>
      <c r="M1313" s="135"/>
      <c r="N1313" s="135"/>
      <c r="O1313" s="135"/>
      <c r="P1313" s="135"/>
      <c r="Q1313" s="135"/>
      <c r="R1313" s="135" t="s">
        <v>99</v>
      </c>
      <c r="S1313" s="135"/>
      <c r="T1313" s="135" t="s">
        <v>100</v>
      </c>
      <c r="U1313" s="135"/>
      <c r="V1313" s="136"/>
      <c r="W1313" s="15"/>
      <c r="X1313" s="15"/>
      <c r="Y1313" s="15"/>
    </row>
    <row r="1314" spans="1:25" s="14" customFormat="1" x14ac:dyDescent="0.35">
      <c r="A1314" s="123">
        <f>+'2026'!B29</f>
        <v>23</v>
      </c>
      <c r="B1314" s="124"/>
      <c r="C1314" s="125" t="str">
        <f>+'2026'!F29</f>
        <v>Mantenimiento general de tuberías de distribución de agua, con inspección, limpieza y ajuste de uniones. Entrega a satisfacción y funcionamiento</v>
      </c>
      <c r="D1314" s="126"/>
      <c r="E1314" s="126"/>
      <c r="F1314" s="126"/>
      <c r="G1314" s="126"/>
      <c r="H1314" s="126"/>
      <c r="I1314" s="126"/>
      <c r="J1314" s="126"/>
      <c r="K1314" s="126"/>
      <c r="L1314" s="126"/>
      <c r="M1314" s="126"/>
      <c r="N1314" s="126"/>
      <c r="O1314" s="126"/>
      <c r="P1314" s="126"/>
      <c r="Q1314" s="126"/>
      <c r="R1314" s="126" t="str">
        <f>+'2026'!G29</f>
        <v>UND</v>
      </c>
      <c r="S1314" s="126"/>
      <c r="T1314" s="126"/>
      <c r="U1314" s="126"/>
      <c r="V1314" s="127"/>
      <c r="W1314" s="13"/>
      <c r="X1314" s="13"/>
      <c r="Y1314" s="13"/>
    </row>
    <row r="1315" spans="1:25" s="16" customFormat="1" ht="13" x14ac:dyDescent="0.3">
      <c r="A1315" s="17"/>
      <c r="B1315" s="18"/>
      <c r="C1315" s="18"/>
      <c r="D1315" s="18"/>
      <c r="E1315" s="18"/>
      <c r="F1315" s="18"/>
      <c r="G1315" s="18"/>
      <c r="H1315" s="18"/>
      <c r="I1315" s="18"/>
      <c r="J1315" s="18"/>
      <c r="K1315" s="18"/>
      <c r="L1315" s="18"/>
      <c r="M1315" s="18"/>
      <c r="N1315" s="18"/>
      <c r="O1315" s="18"/>
      <c r="P1315" s="18"/>
      <c r="Q1315" s="18"/>
      <c r="R1315" s="18"/>
      <c r="S1315" s="18"/>
      <c r="T1315" s="18"/>
      <c r="U1315" s="18"/>
      <c r="V1315" s="19"/>
      <c r="W1315" s="15"/>
      <c r="X1315" s="15"/>
      <c r="Y1315" s="15"/>
    </row>
    <row r="1316" spans="1:25" s="16" customFormat="1" ht="13" x14ac:dyDescent="0.3">
      <c r="A1316" s="103" t="s">
        <v>101</v>
      </c>
      <c r="B1316" s="104"/>
      <c r="C1316" s="104"/>
      <c r="D1316" s="104"/>
      <c r="E1316" s="104"/>
      <c r="F1316" s="104"/>
      <c r="G1316" s="104"/>
      <c r="H1316" s="104"/>
      <c r="I1316" s="104"/>
      <c r="J1316" s="104"/>
      <c r="K1316" s="104"/>
      <c r="L1316" s="104"/>
      <c r="M1316" s="104"/>
      <c r="N1316" s="104"/>
      <c r="O1316" s="104"/>
      <c r="P1316" s="104"/>
      <c r="Q1316" s="104"/>
      <c r="R1316" s="104"/>
      <c r="S1316" s="104"/>
      <c r="T1316" s="104"/>
      <c r="U1316" s="104"/>
      <c r="V1316" s="105"/>
      <c r="W1316" s="15"/>
      <c r="X1316" s="15"/>
      <c r="Y1316" s="15"/>
    </row>
    <row r="1317" spans="1:25" s="16" customFormat="1" ht="13" x14ac:dyDescent="0.3">
      <c r="A1317" s="85" t="s">
        <v>3</v>
      </c>
      <c r="B1317" s="86"/>
      <c r="C1317" s="86"/>
      <c r="D1317" s="86"/>
      <c r="E1317" s="86"/>
      <c r="F1317" s="86"/>
      <c r="G1317" s="86"/>
      <c r="H1317" s="86" t="s">
        <v>102</v>
      </c>
      <c r="I1317" s="86"/>
      <c r="J1317" s="86"/>
      <c r="K1317" s="86" t="s">
        <v>103</v>
      </c>
      <c r="L1317" s="86"/>
      <c r="M1317" s="86"/>
      <c r="N1317" s="86"/>
      <c r="O1317" s="86" t="s">
        <v>104</v>
      </c>
      <c r="P1317" s="86"/>
      <c r="Q1317" s="86"/>
      <c r="R1317" s="86" t="s">
        <v>105</v>
      </c>
      <c r="S1317" s="86"/>
      <c r="T1317" s="86" t="s">
        <v>106</v>
      </c>
      <c r="U1317" s="86"/>
      <c r="V1317" s="90"/>
      <c r="W1317" s="15"/>
      <c r="X1317" s="15"/>
      <c r="Y1317" s="15"/>
    </row>
    <row r="1318" spans="1:25" s="16" customFormat="1" ht="13" x14ac:dyDescent="0.3">
      <c r="A1318" s="95" t="s">
        <v>107</v>
      </c>
      <c r="B1318" s="122"/>
      <c r="C1318" s="122"/>
      <c r="D1318" s="122"/>
      <c r="E1318" s="122"/>
      <c r="F1318" s="122"/>
      <c r="G1318" s="122"/>
      <c r="H1318" s="86"/>
      <c r="I1318" s="86"/>
      <c r="J1318" s="86"/>
      <c r="K1318" s="86"/>
      <c r="L1318" s="86"/>
      <c r="M1318" s="86"/>
      <c r="N1318" s="86"/>
      <c r="O1318" s="86"/>
      <c r="P1318" s="86"/>
      <c r="Q1318" s="86"/>
      <c r="R1318" s="86"/>
      <c r="S1318" s="86"/>
      <c r="T1318" s="101">
        <v>85000</v>
      </c>
      <c r="U1318" s="101"/>
      <c r="V1318" s="102"/>
      <c r="W1318" s="15"/>
      <c r="X1318" s="15"/>
      <c r="Y1318" s="15"/>
    </row>
    <row r="1319" spans="1:25" s="16" customFormat="1" ht="13" x14ac:dyDescent="0.3">
      <c r="A1319" s="95"/>
      <c r="B1319" s="96"/>
      <c r="C1319" s="96"/>
      <c r="D1319" s="96"/>
      <c r="E1319" s="96"/>
      <c r="F1319" s="96"/>
      <c r="G1319" s="96"/>
      <c r="H1319" s="86"/>
      <c r="I1319" s="86"/>
      <c r="J1319" s="86"/>
      <c r="K1319" s="86"/>
      <c r="L1319" s="86"/>
      <c r="M1319" s="86"/>
      <c r="N1319" s="86"/>
      <c r="O1319" s="101"/>
      <c r="P1319" s="101"/>
      <c r="Q1319" s="101"/>
      <c r="R1319" s="100"/>
      <c r="S1319" s="100"/>
      <c r="T1319" s="163"/>
      <c r="U1319" s="163"/>
      <c r="V1319" s="164"/>
      <c r="W1319" s="15"/>
      <c r="X1319" s="15"/>
      <c r="Y1319" s="15"/>
    </row>
    <row r="1320" spans="1:25" s="16" customFormat="1" ht="13" x14ac:dyDescent="0.3">
      <c r="A1320" s="95"/>
      <c r="B1320" s="96"/>
      <c r="C1320" s="96"/>
      <c r="D1320" s="96"/>
      <c r="E1320" s="96"/>
      <c r="F1320" s="96"/>
      <c r="G1320" s="96"/>
      <c r="H1320" s="86"/>
      <c r="I1320" s="86"/>
      <c r="J1320" s="86"/>
      <c r="K1320" s="86"/>
      <c r="L1320" s="86"/>
      <c r="M1320" s="86"/>
      <c r="N1320" s="86"/>
      <c r="O1320" s="101"/>
      <c r="P1320" s="101"/>
      <c r="Q1320" s="101"/>
      <c r="R1320" s="100"/>
      <c r="S1320" s="100"/>
      <c r="T1320" s="163"/>
      <c r="U1320" s="163"/>
      <c r="V1320" s="164"/>
      <c r="W1320" s="15"/>
      <c r="X1320" s="15"/>
      <c r="Y1320" s="15"/>
    </row>
    <row r="1321" spans="1:25" s="16" customFormat="1" ht="13" x14ac:dyDescent="0.3">
      <c r="A1321" s="91" t="s">
        <v>109</v>
      </c>
      <c r="B1321" s="92"/>
      <c r="C1321" s="92"/>
      <c r="D1321" s="92"/>
      <c r="E1321" s="92"/>
      <c r="F1321" s="92"/>
      <c r="G1321" s="92"/>
      <c r="H1321" s="92"/>
      <c r="I1321" s="92"/>
      <c r="J1321" s="92"/>
      <c r="K1321" s="92"/>
      <c r="L1321" s="92"/>
      <c r="M1321" s="92"/>
      <c r="N1321" s="92"/>
      <c r="O1321" s="92"/>
      <c r="P1321" s="92"/>
      <c r="Q1321" s="92"/>
      <c r="R1321" s="92"/>
      <c r="S1321" s="92"/>
      <c r="T1321" s="109">
        <f>+SUM(T1318:V1320)</f>
        <v>85000</v>
      </c>
      <c r="U1321" s="86"/>
      <c r="V1321" s="90"/>
      <c r="W1321" s="15"/>
      <c r="X1321" s="15"/>
      <c r="Y1321" s="15"/>
    </row>
    <row r="1322" spans="1:25" s="16" customFormat="1" ht="13" x14ac:dyDescent="0.3">
      <c r="A1322" s="20"/>
      <c r="B1322" s="21"/>
      <c r="C1322" s="21"/>
      <c r="D1322" s="21"/>
      <c r="E1322" s="21"/>
      <c r="F1322" s="21"/>
      <c r="G1322" s="21"/>
      <c r="H1322" s="21"/>
      <c r="I1322" s="21"/>
      <c r="J1322" s="21"/>
      <c r="K1322" s="21"/>
      <c r="L1322" s="21"/>
      <c r="M1322" s="21"/>
      <c r="N1322" s="21"/>
      <c r="O1322" s="21"/>
      <c r="P1322" s="21"/>
      <c r="Q1322" s="21"/>
      <c r="R1322" s="21"/>
      <c r="S1322" s="22"/>
      <c r="T1322" s="22"/>
      <c r="U1322" s="22"/>
      <c r="V1322" s="23"/>
      <c r="W1322" s="15"/>
      <c r="X1322" s="15"/>
      <c r="Y1322" s="15"/>
    </row>
    <row r="1323" spans="1:25" s="16" customFormat="1" ht="13" x14ac:dyDescent="0.3">
      <c r="A1323" s="103" t="s">
        <v>110</v>
      </c>
      <c r="B1323" s="104"/>
      <c r="C1323" s="104"/>
      <c r="D1323" s="104"/>
      <c r="E1323" s="104"/>
      <c r="F1323" s="104"/>
      <c r="G1323" s="104"/>
      <c r="H1323" s="104"/>
      <c r="I1323" s="104"/>
      <c r="J1323" s="104"/>
      <c r="K1323" s="104"/>
      <c r="L1323" s="104"/>
      <c r="M1323" s="104"/>
      <c r="N1323" s="104"/>
      <c r="O1323" s="104"/>
      <c r="P1323" s="104"/>
      <c r="Q1323" s="104"/>
      <c r="R1323" s="104"/>
      <c r="S1323" s="104"/>
      <c r="T1323" s="104"/>
      <c r="U1323" s="104"/>
      <c r="V1323" s="105"/>
      <c r="W1323" s="15"/>
      <c r="X1323" s="15"/>
      <c r="Y1323" s="15"/>
    </row>
    <row r="1324" spans="1:25" s="16" customFormat="1" ht="13" x14ac:dyDescent="0.3">
      <c r="A1324" s="118" t="s">
        <v>3</v>
      </c>
      <c r="B1324" s="119"/>
      <c r="C1324" s="119"/>
      <c r="D1324" s="119"/>
      <c r="E1324" s="119"/>
      <c r="F1324" s="119"/>
      <c r="G1324" s="119"/>
      <c r="H1324" s="119"/>
      <c r="I1324" s="119"/>
      <c r="J1324" s="119"/>
      <c r="K1324" s="119"/>
      <c r="L1324" s="119"/>
      <c r="M1324" s="119" t="s">
        <v>99</v>
      </c>
      <c r="N1324" s="119"/>
      <c r="O1324" s="119" t="s">
        <v>100</v>
      </c>
      <c r="P1324" s="119"/>
      <c r="Q1324" s="119" t="s">
        <v>111</v>
      </c>
      <c r="R1324" s="119"/>
      <c r="S1324" s="119"/>
      <c r="T1324" s="119" t="s">
        <v>112</v>
      </c>
      <c r="U1324" s="119"/>
      <c r="V1324" s="120"/>
      <c r="W1324" s="15"/>
      <c r="X1324" s="15"/>
      <c r="Y1324" s="15"/>
    </row>
    <row r="1325" spans="1:25" s="16" customFormat="1" ht="13" x14ac:dyDescent="0.3">
      <c r="A1325" s="110" t="s">
        <v>190</v>
      </c>
      <c r="B1325" s="111"/>
      <c r="C1325" s="111"/>
      <c r="D1325" s="111"/>
      <c r="E1325" s="111"/>
      <c r="F1325" s="111"/>
      <c r="G1325" s="111"/>
      <c r="H1325" s="111"/>
      <c r="I1325" s="111"/>
      <c r="J1325" s="111"/>
      <c r="K1325" s="111"/>
      <c r="L1325" s="112"/>
      <c r="M1325" s="113" t="s">
        <v>7</v>
      </c>
      <c r="N1325" s="113"/>
      <c r="O1325" s="117">
        <v>0.5</v>
      </c>
      <c r="P1325" s="117"/>
      <c r="Q1325" s="114">
        <v>35000</v>
      </c>
      <c r="R1325" s="114"/>
      <c r="S1325" s="114"/>
      <c r="T1325" s="115">
        <f>+O1325*Q1325</f>
        <v>17500</v>
      </c>
      <c r="U1325" s="113"/>
      <c r="V1325" s="116"/>
      <c r="W1325" s="15"/>
      <c r="X1325" s="15"/>
      <c r="Y1325" s="15"/>
    </row>
    <row r="1326" spans="1:25" s="16" customFormat="1" ht="13" x14ac:dyDescent="0.3">
      <c r="A1326" s="110" t="s">
        <v>115</v>
      </c>
      <c r="B1326" s="111"/>
      <c r="C1326" s="111"/>
      <c r="D1326" s="111"/>
      <c r="E1326" s="111"/>
      <c r="F1326" s="111"/>
      <c r="G1326" s="111"/>
      <c r="H1326" s="111"/>
      <c r="I1326" s="111"/>
      <c r="J1326" s="111"/>
      <c r="K1326" s="111"/>
      <c r="L1326" s="112"/>
      <c r="M1326" s="113" t="s">
        <v>169</v>
      </c>
      <c r="N1326" s="113"/>
      <c r="O1326" s="117">
        <v>0.05</v>
      </c>
      <c r="P1326" s="117"/>
      <c r="Q1326" s="114">
        <v>8000</v>
      </c>
      <c r="R1326" s="114"/>
      <c r="S1326" s="114"/>
      <c r="T1326" s="115">
        <f t="shared" ref="T1326:T1327" si="30">+O1326*Q1326</f>
        <v>400</v>
      </c>
      <c r="U1326" s="113"/>
      <c r="V1326" s="116"/>
      <c r="W1326" s="15"/>
      <c r="X1326" s="15"/>
      <c r="Y1326" s="15"/>
    </row>
    <row r="1327" spans="1:25" s="16" customFormat="1" ht="13" x14ac:dyDescent="0.3">
      <c r="A1327" s="110" t="s">
        <v>184</v>
      </c>
      <c r="B1327" s="111"/>
      <c r="C1327" s="111"/>
      <c r="D1327" s="111"/>
      <c r="E1327" s="111"/>
      <c r="F1327" s="111"/>
      <c r="G1327" s="111"/>
      <c r="H1327" s="111"/>
      <c r="I1327" s="111"/>
      <c r="J1327" s="111"/>
      <c r="K1327" s="111"/>
      <c r="L1327" s="112"/>
      <c r="M1327" s="113" t="s">
        <v>169</v>
      </c>
      <c r="N1327" s="113"/>
      <c r="O1327" s="117">
        <v>0.2</v>
      </c>
      <c r="P1327" s="117"/>
      <c r="Q1327" s="114">
        <v>35000</v>
      </c>
      <c r="R1327" s="114"/>
      <c r="S1327" s="114"/>
      <c r="T1327" s="115">
        <f t="shared" si="30"/>
        <v>7000</v>
      </c>
      <c r="U1327" s="113"/>
      <c r="V1327" s="116"/>
      <c r="W1327" s="15"/>
      <c r="X1327" s="15"/>
      <c r="Y1327" s="15"/>
    </row>
    <row r="1328" spans="1:25" s="16" customFormat="1" ht="13" x14ac:dyDescent="0.3">
      <c r="A1328" s="155"/>
      <c r="B1328" s="156"/>
      <c r="C1328" s="156"/>
      <c r="D1328" s="156"/>
      <c r="E1328" s="156"/>
      <c r="F1328" s="156"/>
      <c r="G1328" s="156"/>
      <c r="H1328" s="156"/>
      <c r="I1328" s="156"/>
      <c r="J1328" s="156"/>
      <c r="K1328" s="156"/>
      <c r="L1328" s="157"/>
      <c r="M1328" s="158"/>
      <c r="N1328" s="159"/>
      <c r="O1328" s="160"/>
      <c r="P1328" s="161"/>
      <c r="Q1328" s="162"/>
      <c r="R1328" s="98"/>
      <c r="S1328" s="99"/>
      <c r="T1328" s="115"/>
      <c r="U1328" s="113"/>
      <c r="V1328" s="116"/>
      <c r="W1328" s="15"/>
      <c r="X1328" s="15"/>
      <c r="Y1328" s="15"/>
    </row>
    <row r="1329" spans="1:25" s="16" customFormat="1" ht="13" x14ac:dyDescent="0.3">
      <c r="A1329" s="91" t="s">
        <v>109</v>
      </c>
      <c r="B1329" s="92"/>
      <c r="C1329" s="92"/>
      <c r="D1329" s="92"/>
      <c r="E1329" s="92"/>
      <c r="F1329" s="92"/>
      <c r="G1329" s="92"/>
      <c r="H1329" s="92"/>
      <c r="I1329" s="92"/>
      <c r="J1329" s="92"/>
      <c r="K1329" s="92"/>
      <c r="L1329" s="92"/>
      <c r="M1329" s="92"/>
      <c r="N1329" s="92"/>
      <c r="O1329" s="92"/>
      <c r="P1329" s="92"/>
      <c r="Q1329" s="92"/>
      <c r="R1329" s="92"/>
      <c r="S1329" s="92"/>
      <c r="T1329" s="109">
        <f>+SUM(T1325:V1328)</f>
        <v>24900</v>
      </c>
      <c r="U1329" s="86"/>
      <c r="V1329" s="90"/>
      <c r="W1329" s="15"/>
      <c r="X1329" s="15"/>
      <c r="Y1329" s="15"/>
    </row>
    <row r="1330" spans="1:25" s="16" customFormat="1" ht="13" x14ac:dyDescent="0.3">
      <c r="A1330" s="103" t="s">
        <v>117</v>
      </c>
      <c r="B1330" s="104"/>
      <c r="C1330" s="104"/>
      <c r="D1330" s="104"/>
      <c r="E1330" s="104"/>
      <c r="F1330" s="104"/>
      <c r="G1330" s="104"/>
      <c r="H1330" s="104"/>
      <c r="I1330" s="104"/>
      <c r="J1330" s="104"/>
      <c r="K1330" s="104"/>
      <c r="L1330" s="104"/>
      <c r="M1330" s="104"/>
      <c r="N1330" s="104"/>
      <c r="O1330" s="104"/>
      <c r="P1330" s="104"/>
      <c r="Q1330" s="104"/>
      <c r="R1330" s="104"/>
      <c r="S1330" s="104"/>
      <c r="T1330" s="104"/>
      <c r="U1330" s="104"/>
      <c r="V1330" s="105"/>
      <c r="W1330" s="15"/>
      <c r="X1330" s="15"/>
      <c r="Y1330" s="15"/>
    </row>
    <row r="1331" spans="1:25" s="16" customFormat="1" ht="13" x14ac:dyDescent="0.3">
      <c r="A1331" s="85" t="s">
        <v>118</v>
      </c>
      <c r="B1331" s="86"/>
      <c r="C1331" s="86"/>
      <c r="D1331" s="86"/>
      <c r="E1331" s="86"/>
      <c r="F1331" s="86"/>
      <c r="G1331" s="86"/>
      <c r="H1331" s="86"/>
      <c r="I1331" s="86"/>
      <c r="J1331" s="86"/>
      <c r="K1331" s="86" t="s">
        <v>119</v>
      </c>
      <c r="L1331" s="86"/>
      <c r="M1331" s="86" t="s">
        <v>120</v>
      </c>
      <c r="N1331" s="86"/>
      <c r="O1331" s="86" t="s">
        <v>121</v>
      </c>
      <c r="P1331" s="86"/>
      <c r="Q1331" s="86"/>
      <c r="R1331" s="86" t="s">
        <v>122</v>
      </c>
      <c r="S1331" s="86"/>
      <c r="T1331" s="86" t="s">
        <v>106</v>
      </c>
      <c r="U1331" s="86"/>
      <c r="V1331" s="90"/>
      <c r="W1331" s="15"/>
      <c r="X1331" s="15"/>
      <c r="Y1331" s="15"/>
    </row>
    <row r="1332" spans="1:25" s="16" customFormat="1" ht="13" x14ac:dyDescent="0.3">
      <c r="A1332" s="85"/>
      <c r="B1332" s="86"/>
      <c r="C1332" s="86"/>
      <c r="D1332" s="86"/>
      <c r="E1332" s="86"/>
      <c r="F1332" s="86"/>
      <c r="G1332" s="86"/>
      <c r="H1332" s="86"/>
      <c r="I1332" s="86"/>
      <c r="J1332" s="86"/>
      <c r="K1332" s="86"/>
      <c r="L1332" s="86"/>
      <c r="M1332" s="86"/>
      <c r="N1332" s="86"/>
      <c r="O1332" s="86"/>
      <c r="P1332" s="86"/>
      <c r="Q1332" s="86"/>
      <c r="R1332" s="86"/>
      <c r="S1332" s="86"/>
      <c r="T1332" s="86"/>
      <c r="U1332" s="86"/>
      <c r="V1332" s="90"/>
      <c r="W1332" s="15"/>
      <c r="X1332" s="15"/>
      <c r="Y1332" s="15"/>
    </row>
    <row r="1333" spans="1:25" s="16" customFormat="1" ht="13" x14ac:dyDescent="0.3">
      <c r="A1333" s="85"/>
      <c r="B1333" s="86"/>
      <c r="C1333" s="86"/>
      <c r="D1333" s="86"/>
      <c r="E1333" s="86"/>
      <c r="F1333" s="86"/>
      <c r="G1333" s="86"/>
      <c r="H1333" s="86"/>
      <c r="I1333" s="86"/>
      <c r="J1333" s="86"/>
      <c r="K1333" s="86"/>
      <c r="L1333" s="86"/>
      <c r="M1333" s="86"/>
      <c r="N1333" s="86"/>
      <c r="O1333" s="86"/>
      <c r="P1333" s="86"/>
      <c r="Q1333" s="86"/>
      <c r="R1333" s="86"/>
      <c r="S1333" s="86"/>
      <c r="T1333" s="86"/>
      <c r="U1333" s="86"/>
      <c r="V1333" s="90"/>
      <c r="W1333" s="15"/>
      <c r="X1333" s="15"/>
      <c r="Y1333" s="15"/>
    </row>
    <row r="1334" spans="1:25" s="16" customFormat="1" ht="13" x14ac:dyDescent="0.3">
      <c r="A1334" s="85"/>
      <c r="B1334" s="86"/>
      <c r="C1334" s="86"/>
      <c r="D1334" s="86"/>
      <c r="E1334" s="86"/>
      <c r="F1334" s="86"/>
      <c r="G1334" s="86"/>
      <c r="H1334" s="86"/>
      <c r="I1334" s="86"/>
      <c r="J1334" s="86"/>
      <c r="K1334" s="86"/>
      <c r="L1334" s="86"/>
      <c r="M1334" s="86"/>
      <c r="N1334" s="86"/>
      <c r="O1334" s="86"/>
      <c r="P1334" s="86"/>
      <c r="Q1334" s="86"/>
      <c r="R1334" s="86"/>
      <c r="S1334" s="86"/>
      <c r="T1334" s="86"/>
      <c r="U1334" s="86"/>
      <c r="V1334" s="90"/>
      <c r="W1334" s="15"/>
      <c r="X1334" s="15"/>
      <c r="Y1334" s="15"/>
    </row>
    <row r="1335" spans="1:25" s="16" customFormat="1" ht="13" x14ac:dyDescent="0.3">
      <c r="A1335" s="91" t="s">
        <v>109</v>
      </c>
      <c r="B1335" s="92"/>
      <c r="C1335" s="92"/>
      <c r="D1335" s="92"/>
      <c r="E1335" s="92"/>
      <c r="F1335" s="92"/>
      <c r="G1335" s="92"/>
      <c r="H1335" s="92"/>
      <c r="I1335" s="92"/>
      <c r="J1335" s="92"/>
      <c r="K1335" s="92"/>
      <c r="L1335" s="92"/>
      <c r="M1335" s="92"/>
      <c r="N1335" s="92"/>
      <c r="O1335" s="92"/>
      <c r="P1335" s="92"/>
      <c r="Q1335" s="92"/>
      <c r="R1335" s="92"/>
      <c r="S1335" s="92"/>
      <c r="T1335" s="86"/>
      <c r="U1335" s="86"/>
      <c r="V1335" s="90"/>
      <c r="W1335" s="15"/>
      <c r="X1335" s="15"/>
      <c r="Y1335" s="15"/>
    </row>
    <row r="1336" spans="1:25" s="16" customFormat="1" ht="13" x14ac:dyDescent="0.3">
      <c r="A1336" s="20"/>
      <c r="B1336" s="21"/>
      <c r="C1336" s="21"/>
      <c r="D1336" s="21"/>
      <c r="E1336" s="21"/>
      <c r="F1336" s="21"/>
      <c r="G1336" s="21"/>
      <c r="H1336" s="21"/>
      <c r="I1336" s="21"/>
      <c r="J1336" s="21"/>
      <c r="K1336" s="21"/>
      <c r="L1336" s="21"/>
      <c r="M1336" s="21"/>
      <c r="N1336" s="21"/>
      <c r="O1336" s="21"/>
      <c r="P1336" s="21"/>
      <c r="Q1336" s="21"/>
      <c r="R1336" s="21"/>
      <c r="S1336" s="22"/>
      <c r="T1336" s="22"/>
      <c r="U1336" s="22"/>
      <c r="V1336" s="23"/>
      <c r="W1336" s="26"/>
      <c r="X1336" s="26"/>
      <c r="Y1336" s="26"/>
    </row>
    <row r="1337" spans="1:25" s="16" customFormat="1" ht="13" x14ac:dyDescent="0.3">
      <c r="A1337" s="103" t="s">
        <v>123</v>
      </c>
      <c r="B1337" s="104"/>
      <c r="C1337" s="104"/>
      <c r="D1337" s="104"/>
      <c r="E1337" s="104"/>
      <c r="F1337" s="104"/>
      <c r="G1337" s="104"/>
      <c r="H1337" s="104"/>
      <c r="I1337" s="104"/>
      <c r="J1337" s="104"/>
      <c r="K1337" s="104"/>
      <c r="L1337" s="104"/>
      <c r="M1337" s="104"/>
      <c r="N1337" s="104"/>
      <c r="O1337" s="104"/>
      <c r="P1337" s="104"/>
      <c r="Q1337" s="104"/>
      <c r="R1337" s="104"/>
      <c r="S1337" s="104"/>
      <c r="T1337" s="104"/>
      <c r="U1337" s="104"/>
      <c r="V1337" s="105"/>
      <c r="W1337" s="15"/>
      <c r="X1337" s="15"/>
      <c r="Y1337" s="15"/>
    </row>
    <row r="1338" spans="1:25" s="16" customFormat="1" ht="22.5" customHeight="1" x14ac:dyDescent="0.3">
      <c r="A1338" s="85" t="s">
        <v>124</v>
      </c>
      <c r="B1338" s="86"/>
      <c r="C1338" s="86"/>
      <c r="D1338" s="86"/>
      <c r="E1338" s="86"/>
      <c r="F1338" s="86"/>
      <c r="G1338" s="86"/>
      <c r="H1338" s="86"/>
      <c r="I1338" s="86"/>
      <c r="J1338" s="106" t="s">
        <v>125</v>
      </c>
      <c r="K1338" s="106"/>
      <c r="L1338" s="106"/>
      <c r="M1338" s="106"/>
      <c r="N1338" s="107" t="s">
        <v>126</v>
      </c>
      <c r="O1338" s="107"/>
      <c r="P1338" s="108"/>
      <c r="Q1338" s="86" t="s">
        <v>105</v>
      </c>
      <c r="R1338" s="86"/>
      <c r="S1338" s="86"/>
      <c r="T1338" s="86" t="s">
        <v>106</v>
      </c>
      <c r="U1338" s="86"/>
      <c r="V1338" s="90"/>
      <c r="W1338" s="15"/>
      <c r="X1338" s="15"/>
      <c r="Y1338" s="15"/>
    </row>
    <row r="1339" spans="1:25" s="16" customFormat="1" ht="13" x14ac:dyDescent="0.3">
      <c r="A1339" s="95" t="s">
        <v>127</v>
      </c>
      <c r="B1339" s="96"/>
      <c r="C1339" s="96"/>
      <c r="D1339" s="96"/>
      <c r="E1339" s="96"/>
      <c r="F1339" s="96"/>
      <c r="G1339" s="96"/>
      <c r="H1339" s="96"/>
      <c r="I1339" s="96"/>
      <c r="J1339" s="97">
        <v>1</v>
      </c>
      <c r="K1339" s="97"/>
      <c r="L1339" s="97"/>
      <c r="M1339" s="97"/>
      <c r="N1339" s="98">
        <v>139345</v>
      </c>
      <c r="O1339" s="98"/>
      <c r="P1339" s="99"/>
      <c r="Q1339" s="100">
        <v>0.22</v>
      </c>
      <c r="R1339" s="100"/>
      <c r="S1339" s="100"/>
      <c r="T1339" s="101">
        <f>+(J1339*N1339)/Q1339</f>
        <v>633386.36363636365</v>
      </c>
      <c r="U1339" s="101"/>
      <c r="V1339" s="102"/>
      <c r="W1339" s="15"/>
      <c r="X1339" s="15"/>
      <c r="Y1339" s="15"/>
    </row>
    <row r="1340" spans="1:25" s="16" customFormat="1" ht="13" x14ac:dyDescent="0.3">
      <c r="A1340" s="95" t="s">
        <v>128</v>
      </c>
      <c r="B1340" s="96"/>
      <c r="C1340" s="96"/>
      <c r="D1340" s="96"/>
      <c r="E1340" s="96"/>
      <c r="F1340" s="96"/>
      <c r="G1340" s="96"/>
      <c r="H1340" s="96"/>
      <c r="I1340" s="96"/>
      <c r="J1340" s="97">
        <v>1</v>
      </c>
      <c r="K1340" s="97"/>
      <c r="L1340" s="97"/>
      <c r="M1340" s="97"/>
      <c r="N1340" s="98">
        <v>95436</v>
      </c>
      <c r="O1340" s="98"/>
      <c r="P1340" s="99"/>
      <c r="Q1340" s="100">
        <v>0.22</v>
      </c>
      <c r="R1340" s="100"/>
      <c r="S1340" s="100"/>
      <c r="T1340" s="101">
        <f>+(J1340*N1340)/Q1340</f>
        <v>433800</v>
      </c>
      <c r="U1340" s="101"/>
      <c r="V1340" s="102"/>
      <c r="W1340" s="15"/>
      <c r="X1340" s="15"/>
      <c r="Y1340" s="15"/>
    </row>
    <row r="1341" spans="1:25" s="16" customFormat="1" ht="13" x14ac:dyDescent="0.3">
      <c r="A1341" s="85"/>
      <c r="B1341" s="86"/>
      <c r="C1341" s="86"/>
      <c r="D1341" s="86"/>
      <c r="E1341" s="86"/>
      <c r="F1341" s="86"/>
      <c r="G1341" s="86"/>
      <c r="H1341" s="86"/>
      <c r="I1341" s="86"/>
      <c r="J1341" s="87"/>
      <c r="K1341" s="88"/>
      <c r="L1341" s="88"/>
      <c r="M1341" s="88"/>
      <c r="N1341" s="88"/>
      <c r="O1341" s="88"/>
      <c r="P1341" s="89"/>
      <c r="Q1341" s="86"/>
      <c r="R1341" s="86"/>
      <c r="S1341" s="86"/>
      <c r="T1341" s="86"/>
      <c r="U1341" s="86"/>
      <c r="V1341" s="90"/>
      <c r="W1341" s="15"/>
      <c r="X1341" s="15"/>
      <c r="Y1341" s="15"/>
    </row>
    <row r="1342" spans="1:25" s="16" customFormat="1" ht="13" x14ac:dyDescent="0.3">
      <c r="A1342" s="91" t="s">
        <v>109</v>
      </c>
      <c r="B1342" s="92"/>
      <c r="C1342" s="92"/>
      <c r="D1342" s="92"/>
      <c r="E1342" s="92"/>
      <c r="F1342" s="92"/>
      <c r="G1342" s="92"/>
      <c r="H1342" s="92"/>
      <c r="I1342" s="92"/>
      <c r="J1342" s="92"/>
      <c r="K1342" s="92"/>
      <c r="L1342" s="92"/>
      <c r="M1342" s="92"/>
      <c r="N1342" s="92"/>
      <c r="O1342" s="92"/>
      <c r="P1342" s="92"/>
      <c r="Q1342" s="92"/>
      <c r="R1342" s="92"/>
      <c r="S1342" s="92"/>
      <c r="T1342" s="93">
        <f>+SUM(T1339:V1340)</f>
        <v>1067186.3636363638</v>
      </c>
      <c r="U1342" s="93"/>
      <c r="V1342" s="94"/>
      <c r="W1342" s="15"/>
      <c r="X1342" s="15"/>
      <c r="Y1342" s="15"/>
    </row>
    <row r="1343" spans="1:25" s="28" customFormat="1" x14ac:dyDescent="0.35">
      <c r="A1343" s="77" t="s">
        <v>129</v>
      </c>
      <c r="B1343" s="78"/>
      <c r="C1343" s="78"/>
      <c r="D1343" s="78"/>
      <c r="E1343" s="78"/>
      <c r="F1343" s="78"/>
      <c r="G1343" s="78"/>
      <c r="H1343" s="78"/>
      <c r="I1343" s="78"/>
      <c r="J1343" s="78"/>
      <c r="K1343" s="78"/>
      <c r="L1343" s="78"/>
      <c r="M1343" s="78"/>
      <c r="N1343" s="78"/>
      <c r="O1343" s="78"/>
      <c r="P1343" s="78"/>
      <c r="Q1343" s="78"/>
      <c r="R1343" s="78"/>
      <c r="S1343" s="78"/>
      <c r="T1343" s="79">
        <f>+T1342+T1335+T1329+T1321</f>
        <v>1177086.3636363638</v>
      </c>
      <c r="U1343" s="79"/>
      <c r="V1343" s="80"/>
      <c r="W1343" s="15"/>
      <c r="X1343" s="15"/>
      <c r="Y1343" s="15"/>
    </row>
    <row r="1344" spans="1:25" s="28" customFormat="1" x14ac:dyDescent="0.35">
      <c r="A1344" s="29" t="s">
        <v>130</v>
      </c>
      <c r="B1344" s="30"/>
      <c r="C1344" s="30"/>
      <c r="D1344" s="31"/>
      <c r="E1344" s="32">
        <v>0.25</v>
      </c>
      <c r="F1344" s="30"/>
      <c r="G1344" s="30"/>
      <c r="H1344" s="30"/>
      <c r="I1344" s="30"/>
      <c r="J1344" s="30"/>
      <c r="K1344" s="30"/>
      <c r="L1344" s="30"/>
      <c r="M1344" s="31"/>
      <c r="N1344" s="27"/>
      <c r="O1344" s="27"/>
      <c r="P1344" s="27"/>
      <c r="Q1344" s="27"/>
      <c r="R1344" s="27"/>
      <c r="S1344" s="27" t="s">
        <v>131</v>
      </c>
      <c r="T1344" s="79">
        <f>+T1343*E1344</f>
        <v>294271.59090909094</v>
      </c>
      <c r="U1344" s="79"/>
      <c r="V1344" s="80"/>
      <c r="W1344" s="15"/>
      <c r="X1344" s="15"/>
      <c r="Y1344" s="15"/>
    </row>
    <row r="1345" spans="1:25" s="28" customFormat="1" ht="15" thickBot="1" x14ac:dyDescent="0.4">
      <c r="A1345" s="81" t="s">
        <v>132</v>
      </c>
      <c r="B1345" s="82"/>
      <c r="C1345" s="82"/>
      <c r="D1345" s="82"/>
      <c r="E1345" s="82"/>
      <c r="F1345" s="82"/>
      <c r="G1345" s="82"/>
      <c r="H1345" s="82"/>
      <c r="I1345" s="82"/>
      <c r="J1345" s="82"/>
      <c r="K1345" s="82"/>
      <c r="L1345" s="82"/>
      <c r="M1345" s="82"/>
      <c r="N1345" s="82"/>
      <c r="O1345" s="82"/>
      <c r="P1345" s="82"/>
      <c r="Q1345" s="82"/>
      <c r="R1345" s="82"/>
      <c r="S1345" s="82"/>
      <c r="T1345" s="83">
        <f>+T1344+T1343</f>
        <v>1471357.9545454546</v>
      </c>
      <c r="U1345" s="83"/>
      <c r="V1345" s="84"/>
      <c r="W1345" s="15"/>
      <c r="X1345" s="15"/>
      <c r="Y1345" s="15"/>
    </row>
    <row r="1347" spans="1:25" ht="15" thickBot="1" x14ac:dyDescent="0.4"/>
    <row r="1348" spans="1:25" s="12" customFormat="1" ht="30" customHeight="1" x14ac:dyDescent="0.35">
      <c r="A1348" s="137"/>
      <c r="B1348" s="138"/>
      <c r="C1348" s="138"/>
      <c r="D1348" s="139"/>
      <c r="E1348" s="146" t="s">
        <v>94</v>
      </c>
      <c r="F1348" s="147"/>
      <c r="G1348" s="147"/>
      <c r="H1348" s="147"/>
      <c r="I1348" s="147"/>
      <c r="J1348" s="147"/>
      <c r="K1348" s="147"/>
      <c r="L1348" s="147"/>
      <c r="M1348" s="147"/>
      <c r="N1348" s="147"/>
      <c r="O1348" s="147"/>
      <c r="P1348" s="147"/>
      <c r="Q1348" s="147"/>
      <c r="R1348" s="147"/>
      <c r="S1348" s="148"/>
      <c r="T1348" s="146" t="s">
        <v>95</v>
      </c>
      <c r="U1348" s="147"/>
      <c r="V1348" s="148"/>
    </row>
    <row r="1349" spans="1:25" s="12" customFormat="1" ht="30" customHeight="1" thickBot="1" x14ac:dyDescent="0.4">
      <c r="A1349" s="140"/>
      <c r="B1349" s="141"/>
      <c r="C1349" s="141"/>
      <c r="D1349" s="142"/>
      <c r="E1349" s="149"/>
      <c r="F1349" s="150"/>
      <c r="G1349" s="150"/>
      <c r="H1349" s="150"/>
      <c r="I1349" s="150"/>
      <c r="J1349" s="150"/>
      <c r="K1349" s="150"/>
      <c r="L1349" s="150"/>
      <c r="M1349" s="150"/>
      <c r="N1349" s="150"/>
      <c r="O1349" s="150"/>
      <c r="P1349" s="150"/>
      <c r="Q1349" s="150"/>
      <c r="R1349" s="150"/>
      <c r="S1349" s="151"/>
      <c r="T1349" s="149"/>
      <c r="U1349" s="150"/>
      <c r="V1349" s="151"/>
    </row>
    <row r="1350" spans="1:25" s="12" customFormat="1" ht="5.15" customHeight="1" thickBot="1" x14ac:dyDescent="0.4">
      <c r="A1350" s="140"/>
      <c r="B1350" s="141"/>
      <c r="C1350" s="141"/>
      <c r="D1350" s="142"/>
      <c r="E1350" s="152"/>
      <c r="F1350" s="153"/>
      <c r="G1350" s="153"/>
      <c r="H1350" s="153"/>
      <c r="I1350" s="153"/>
      <c r="J1350" s="153"/>
      <c r="K1350" s="153"/>
      <c r="L1350" s="153"/>
      <c r="M1350" s="153"/>
      <c r="N1350" s="153"/>
      <c r="O1350" s="153"/>
      <c r="P1350" s="153"/>
      <c r="Q1350" s="153"/>
      <c r="R1350" s="153"/>
      <c r="S1350" s="153"/>
      <c r="T1350" s="153"/>
      <c r="U1350" s="153"/>
      <c r="V1350" s="154"/>
    </row>
    <row r="1351" spans="1:25" s="12" customFormat="1" ht="25" customHeight="1" thickBot="1" x14ac:dyDescent="0.4">
      <c r="A1351" s="140"/>
      <c r="B1351" s="141"/>
      <c r="C1351" s="141"/>
      <c r="D1351" s="142"/>
      <c r="E1351" s="128" t="s">
        <v>96</v>
      </c>
      <c r="F1351" s="129"/>
      <c r="G1351" s="129"/>
      <c r="H1351" s="129"/>
      <c r="I1351" s="129"/>
      <c r="J1351" s="129"/>
      <c r="K1351" s="129"/>
      <c r="L1351" s="129"/>
      <c r="M1351" s="129"/>
      <c r="N1351" s="129"/>
      <c r="O1351" s="129"/>
      <c r="P1351" s="129"/>
      <c r="Q1351" s="129"/>
      <c r="R1351" s="129"/>
      <c r="S1351" s="129"/>
      <c r="T1351" s="129"/>
      <c r="U1351" s="129"/>
      <c r="V1351" s="130"/>
    </row>
    <row r="1352" spans="1:25" s="12" customFormat="1" ht="5.15" customHeight="1" thickBot="1" x14ac:dyDescent="0.4">
      <c r="A1352" s="143"/>
      <c r="B1352" s="144"/>
      <c r="C1352" s="144"/>
      <c r="D1352" s="145"/>
      <c r="E1352" s="128"/>
      <c r="F1352" s="129"/>
      <c r="G1352" s="129"/>
      <c r="H1352" s="129"/>
      <c r="I1352" s="129"/>
      <c r="J1352" s="129"/>
      <c r="K1352" s="129"/>
      <c r="L1352" s="129"/>
      <c r="M1352" s="129"/>
      <c r="N1352" s="129"/>
      <c r="O1352" s="129"/>
      <c r="P1352" s="129"/>
      <c r="Q1352" s="129"/>
      <c r="R1352" s="129"/>
      <c r="S1352" s="129"/>
      <c r="T1352" s="129"/>
      <c r="U1352" s="129"/>
      <c r="V1352" s="130"/>
    </row>
    <row r="1353" spans="1:25" s="14" customFormat="1" x14ac:dyDescent="0.35">
      <c r="A1353" s="131" t="s">
        <v>97</v>
      </c>
      <c r="B1353" s="132"/>
      <c r="C1353" s="132"/>
      <c r="D1353" s="132"/>
      <c r="E1353" s="132"/>
      <c r="F1353" s="132"/>
      <c r="G1353" s="132"/>
      <c r="H1353" s="132"/>
      <c r="I1353" s="132"/>
      <c r="J1353" s="132"/>
      <c r="K1353" s="132"/>
      <c r="L1353" s="132"/>
      <c r="M1353" s="132"/>
      <c r="N1353" s="132"/>
      <c r="O1353" s="132"/>
      <c r="P1353" s="132"/>
      <c r="Q1353" s="132"/>
      <c r="R1353" s="132"/>
      <c r="S1353" s="132"/>
      <c r="T1353" s="132"/>
      <c r="U1353" s="132"/>
      <c r="V1353" s="133"/>
      <c r="W1353" s="13"/>
      <c r="X1353" s="13"/>
      <c r="Y1353" s="13"/>
    </row>
    <row r="1354" spans="1:25" s="16" customFormat="1" ht="13" x14ac:dyDescent="0.3">
      <c r="A1354" s="134" t="s">
        <v>98</v>
      </c>
      <c r="B1354" s="135"/>
      <c r="C1354" s="135" t="s">
        <v>3</v>
      </c>
      <c r="D1354" s="135"/>
      <c r="E1354" s="135"/>
      <c r="F1354" s="135"/>
      <c r="G1354" s="135"/>
      <c r="H1354" s="135"/>
      <c r="I1354" s="135"/>
      <c r="J1354" s="135"/>
      <c r="K1354" s="135"/>
      <c r="L1354" s="135"/>
      <c r="M1354" s="135"/>
      <c r="N1354" s="135"/>
      <c r="O1354" s="135"/>
      <c r="P1354" s="135"/>
      <c r="Q1354" s="135"/>
      <c r="R1354" s="135" t="s">
        <v>99</v>
      </c>
      <c r="S1354" s="135"/>
      <c r="T1354" s="135" t="s">
        <v>100</v>
      </c>
      <c r="U1354" s="135"/>
      <c r="V1354" s="136"/>
      <c r="W1354" s="15"/>
      <c r="X1354" s="15"/>
      <c r="Y1354" s="15"/>
    </row>
    <row r="1355" spans="1:25" s="14" customFormat="1" x14ac:dyDescent="0.35">
      <c r="A1355" s="123">
        <f>+'2026'!B30</f>
        <v>24</v>
      </c>
      <c r="B1355" s="124"/>
      <c r="C1355" s="125" t="str">
        <f>+'2026'!F30</f>
        <v>Suministro y reemplazo de manómetro 0 –200 PSI, con instalación y prueba de estanqueidad. Entrega a satisfacción y funcionamiento</v>
      </c>
      <c r="D1355" s="126"/>
      <c r="E1355" s="126"/>
      <c r="F1355" s="126"/>
      <c r="G1355" s="126"/>
      <c r="H1355" s="126"/>
      <c r="I1355" s="126"/>
      <c r="J1355" s="126"/>
      <c r="K1355" s="126"/>
      <c r="L1355" s="126"/>
      <c r="M1355" s="126"/>
      <c r="N1355" s="126"/>
      <c r="O1355" s="126"/>
      <c r="P1355" s="126"/>
      <c r="Q1355" s="126"/>
      <c r="R1355" s="126" t="str">
        <f>+'2026'!G30</f>
        <v>UND</v>
      </c>
      <c r="S1355" s="126"/>
      <c r="T1355" s="126"/>
      <c r="U1355" s="126"/>
      <c r="V1355" s="127"/>
      <c r="W1355" s="13"/>
      <c r="X1355" s="13"/>
      <c r="Y1355" s="13"/>
    </row>
    <row r="1356" spans="1:25" s="16" customFormat="1" ht="13" x14ac:dyDescent="0.3">
      <c r="A1356" s="17"/>
      <c r="B1356" s="18"/>
      <c r="C1356" s="18"/>
      <c r="D1356" s="18"/>
      <c r="E1356" s="18"/>
      <c r="F1356" s="18"/>
      <c r="G1356" s="18"/>
      <c r="H1356" s="18"/>
      <c r="I1356" s="18"/>
      <c r="J1356" s="18"/>
      <c r="K1356" s="18"/>
      <c r="L1356" s="18"/>
      <c r="M1356" s="18"/>
      <c r="N1356" s="18"/>
      <c r="O1356" s="18"/>
      <c r="P1356" s="18"/>
      <c r="Q1356" s="18"/>
      <c r="R1356" s="18"/>
      <c r="S1356" s="18"/>
      <c r="T1356" s="18"/>
      <c r="U1356" s="18"/>
      <c r="V1356" s="19"/>
      <c r="W1356" s="15"/>
      <c r="X1356" s="15"/>
      <c r="Y1356" s="15"/>
    </row>
    <row r="1357" spans="1:25" s="16" customFormat="1" ht="13" x14ac:dyDescent="0.3">
      <c r="A1357" s="103" t="s">
        <v>101</v>
      </c>
      <c r="B1357" s="104"/>
      <c r="C1357" s="104"/>
      <c r="D1357" s="104"/>
      <c r="E1357" s="104"/>
      <c r="F1357" s="104"/>
      <c r="G1357" s="104"/>
      <c r="H1357" s="104"/>
      <c r="I1357" s="104"/>
      <c r="J1357" s="104"/>
      <c r="K1357" s="104"/>
      <c r="L1357" s="104"/>
      <c r="M1357" s="104"/>
      <c r="N1357" s="104"/>
      <c r="O1357" s="104"/>
      <c r="P1357" s="104"/>
      <c r="Q1357" s="104"/>
      <c r="R1357" s="104"/>
      <c r="S1357" s="104"/>
      <c r="T1357" s="104"/>
      <c r="U1357" s="104"/>
      <c r="V1357" s="105"/>
      <c r="W1357" s="15"/>
      <c r="X1357" s="15"/>
      <c r="Y1357" s="15"/>
    </row>
    <row r="1358" spans="1:25" s="16" customFormat="1" ht="13" x14ac:dyDescent="0.3">
      <c r="A1358" s="85" t="s">
        <v>3</v>
      </c>
      <c r="B1358" s="86"/>
      <c r="C1358" s="86"/>
      <c r="D1358" s="86"/>
      <c r="E1358" s="86"/>
      <c r="F1358" s="86"/>
      <c r="G1358" s="86"/>
      <c r="H1358" s="86" t="s">
        <v>102</v>
      </c>
      <c r="I1358" s="86"/>
      <c r="J1358" s="86"/>
      <c r="K1358" s="86" t="s">
        <v>103</v>
      </c>
      <c r="L1358" s="86"/>
      <c r="M1358" s="86"/>
      <c r="N1358" s="86"/>
      <c r="O1358" s="86" t="s">
        <v>104</v>
      </c>
      <c r="P1358" s="86"/>
      <c r="Q1358" s="86"/>
      <c r="R1358" s="86" t="s">
        <v>105</v>
      </c>
      <c r="S1358" s="86"/>
      <c r="T1358" s="86" t="s">
        <v>106</v>
      </c>
      <c r="U1358" s="86"/>
      <c r="V1358" s="90"/>
      <c r="W1358" s="15"/>
      <c r="X1358" s="15"/>
      <c r="Y1358" s="15"/>
    </row>
    <row r="1359" spans="1:25" s="16" customFormat="1" ht="13" x14ac:dyDescent="0.3">
      <c r="A1359" s="95" t="s">
        <v>107</v>
      </c>
      <c r="B1359" s="122"/>
      <c r="C1359" s="122"/>
      <c r="D1359" s="122"/>
      <c r="E1359" s="122"/>
      <c r="F1359" s="122"/>
      <c r="G1359" s="122"/>
      <c r="H1359" s="86"/>
      <c r="I1359" s="86"/>
      <c r="J1359" s="86"/>
      <c r="K1359" s="86"/>
      <c r="L1359" s="86"/>
      <c r="M1359" s="86"/>
      <c r="N1359" s="86"/>
      <c r="O1359" s="86"/>
      <c r="P1359" s="86"/>
      <c r="Q1359" s="86"/>
      <c r="R1359" s="86"/>
      <c r="S1359" s="86"/>
      <c r="T1359" s="101">
        <v>15000</v>
      </c>
      <c r="U1359" s="101"/>
      <c r="V1359" s="102"/>
      <c r="W1359" s="15"/>
      <c r="X1359" s="15"/>
      <c r="Y1359" s="15"/>
    </row>
    <row r="1360" spans="1:25" s="16" customFormat="1" ht="13" x14ac:dyDescent="0.3">
      <c r="A1360" s="95" t="s">
        <v>108</v>
      </c>
      <c r="B1360" s="96"/>
      <c r="C1360" s="96"/>
      <c r="D1360" s="96"/>
      <c r="E1360" s="96"/>
      <c r="F1360" s="96"/>
      <c r="G1360" s="96"/>
      <c r="H1360" s="86"/>
      <c r="I1360" s="86"/>
      <c r="J1360" s="86"/>
      <c r="K1360" s="86"/>
      <c r="L1360" s="86"/>
      <c r="M1360" s="86"/>
      <c r="N1360" s="86"/>
      <c r="O1360" s="101">
        <v>250000</v>
      </c>
      <c r="P1360" s="101"/>
      <c r="Q1360" s="101"/>
      <c r="R1360" s="100">
        <v>8</v>
      </c>
      <c r="S1360" s="100"/>
      <c r="T1360" s="163">
        <f>+O1360/R1360</f>
        <v>31250</v>
      </c>
      <c r="U1360" s="163"/>
      <c r="V1360" s="164"/>
      <c r="W1360" s="15"/>
      <c r="X1360" s="15"/>
      <c r="Y1360" s="15"/>
    </row>
    <row r="1361" spans="1:25" s="16" customFormat="1" ht="13" x14ac:dyDescent="0.3">
      <c r="A1361" s="95"/>
      <c r="B1361" s="96"/>
      <c r="C1361" s="96"/>
      <c r="D1361" s="96"/>
      <c r="E1361" s="96"/>
      <c r="F1361" s="96"/>
      <c r="G1361" s="96"/>
      <c r="H1361" s="86"/>
      <c r="I1361" s="86"/>
      <c r="J1361" s="86"/>
      <c r="K1361" s="86"/>
      <c r="L1361" s="86"/>
      <c r="M1361" s="86"/>
      <c r="N1361" s="86"/>
      <c r="O1361" s="101"/>
      <c r="P1361" s="101"/>
      <c r="Q1361" s="101"/>
      <c r="R1361" s="100"/>
      <c r="S1361" s="100"/>
      <c r="T1361" s="163"/>
      <c r="U1361" s="163"/>
      <c r="V1361" s="164"/>
      <c r="W1361" s="15"/>
      <c r="X1361" s="15"/>
      <c r="Y1361" s="15"/>
    </row>
    <row r="1362" spans="1:25" s="16" customFormat="1" ht="13" x14ac:dyDescent="0.3">
      <c r="A1362" s="91" t="s">
        <v>109</v>
      </c>
      <c r="B1362" s="92"/>
      <c r="C1362" s="92"/>
      <c r="D1362" s="92"/>
      <c r="E1362" s="92"/>
      <c r="F1362" s="92"/>
      <c r="G1362" s="92"/>
      <c r="H1362" s="92"/>
      <c r="I1362" s="92"/>
      <c r="J1362" s="92"/>
      <c r="K1362" s="92"/>
      <c r="L1362" s="92"/>
      <c r="M1362" s="92"/>
      <c r="N1362" s="92"/>
      <c r="O1362" s="92"/>
      <c r="P1362" s="92"/>
      <c r="Q1362" s="92"/>
      <c r="R1362" s="92"/>
      <c r="S1362" s="92"/>
      <c r="T1362" s="109">
        <f>+SUM(T1359:V1361)</f>
        <v>46250</v>
      </c>
      <c r="U1362" s="86"/>
      <c r="V1362" s="90"/>
      <c r="W1362" s="15"/>
      <c r="X1362" s="15"/>
      <c r="Y1362" s="15"/>
    </row>
    <row r="1363" spans="1:25" s="16" customFormat="1" ht="13" x14ac:dyDescent="0.3">
      <c r="A1363" s="20"/>
      <c r="B1363" s="21"/>
      <c r="C1363" s="21"/>
      <c r="D1363" s="21"/>
      <c r="E1363" s="21"/>
      <c r="F1363" s="21"/>
      <c r="G1363" s="21"/>
      <c r="H1363" s="21"/>
      <c r="I1363" s="21"/>
      <c r="J1363" s="21"/>
      <c r="K1363" s="21"/>
      <c r="L1363" s="21"/>
      <c r="M1363" s="21"/>
      <c r="N1363" s="21"/>
      <c r="O1363" s="21"/>
      <c r="P1363" s="21"/>
      <c r="Q1363" s="21"/>
      <c r="R1363" s="21"/>
      <c r="S1363" s="22"/>
      <c r="T1363" s="22"/>
      <c r="U1363" s="22"/>
      <c r="V1363" s="23"/>
      <c r="W1363" s="15"/>
      <c r="X1363" s="15"/>
      <c r="Y1363" s="15"/>
    </row>
    <row r="1364" spans="1:25" s="16" customFormat="1" ht="13" x14ac:dyDescent="0.3">
      <c r="A1364" s="103" t="s">
        <v>110</v>
      </c>
      <c r="B1364" s="104"/>
      <c r="C1364" s="104"/>
      <c r="D1364" s="104"/>
      <c r="E1364" s="104"/>
      <c r="F1364" s="104"/>
      <c r="G1364" s="104"/>
      <c r="H1364" s="104"/>
      <c r="I1364" s="104"/>
      <c r="J1364" s="104"/>
      <c r="K1364" s="104"/>
      <c r="L1364" s="104"/>
      <c r="M1364" s="104"/>
      <c r="N1364" s="104"/>
      <c r="O1364" s="104"/>
      <c r="P1364" s="104"/>
      <c r="Q1364" s="104"/>
      <c r="R1364" s="104"/>
      <c r="S1364" s="104"/>
      <c r="T1364" s="104"/>
      <c r="U1364" s="104"/>
      <c r="V1364" s="105"/>
      <c r="W1364" s="15"/>
      <c r="X1364" s="15"/>
      <c r="Y1364" s="15"/>
    </row>
    <row r="1365" spans="1:25" s="16" customFormat="1" ht="13" x14ac:dyDescent="0.3">
      <c r="A1365" s="118" t="s">
        <v>3</v>
      </c>
      <c r="B1365" s="119"/>
      <c r="C1365" s="119"/>
      <c r="D1365" s="119"/>
      <c r="E1365" s="119"/>
      <c r="F1365" s="119"/>
      <c r="G1365" s="119"/>
      <c r="H1365" s="119"/>
      <c r="I1365" s="119"/>
      <c r="J1365" s="119"/>
      <c r="K1365" s="119"/>
      <c r="L1365" s="119"/>
      <c r="M1365" s="119" t="s">
        <v>99</v>
      </c>
      <c r="N1365" s="119"/>
      <c r="O1365" s="119" t="s">
        <v>100</v>
      </c>
      <c r="P1365" s="119"/>
      <c r="Q1365" s="119" t="s">
        <v>111</v>
      </c>
      <c r="R1365" s="119"/>
      <c r="S1365" s="119"/>
      <c r="T1365" s="119" t="s">
        <v>112</v>
      </c>
      <c r="U1365" s="119"/>
      <c r="V1365" s="120"/>
      <c r="W1365" s="15"/>
      <c r="X1365" s="15"/>
      <c r="Y1365" s="15"/>
    </row>
    <row r="1366" spans="1:25" s="16" customFormat="1" ht="13" x14ac:dyDescent="0.3">
      <c r="A1366" s="110" t="s">
        <v>194</v>
      </c>
      <c r="B1366" s="111"/>
      <c r="C1366" s="111"/>
      <c r="D1366" s="111"/>
      <c r="E1366" s="111"/>
      <c r="F1366" s="111"/>
      <c r="G1366" s="111"/>
      <c r="H1366" s="111"/>
      <c r="I1366" s="111"/>
      <c r="J1366" s="111"/>
      <c r="K1366" s="111"/>
      <c r="L1366" s="112"/>
      <c r="M1366" s="113" t="s">
        <v>7</v>
      </c>
      <c r="N1366" s="113"/>
      <c r="O1366" s="117">
        <v>1</v>
      </c>
      <c r="P1366" s="117"/>
      <c r="Q1366" s="114">
        <v>205000</v>
      </c>
      <c r="R1366" s="114"/>
      <c r="S1366" s="114"/>
      <c r="T1366" s="115">
        <f>+O1366*Q1366</f>
        <v>205000</v>
      </c>
      <c r="U1366" s="113"/>
      <c r="V1366" s="116"/>
      <c r="W1366" s="15"/>
      <c r="X1366" s="15"/>
      <c r="Y1366" s="15"/>
    </row>
    <row r="1367" spans="1:25" s="16" customFormat="1" ht="13" x14ac:dyDescent="0.3">
      <c r="A1367" s="110" t="s">
        <v>192</v>
      </c>
      <c r="B1367" s="111"/>
      <c r="C1367" s="111"/>
      <c r="D1367" s="111"/>
      <c r="E1367" s="111"/>
      <c r="F1367" s="111"/>
      <c r="G1367" s="111"/>
      <c r="H1367" s="111"/>
      <c r="I1367" s="111"/>
      <c r="J1367" s="111"/>
      <c r="K1367" s="111"/>
      <c r="L1367" s="112"/>
      <c r="M1367" s="113" t="s">
        <v>7</v>
      </c>
      <c r="N1367" s="113"/>
      <c r="O1367" s="117">
        <v>2</v>
      </c>
      <c r="P1367" s="117"/>
      <c r="Q1367" s="114">
        <v>8000</v>
      </c>
      <c r="R1367" s="114"/>
      <c r="S1367" s="114"/>
      <c r="T1367" s="115">
        <f t="shared" ref="T1367:T1368" si="31">+O1367*Q1367</f>
        <v>16000</v>
      </c>
      <c r="U1367" s="113"/>
      <c r="V1367" s="116"/>
      <c r="W1367" s="15"/>
      <c r="X1367" s="15"/>
      <c r="Y1367" s="15"/>
    </row>
    <row r="1368" spans="1:25" s="16" customFormat="1" ht="13" x14ac:dyDescent="0.3">
      <c r="A1368" s="110" t="s">
        <v>193</v>
      </c>
      <c r="B1368" s="111"/>
      <c r="C1368" s="111"/>
      <c r="D1368" s="111"/>
      <c r="E1368" s="111"/>
      <c r="F1368" s="111"/>
      <c r="G1368" s="111"/>
      <c r="H1368" s="111"/>
      <c r="I1368" s="111"/>
      <c r="J1368" s="111"/>
      <c r="K1368" s="111"/>
      <c r="L1368" s="112"/>
      <c r="M1368" s="113" t="s">
        <v>7</v>
      </c>
      <c r="N1368" s="113"/>
      <c r="O1368" s="117">
        <v>1</v>
      </c>
      <c r="P1368" s="117"/>
      <c r="Q1368" s="114">
        <v>5000</v>
      </c>
      <c r="R1368" s="114"/>
      <c r="S1368" s="114"/>
      <c r="T1368" s="115">
        <f t="shared" si="31"/>
        <v>5000</v>
      </c>
      <c r="U1368" s="113"/>
      <c r="V1368" s="116"/>
      <c r="W1368" s="15"/>
      <c r="X1368" s="15"/>
      <c r="Y1368" s="15"/>
    </row>
    <row r="1369" spans="1:25" s="16" customFormat="1" ht="13" x14ac:dyDescent="0.3">
      <c r="A1369" s="155"/>
      <c r="B1369" s="156"/>
      <c r="C1369" s="156"/>
      <c r="D1369" s="156"/>
      <c r="E1369" s="156"/>
      <c r="F1369" s="156"/>
      <c r="G1369" s="156"/>
      <c r="H1369" s="156"/>
      <c r="I1369" s="156"/>
      <c r="J1369" s="156"/>
      <c r="K1369" s="156"/>
      <c r="L1369" s="157"/>
      <c r="M1369" s="158"/>
      <c r="N1369" s="159"/>
      <c r="O1369" s="160"/>
      <c r="P1369" s="161"/>
      <c r="Q1369" s="162"/>
      <c r="R1369" s="98"/>
      <c r="S1369" s="99"/>
      <c r="T1369" s="115"/>
      <c r="U1369" s="113"/>
      <c r="V1369" s="116"/>
      <c r="W1369" s="15"/>
      <c r="X1369" s="15"/>
      <c r="Y1369" s="15"/>
    </row>
    <row r="1370" spans="1:25" s="16" customFormat="1" ht="13" x14ac:dyDescent="0.3">
      <c r="A1370" s="91" t="s">
        <v>109</v>
      </c>
      <c r="B1370" s="92"/>
      <c r="C1370" s="92"/>
      <c r="D1370" s="92"/>
      <c r="E1370" s="92"/>
      <c r="F1370" s="92"/>
      <c r="G1370" s="92"/>
      <c r="H1370" s="92"/>
      <c r="I1370" s="92"/>
      <c r="J1370" s="92"/>
      <c r="K1370" s="92"/>
      <c r="L1370" s="92"/>
      <c r="M1370" s="92"/>
      <c r="N1370" s="92"/>
      <c r="O1370" s="92"/>
      <c r="P1370" s="92"/>
      <c r="Q1370" s="92"/>
      <c r="R1370" s="92"/>
      <c r="S1370" s="92"/>
      <c r="T1370" s="109">
        <f>+SUM(T1366:V1369)</f>
        <v>226000</v>
      </c>
      <c r="U1370" s="86"/>
      <c r="V1370" s="90"/>
      <c r="W1370" s="15"/>
      <c r="X1370" s="15"/>
      <c r="Y1370" s="15"/>
    </row>
    <row r="1371" spans="1:25" s="16" customFormat="1" ht="13" x14ac:dyDescent="0.3">
      <c r="A1371" s="103" t="s">
        <v>117</v>
      </c>
      <c r="B1371" s="104"/>
      <c r="C1371" s="104"/>
      <c r="D1371" s="104"/>
      <c r="E1371" s="104"/>
      <c r="F1371" s="104"/>
      <c r="G1371" s="104"/>
      <c r="H1371" s="104"/>
      <c r="I1371" s="104"/>
      <c r="J1371" s="104"/>
      <c r="K1371" s="104"/>
      <c r="L1371" s="104"/>
      <c r="M1371" s="104"/>
      <c r="N1371" s="104"/>
      <c r="O1371" s="104"/>
      <c r="P1371" s="104"/>
      <c r="Q1371" s="104"/>
      <c r="R1371" s="104"/>
      <c r="S1371" s="104"/>
      <c r="T1371" s="104"/>
      <c r="U1371" s="104"/>
      <c r="V1371" s="105"/>
      <c r="W1371" s="15"/>
      <c r="X1371" s="15"/>
      <c r="Y1371" s="15"/>
    </row>
    <row r="1372" spans="1:25" s="16" customFormat="1" ht="13" x14ac:dyDescent="0.3">
      <c r="A1372" s="85" t="s">
        <v>118</v>
      </c>
      <c r="B1372" s="86"/>
      <c r="C1372" s="86"/>
      <c r="D1372" s="86"/>
      <c r="E1372" s="86"/>
      <c r="F1372" s="86"/>
      <c r="G1372" s="86"/>
      <c r="H1372" s="86"/>
      <c r="I1372" s="86"/>
      <c r="J1372" s="86"/>
      <c r="K1372" s="86" t="s">
        <v>119</v>
      </c>
      <c r="L1372" s="86"/>
      <c r="M1372" s="86" t="s">
        <v>120</v>
      </c>
      <c r="N1372" s="86"/>
      <c r="O1372" s="86" t="s">
        <v>121</v>
      </c>
      <c r="P1372" s="86"/>
      <c r="Q1372" s="86"/>
      <c r="R1372" s="86" t="s">
        <v>122</v>
      </c>
      <c r="S1372" s="86"/>
      <c r="T1372" s="86" t="s">
        <v>106</v>
      </c>
      <c r="U1372" s="86"/>
      <c r="V1372" s="90"/>
      <c r="W1372" s="15"/>
      <c r="X1372" s="15"/>
      <c r="Y1372" s="15"/>
    </row>
    <row r="1373" spans="1:25" s="16" customFormat="1" ht="13" x14ac:dyDescent="0.3">
      <c r="A1373" s="85"/>
      <c r="B1373" s="86"/>
      <c r="C1373" s="86"/>
      <c r="D1373" s="86"/>
      <c r="E1373" s="86"/>
      <c r="F1373" s="86"/>
      <c r="G1373" s="86"/>
      <c r="H1373" s="86"/>
      <c r="I1373" s="86"/>
      <c r="J1373" s="86"/>
      <c r="K1373" s="86"/>
      <c r="L1373" s="86"/>
      <c r="M1373" s="86"/>
      <c r="N1373" s="86"/>
      <c r="O1373" s="86"/>
      <c r="P1373" s="86"/>
      <c r="Q1373" s="86"/>
      <c r="R1373" s="86"/>
      <c r="S1373" s="86"/>
      <c r="T1373" s="86"/>
      <c r="U1373" s="86"/>
      <c r="V1373" s="90"/>
      <c r="W1373" s="15"/>
      <c r="X1373" s="15"/>
      <c r="Y1373" s="15"/>
    </row>
    <row r="1374" spans="1:25" s="16" customFormat="1" ht="13" x14ac:dyDescent="0.3">
      <c r="A1374" s="85"/>
      <c r="B1374" s="86"/>
      <c r="C1374" s="86"/>
      <c r="D1374" s="86"/>
      <c r="E1374" s="86"/>
      <c r="F1374" s="86"/>
      <c r="G1374" s="86"/>
      <c r="H1374" s="86"/>
      <c r="I1374" s="86"/>
      <c r="J1374" s="86"/>
      <c r="K1374" s="86"/>
      <c r="L1374" s="86"/>
      <c r="M1374" s="86"/>
      <c r="N1374" s="86"/>
      <c r="O1374" s="86"/>
      <c r="P1374" s="86"/>
      <c r="Q1374" s="86"/>
      <c r="R1374" s="86"/>
      <c r="S1374" s="86"/>
      <c r="T1374" s="86"/>
      <c r="U1374" s="86"/>
      <c r="V1374" s="90"/>
      <c r="W1374" s="15"/>
      <c r="X1374" s="15"/>
      <c r="Y1374" s="15"/>
    </row>
    <row r="1375" spans="1:25" s="16" customFormat="1" ht="13" x14ac:dyDescent="0.3">
      <c r="A1375" s="85"/>
      <c r="B1375" s="86"/>
      <c r="C1375" s="86"/>
      <c r="D1375" s="86"/>
      <c r="E1375" s="86"/>
      <c r="F1375" s="86"/>
      <c r="G1375" s="86"/>
      <c r="H1375" s="86"/>
      <c r="I1375" s="86"/>
      <c r="J1375" s="86"/>
      <c r="K1375" s="86"/>
      <c r="L1375" s="86"/>
      <c r="M1375" s="86"/>
      <c r="N1375" s="86"/>
      <c r="O1375" s="86"/>
      <c r="P1375" s="86"/>
      <c r="Q1375" s="86"/>
      <c r="R1375" s="86"/>
      <c r="S1375" s="86"/>
      <c r="T1375" s="86"/>
      <c r="U1375" s="86"/>
      <c r="V1375" s="90"/>
      <c r="W1375" s="15"/>
      <c r="X1375" s="15"/>
      <c r="Y1375" s="15"/>
    </row>
    <row r="1376" spans="1:25" s="16" customFormat="1" ht="13" x14ac:dyDescent="0.3">
      <c r="A1376" s="91" t="s">
        <v>109</v>
      </c>
      <c r="B1376" s="92"/>
      <c r="C1376" s="92"/>
      <c r="D1376" s="92"/>
      <c r="E1376" s="92"/>
      <c r="F1376" s="92"/>
      <c r="G1376" s="92"/>
      <c r="H1376" s="92"/>
      <c r="I1376" s="92"/>
      <c r="J1376" s="92"/>
      <c r="K1376" s="92"/>
      <c r="L1376" s="92"/>
      <c r="M1376" s="92"/>
      <c r="N1376" s="92"/>
      <c r="O1376" s="92"/>
      <c r="P1376" s="92"/>
      <c r="Q1376" s="92"/>
      <c r="R1376" s="92"/>
      <c r="S1376" s="92"/>
      <c r="T1376" s="86"/>
      <c r="U1376" s="86"/>
      <c r="V1376" s="90"/>
      <c r="W1376" s="15"/>
      <c r="X1376" s="15"/>
      <c r="Y1376" s="15"/>
    </row>
    <row r="1377" spans="1:25" s="16" customFormat="1" ht="13" x14ac:dyDescent="0.3">
      <c r="A1377" s="20"/>
      <c r="B1377" s="21"/>
      <c r="C1377" s="21"/>
      <c r="D1377" s="21"/>
      <c r="E1377" s="21"/>
      <c r="F1377" s="21"/>
      <c r="G1377" s="21"/>
      <c r="H1377" s="21"/>
      <c r="I1377" s="21"/>
      <c r="J1377" s="21"/>
      <c r="K1377" s="21"/>
      <c r="L1377" s="21"/>
      <c r="M1377" s="21"/>
      <c r="N1377" s="21"/>
      <c r="O1377" s="21"/>
      <c r="P1377" s="21"/>
      <c r="Q1377" s="21"/>
      <c r="R1377" s="21"/>
      <c r="S1377" s="22"/>
      <c r="T1377" s="22"/>
      <c r="U1377" s="22"/>
      <c r="V1377" s="23"/>
      <c r="W1377" s="26"/>
      <c r="X1377" s="26"/>
      <c r="Y1377" s="26"/>
    </row>
    <row r="1378" spans="1:25" s="16" customFormat="1" ht="13" x14ac:dyDescent="0.3">
      <c r="A1378" s="103" t="s">
        <v>123</v>
      </c>
      <c r="B1378" s="104"/>
      <c r="C1378" s="104"/>
      <c r="D1378" s="104"/>
      <c r="E1378" s="104"/>
      <c r="F1378" s="104"/>
      <c r="G1378" s="104"/>
      <c r="H1378" s="104"/>
      <c r="I1378" s="104"/>
      <c r="J1378" s="104"/>
      <c r="K1378" s="104"/>
      <c r="L1378" s="104"/>
      <c r="M1378" s="104"/>
      <c r="N1378" s="104"/>
      <c r="O1378" s="104"/>
      <c r="P1378" s="104"/>
      <c r="Q1378" s="104"/>
      <c r="R1378" s="104"/>
      <c r="S1378" s="104"/>
      <c r="T1378" s="104"/>
      <c r="U1378" s="104"/>
      <c r="V1378" s="105"/>
      <c r="W1378" s="15"/>
      <c r="X1378" s="15"/>
      <c r="Y1378" s="15"/>
    </row>
    <row r="1379" spans="1:25" s="16" customFormat="1" ht="22.5" customHeight="1" x14ac:dyDescent="0.3">
      <c r="A1379" s="85" t="s">
        <v>124</v>
      </c>
      <c r="B1379" s="86"/>
      <c r="C1379" s="86"/>
      <c r="D1379" s="86"/>
      <c r="E1379" s="86"/>
      <c r="F1379" s="86"/>
      <c r="G1379" s="86"/>
      <c r="H1379" s="86"/>
      <c r="I1379" s="86"/>
      <c r="J1379" s="106" t="s">
        <v>125</v>
      </c>
      <c r="K1379" s="106"/>
      <c r="L1379" s="106"/>
      <c r="M1379" s="106"/>
      <c r="N1379" s="107" t="s">
        <v>126</v>
      </c>
      <c r="O1379" s="107"/>
      <c r="P1379" s="108"/>
      <c r="Q1379" s="86" t="s">
        <v>105</v>
      </c>
      <c r="R1379" s="86"/>
      <c r="S1379" s="86"/>
      <c r="T1379" s="86" t="s">
        <v>106</v>
      </c>
      <c r="U1379" s="86"/>
      <c r="V1379" s="90"/>
      <c r="W1379" s="15"/>
      <c r="X1379" s="15"/>
      <c r="Y1379" s="15"/>
    </row>
    <row r="1380" spans="1:25" s="16" customFormat="1" ht="13" x14ac:dyDescent="0.3">
      <c r="A1380" s="95" t="s">
        <v>127</v>
      </c>
      <c r="B1380" s="96"/>
      <c r="C1380" s="96"/>
      <c r="D1380" s="96"/>
      <c r="E1380" s="96"/>
      <c r="F1380" s="96"/>
      <c r="G1380" s="96"/>
      <c r="H1380" s="96"/>
      <c r="I1380" s="96"/>
      <c r="J1380" s="97">
        <v>1</v>
      </c>
      <c r="K1380" s="97"/>
      <c r="L1380" s="97"/>
      <c r="M1380" s="97"/>
      <c r="N1380" s="98">
        <v>139345</v>
      </c>
      <c r="O1380" s="98"/>
      <c r="P1380" s="99"/>
      <c r="Q1380" s="100">
        <v>4.5</v>
      </c>
      <c r="R1380" s="100"/>
      <c r="S1380" s="100"/>
      <c r="T1380" s="101">
        <f>+(J1380*N1380)/Q1380</f>
        <v>30965.555555555555</v>
      </c>
      <c r="U1380" s="101"/>
      <c r="V1380" s="102"/>
      <c r="W1380" s="15"/>
      <c r="X1380" s="15"/>
      <c r="Y1380" s="15"/>
    </row>
    <row r="1381" spans="1:25" s="16" customFormat="1" ht="13" x14ac:dyDescent="0.3">
      <c r="A1381" s="95" t="s">
        <v>128</v>
      </c>
      <c r="B1381" s="96"/>
      <c r="C1381" s="96"/>
      <c r="D1381" s="96"/>
      <c r="E1381" s="96"/>
      <c r="F1381" s="96"/>
      <c r="G1381" s="96"/>
      <c r="H1381" s="96"/>
      <c r="I1381" s="96"/>
      <c r="J1381" s="97">
        <v>1</v>
      </c>
      <c r="K1381" s="97"/>
      <c r="L1381" s="97"/>
      <c r="M1381" s="97"/>
      <c r="N1381" s="98">
        <v>95436</v>
      </c>
      <c r="O1381" s="98"/>
      <c r="P1381" s="99"/>
      <c r="Q1381" s="100">
        <v>4.5</v>
      </c>
      <c r="R1381" s="100"/>
      <c r="S1381" s="100"/>
      <c r="T1381" s="101">
        <f>+(J1381*N1381)/Q1381</f>
        <v>21208</v>
      </c>
      <c r="U1381" s="101"/>
      <c r="V1381" s="102"/>
      <c r="W1381" s="15"/>
      <c r="X1381" s="15"/>
      <c r="Y1381" s="15"/>
    </row>
    <row r="1382" spans="1:25" s="16" customFormat="1" ht="13" x14ac:dyDescent="0.3">
      <c r="A1382" s="85"/>
      <c r="B1382" s="86"/>
      <c r="C1382" s="86"/>
      <c r="D1382" s="86"/>
      <c r="E1382" s="86"/>
      <c r="F1382" s="86"/>
      <c r="G1382" s="86"/>
      <c r="H1382" s="86"/>
      <c r="I1382" s="86"/>
      <c r="J1382" s="87"/>
      <c r="K1382" s="88"/>
      <c r="L1382" s="88"/>
      <c r="M1382" s="88"/>
      <c r="N1382" s="88"/>
      <c r="O1382" s="88"/>
      <c r="P1382" s="89"/>
      <c r="Q1382" s="86"/>
      <c r="R1382" s="86"/>
      <c r="S1382" s="86"/>
      <c r="T1382" s="86"/>
      <c r="U1382" s="86"/>
      <c r="V1382" s="90"/>
      <c r="W1382" s="15"/>
      <c r="X1382" s="15"/>
      <c r="Y1382" s="15"/>
    </row>
    <row r="1383" spans="1:25" s="16" customFormat="1" ht="13" x14ac:dyDescent="0.3">
      <c r="A1383" s="91" t="s">
        <v>109</v>
      </c>
      <c r="B1383" s="92"/>
      <c r="C1383" s="92"/>
      <c r="D1383" s="92"/>
      <c r="E1383" s="92"/>
      <c r="F1383" s="92"/>
      <c r="G1383" s="92"/>
      <c r="H1383" s="92"/>
      <c r="I1383" s="92"/>
      <c r="J1383" s="92"/>
      <c r="K1383" s="92"/>
      <c r="L1383" s="92"/>
      <c r="M1383" s="92"/>
      <c r="N1383" s="92"/>
      <c r="O1383" s="92"/>
      <c r="P1383" s="92"/>
      <c r="Q1383" s="92"/>
      <c r="R1383" s="92"/>
      <c r="S1383" s="92"/>
      <c r="T1383" s="93">
        <f>+SUM(T1380:V1381)</f>
        <v>52173.555555555555</v>
      </c>
      <c r="U1383" s="93"/>
      <c r="V1383" s="94"/>
      <c r="W1383" s="15"/>
      <c r="X1383" s="15"/>
      <c r="Y1383" s="15"/>
    </row>
    <row r="1384" spans="1:25" s="28" customFormat="1" x14ac:dyDescent="0.35">
      <c r="A1384" s="77" t="s">
        <v>129</v>
      </c>
      <c r="B1384" s="78"/>
      <c r="C1384" s="78"/>
      <c r="D1384" s="78"/>
      <c r="E1384" s="78"/>
      <c r="F1384" s="78"/>
      <c r="G1384" s="78"/>
      <c r="H1384" s="78"/>
      <c r="I1384" s="78"/>
      <c r="J1384" s="78"/>
      <c r="K1384" s="78"/>
      <c r="L1384" s="78"/>
      <c r="M1384" s="78"/>
      <c r="N1384" s="78"/>
      <c r="O1384" s="78"/>
      <c r="P1384" s="78"/>
      <c r="Q1384" s="78"/>
      <c r="R1384" s="78"/>
      <c r="S1384" s="78"/>
      <c r="T1384" s="79">
        <f>+T1383+T1376+T1370+T1362</f>
        <v>324423.55555555556</v>
      </c>
      <c r="U1384" s="79"/>
      <c r="V1384" s="80"/>
      <c r="W1384" s="15"/>
      <c r="X1384" s="15"/>
      <c r="Y1384" s="15"/>
    </row>
    <row r="1385" spans="1:25" s="28" customFormat="1" x14ac:dyDescent="0.35">
      <c r="A1385" s="29" t="s">
        <v>130</v>
      </c>
      <c r="B1385" s="30"/>
      <c r="C1385" s="30"/>
      <c r="D1385" s="31"/>
      <c r="E1385" s="32">
        <v>0.25</v>
      </c>
      <c r="F1385" s="30"/>
      <c r="G1385" s="30"/>
      <c r="H1385" s="30"/>
      <c r="I1385" s="30"/>
      <c r="J1385" s="30"/>
      <c r="K1385" s="30"/>
      <c r="L1385" s="30"/>
      <c r="M1385" s="31"/>
      <c r="N1385" s="27"/>
      <c r="O1385" s="27"/>
      <c r="P1385" s="27"/>
      <c r="Q1385" s="27"/>
      <c r="R1385" s="27"/>
      <c r="S1385" s="27" t="s">
        <v>131</v>
      </c>
      <c r="T1385" s="79">
        <f>+T1384*E1385</f>
        <v>81105.888888888891</v>
      </c>
      <c r="U1385" s="79"/>
      <c r="V1385" s="80"/>
      <c r="W1385" s="15"/>
      <c r="X1385" s="15"/>
      <c r="Y1385" s="15"/>
    </row>
    <row r="1386" spans="1:25" s="28" customFormat="1" ht="15" thickBot="1" x14ac:dyDescent="0.4">
      <c r="A1386" s="81" t="s">
        <v>132</v>
      </c>
      <c r="B1386" s="82"/>
      <c r="C1386" s="82"/>
      <c r="D1386" s="82"/>
      <c r="E1386" s="82"/>
      <c r="F1386" s="82"/>
      <c r="G1386" s="82"/>
      <c r="H1386" s="82"/>
      <c r="I1386" s="82"/>
      <c r="J1386" s="82"/>
      <c r="K1386" s="82"/>
      <c r="L1386" s="82"/>
      <c r="M1386" s="82"/>
      <c r="N1386" s="82"/>
      <c r="O1386" s="82"/>
      <c r="P1386" s="82"/>
      <c r="Q1386" s="82"/>
      <c r="R1386" s="82"/>
      <c r="S1386" s="82"/>
      <c r="T1386" s="83">
        <f>+T1385+T1384</f>
        <v>405529.44444444444</v>
      </c>
      <c r="U1386" s="83"/>
      <c r="V1386" s="84"/>
      <c r="W1386" s="15"/>
      <c r="X1386" s="15"/>
      <c r="Y1386" s="15"/>
    </row>
    <row r="1388" spans="1:25" ht="15" thickBot="1" x14ac:dyDescent="0.4"/>
    <row r="1389" spans="1:25" s="12" customFormat="1" ht="30" customHeight="1" x14ac:dyDescent="0.35">
      <c r="A1389" s="137"/>
      <c r="B1389" s="138"/>
      <c r="C1389" s="138"/>
      <c r="D1389" s="139"/>
      <c r="E1389" s="146" t="s">
        <v>94</v>
      </c>
      <c r="F1389" s="147"/>
      <c r="G1389" s="147"/>
      <c r="H1389" s="147"/>
      <c r="I1389" s="147"/>
      <c r="J1389" s="147"/>
      <c r="K1389" s="147"/>
      <c r="L1389" s="147"/>
      <c r="M1389" s="147"/>
      <c r="N1389" s="147"/>
      <c r="O1389" s="147"/>
      <c r="P1389" s="147"/>
      <c r="Q1389" s="147"/>
      <c r="R1389" s="147"/>
      <c r="S1389" s="148"/>
      <c r="T1389" s="146" t="s">
        <v>95</v>
      </c>
      <c r="U1389" s="147"/>
      <c r="V1389" s="148"/>
    </row>
    <row r="1390" spans="1:25" s="12" customFormat="1" ht="30" customHeight="1" thickBot="1" x14ac:dyDescent="0.4">
      <c r="A1390" s="140"/>
      <c r="B1390" s="141"/>
      <c r="C1390" s="141"/>
      <c r="D1390" s="142"/>
      <c r="E1390" s="149"/>
      <c r="F1390" s="150"/>
      <c r="G1390" s="150"/>
      <c r="H1390" s="150"/>
      <c r="I1390" s="150"/>
      <c r="J1390" s="150"/>
      <c r="K1390" s="150"/>
      <c r="L1390" s="150"/>
      <c r="M1390" s="150"/>
      <c r="N1390" s="150"/>
      <c r="O1390" s="150"/>
      <c r="P1390" s="150"/>
      <c r="Q1390" s="150"/>
      <c r="R1390" s="150"/>
      <c r="S1390" s="151"/>
      <c r="T1390" s="149"/>
      <c r="U1390" s="150"/>
      <c r="V1390" s="151"/>
    </row>
    <row r="1391" spans="1:25" s="12" customFormat="1" ht="5.15" customHeight="1" thickBot="1" x14ac:dyDescent="0.4">
      <c r="A1391" s="140"/>
      <c r="B1391" s="141"/>
      <c r="C1391" s="141"/>
      <c r="D1391" s="142"/>
      <c r="E1391" s="152"/>
      <c r="F1391" s="153"/>
      <c r="G1391" s="153"/>
      <c r="H1391" s="153"/>
      <c r="I1391" s="153"/>
      <c r="J1391" s="153"/>
      <c r="K1391" s="153"/>
      <c r="L1391" s="153"/>
      <c r="M1391" s="153"/>
      <c r="N1391" s="153"/>
      <c r="O1391" s="153"/>
      <c r="P1391" s="153"/>
      <c r="Q1391" s="153"/>
      <c r="R1391" s="153"/>
      <c r="S1391" s="153"/>
      <c r="T1391" s="153"/>
      <c r="U1391" s="153"/>
      <c r="V1391" s="154"/>
    </row>
    <row r="1392" spans="1:25" s="12" customFormat="1" ht="25" customHeight="1" thickBot="1" x14ac:dyDescent="0.4">
      <c r="A1392" s="140"/>
      <c r="B1392" s="141"/>
      <c r="C1392" s="141"/>
      <c r="D1392" s="142"/>
      <c r="E1392" s="128" t="s">
        <v>96</v>
      </c>
      <c r="F1392" s="129"/>
      <c r="G1392" s="129"/>
      <c r="H1392" s="129"/>
      <c r="I1392" s="129"/>
      <c r="J1392" s="129"/>
      <c r="K1392" s="129"/>
      <c r="L1392" s="129"/>
      <c r="M1392" s="129"/>
      <c r="N1392" s="129"/>
      <c r="O1392" s="129"/>
      <c r="P1392" s="129"/>
      <c r="Q1392" s="129"/>
      <c r="R1392" s="129"/>
      <c r="S1392" s="129"/>
      <c r="T1392" s="129"/>
      <c r="U1392" s="129"/>
      <c r="V1392" s="130"/>
    </row>
    <row r="1393" spans="1:25" s="12" customFormat="1" ht="5.15" customHeight="1" thickBot="1" x14ac:dyDescent="0.4">
      <c r="A1393" s="143"/>
      <c r="B1393" s="144"/>
      <c r="C1393" s="144"/>
      <c r="D1393" s="145"/>
      <c r="E1393" s="128"/>
      <c r="F1393" s="129"/>
      <c r="G1393" s="129"/>
      <c r="H1393" s="129"/>
      <c r="I1393" s="129"/>
      <c r="J1393" s="129"/>
      <c r="K1393" s="129"/>
      <c r="L1393" s="129"/>
      <c r="M1393" s="129"/>
      <c r="N1393" s="129"/>
      <c r="O1393" s="129"/>
      <c r="P1393" s="129"/>
      <c r="Q1393" s="129"/>
      <c r="R1393" s="129"/>
      <c r="S1393" s="129"/>
      <c r="T1393" s="129"/>
      <c r="U1393" s="129"/>
      <c r="V1393" s="130"/>
    </row>
    <row r="1394" spans="1:25" s="14" customFormat="1" x14ac:dyDescent="0.35">
      <c r="A1394" s="131" t="s">
        <v>97</v>
      </c>
      <c r="B1394" s="132"/>
      <c r="C1394" s="132"/>
      <c r="D1394" s="132"/>
      <c r="E1394" s="132"/>
      <c r="F1394" s="132"/>
      <c r="G1394" s="132"/>
      <c r="H1394" s="132"/>
      <c r="I1394" s="132"/>
      <c r="J1394" s="132"/>
      <c r="K1394" s="132"/>
      <c r="L1394" s="132"/>
      <c r="M1394" s="132"/>
      <c r="N1394" s="132"/>
      <c r="O1394" s="132"/>
      <c r="P1394" s="132"/>
      <c r="Q1394" s="132"/>
      <c r="R1394" s="132"/>
      <c r="S1394" s="132"/>
      <c r="T1394" s="132"/>
      <c r="U1394" s="132"/>
      <c r="V1394" s="133"/>
      <c r="W1394" s="13"/>
      <c r="X1394" s="13"/>
      <c r="Y1394" s="13"/>
    </row>
    <row r="1395" spans="1:25" s="16" customFormat="1" ht="13" x14ac:dyDescent="0.3">
      <c r="A1395" s="134" t="s">
        <v>98</v>
      </c>
      <c r="B1395" s="135"/>
      <c r="C1395" s="135" t="s">
        <v>3</v>
      </c>
      <c r="D1395" s="135"/>
      <c r="E1395" s="135"/>
      <c r="F1395" s="135"/>
      <c r="G1395" s="135"/>
      <c r="H1395" s="135"/>
      <c r="I1395" s="135"/>
      <c r="J1395" s="135"/>
      <c r="K1395" s="135"/>
      <c r="L1395" s="135"/>
      <c r="M1395" s="135"/>
      <c r="N1395" s="135"/>
      <c r="O1395" s="135"/>
      <c r="P1395" s="135"/>
      <c r="Q1395" s="135"/>
      <c r="R1395" s="135" t="s">
        <v>99</v>
      </c>
      <c r="S1395" s="135"/>
      <c r="T1395" s="135" t="s">
        <v>100</v>
      </c>
      <c r="U1395" s="135"/>
      <c r="V1395" s="136"/>
      <c r="W1395" s="15"/>
      <c r="X1395" s="15"/>
      <c r="Y1395" s="15"/>
    </row>
    <row r="1396" spans="1:25" s="14" customFormat="1" x14ac:dyDescent="0.35">
      <c r="A1396" s="123">
        <f>+'2026'!B31</f>
        <v>25</v>
      </c>
      <c r="B1396" s="124"/>
      <c r="C1396" s="125" t="str">
        <f>+'2026'!F31</f>
        <v>Calibración de presiones hidráulicas del conjunto de motobombas, con reporte de parámetros finales. Entrega a satisfacción y funcionamiento.</v>
      </c>
      <c r="D1396" s="126"/>
      <c r="E1396" s="126"/>
      <c r="F1396" s="126"/>
      <c r="G1396" s="126"/>
      <c r="H1396" s="126"/>
      <c r="I1396" s="126"/>
      <c r="J1396" s="126"/>
      <c r="K1396" s="126"/>
      <c r="L1396" s="126"/>
      <c r="M1396" s="126"/>
      <c r="N1396" s="126"/>
      <c r="O1396" s="126"/>
      <c r="P1396" s="126"/>
      <c r="Q1396" s="126"/>
      <c r="R1396" s="126" t="str">
        <f>+'2026'!G31</f>
        <v>UND</v>
      </c>
      <c r="S1396" s="126"/>
      <c r="T1396" s="126"/>
      <c r="U1396" s="126"/>
      <c r="V1396" s="127"/>
      <c r="W1396" s="13"/>
      <c r="X1396" s="13"/>
      <c r="Y1396" s="13"/>
    </row>
    <row r="1397" spans="1:25" s="16" customFormat="1" ht="13" x14ac:dyDescent="0.3">
      <c r="A1397" s="17"/>
      <c r="B1397" s="18"/>
      <c r="C1397" s="18"/>
      <c r="D1397" s="18"/>
      <c r="E1397" s="18"/>
      <c r="F1397" s="18"/>
      <c r="G1397" s="18"/>
      <c r="H1397" s="18"/>
      <c r="I1397" s="18"/>
      <c r="J1397" s="18"/>
      <c r="K1397" s="18"/>
      <c r="L1397" s="18"/>
      <c r="M1397" s="18"/>
      <c r="N1397" s="18"/>
      <c r="O1397" s="18"/>
      <c r="P1397" s="18"/>
      <c r="Q1397" s="18"/>
      <c r="R1397" s="18"/>
      <c r="S1397" s="18"/>
      <c r="T1397" s="18"/>
      <c r="U1397" s="18"/>
      <c r="V1397" s="19"/>
      <c r="W1397" s="15"/>
      <c r="X1397" s="15"/>
      <c r="Y1397" s="15"/>
    </row>
    <row r="1398" spans="1:25" s="16" customFormat="1" ht="13" x14ac:dyDescent="0.3">
      <c r="A1398" s="103" t="s">
        <v>101</v>
      </c>
      <c r="B1398" s="104"/>
      <c r="C1398" s="104"/>
      <c r="D1398" s="104"/>
      <c r="E1398" s="104"/>
      <c r="F1398" s="104"/>
      <c r="G1398" s="104"/>
      <c r="H1398" s="104"/>
      <c r="I1398" s="104"/>
      <c r="J1398" s="104"/>
      <c r="K1398" s="104"/>
      <c r="L1398" s="104"/>
      <c r="M1398" s="104"/>
      <c r="N1398" s="104"/>
      <c r="O1398" s="104"/>
      <c r="P1398" s="104"/>
      <c r="Q1398" s="104"/>
      <c r="R1398" s="104"/>
      <c r="S1398" s="104"/>
      <c r="T1398" s="104"/>
      <c r="U1398" s="104"/>
      <c r="V1398" s="105"/>
      <c r="W1398" s="15"/>
      <c r="X1398" s="15"/>
      <c r="Y1398" s="15"/>
    </row>
    <row r="1399" spans="1:25" s="16" customFormat="1" ht="13" x14ac:dyDescent="0.3">
      <c r="A1399" s="85" t="s">
        <v>3</v>
      </c>
      <c r="B1399" s="86"/>
      <c r="C1399" s="86"/>
      <c r="D1399" s="86"/>
      <c r="E1399" s="86"/>
      <c r="F1399" s="86"/>
      <c r="G1399" s="86"/>
      <c r="H1399" s="86" t="s">
        <v>102</v>
      </c>
      <c r="I1399" s="86"/>
      <c r="J1399" s="86"/>
      <c r="K1399" s="86" t="s">
        <v>103</v>
      </c>
      <c r="L1399" s="86"/>
      <c r="M1399" s="86"/>
      <c r="N1399" s="86"/>
      <c r="O1399" s="86" t="s">
        <v>104</v>
      </c>
      <c r="P1399" s="86"/>
      <c r="Q1399" s="86"/>
      <c r="R1399" s="86" t="s">
        <v>105</v>
      </c>
      <c r="S1399" s="86"/>
      <c r="T1399" s="86" t="s">
        <v>106</v>
      </c>
      <c r="U1399" s="86"/>
      <c r="V1399" s="90"/>
      <c r="W1399" s="15"/>
      <c r="X1399" s="15"/>
      <c r="Y1399" s="15"/>
    </row>
    <row r="1400" spans="1:25" s="16" customFormat="1" ht="13" x14ac:dyDescent="0.3">
      <c r="A1400" s="95" t="s">
        <v>107</v>
      </c>
      <c r="B1400" s="122"/>
      <c r="C1400" s="122"/>
      <c r="D1400" s="122"/>
      <c r="E1400" s="122"/>
      <c r="F1400" s="122"/>
      <c r="G1400" s="122"/>
      <c r="H1400" s="86"/>
      <c r="I1400" s="86"/>
      <c r="J1400" s="86"/>
      <c r="K1400" s="86"/>
      <c r="L1400" s="86"/>
      <c r="M1400" s="86"/>
      <c r="N1400" s="86"/>
      <c r="O1400" s="86"/>
      <c r="P1400" s="86"/>
      <c r="Q1400" s="86"/>
      <c r="R1400" s="86"/>
      <c r="S1400" s="86"/>
      <c r="T1400" s="101">
        <v>15000</v>
      </c>
      <c r="U1400" s="101"/>
      <c r="V1400" s="102"/>
      <c r="W1400" s="15"/>
      <c r="X1400" s="15"/>
      <c r="Y1400" s="15"/>
    </row>
    <row r="1401" spans="1:25" s="16" customFormat="1" ht="13" x14ac:dyDescent="0.3">
      <c r="A1401" s="95" t="s">
        <v>195</v>
      </c>
      <c r="B1401" s="96"/>
      <c r="C1401" s="96"/>
      <c r="D1401" s="96"/>
      <c r="E1401" s="96"/>
      <c r="F1401" s="96"/>
      <c r="G1401" s="96"/>
      <c r="H1401" s="86"/>
      <c r="I1401" s="86"/>
      <c r="J1401" s="86"/>
      <c r="K1401" s="86"/>
      <c r="L1401" s="86"/>
      <c r="M1401" s="86"/>
      <c r="N1401" s="86"/>
      <c r="O1401" s="101">
        <v>250000</v>
      </c>
      <c r="P1401" s="101"/>
      <c r="Q1401" s="101"/>
      <c r="R1401" s="100">
        <v>50</v>
      </c>
      <c r="S1401" s="100"/>
      <c r="T1401" s="163">
        <f>+O1401/R1401</f>
        <v>5000</v>
      </c>
      <c r="U1401" s="163"/>
      <c r="V1401" s="164"/>
      <c r="W1401" s="15"/>
      <c r="X1401" s="15"/>
      <c r="Y1401" s="15"/>
    </row>
    <row r="1402" spans="1:25" s="16" customFormat="1" ht="13" x14ac:dyDescent="0.3">
      <c r="A1402" s="95"/>
      <c r="B1402" s="96"/>
      <c r="C1402" s="96"/>
      <c r="D1402" s="96"/>
      <c r="E1402" s="96"/>
      <c r="F1402" s="96"/>
      <c r="G1402" s="96"/>
      <c r="H1402" s="86"/>
      <c r="I1402" s="86"/>
      <c r="J1402" s="86"/>
      <c r="K1402" s="86"/>
      <c r="L1402" s="86"/>
      <c r="M1402" s="86"/>
      <c r="N1402" s="86"/>
      <c r="O1402" s="101"/>
      <c r="P1402" s="101"/>
      <c r="Q1402" s="101"/>
      <c r="R1402" s="100"/>
      <c r="S1402" s="100"/>
      <c r="T1402" s="163"/>
      <c r="U1402" s="163"/>
      <c r="V1402" s="164"/>
      <c r="W1402" s="15"/>
      <c r="X1402" s="15"/>
      <c r="Y1402" s="15"/>
    </row>
    <row r="1403" spans="1:25" s="16" customFormat="1" ht="13" x14ac:dyDescent="0.3">
      <c r="A1403" s="91" t="s">
        <v>109</v>
      </c>
      <c r="B1403" s="92"/>
      <c r="C1403" s="92"/>
      <c r="D1403" s="92"/>
      <c r="E1403" s="92"/>
      <c r="F1403" s="92"/>
      <c r="G1403" s="92"/>
      <c r="H1403" s="92"/>
      <c r="I1403" s="92"/>
      <c r="J1403" s="92"/>
      <c r="K1403" s="92"/>
      <c r="L1403" s="92"/>
      <c r="M1403" s="92"/>
      <c r="N1403" s="92"/>
      <c r="O1403" s="92"/>
      <c r="P1403" s="92"/>
      <c r="Q1403" s="92"/>
      <c r="R1403" s="92"/>
      <c r="S1403" s="92"/>
      <c r="T1403" s="109">
        <f>+SUM(T1400:V1402)</f>
        <v>20000</v>
      </c>
      <c r="U1403" s="86"/>
      <c r="V1403" s="90"/>
      <c r="W1403" s="15"/>
      <c r="X1403" s="15"/>
      <c r="Y1403" s="15"/>
    </row>
    <row r="1404" spans="1:25" s="16" customFormat="1" ht="13" x14ac:dyDescent="0.3">
      <c r="A1404" s="20"/>
      <c r="B1404" s="21"/>
      <c r="C1404" s="21"/>
      <c r="D1404" s="21"/>
      <c r="E1404" s="21"/>
      <c r="F1404" s="21"/>
      <c r="G1404" s="21"/>
      <c r="H1404" s="21"/>
      <c r="I1404" s="21"/>
      <c r="J1404" s="21"/>
      <c r="K1404" s="21"/>
      <c r="L1404" s="21"/>
      <c r="M1404" s="21"/>
      <c r="N1404" s="21"/>
      <c r="O1404" s="21"/>
      <c r="P1404" s="21"/>
      <c r="Q1404" s="21"/>
      <c r="R1404" s="21"/>
      <c r="S1404" s="22"/>
      <c r="T1404" s="22"/>
      <c r="U1404" s="22"/>
      <c r="V1404" s="23"/>
      <c r="W1404" s="15"/>
      <c r="X1404" s="15"/>
      <c r="Y1404" s="15"/>
    </row>
    <row r="1405" spans="1:25" s="16" customFormat="1" ht="13" x14ac:dyDescent="0.3">
      <c r="A1405" s="103" t="s">
        <v>110</v>
      </c>
      <c r="B1405" s="104"/>
      <c r="C1405" s="104"/>
      <c r="D1405" s="104"/>
      <c r="E1405" s="104"/>
      <c r="F1405" s="104"/>
      <c r="G1405" s="104"/>
      <c r="H1405" s="104"/>
      <c r="I1405" s="104"/>
      <c r="J1405" s="104"/>
      <c r="K1405" s="104"/>
      <c r="L1405" s="104"/>
      <c r="M1405" s="104"/>
      <c r="N1405" s="104"/>
      <c r="O1405" s="104"/>
      <c r="P1405" s="104"/>
      <c r="Q1405" s="104"/>
      <c r="R1405" s="104"/>
      <c r="S1405" s="104"/>
      <c r="T1405" s="104"/>
      <c r="U1405" s="104"/>
      <c r="V1405" s="105"/>
      <c r="W1405" s="15"/>
      <c r="X1405" s="15"/>
      <c r="Y1405" s="15"/>
    </row>
    <row r="1406" spans="1:25" s="16" customFormat="1" ht="13" x14ac:dyDescent="0.3">
      <c r="A1406" s="118" t="s">
        <v>3</v>
      </c>
      <c r="B1406" s="119"/>
      <c r="C1406" s="119"/>
      <c r="D1406" s="119"/>
      <c r="E1406" s="119"/>
      <c r="F1406" s="119"/>
      <c r="G1406" s="119"/>
      <c r="H1406" s="119"/>
      <c r="I1406" s="119"/>
      <c r="J1406" s="119"/>
      <c r="K1406" s="119"/>
      <c r="L1406" s="119"/>
      <c r="M1406" s="119" t="s">
        <v>99</v>
      </c>
      <c r="N1406" s="119"/>
      <c r="O1406" s="119" t="s">
        <v>100</v>
      </c>
      <c r="P1406" s="119"/>
      <c r="Q1406" s="119" t="s">
        <v>111</v>
      </c>
      <c r="R1406" s="119"/>
      <c r="S1406" s="119"/>
      <c r="T1406" s="119" t="s">
        <v>112</v>
      </c>
      <c r="U1406" s="119"/>
      <c r="V1406" s="120"/>
      <c r="W1406" s="15"/>
      <c r="X1406" s="15"/>
      <c r="Y1406" s="15"/>
    </row>
    <row r="1407" spans="1:25" s="16" customFormat="1" ht="13" x14ac:dyDescent="0.3">
      <c r="A1407" s="110" t="s">
        <v>196</v>
      </c>
      <c r="B1407" s="111"/>
      <c r="C1407" s="111"/>
      <c r="D1407" s="111"/>
      <c r="E1407" s="111"/>
      <c r="F1407" s="111"/>
      <c r="G1407" s="111"/>
      <c r="H1407" s="111"/>
      <c r="I1407" s="111"/>
      <c r="J1407" s="111"/>
      <c r="K1407" s="111"/>
      <c r="L1407" s="112"/>
      <c r="M1407" s="113" t="s">
        <v>169</v>
      </c>
      <c r="N1407" s="113"/>
      <c r="O1407" s="117">
        <v>0.05</v>
      </c>
      <c r="P1407" s="117"/>
      <c r="Q1407" s="114">
        <v>205000</v>
      </c>
      <c r="R1407" s="114"/>
      <c r="S1407" s="114"/>
      <c r="T1407" s="115">
        <f>+O1407*Q1407</f>
        <v>10250</v>
      </c>
      <c r="U1407" s="113"/>
      <c r="V1407" s="116"/>
      <c r="W1407" s="15"/>
      <c r="X1407" s="15"/>
      <c r="Y1407" s="15"/>
    </row>
    <row r="1408" spans="1:25" s="16" customFormat="1" ht="13" x14ac:dyDescent="0.3">
      <c r="A1408" s="110" t="s">
        <v>115</v>
      </c>
      <c r="B1408" s="111"/>
      <c r="C1408" s="111"/>
      <c r="D1408" s="111"/>
      <c r="E1408" s="111"/>
      <c r="F1408" s="111"/>
      <c r="G1408" s="111"/>
      <c r="H1408" s="111"/>
      <c r="I1408" s="111"/>
      <c r="J1408" s="111"/>
      <c r="K1408" s="111"/>
      <c r="L1408" s="112"/>
      <c r="M1408" s="113" t="s">
        <v>7</v>
      </c>
      <c r="N1408" s="113"/>
      <c r="O1408" s="117">
        <v>1</v>
      </c>
      <c r="P1408" s="117"/>
      <c r="Q1408" s="114">
        <v>8000</v>
      </c>
      <c r="R1408" s="114"/>
      <c r="S1408" s="114"/>
      <c r="T1408" s="115">
        <f t="shared" ref="T1408" si="32">+O1408*Q1408</f>
        <v>8000</v>
      </c>
      <c r="U1408" s="113"/>
      <c r="V1408" s="116"/>
      <c r="W1408" s="15"/>
      <c r="X1408" s="15"/>
      <c r="Y1408" s="15"/>
    </row>
    <row r="1409" spans="1:25" s="16" customFormat="1" ht="13" x14ac:dyDescent="0.3">
      <c r="A1409" s="110"/>
      <c r="B1409" s="111"/>
      <c r="C1409" s="111"/>
      <c r="D1409" s="111"/>
      <c r="E1409" s="111"/>
      <c r="F1409" s="111"/>
      <c r="G1409" s="111"/>
      <c r="H1409" s="111"/>
      <c r="I1409" s="111"/>
      <c r="J1409" s="111"/>
      <c r="K1409" s="111"/>
      <c r="L1409" s="112"/>
      <c r="M1409" s="113"/>
      <c r="N1409" s="113"/>
      <c r="O1409" s="117"/>
      <c r="P1409" s="117"/>
      <c r="Q1409" s="114"/>
      <c r="R1409" s="114"/>
      <c r="S1409" s="114"/>
      <c r="T1409" s="115"/>
      <c r="U1409" s="113"/>
      <c r="V1409" s="116"/>
      <c r="W1409" s="15"/>
      <c r="X1409" s="15"/>
      <c r="Y1409" s="15"/>
    </row>
    <row r="1410" spans="1:25" s="16" customFormat="1" ht="13" x14ac:dyDescent="0.3">
      <c r="A1410" s="155"/>
      <c r="B1410" s="156"/>
      <c r="C1410" s="156"/>
      <c r="D1410" s="156"/>
      <c r="E1410" s="156"/>
      <c r="F1410" s="156"/>
      <c r="G1410" s="156"/>
      <c r="H1410" s="156"/>
      <c r="I1410" s="156"/>
      <c r="J1410" s="156"/>
      <c r="K1410" s="156"/>
      <c r="L1410" s="157"/>
      <c r="M1410" s="158"/>
      <c r="N1410" s="159"/>
      <c r="O1410" s="160"/>
      <c r="P1410" s="161"/>
      <c r="Q1410" s="162"/>
      <c r="R1410" s="98"/>
      <c r="S1410" s="99"/>
      <c r="T1410" s="115"/>
      <c r="U1410" s="113"/>
      <c r="V1410" s="116"/>
      <c r="W1410" s="15"/>
      <c r="X1410" s="15"/>
      <c r="Y1410" s="15"/>
    </row>
    <row r="1411" spans="1:25" s="16" customFormat="1" ht="13" x14ac:dyDescent="0.3">
      <c r="A1411" s="91" t="s">
        <v>109</v>
      </c>
      <c r="B1411" s="92"/>
      <c r="C1411" s="92"/>
      <c r="D1411" s="92"/>
      <c r="E1411" s="92"/>
      <c r="F1411" s="92"/>
      <c r="G1411" s="92"/>
      <c r="H1411" s="92"/>
      <c r="I1411" s="92"/>
      <c r="J1411" s="92"/>
      <c r="K1411" s="92"/>
      <c r="L1411" s="92"/>
      <c r="M1411" s="92"/>
      <c r="N1411" s="92"/>
      <c r="O1411" s="92"/>
      <c r="P1411" s="92"/>
      <c r="Q1411" s="92"/>
      <c r="R1411" s="92"/>
      <c r="S1411" s="92"/>
      <c r="T1411" s="109">
        <f>+SUM(T1407:V1410)</f>
        <v>18250</v>
      </c>
      <c r="U1411" s="86"/>
      <c r="V1411" s="90"/>
      <c r="W1411" s="15"/>
      <c r="X1411" s="15"/>
      <c r="Y1411" s="15"/>
    </row>
    <row r="1412" spans="1:25" s="16" customFormat="1" ht="13" x14ac:dyDescent="0.3">
      <c r="A1412" s="103" t="s">
        <v>117</v>
      </c>
      <c r="B1412" s="104"/>
      <c r="C1412" s="104"/>
      <c r="D1412" s="104"/>
      <c r="E1412" s="104"/>
      <c r="F1412" s="104"/>
      <c r="G1412" s="104"/>
      <c r="H1412" s="104"/>
      <c r="I1412" s="104"/>
      <c r="J1412" s="104"/>
      <c r="K1412" s="104"/>
      <c r="L1412" s="104"/>
      <c r="M1412" s="104"/>
      <c r="N1412" s="104"/>
      <c r="O1412" s="104"/>
      <c r="P1412" s="104"/>
      <c r="Q1412" s="104"/>
      <c r="R1412" s="104"/>
      <c r="S1412" s="104"/>
      <c r="T1412" s="104"/>
      <c r="U1412" s="104"/>
      <c r="V1412" s="105"/>
      <c r="W1412" s="15"/>
      <c r="X1412" s="15"/>
      <c r="Y1412" s="15"/>
    </row>
    <row r="1413" spans="1:25" s="16" customFormat="1" ht="13" x14ac:dyDescent="0.3">
      <c r="A1413" s="85" t="s">
        <v>118</v>
      </c>
      <c r="B1413" s="86"/>
      <c r="C1413" s="86"/>
      <c r="D1413" s="86"/>
      <c r="E1413" s="86"/>
      <c r="F1413" s="86"/>
      <c r="G1413" s="86"/>
      <c r="H1413" s="86"/>
      <c r="I1413" s="86"/>
      <c r="J1413" s="86"/>
      <c r="K1413" s="86" t="s">
        <v>119</v>
      </c>
      <c r="L1413" s="86"/>
      <c r="M1413" s="86" t="s">
        <v>120</v>
      </c>
      <c r="N1413" s="86"/>
      <c r="O1413" s="86" t="s">
        <v>121</v>
      </c>
      <c r="P1413" s="86"/>
      <c r="Q1413" s="86"/>
      <c r="R1413" s="86" t="s">
        <v>122</v>
      </c>
      <c r="S1413" s="86"/>
      <c r="T1413" s="86" t="s">
        <v>106</v>
      </c>
      <c r="U1413" s="86"/>
      <c r="V1413" s="90"/>
      <c r="W1413" s="15"/>
      <c r="X1413" s="15"/>
      <c r="Y1413" s="15"/>
    </row>
    <row r="1414" spans="1:25" s="16" customFormat="1" ht="13" x14ac:dyDescent="0.3">
      <c r="A1414" s="85"/>
      <c r="B1414" s="86"/>
      <c r="C1414" s="86"/>
      <c r="D1414" s="86"/>
      <c r="E1414" s="86"/>
      <c r="F1414" s="86"/>
      <c r="G1414" s="86"/>
      <c r="H1414" s="86"/>
      <c r="I1414" s="86"/>
      <c r="J1414" s="86"/>
      <c r="K1414" s="86"/>
      <c r="L1414" s="86"/>
      <c r="M1414" s="86"/>
      <c r="N1414" s="86"/>
      <c r="O1414" s="86"/>
      <c r="P1414" s="86"/>
      <c r="Q1414" s="86"/>
      <c r="R1414" s="86"/>
      <c r="S1414" s="86"/>
      <c r="T1414" s="86"/>
      <c r="U1414" s="86"/>
      <c r="V1414" s="90"/>
      <c r="W1414" s="15"/>
      <c r="X1414" s="15"/>
      <c r="Y1414" s="15"/>
    </row>
    <row r="1415" spans="1:25" s="16" customFormat="1" ht="13" x14ac:dyDescent="0.3">
      <c r="A1415" s="85"/>
      <c r="B1415" s="86"/>
      <c r="C1415" s="86"/>
      <c r="D1415" s="86"/>
      <c r="E1415" s="86"/>
      <c r="F1415" s="86"/>
      <c r="G1415" s="86"/>
      <c r="H1415" s="86"/>
      <c r="I1415" s="86"/>
      <c r="J1415" s="86"/>
      <c r="K1415" s="86"/>
      <c r="L1415" s="86"/>
      <c r="M1415" s="86"/>
      <c r="N1415" s="86"/>
      <c r="O1415" s="86"/>
      <c r="P1415" s="86"/>
      <c r="Q1415" s="86"/>
      <c r="R1415" s="86"/>
      <c r="S1415" s="86"/>
      <c r="T1415" s="86"/>
      <c r="U1415" s="86"/>
      <c r="V1415" s="90"/>
      <c r="W1415" s="15"/>
      <c r="X1415" s="15"/>
      <c r="Y1415" s="15"/>
    </row>
    <row r="1416" spans="1:25" s="16" customFormat="1" ht="13" x14ac:dyDescent="0.3">
      <c r="A1416" s="85"/>
      <c r="B1416" s="86"/>
      <c r="C1416" s="86"/>
      <c r="D1416" s="86"/>
      <c r="E1416" s="86"/>
      <c r="F1416" s="86"/>
      <c r="G1416" s="86"/>
      <c r="H1416" s="86"/>
      <c r="I1416" s="86"/>
      <c r="J1416" s="86"/>
      <c r="K1416" s="86"/>
      <c r="L1416" s="86"/>
      <c r="M1416" s="86"/>
      <c r="N1416" s="86"/>
      <c r="O1416" s="86"/>
      <c r="P1416" s="86"/>
      <c r="Q1416" s="86"/>
      <c r="R1416" s="86"/>
      <c r="S1416" s="86"/>
      <c r="T1416" s="86"/>
      <c r="U1416" s="86"/>
      <c r="V1416" s="90"/>
      <c r="W1416" s="15"/>
      <c r="X1416" s="15"/>
      <c r="Y1416" s="15"/>
    </row>
    <row r="1417" spans="1:25" s="16" customFormat="1" ht="13" x14ac:dyDescent="0.3">
      <c r="A1417" s="91" t="s">
        <v>109</v>
      </c>
      <c r="B1417" s="92"/>
      <c r="C1417" s="92"/>
      <c r="D1417" s="92"/>
      <c r="E1417" s="92"/>
      <c r="F1417" s="92"/>
      <c r="G1417" s="92"/>
      <c r="H1417" s="92"/>
      <c r="I1417" s="92"/>
      <c r="J1417" s="92"/>
      <c r="K1417" s="92"/>
      <c r="L1417" s="92"/>
      <c r="M1417" s="92"/>
      <c r="N1417" s="92"/>
      <c r="O1417" s="92"/>
      <c r="P1417" s="92"/>
      <c r="Q1417" s="92"/>
      <c r="R1417" s="92"/>
      <c r="S1417" s="92"/>
      <c r="T1417" s="86"/>
      <c r="U1417" s="86"/>
      <c r="V1417" s="90"/>
      <c r="W1417" s="15"/>
      <c r="X1417" s="15"/>
      <c r="Y1417" s="15"/>
    </row>
    <row r="1418" spans="1:25" s="16" customFormat="1" ht="13" x14ac:dyDescent="0.3">
      <c r="A1418" s="20"/>
      <c r="B1418" s="21"/>
      <c r="C1418" s="21"/>
      <c r="D1418" s="21"/>
      <c r="E1418" s="21"/>
      <c r="F1418" s="21"/>
      <c r="G1418" s="21"/>
      <c r="H1418" s="21"/>
      <c r="I1418" s="21"/>
      <c r="J1418" s="21"/>
      <c r="K1418" s="21"/>
      <c r="L1418" s="21"/>
      <c r="M1418" s="21"/>
      <c r="N1418" s="21"/>
      <c r="O1418" s="21"/>
      <c r="P1418" s="21"/>
      <c r="Q1418" s="21"/>
      <c r="R1418" s="21"/>
      <c r="S1418" s="22"/>
      <c r="T1418" s="22"/>
      <c r="U1418" s="22"/>
      <c r="V1418" s="23"/>
      <c r="W1418" s="26"/>
      <c r="X1418" s="26"/>
      <c r="Y1418" s="26"/>
    </row>
    <row r="1419" spans="1:25" s="16" customFormat="1" ht="13" x14ac:dyDescent="0.3">
      <c r="A1419" s="103" t="s">
        <v>123</v>
      </c>
      <c r="B1419" s="104"/>
      <c r="C1419" s="104"/>
      <c r="D1419" s="104"/>
      <c r="E1419" s="104"/>
      <c r="F1419" s="104"/>
      <c r="G1419" s="104"/>
      <c r="H1419" s="104"/>
      <c r="I1419" s="104"/>
      <c r="J1419" s="104"/>
      <c r="K1419" s="104"/>
      <c r="L1419" s="104"/>
      <c r="M1419" s="104"/>
      <c r="N1419" s="104"/>
      <c r="O1419" s="104"/>
      <c r="P1419" s="104"/>
      <c r="Q1419" s="104"/>
      <c r="R1419" s="104"/>
      <c r="S1419" s="104"/>
      <c r="T1419" s="104"/>
      <c r="U1419" s="104"/>
      <c r="V1419" s="105"/>
      <c r="W1419" s="15"/>
      <c r="X1419" s="15"/>
      <c r="Y1419" s="15"/>
    </row>
    <row r="1420" spans="1:25" s="16" customFormat="1" ht="22.5" customHeight="1" x14ac:dyDescent="0.3">
      <c r="A1420" s="85" t="s">
        <v>124</v>
      </c>
      <c r="B1420" s="86"/>
      <c r="C1420" s="86"/>
      <c r="D1420" s="86"/>
      <c r="E1420" s="86"/>
      <c r="F1420" s="86"/>
      <c r="G1420" s="86"/>
      <c r="H1420" s="86"/>
      <c r="I1420" s="86"/>
      <c r="J1420" s="106" t="s">
        <v>125</v>
      </c>
      <c r="K1420" s="106"/>
      <c r="L1420" s="106"/>
      <c r="M1420" s="106"/>
      <c r="N1420" s="107" t="s">
        <v>126</v>
      </c>
      <c r="O1420" s="107"/>
      <c r="P1420" s="108"/>
      <c r="Q1420" s="86" t="s">
        <v>105</v>
      </c>
      <c r="R1420" s="86"/>
      <c r="S1420" s="86"/>
      <c r="T1420" s="86" t="s">
        <v>106</v>
      </c>
      <c r="U1420" s="86"/>
      <c r="V1420" s="90"/>
      <c r="W1420" s="15"/>
      <c r="X1420" s="15"/>
      <c r="Y1420" s="15"/>
    </row>
    <row r="1421" spans="1:25" s="16" customFormat="1" ht="13" x14ac:dyDescent="0.3">
      <c r="A1421" s="95" t="s">
        <v>127</v>
      </c>
      <c r="B1421" s="96"/>
      <c r="C1421" s="96"/>
      <c r="D1421" s="96"/>
      <c r="E1421" s="96"/>
      <c r="F1421" s="96"/>
      <c r="G1421" s="96"/>
      <c r="H1421" s="96"/>
      <c r="I1421" s="96"/>
      <c r="J1421" s="97">
        <v>1</v>
      </c>
      <c r="K1421" s="97"/>
      <c r="L1421" s="97"/>
      <c r="M1421" s="97"/>
      <c r="N1421" s="98">
        <v>139345</v>
      </c>
      <c r="O1421" s="98"/>
      <c r="P1421" s="99"/>
      <c r="Q1421" s="100">
        <v>1.5</v>
      </c>
      <c r="R1421" s="100"/>
      <c r="S1421" s="100"/>
      <c r="T1421" s="101">
        <f>+(J1421*N1421)/Q1421</f>
        <v>92896.666666666672</v>
      </c>
      <c r="U1421" s="101"/>
      <c r="V1421" s="102"/>
      <c r="W1421" s="15"/>
      <c r="X1421" s="15"/>
      <c r="Y1421" s="15"/>
    </row>
    <row r="1422" spans="1:25" s="16" customFormat="1" ht="13" x14ac:dyDescent="0.3">
      <c r="A1422" s="95" t="s">
        <v>128</v>
      </c>
      <c r="B1422" s="96"/>
      <c r="C1422" s="96"/>
      <c r="D1422" s="96"/>
      <c r="E1422" s="96"/>
      <c r="F1422" s="96"/>
      <c r="G1422" s="96"/>
      <c r="H1422" s="96"/>
      <c r="I1422" s="96"/>
      <c r="J1422" s="97">
        <v>1</v>
      </c>
      <c r="K1422" s="97"/>
      <c r="L1422" s="97"/>
      <c r="M1422" s="97"/>
      <c r="N1422" s="98">
        <v>95436</v>
      </c>
      <c r="O1422" s="98"/>
      <c r="P1422" s="99"/>
      <c r="Q1422" s="100">
        <v>1.5</v>
      </c>
      <c r="R1422" s="100"/>
      <c r="S1422" s="100"/>
      <c r="T1422" s="101">
        <f>+(J1422*N1422)/Q1422</f>
        <v>63624</v>
      </c>
      <c r="U1422" s="101"/>
      <c r="V1422" s="102"/>
      <c r="W1422" s="15"/>
      <c r="X1422" s="15"/>
      <c r="Y1422" s="15"/>
    </row>
    <row r="1423" spans="1:25" s="16" customFormat="1" ht="13" x14ac:dyDescent="0.3">
      <c r="A1423" s="85"/>
      <c r="B1423" s="86"/>
      <c r="C1423" s="86"/>
      <c r="D1423" s="86"/>
      <c r="E1423" s="86"/>
      <c r="F1423" s="86"/>
      <c r="G1423" s="86"/>
      <c r="H1423" s="86"/>
      <c r="I1423" s="86"/>
      <c r="J1423" s="87"/>
      <c r="K1423" s="88"/>
      <c r="L1423" s="88"/>
      <c r="M1423" s="88"/>
      <c r="N1423" s="88"/>
      <c r="O1423" s="88"/>
      <c r="P1423" s="89"/>
      <c r="Q1423" s="86"/>
      <c r="R1423" s="86"/>
      <c r="S1423" s="86"/>
      <c r="T1423" s="86"/>
      <c r="U1423" s="86"/>
      <c r="V1423" s="90"/>
      <c r="W1423" s="15"/>
      <c r="X1423" s="15"/>
      <c r="Y1423" s="15"/>
    </row>
    <row r="1424" spans="1:25" s="16" customFormat="1" ht="13" x14ac:dyDescent="0.3">
      <c r="A1424" s="91" t="s">
        <v>109</v>
      </c>
      <c r="B1424" s="92"/>
      <c r="C1424" s="92"/>
      <c r="D1424" s="92"/>
      <c r="E1424" s="92"/>
      <c r="F1424" s="92"/>
      <c r="G1424" s="92"/>
      <c r="H1424" s="92"/>
      <c r="I1424" s="92"/>
      <c r="J1424" s="92"/>
      <c r="K1424" s="92"/>
      <c r="L1424" s="92"/>
      <c r="M1424" s="92"/>
      <c r="N1424" s="92"/>
      <c r="O1424" s="92"/>
      <c r="P1424" s="92"/>
      <c r="Q1424" s="92"/>
      <c r="R1424" s="92"/>
      <c r="S1424" s="92"/>
      <c r="T1424" s="93">
        <f>+SUM(T1421:V1422)</f>
        <v>156520.66666666669</v>
      </c>
      <c r="U1424" s="93"/>
      <c r="V1424" s="94"/>
      <c r="W1424" s="15"/>
      <c r="X1424" s="15"/>
      <c r="Y1424" s="15"/>
    </row>
    <row r="1425" spans="1:25" s="28" customFormat="1" x14ac:dyDescent="0.35">
      <c r="A1425" s="77" t="s">
        <v>129</v>
      </c>
      <c r="B1425" s="78"/>
      <c r="C1425" s="78"/>
      <c r="D1425" s="78"/>
      <c r="E1425" s="78"/>
      <c r="F1425" s="78"/>
      <c r="G1425" s="78"/>
      <c r="H1425" s="78"/>
      <c r="I1425" s="78"/>
      <c r="J1425" s="78"/>
      <c r="K1425" s="78"/>
      <c r="L1425" s="78"/>
      <c r="M1425" s="78"/>
      <c r="N1425" s="78"/>
      <c r="O1425" s="78"/>
      <c r="P1425" s="78"/>
      <c r="Q1425" s="78"/>
      <c r="R1425" s="78"/>
      <c r="S1425" s="78"/>
      <c r="T1425" s="79">
        <f>+T1424+T1417+T1411+T1403</f>
        <v>194770.66666666669</v>
      </c>
      <c r="U1425" s="79"/>
      <c r="V1425" s="80"/>
      <c r="W1425" s="15"/>
      <c r="X1425" s="15"/>
      <c r="Y1425" s="15"/>
    </row>
    <row r="1426" spans="1:25" s="28" customFormat="1" x14ac:dyDescent="0.35">
      <c r="A1426" s="29" t="s">
        <v>130</v>
      </c>
      <c r="B1426" s="30"/>
      <c r="C1426" s="30"/>
      <c r="D1426" s="31"/>
      <c r="E1426" s="32">
        <v>0.25</v>
      </c>
      <c r="F1426" s="30"/>
      <c r="G1426" s="30"/>
      <c r="H1426" s="30"/>
      <c r="I1426" s="30"/>
      <c r="J1426" s="30"/>
      <c r="K1426" s="30"/>
      <c r="L1426" s="30"/>
      <c r="M1426" s="31"/>
      <c r="N1426" s="27"/>
      <c r="O1426" s="27"/>
      <c r="P1426" s="27"/>
      <c r="Q1426" s="27"/>
      <c r="R1426" s="27"/>
      <c r="S1426" s="27" t="s">
        <v>131</v>
      </c>
      <c r="T1426" s="79">
        <f>+T1425*E1426</f>
        <v>48692.666666666672</v>
      </c>
      <c r="U1426" s="79"/>
      <c r="V1426" s="80"/>
      <c r="W1426" s="15"/>
      <c r="X1426" s="15"/>
      <c r="Y1426" s="15"/>
    </row>
    <row r="1427" spans="1:25" s="28" customFormat="1" ht="15" thickBot="1" x14ac:dyDescent="0.4">
      <c r="A1427" s="81" t="s">
        <v>132</v>
      </c>
      <c r="B1427" s="82"/>
      <c r="C1427" s="82"/>
      <c r="D1427" s="82"/>
      <c r="E1427" s="82"/>
      <c r="F1427" s="82"/>
      <c r="G1427" s="82"/>
      <c r="H1427" s="82"/>
      <c r="I1427" s="82"/>
      <c r="J1427" s="82"/>
      <c r="K1427" s="82"/>
      <c r="L1427" s="82"/>
      <c r="M1427" s="82"/>
      <c r="N1427" s="82"/>
      <c r="O1427" s="82"/>
      <c r="P1427" s="82"/>
      <c r="Q1427" s="82"/>
      <c r="R1427" s="82"/>
      <c r="S1427" s="82"/>
      <c r="T1427" s="83">
        <f>+T1426+T1425</f>
        <v>243463.33333333337</v>
      </c>
      <c r="U1427" s="83"/>
      <c r="V1427" s="84"/>
      <c r="W1427" s="15"/>
      <c r="X1427" s="15"/>
      <c r="Y1427" s="15"/>
    </row>
    <row r="1429" spans="1:25" ht="15" thickBot="1" x14ac:dyDescent="0.4"/>
    <row r="1430" spans="1:25" s="12" customFormat="1" ht="30" customHeight="1" x14ac:dyDescent="0.35">
      <c r="A1430" s="137"/>
      <c r="B1430" s="138"/>
      <c r="C1430" s="138"/>
      <c r="D1430" s="139"/>
      <c r="E1430" s="146" t="s">
        <v>94</v>
      </c>
      <c r="F1430" s="147"/>
      <c r="G1430" s="147"/>
      <c r="H1430" s="147"/>
      <c r="I1430" s="147"/>
      <c r="J1430" s="147"/>
      <c r="K1430" s="147"/>
      <c r="L1430" s="147"/>
      <c r="M1430" s="147"/>
      <c r="N1430" s="147"/>
      <c r="O1430" s="147"/>
      <c r="P1430" s="147"/>
      <c r="Q1430" s="147"/>
      <c r="R1430" s="147"/>
      <c r="S1430" s="148"/>
      <c r="T1430" s="146" t="s">
        <v>95</v>
      </c>
      <c r="U1430" s="147"/>
      <c r="V1430" s="148"/>
    </row>
    <row r="1431" spans="1:25" s="12" customFormat="1" ht="30" customHeight="1" thickBot="1" x14ac:dyDescent="0.4">
      <c r="A1431" s="140"/>
      <c r="B1431" s="141"/>
      <c r="C1431" s="141"/>
      <c r="D1431" s="142"/>
      <c r="E1431" s="149"/>
      <c r="F1431" s="150"/>
      <c r="G1431" s="150"/>
      <c r="H1431" s="150"/>
      <c r="I1431" s="150"/>
      <c r="J1431" s="150"/>
      <c r="K1431" s="150"/>
      <c r="L1431" s="150"/>
      <c r="M1431" s="150"/>
      <c r="N1431" s="150"/>
      <c r="O1431" s="150"/>
      <c r="P1431" s="150"/>
      <c r="Q1431" s="150"/>
      <c r="R1431" s="150"/>
      <c r="S1431" s="151"/>
      <c r="T1431" s="149"/>
      <c r="U1431" s="150"/>
      <c r="V1431" s="151"/>
    </row>
    <row r="1432" spans="1:25" s="12" customFormat="1" ht="5.15" customHeight="1" thickBot="1" x14ac:dyDescent="0.4">
      <c r="A1432" s="140"/>
      <c r="B1432" s="141"/>
      <c r="C1432" s="141"/>
      <c r="D1432" s="142"/>
      <c r="E1432" s="152"/>
      <c r="F1432" s="153"/>
      <c r="G1432" s="153"/>
      <c r="H1432" s="153"/>
      <c r="I1432" s="153"/>
      <c r="J1432" s="153"/>
      <c r="K1432" s="153"/>
      <c r="L1432" s="153"/>
      <c r="M1432" s="153"/>
      <c r="N1432" s="153"/>
      <c r="O1432" s="153"/>
      <c r="P1432" s="153"/>
      <c r="Q1432" s="153"/>
      <c r="R1432" s="153"/>
      <c r="S1432" s="153"/>
      <c r="T1432" s="153"/>
      <c r="U1432" s="153"/>
      <c r="V1432" s="154"/>
    </row>
    <row r="1433" spans="1:25" s="12" customFormat="1" ht="25" customHeight="1" thickBot="1" x14ac:dyDescent="0.4">
      <c r="A1433" s="140"/>
      <c r="B1433" s="141"/>
      <c r="C1433" s="141"/>
      <c r="D1433" s="142"/>
      <c r="E1433" s="128" t="s">
        <v>96</v>
      </c>
      <c r="F1433" s="129"/>
      <c r="G1433" s="129"/>
      <c r="H1433" s="129"/>
      <c r="I1433" s="129"/>
      <c r="J1433" s="129"/>
      <c r="K1433" s="129"/>
      <c r="L1433" s="129"/>
      <c r="M1433" s="129"/>
      <c r="N1433" s="129"/>
      <c r="O1433" s="129"/>
      <c r="P1433" s="129"/>
      <c r="Q1433" s="129"/>
      <c r="R1433" s="129"/>
      <c r="S1433" s="129"/>
      <c r="T1433" s="129"/>
      <c r="U1433" s="129"/>
      <c r="V1433" s="130"/>
    </row>
    <row r="1434" spans="1:25" s="12" customFormat="1" ht="5.15" customHeight="1" thickBot="1" x14ac:dyDescent="0.4">
      <c r="A1434" s="143"/>
      <c r="B1434" s="144"/>
      <c r="C1434" s="144"/>
      <c r="D1434" s="145"/>
      <c r="E1434" s="128"/>
      <c r="F1434" s="129"/>
      <c r="G1434" s="129"/>
      <c r="H1434" s="129"/>
      <c r="I1434" s="129"/>
      <c r="J1434" s="129"/>
      <c r="K1434" s="129"/>
      <c r="L1434" s="129"/>
      <c r="M1434" s="129"/>
      <c r="N1434" s="129"/>
      <c r="O1434" s="129"/>
      <c r="P1434" s="129"/>
      <c r="Q1434" s="129"/>
      <c r="R1434" s="129"/>
      <c r="S1434" s="129"/>
      <c r="T1434" s="129"/>
      <c r="U1434" s="129"/>
      <c r="V1434" s="130"/>
    </row>
    <row r="1435" spans="1:25" s="14" customFormat="1" x14ac:dyDescent="0.35">
      <c r="A1435" s="131" t="s">
        <v>97</v>
      </c>
      <c r="B1435" s="132"/>
      <c r="C1435" s="132"/>
      <c r="D1435" s="132"/>
      <c r="E1435" s="132"/>
      <c r="F1435" s="132"/>
      <c r="G1435" s="132"/>
      <c r="H1435" s="132"/>
      <c r="I1435" s="132"/>
      <c r="J1435" s="132"/>
      <c r="K1435" s="132"/>
      <c r="L1435" s="132"/>
      <c r="M1435" s="132"/>
      <c r="N1435" s="132"/>
      <c r="O1435" s="132"/>
      <c r="P1435" s="132"/>
      <c r="Q1435" s="132"/>
      <c r="R1435" s="132"/>
      <c r="S1435" s="132"/>
      <c r="T1435" s="132"/>
      <c r="U1435" s="132"/>
      <c r="V1435" s="133"/>
      <c r="W1435" s="13"/>
      <c r="X1435" s="13"/>
      <c r="Y1435" s="13"/>
    </row>
    <row r="1436" spans="1:25" s="16" customFormat="1" ht="13" x14ac:dyDescent="0.3">
      <c r="A1436" s="134" t="s">
        <v>98</v>
      </c>
      <c r="B1436" s="135"/>
      <c r="C1436" s="135" t="s">
        <v>3</v>
      </c>
      <c r="D1436" s="135"/>
      <c r="E1436" s="135"/>
      <c r="F1436" s="135"/>
      <c r="G1436" s="135"/>
      <c r="H1436" s="135"/>
      <c r="I1436" s="135"/>
      <c r="J1436" s="135"/>
      <c r="K1436" s="135"/>
      <c r="L1436" s="135"/>
      <c r="M1436" s="135"/>
      <c r="N1436" s="135"/>
      <c r="O1436" s="135"/>
      <c r="P1436" s="135"/>
      <c r="Q1436" s="135"/>
      <c r="R1436" s="135" t="s">
        <v>99</v>
      </c>
      <c r="S1436" s="135"/>
      <c r="T1436" s="135" t="s">
        <v>100</v>
      </c>
      <c r="U1436" s="135"/>
      <c r="V1436" s="136"/>
      <c r="W1436" s="15"/>
      <c r="X1436" s="15"/>
      <c r="Y1436" s="15"/>
    </row>
    <row r="1437" spans="1:25" s="14" customFormat="1" x14ac:dyDescent="0.35">
      <c r="A1437" s="123">
        <f>+'2026'!B32</f>
        <v>26</v>
      </c>
      <c r="B1437" s="124"/>
      <c r="C1437" s="125" t="str">
        <f>+'2026'!F32</f>
        <v>Calibración de presión neumática de tanque Hidro Flow, con registro de valores antes y después. Entrega a satisfacción y funcionamiento</v>
      </c>
      <c r="D1437" s="126"/>
      <c r="E1437" s="126"/>
      <c r="F1437" s="126"/>
      <c r="G1437" s="126"/>
      <c r="H1437" s="126"/>
      <c r="I1437" s="126"/>
      <c r="J1437" s="126"/>
      <c r="K1437" s="126"/>
      <c r="L1437" s="126"/>
      <c r="M1437" s="126"/>
      <c r="N1437" s="126"/>
      <c r="O1437" s="126"/>
      <c r="P1437" s="126"/>
      <c r="Q1437" s="126"/>
      <c r="R1437" s="126" t="str">
        <f>+'2026'!G32</f>
        <v>UND</v>
      </c>
      <c r="S1437" s="126"/>
      <c r="T1437" s="126"/>
      <c r="U1437" s="126"/>
      <c r="V1437" s="127"/>
      <c r="W1437" s="13"/>
      <c r="X1437" s="13"/>
      <c r="Y1437" s="13"/>
    </row>
    <row r="1438" spans="1:25" s="16" customFormat="1" ht="13" x14ac:dyDescent="0.3">
      <c r="A1438" s="17"/>
      <c r="B1438" s="18"/>
      <c r="C1438" s="18"/>
      <c r="D1438" s="18"/>
      <c r="E1438" s="18"/>
      <c r="F1438" s="18"/>
      <c r="G1438" s="18"/>
      <c r="H1438" s="18"/>
      <c r="I1438" s="18"/>
      <c r="J1438" s="18"/>
      <c r="K1438" s="18"/>
      <c r="L1438" s="18"/>
      <c r="M1438" s="18"/>
      <c r="N1438" s="18"/>
      <c r="O1438" s="18"/>
      <c r="P1438" s="18"/>
      <c r="Q1438" s="18"/>
      <c r="R1438" s="18"/>
      <c r="S1438" s="18"/>
      <c r="T1438" s="18"/>
      <c r="U1438" s="18"/>
      <c r="V1438" s="19"/>
      <c r="W1438" s="15"/>
      <c r="X1438" s="15"/>
      <c r="Y1438" s="15"/>
    </row>
    <row r="1439" spans="1:25" s="16" customFormat="1" ht="13" x14ac:dyDescent="0.3">
      <c r="A1439" s="103" t="s">
        <v>101</v>
      </c>
      <c r="B1439" s="104"/>
      <c r="C1439" s="104"/>
      <c r="D1439" s="104"/>
      <c r="E1439" s="104"/>
      <c r="F1439" s="104"/>
      <c r="G1439" s="104"/>
      <c r="H1439" s="104"/>
      <c r="I1439" s="104"/>
      <c r="J1439" s="104"/>
      <c r="K1439" s="104"/>
      <c r="L1439" s="104"/>
      <c r="M1439" s="104"/>
      <c r="N1439" s="104"/>
      <c r="O1439" s="104"/>
      <c r="P1439" s="104"/>
      <c r="Q1439" s="104"/>
      <c r="R1439" s="104"/>
      <c r="S1439" s="104"/>
      <c r="T1439" s="104"/>
      <c r="U1439" s="104"/>
      <c r="V1439" s="105"/>
      <c r="W1439" s="15"/>
      <c r="X1439" s="15"/>
      <c r="Y1439" s="15"/>
    </row>
    <row r="1440" spans="1:25" s="16" customFormat="1" ht="13" x14ac:dyDescent="0.3">
      <c r="A1440" s="85" t="s">
        <v>3</v>
      </c>
      <c r="B1440" s="86"/>
      <c r="C1440" s="86"/>
      <c r="D1440" s="86"/>
      <c r="E1440" s="86"/>
      <c r="F1440" s="86"/>
      <c r="G1440" s="86"/>
      <c r="H1440" s="86" t="s">
        <v>102</v>
      </c>
      <c r="I1440" s="86"/>
      <c r="J1440" s="86"/>
      <c r="K1440" s="86" t="s">
        <v>103</v>
      </c>
      <c r="L1440" s="86"/>
      <c r="M1440" s="86"/>
      <c r="N1440" s="86"/>
      <c r="O1440" s="86" t="s">
        <v>104</v>
      </c>
      <c r="P1440" s="86"/>
      <c r="Q1440" s="86"/>
      <c r="R1440" s="86" t="s">
        <v>105</v>
      </c>
      <c r="S1440" s="86"/>
      <c r="T1440" s="86" t="s">
        <v>106</v>
      </c>
      <c r="U1440" s="86"/>
      <c r="V1440" s="90"/>
      <c r="W1440" s="15"/>
      <c r="X1440" s="15"/>
      <c r="Y1440" s="15"/>
    </row>
    <row r="1441" spans="1:25" s="16" customFormat="1" ht="13" x14ac:dyDescent="0.3">
      <c r="A1441" s="95" t="s">
        <v>107</v>
      </c>
      <c r="B1441" s="122"/>
      <c r="C1441" s="122"/>
      <c r="D1441" s="122"/>
      <c r="E1441" s="122"/>
      <c r="F1441" s="122"/>
      <c r="G1441" s="122"/>
      <c r="H1441" s="86"/>
      <c r="I1441" s="86"/>
      <c r="J1441" s="86"/>
      <c r="K1441" s="86"/>
      <c r="L1441" s="86"/>
      <c r="M1441" s="86"/>
      <c r="N1441" s="86"/>
      <c r="O1441" s="86"/>
      <c r="P1441" s="86"/>
      <c r="Q1441" s="86"/>
      <c r="R1441" s="86"/>
      <c r="S1441" s="86"/>
      <c r="T1441" s="101">
        <v>15000</v>
      </c>
      <c r="U1441" s="101"/>
      <c r="V1441" s="102"/>
      <c r="W1441" s="15"/>
      <c r="X1441" s="15"/>
      <c r="Y1441" s="15"/>
    </row>
    <row r="1442" spans="1:25" s="16" customFormat="1" ht="13" x14ac:dyDescent="0.3">
      <c r="A1442" s="95" t="s">
        <v>195</v>
      </c>
      <c r="B1442" s="96"/>
      <c r="C1442" s="96"/>
      <c r="D1442" s="96"/>
      <c r="E1442" s="96"/>
      <c r="F1442" s="96"/>
      <c r="G1442" s="96"/>
      <c r="H1442" s="86"/>
      <c r="I1442" s="86"/>
      <c r="J1442" s="86"/>
      <c r="K1442" s="86"/>
      <c r="L1442" s="86"/>
      <c r="M1442" s="86"/>
      <c r="N1442" s="86"/>
      <c r="O1442" s="101">
        <v>250000</v>
      </c>
      <c r="P1442" s="101"/>
      <c r="Q1442" s="101"/>
      <c r="R1442" s="100">
        <v>50</v>
      </c>
      <c r="S1442" s="100"/>
      <c r="T1442" s="163">
        <f>+O1442/R1442</f>
        <v>5000</v>
      </c>
      <c r="U1442" s="163"/>
      <c r="V1442" s="164"/>
      <c r="W1442" s="15"/>
      <c r="X1442" s="15"/>
      <c r="Y1442" s="15"/>
    </row>
    <row r="1443" spans="1:25" s="16" customFormat="1" ht="13" x14ac:dyDescent="0.3">
      <c r="A1443" s="95"/>
      <c r="B1443" s="96"/>
      <c r="C1443" s="96"/>
      <c r="D1443" s="96"/>
      <c r="E1443" s="96"/>
      <c r="F1443" s="96"/>
      <c r="G1443" s="96"/>
      <c r="H1443" s="86"/>
      <c r="I1443" s="86"/>
      <c r="J1443" s="86"/>
      <c r="K1443" s="86"/>
      <c r="L1443" s="86"/>
      <c r="M1443" s="86"/>
      <c r="N1443" s="86"/>
      <c r="O1443" s="101"/>
      <c r="P1443" s="101"/>
      <c r="Q1443" s="101"/>
      <c r="R1443" s="100"/>
      <c r="S1443" s="100"/>
      <c r="T1443" s="163"/>
      <c r="U1443" s="163"/>
      <c r="V1443" s="164"/>
      <c r="W1443" s="15"/>
      <c r="X1443" s="15"/>
      <c r="Y1443" s="15"/>
    </row>
    <row r="1444" spans="1:25" s="16" customFormat="1" ht="13" x14ac:dyDescent="0.3">
      <c r="A1444" s="91" t="s">
        <v>109</v>
      </c>
      <c r="B1444" s="92"/>
      <c r="C1444" s="92"/>
      <c r="D1444" s="92"/>
      <c r="E1444" s="92"/>
      <c r="F1444" s="92"/>
      <c r="G1444" s="92"/>
      <c r="H1444" s="92"/>
      <c r="I1444" s="92"/>
      <c r="J1444" s="92"/>
      <c r="K1444" s="92"/>
      <c r="L1444" s="92"/>
      <c r="M1444" s="92"/>
      <c r="N1444" s="92"/>
      <c r="O1444" s="92"/>
      <c r="P1444" s="92"/>
      <c r="Q1444" s="92"/>
      <c r="R1444" s="92"/>
      <c r="S1444" s="92"/>
      <c r="T1444" s="109">
        <f>+SUM(T1441:V1443)</f>
        <v>20000</v>
      </c>
      <c r="U1444" s="86"/>
      <c r="V1444" s="90"/>
      <c r="W1444" s="15"/>
      <c r="X1444" s="15"/>
      <c r="Y1444" s="15"/>
    </row>
    <row r="1445" spans="1:25" s="16" customFormat="1" ht="13" x14ac:dyDescent="0.3">
      <c r="A1445" s="20"/>
      <c r="B1445" s="21"/>
      <c r="C1445" s="21"/>
      <c r="D1445" s="21"/>
      <c r="E1445" s="21"/>
      <c r="F1445" s="21"/>
      <c r="G1445" s="21"/>
      <c r="H1445" s="21"/>
      <c r="I1445" s="21"/>
      <c r="J1445" s="21"/>
      <c r="K1445" s="21"/>
      <c r="L1445" s="21"/>
      <c r="M1445" s="21"/>
      <c r="N1445" s="21"/>
      <c r="O1445" s="21"/>
      <c r="P1445" s="21"/>
      <c r="Q1445" s="21"/>
      <c r="R1445" s="21"/>
      <c r="S1445" s="22"/>
      <c r="T1445" s="22"/>
      <c r="U1445" s="22"/>
      <c r="V1445" s="23"/>
      <c r="W1445" s="15"/>
      <c r="X1445" s="15"/>
      <c r="Y1445" s="15"/>
    </row>
    <row r="1446" spans="1:25" s="16" customFormat="1" ht="13" x14ac:dyDescent="0.3">
      <c r="A1446" s="103" t="s">
        <v>110</v>
      </c>
      <c r="B1446" s="104"/>
      <c r="C1446" s="104"/>
      <c r="D1446" s="104"/>
      <c r="E1446" s="104"/>
      <c r="F1446" s="104"/>
      <c r="G1446" s="104"/>
      <c r="H1446" s="104"/>
      <c r="I1446" s="104"/>
      <c r="J1446" s="104"/>
      <c r="K1446" s="104"/>
      <c r="L1446" s="104"/>
      <c r="M1446" s="104"/>
      <c r="N1446" s="104"/>
      <c r="O1446" s="104"/>
      <c r="P1446" s="104"/>
      <c r="Q1446" s="104"/>
      <c r="R1446" s="104"/>
      <c r="S1446" s="104"/>
      <c r="T1446" s="104"/>
      <c r="U1446" s="104"/>
      <c r="V1446" s="105"/>
      <c r="W1446" s="15"/>
      <c r="X1446" s="15"/>
      <c r="Y1446" s="15"/>
    </row>
    <row r="1447" spans="1:25" s="16" customFormat="1" ht="13" x14ac:dyDescent="0.3">
      <c r="A1447" s="118" t="s">
        <v>3</v>
      </c>
      <c r="B1447" s="119"/>
      <c r="C1447" s="119"/>
      <c r="D1447" s="119"/>
      <c r="E1447" s="119"/>
      <c r="F1447" s="119"/>
      <c r="G1447" s="119"/>
      <c r="H1447" s="119"/>
      <c r="I1447" s="119"/>
      <c r="J1447" s="119"/>
      <c r="K1447" s="119"/>
      <c r="L1447" s="119"/>
      <c r="M1447" s="119" t="s">
        <v>99</v>
      </c>
      <c r="N1447" s="119"/>
      <c r="O1447" s="119" t="s">
        <v>100</v>
      </c>
      <c r="P1447" s="119"/>
      <c r="Q1447" s="119" t="s">
        <v>111</v>
      </c>
      <c r="R1447" s="119"/>
      <c r="S1447" s="119"/>
      <c r="T1447" s="119" t="s">
        <v>112</v>
      </c>
      <c r="U1447" s="119"/>
      <c r="V1447" s="120"/>
      <c r="W1447" s="15"/>
      <c r="X1447" s="15"/>
      <c r="Y1447" s="15"/>
    </row>
    <row r="1448" spans="1:25" s="16" customFormat="1" ht="13" x14ac:dyDescent="0.3">
      <c r="A1448" s="110" t="s">
        <v>196</v>
      </c>
      <c r="B1448" s="111"/>
      <c r="C1448" s="111"/>
      <c r="D1448" s="111"/>
      <c r="E1448" s="111"/>
      <c r="F1448" s="111"/>
      <c r="G1448" s="111"/>
      <c r="H1448" s="111"/>
      <c r="I1448" s="111"/>
      <c r="J1448" s="111"/>
      <c r="K1448" s="111"/>
      <c r="L1448" s="112"/>
      <c r="M1448" s="113" t="s">
        <v>169</v>
      </c>
      <c r="N1448" s="113"/>
      <c r="O1448" s="117">
        <v>0.05</v>
      </c>
      <c r="P1448" s="117"/>
      <c r="Q1448" s="114">
        <v>205000</v>
      </c>
      <c r="R1448" s="114"/>
      <c r="S1448" s="114"/>
      <c r="T1448" s="115">
        <f>+O1448*Q1448</f>
        <v>10250</v>
      </c>
      <c r="U1448" s="113"/>
      <c r="V1448" s="116"/>
      <c r="W1448" s="15"/>
      <c r="X1448" s="15"/>
      <c r="Y1448" s="15"/>
    </row>
    <row r="1449" spans="1:25" s="16" customFormat="1" ht="13" x14ac:dyDescent="0.3">
      <c r="A1449" s="110" t="s">
        <v>115</v>
      </c>
      <c r="B1449" s="111"/>
      <c r="C1449" s="111"/>
      <c r="D1449" s="111"/>
      <c r="E1449" s="111"/>
      <c r="F1449" s="111"/>
      <c r="G1449" s="111"/>
      <c r="H1449" s="111"/>
      <c r="I1449" s="111"/>
      <c r="J1449" s="111"/>
      <c r="K1449" s="111"/>
      <c r="L1449" s="112"/>
      <c r="M1449" s="113" t="s">
        <v>7</v>
      </c>
      <c r="N1449" s="113"/>
      <c r="O1449" s="117">
        <v>1</v>
      </c>
      <c r="P1449" s="117"/>
      <c r="Q1449" s="114">
        <v>8000</v>
      </c>
      <c r="R1449" s="114"/>
      <c r="S1449" s="114"/>
      <c r="T1449" s="115">
        <f t="shared" ref="T1449" si="33">+O1449*Q1449</f>
        <v>8000</v>
      </c>
      <c r="U1449" s="113"/>
      <c r="V1449" s="116"/>
      <c r="W1449" s="15"/>
      <c r="X1449" s="15"/>
      <c r="Y1449" s="15"/>
    </row>
    <row r="1450" spans="1:25" s="16" customFormat="1" ht="13" x14ac:dyDescent="0.3">
      <c r="A1450" s="110"/>
      <c r="B1450" s="111"/>
      <c r="C1450" s="111"/>
      <c r="D1450" s="111"/>
      <c r="E1450" s="111"/>
      <c r="F1450" s="111"/>
      <c r="G1450" s="111"/>
      <c r="H1450" s="111"/>
      <c r="I1450" s="111"/>
      <c r="J1450" s="111"/>
      <c r="K1450" s="111"/>
      <c r="L1450" s="112"/>
      <c r="M1450" s="113"/>
      <c r="N1450" s="113"/>
      <c r="O1450" s="117"/>
      <c r="P1450" s="117"/>
      <c r="Q1450" s="114"/>
      <c r="R1450" s="114"/>
      <c r="S1450" s="114"/>
      <c r="T1450" s="115"/>
      <c r="U1450" s="113"/>
      <c r="V1450" s="116"/>
      <c r="W1450" s="15"/>
      <c r="X1450" s="15"/>
      <c r="Y1450" s="15"/>
    </row>
    <row r="1451" spans="1:25" s="16" customFormat="1" ht="13" x14ac:dyDescent="0.3">
      <c r="A1451" s="155"/>
      <c r="B1451" s="156"/>
      <c r="C1451" s="156"/>
      <c r="D1451" s="156"/>
      <c r="E1451" s="156"/>
      <c r="F1451" s="156"/>
      <c r="G1451" s="156"/>
      <c r="H1451" s="156"/>
      <c r="I1451" s="156"/>
      <c r="J1451" s="156"/>
      <c r="K1451" s="156"/>
      <c r="L1451" s="157"/>
      <c r="M1451" s="158"/>
      <c r="N1451" s="159"/>
      <c r="O1451" s="160"/>
      <c r="P1451" s="161"/>
      <c r="Q1451" s="162"/>
      <c r="R1451" s="98"/>
      <c r="S1451" s="99"/>
      <c r="T1451" s="115"/>
      <c r="U1451" s="113"/>
      <c r="V1451" s="116"/>
      <c r="W1451" s="15"/>
      <c r="X1451" s="15"/>
      <c r="Y1451" s="15"/>
    </row>
    <row r="1452" spans="1:25" s="16" customFormat="1" ht="13" x14ac:dyDescent="0.3">
      <c r="A1452" s="91" t="s">
        <v>109</v>
      </c>
      <c r="B1452" s="92"/>
      <c r="C1452" s="92"/>
      <c r="D1452" s="92"/>
      <c r="E1452" s="92"/>
      <c r="F1452" s="92"/>
      <c r="G1452" s="92"/>
      <c r="H1452" s="92"/>
      <c r="I1452" s="92"/>
      <c r="J1452" s="92"/>
      <c r="K1452" s="92"/>
      <c r="L1452" s="92"/>
      <c r="M1452" s="92"/>
      <c r="N1452" s="92"/>
      <c r="O1452" s="92"/>
      <c r="P1452" s="92"/>
      <c r="Q1452" s="92"/>
      <c r="R1452" s="92"/>
      <c r="S1452" s="92"/>
      <c r="T1452" s="109">
        <f>+SUM(T1448:V1451)</f>
        <v>18250</v>
      </c>
      <c r="U1452" s="86"/>
      <c r="V1452" s="90"/>
      <c r="W1452" s="15"/>
      <c r="X1452" s="15"/>
      <c r="Y1452" s="15"/>
    </row>
    <row r="1453" spans="1:25" s="16" customFormat="1" ht="13" x14ac:dyDescent="0.3">
      <c r="A1453" s="103" t="s">
        <v>117</v>
      </c>
      <c r="B1453" s="104"/>
      <c r="C1453" s="104"/>
      <c r="D1453" s="104"/>
      <c r="E1453" s="104"/>
      <c r="F1453" s="104"/>
      <c r="G1453" s="104"/>
      <c r="H1453" s="104"/>
      <c r="I1453" s="104"/>
      <c r="J1453" s="104"/>
      <c r="K1453" s="104"/>
      <c r="L1453" s="104"/>
      <c r="M1453" s="104"/>
      <c r="N1453" s="104"/>
      <c r="O1453" s="104"/>
      <c r="P1453" s="104"/>
      <c r="Q1453" s="104"/>
      <c r="R1453" s="104"/>
      <c r="S1453" s="104"/>
      <c r="T1453" s="104"/>
      <c r="U1453" s="104"/>
      <c r="V1453" s="105"/>
      <c r="W1453" s="15"/>
      <c r="X1453" s="15"/>
      <c r="Y1453" s="15"/>
    </row>
    <row r="1454" spans="1:25" s="16" customFormat="1" ht="13" x14ac:dyDescent="0.3">
      <c r="A1454" s="85" t="s">
        <v>118</v>
      </c>
      <c r="B1454" s="86"/>
      <c r="C1454" s="86"/>
      <c r="D1454" s="86"/>
      <c r="E1454" s="86"/>
      <c r="F1454" s="86"/>
      <c r="G1454" s="86"/>
      <c r="H1454" s="86"/>
      <c r="I1454" s="86"/>
      <c r="J1454" s="86"/>
      <c r="K1454" s="86" t="s">
        <v>119</v>
      </c>
      <c r="L1454" s="86"/>
      <c r="M1454" s="86" t="s">
        <v>120</v>
      </c>
      <c r="N1454" s="86"/>
      <c r="O1454" s="86" t="s">
        <v>121</v>
      </c>
      <c r="P1454" s="86"/>
      <c r="Q1454" s="86"/>
      <c r="R1454" s="86" t="s">
        <v>122</v>
      </c>
      <c r="S1454" s="86"/>
      <c r="T1454" s="86" t="s">
        <v>106</v>
      </c>
      <c r="U1454" s="86"/>
      <c r="V1454" s="90"/>
      <c r="W1454" s="15"/>
      <c r="X1454" s="15"/>
      <c r="Y1454" s="15"/>
    </row>
    <row r="1455" spans="1:25" s="16" customFormat="1" ht="13" x14ac:dyDescent="0.3">
      <c r="A1455" s="85"/>
      <c r="B1455" s="86"/>
      <c r="C1455" s="86"/>
      <c r="D1455" s="86"/>
      <c r="E1455" s="86"/>
      <c r="F1455" s="86"/>
      <c r="G1455" s="86"/>
      <c r="H1455" s="86"/>
      <c r="I1455" s="86"/>
      <c r="J1455" s="86"/>
      <c r="K1455" s="86"/>
      <c r="L1455" s="86"/>
      <c r="M1455" s="86"/>
      <c r="N1455" s="86"/>
      <c r="O1455" s="86"/>
      <c r="P1455" s="86"/>
      <c r="Q1455" s="86"/>
      <c r="R1455" s="86"/>
      <c r="S1455" s="86"/>
      <c r="T1455" s="86"/>
      <c r="U1455" s="86"/>
      <c r="V1455" s="90"/>
      <c r="W1455" s="15"/>
      <c r="X1455" s="15"/>
      <c r="Y1455" s="15"/>
    </row>
    <row r="1456" spans="1:25" s="16" customFormat="1" ht="13" x14ac:dyDescent="0.3">
      <c r="A1456" s="85"/>
      <c r="B1456" s="86"/>
      <c r="C1456" s="86"/>
      <c r="D1456" s="86"/>
      <c r="E1456" s="86"/>
      <c r="F1456" s="86"/>
      <c r="G1456" s="86"/>
      <c r="H1456" s="86"/>
      <c r="I1456" s="86"/>
      <c r="J1456" s="86"/>
      <c r="K1456" s="86"/>
      <c r="L1456" s="86"/>
      <c r="M1456" s="86"/>
      <c r="N1456" s="86"/>
      <c r="O1456" s="86"/>
      <c r="P1456" s="86"/>
      <c r="Q1456" s="86"/>
      <c r="R1456" s="86"/>
      <c r="S1456" s="86"/>
      <c r="T1456" s="86"/>
      <c r="U1456" s="86"/>
      <c r="V1456" s="90"/>
      <c r="W1456" s="15"/>
      <c r="X1456" s="15"/>
      <c r="Y1456" s="15"/>
    </row>
    <row r="1457" spans="1:25" s="16" customFormat="1" ht="13" x14ac:dyDescent="0.3">
      <c r="A1457" s="85"/>
      <c r="B1457" s="86"/>
      <c r="C1457" s="86"/>
      <c r="D1457" s="86"/>
      <c r="E1457" s="86"/>
      <c r="F1457" s="86"/>
      <c r="G1457" s="86"/>
      <c r="H1457" s="86"/>
      <c r="I1457" s="86"/>
      <c r="J1457" s="86"/>
      <c r="K1457" s="86"/>
      <c r="L1457" s="86"/>
      <c r="M1457" s="86"/>
      <c r="N1457" s="86"/>
      <c r="O1457" s="86"/>
      <c r="P1457" s="86"/>
      <c r="Q1457" s="86"/>
      <c r="R1457" s="86"/>
      <c r="S1457" s="86"/>
      <c r="T1457" s="86"/>
      <c r="U1457" s="86"/>
      <c r="V1457" s="90"/>
      <c r="W1457" s="15"/>
      <c r="X1457" s="15"/>
      <c r="Y1457" s="15"/>
    </row>
    <row r="1458" spans="1:25" s="16" customFormat="1" ht="13" x14ac:dyDescent="0.3">
      <c r="A1458" s="91" t="s">
        <v>109</v>
      </c>
      <c r="B1458" s="92"/>
      <c r="C1458" s="92"/>
      <c r="D1458" s="92"/>
      <c r="E1458" s="92"/>
      <c r="F1458" s="92"/>
      <c r="G1458" s="92"/>
      <c r="H1458" s="92"/>
      <c r="I1458" s="92"/>
      <c r="J1458" s="92"/>
      <c r="K1458" s="92"/>
      <c r="L1458" s="92"/>
      <c r="M1458" s="92"/>
      <c r="N1458" s="92"/>
      <c r="O1458" s="92"/>
      <c r="P1458" s="92"/>
      <c r="Q1458" s="92"/>
      <c r="R1458" s="92"/>
      <c r="S1458" s="92"/>
      <c r="T1458" s="86"/>
      <c r="U1458" s="86"/>
      <c r="V1458" s="90"/>
      <c r="W1458" s="15"/>
      <c r="X1458" s="15"/>
      <c r="Y1458" s="15"/>
    </row>
    <row r="1459" spans="1:25" s="16" customFormat="1" ht="13" x14ac:dyDescent="0.3">
      <c r="A1459" s="20"/>
      <c r="B1459" s="21"/>
      <c r="C1459" s="21"/>
      <c r="D1459" s="21"/>
      <c r="E1459" s="21"/>
      <c r="F1459" s="21"/>
      <c r="G1459" s="21"/>
      <c r="H1459" s="21"/>
      <c r="I1459" s="21"/>
      <c r="J1459" s="21"/>
      <c r="K1459" s="21"/>
      <c r="L1459" s="21"/>
      <c r="M1459" s="21"/>
      <c r="N1459" s="21"/>
      <c r="O1459" s="21"/>
      <c r="P1459" s="21"/>
      <c r="Q1459" s="21"/>
      <c r="R1459" s="21"/>
      <c r="S1459" s="22"/>
      <c r="T1459" s="22"/>
      <c r="U1459" s="22"/>
      <c r="V1459" s="23"/>
      <c r="W1459" s="26"/>
      <c r="X1459" s="26"/>
      <c r="Y1459" s="26"/>
    </row>
    <row r="1460" spans="1:25" s="16" customFormat="1" ht="13" x14ac:dyDescent="0.3">
      <c r="A1460" s="103" t="s">
        <v>123</v>
      </c>
      <c r="B1460" s="104"/>
      <c r="C1460" s="104"/>
      <c r="D1460" s="104"/>
      <c r="E1460" s="104"/>
      <c r="F1460" s="104"/>
      <c r="G1460" s="104"/>
      <c r="H1460" s="104"/>
      <c r="I1460" s="104"/>
      <c r="J1460" s="104"/>
      <c r="K1460" s="104"/>
      <c r="L1460" s="104"/>
      <c r="M1460" s="104"/>
      <c r="N1460" s="104"/>
      <c r="O1460" s="104"/>
      <c r="P1460" s="104"/>
      <c r="Q1460" s="104"/>
      <c r="R1460" s="104"/>
      <c r="S1460" s="104"/>
      <c r="T1460" s="104"/>
      <c r="U1460" s="104"/>
      <c r="V1460" s="105"/>
      <c r="W1460" s="15"/>
      <c r="X1460" s="15"/>
      <c r="Y1460" s="15"/>
    </row>
    <row r="1461" spans="1:25" s="16" customFormat="1" ht="22.5" customHeight="1" x14ac:dyDescent="0.3">
      <c r="A1461" s="85" t="s">
        <v>124</v>
      </c>
      <c r="B1461" s="86"/>
      <c r="C1461" s="86"/>
      <c r="D1461" s="86"/>
      <c r="E1461" s="86"/>
      <c r="F1461" s="86"/>
      <c r="G1461" s="86"/>
      <c r="H1461" s="86"/>
      <c r="I1461" s="86"/>
      <c r="J1461" s="106" t="s">
        <v>125</v>
      </c>
      <c r="K1461" s="106"/>
      <c r="L1461" s="106"/>
      <c r="M1461" s="106"/>
      <c r="N1461" s="107" t="s">
        <v>126</v>
      </c>
      <c r="O1461" s="107"/>
      <c r="P1461" s="108"/>
      <c r="Q1461" s="86" t="s">
        <v>105</v>
      </c>
      <c r="R1461" s="86"/>
      <c r="S1461" s="86"/>
      <c r="T1461" s="86" t="s">
        <v>106</v>
      </c>
      <c r="U1461" s="86"/>
      <c r="V1461" s="90"/>
      <c r="W1461" s="15"/>
      <c r="X1461" s="15"/>
      <c r="Y1461" s="15"/>
    </row>
    <row r="1462" spans="1:25" s="16" customFormat="1" ht="13" x14ac:dyDescent="0.3">
      <c r="A1462" s="95" t="s">
        <v>127</v>
      </c>
      <c r="B1462" s="96"/>
      <c r="C1462" s="96"/>
      <c r="D1462" s="96"/>
      <c r="E1462" s="96"/>
      <c r="F1462" s="96"/>
      <c r="G1462" s="96"/>
      <c r="H1462" s="96"/>
      <c r="I1462" s="96"/>
      <c r="J1462" s="97">
        <v>1</v>
      </c>
      <c r="K1462" s="97"/>
      <c r="L1462" s="97"/>
      <c r="M1462" s="97"/>
      <c r="N1462" s="98">
        <v>139345</v>
      </c>
      <c r="O1462" s="98"/>
      <c r="P1462" s="99"/>
      <c r="Q1462" s="100">
        <v>1.5</v>
      </c>
      <c r="R1462" s="100"/>
      <c r="S1462" s="100"/>
      <c r="T1462" s="101">
        <f>+(J1462*N1462)/Q1462</f>
        <v>92896.666666666672</v>
      </c>
      <c r="U1462" s="101"/>
      <c r="V1462" s="102"/>
      <c r="W1462" s="15"/>
      <c r="X1462" s="15"/>
      <c r="Y1462" s="15"/>
    </row>
    <row r="1463" spans="1:25" s="16" customFormat="1" ht="13" x14ac:dyDescent="0.3">
      <c r="A1463" s="95" t="s">
        <v>128</v>
      </c>
      <c r="B1463" s="96"/>
      <c r="C1463" s="96"/>
      <c r="D1463" s="96"/>
      <c r="E1463" s="96"/>
      <c r="F1463" s="96"/>
      <c r="G1463" s="96"/>
      <c r="H1463" s="96"/>
      <c r="I1463" s="96"/>
      <c r="J1463" s="97">
        <v>1</v>
      </c>
      <c r="K1463" s="97"/>
      <c r="L1463" s="97"/>
      <c r="M1463" s="97"/>
      <c r="N1463" s="98">
        <v>95436</v>
      </c>
      <c r="O1463" s="98"/>
      <c r="P1463" s="99"/>
      <c r="Q1463" s="100">
        <v>1.5</v>
      </c>
      <c r="R1463" s="100"/>
      <c r="S1463" s="100"/>
      <c r="T1463" s="101">
        <f>+(J1463*N1463)/Q1463</f>
        <v>63624</v>
      </c>
      <c r="U1463" s="101"/>
      <c r="V1463" s="102"/>
      <c r="W1463" s="15"/>
      <c r="X1463" s="15"/>
      <c r="Y1463" s="15"/>
    </row>
    <row r="1464" spans="1:25" s="16" customFormat="1" ht="13" x14ac:dyDescent="0.3">
      <c r="A1464" s="85"/>
      <c r="B1464" s="86"/>
      <c r="C1464" s="86"/>
      <c r="D1464" s="86"/>
      <c r="E1464" s="86"/>
      <c r="F1464" s="86"/>
      <c r="G1464" s="86"/>
      <c r="H1464" s="86"/>
      <c r="I1464" s="86"/>
      <c r="J1464" s="87"/>
      <c r="K1464" s="88"/>
      <c r="L1464" s="88"/>
      <c r="M1464" s="88"/>
      <c r="N1464" s="88"/>
      <c r="O1464" s="88"/>
      <c r="P1464" s="89"/>
      <c r="Q1464" s="86"/>
      <c r="R1464" s="86"/>
      <c r="S1464" s="86"/>
      <c r="T1464" s="86"/>
      <c r="U1464" s="86"/>
      <c r="V1464" s="90"/>
      <c r="W1464" s="15"/>
      <c r="X1464" s="15"/>
      <c r="Y1464" s="15"/>
    </row>
    <row r="1465" spans="1:25" s="16" customFormat="1" ht="13" x14ac:dyDescent="0.3">
      <c r="A1465" s="91" t="s">
        <v>109</v>
      </c>
      <c r="B1465" s="92"/>
      <c r="C1465" s="92"/>
      <c r="D1465" s="92"/>
      <c r="E1465" s="92"/>
      <c r="F1465" s="92"/>
      <c r="G1465" s="92"/>
      <c r="H1465" s="92"/>
      <c r="I1465" s="92"/>
      <c r="J1465" s="92"/>
      <c r="K1465" s="92"/>
      <c r="L1465" s="92"/>
      <c r="M1465" s="92"/>
      <c r="N1465" s="92"/>
      <c r="O1465" s="92"/>
      <c r="P1465" s="92"/>
      <c r="Q1465" s="92"/>
      <c r="R1465" s="92"/>
      <c r="S1465" s="92"/>
      <c r="T1465" s="93">
        <f>+SUM(T1462:V1463)</f>
        <v>156520.66666666669</v>
      </c>
      <c r="U1465" s="93"/>
      <c r="V1465" s="94"/>
      <c r="W1465" s="15"/>
      <c r="X1465" s="15"/>
      <c r="Y1465" s="15"/>
    </row>
    <row r="1466" spans="1:25" s="28" customFormat="1" x14ac:dyDescent="0.35">
      <c r="A1466" s="77" t="s">
        <v>129</v>
      </c>
      <c r="B1466" s="78"/>
      <c r="C1466" s="78"/>
      <c r="D1466" s="78"/>
      <c r="E1466" s="78"/>
      <c r="F1466" s="78"/>
      <c r="G1466" s="78"/>
      <c r="H1466" s="78"/>
      <c r="I1466" s="78"/>
      <c r="J1466" s="78"/>
      <c r="K1466" s="78"/>
      <c r="L1466" s="78"/>
      <c r="M1466" s="78"/>
      <c r="N1466" s="78"/>
      <c r="O1466" s="78"/>
      <c r="P1466" s="78"/>
      <c r="Q1466" s="78"/>
      <c r="R1466" s="78"/>
      <c r="S1466" s="78"/>
      <c r="T1466" s="79">
        <f>+T1465+T1458+T1452+T1444</f>
        <v>194770.66666666669</v>
      </c>
      <c r="U1466" s="79"/>
      <c r="V1466" s="80"/>
      <c r="W1466" s="15"/>
      <c r="X1466" s="15"/>
      <c r="Y1466" s="15"/>
    </row>
    <row r="1467" spans="1:25" s="28" customFormat="1" x14ac:dyDescent="0.35">
      <c r="A1467" s="29" t="s">
        <v>130</v>
      </c>
      <c r="B1467" s="30"/>
      <c r="C1467" s="30"/>
      <c r="D1467" s="31"/>
      <c r="E1467" s="32">
        <v>0.25</v>
      </c>
      <c r="F1467" s="30"/>
      <c r="G1467" s="30"/>
      <c r="H1467" s="30"/>
      <c r="I1467" s="30"/>
      <c r="J1467" s="30"/>
      <c r="K1467" s="30"/>
      <c r="L1467" s="30"/>
      <c r="M1467" s="31"/>
      <c r="N1467" s="27"/>
      <c r="O1467" s="27"/>
      <c r="P1467" s="27"/>
      <c r="Q1467" s="27"/>
      <c r="R1467" s="27"/>
      <c r="S1467" s="27" t="s">
        <v>131</v>
      </c>
      <c r="T1467" s="79">
        <f>+T1466*E1467</f>
        <v>48692.666666666672</v>
      </c>
      <c r="U1467" s="79"/>
      <c r="V1467" s="80"/>
      <c r="W1467" s="15"/>
      <c r="X1467" s="15"/>
      <c r="Y1467" s="15"/>
    </row>
    <row r="1468" spans="1:25" s="28" customFormat="1" ht="15" thickBot="1" x14ac:dyDescent="0.4">
      <c r="A1468" s="81" t="s">
        <v>132</v>
      </c>
      <c r="B1468" s="82"/>
      <c r="C1468" s="82"/>
      <c r="D1468" s="82"/>
      <c r="E1468" s="82"/>
      <c r="F1468" s="82"/>
      <c r="G1468" s="82"/>
      <c r="H1468" s="82"/>
      <c r="I1468" s="82"/>
      <c r="J1468" s="82"/>
      <c r="K1468" s="82"/>
      <c r="L1468" s="82"/>
      <c r="M1468" s="82"/>
      <c r="N1468" s="82"/>
      <c r="O1468" s="82"/>
      <c r="P1468" s="82"/>
      <c r="Q1468" s="82"/>
      <c r="R1468" s="82"/>
      <c r="S1468" s="82"/>
      <c r="T1468" s="83">
        <f>+T1467+T1466</f>
        <v>243463.33333333337</v>
      </c>
      <c r="U1468" s="83"/>
      <c r="V1468" s="84"/>
      <c r="W1468" s="15"/>
      <c r="X1468" s="15"/>
      <c r="Y1468" s="15"/>
    </row>
    <row r="1470" spans="1:25" ht="15" thickBot="1" x14ac:dyDescent="0.4"/>
    <row r="1471" spans="1:25" s="12" customFormat="1" ht="30" customHeight="1" x14ac:dyDescent="0.35">
      <c r="A1471" s="137"/>
      <c r="B1471" s="138"/>
      <c r="C1471" s="138"/>
      <c r="D1471" s="139"/>
      <c r="E1471" s="146" t="s">
        <v>94</v>
      </c>
      <c r="F1471" s="147"/>
      <c r="G1471" s="147"/>
      <c r="H1471" s="147"/>
      <c r="I1471" s="147"/>
      <c r="J1471" s="147"/>
      <c r="K1471" s="147"/>
      <c r="L1471" s="147"/>
      <c r="M1471" s="147"/>
      <c r="N1471" s="147"/>
      <c r="O1471" s="147"/>
      <c r="P1471" s="147"/>
      <c r="Q1471" s="147"/>
      <c r="R1471" s="147"/>
      <c r="S1471" s="148"/>
      <c r="T1471" s="146" t="s">
        <v>95</v>
      </c>
      <c r="U1471" s="147"/>
      <c r="V1471" s="148"/>
    </row>
    <row r="1472" spans="1:25" s="12" customFormat="1" ht="30" customHeight="1" thickBot="1" x14ac:dyDescent="0.4">
      <c r="A1472" s="140"/>
      <c r="B1472" s="141"/>
      <c r="C1472" s="141"/>
      <c r="D1472" s="142"/>
      <c r="E1472" s="149"/>
      <c r="F1472" s="150"/>
      <c r="G1472" s="150"/>
      <c r="H1472" s="150"/>
      <c r="I1472" s="150"/>
      <c r="J1472" s="150"/>
      <c r="K1472" s="150"/>
      <c r="L1472" s="150"/>
      <c r="M1472" s="150"/>
      <c r="N1472" s="150"/>
      <c r="O1472" s="150"/>
      <c r="P1472" s="150"/>
      <c r="Q1472" s="150"/>
      <c r="R1472" s="150"/>
      <c r="S1472" s="151"/>
      <c r="T1472" s="149"/>
      <c r="U1472" s="150"/>
      <c r="V1472" s="151"/>
    </row>
    <row r="1473" spans="1:25" s="12" customFormat="1" ht="5.15" customHeight="1" thickBot="1" x14ac:dyDescent="0.4">
      <c r="A1473" s="140"/>
      <c r="B1473" s="141"/>
      <c r="C1473" s="141"/>
      <c r="D1473" s="142"/>
      <c r="E1473" s="152"/>
      <c r="F1473" s="153"/>
      <c r="G1473" s="153"/>
      <c r="H1473" s="153"/>
      <c r="I1473" s="153"/>
      <c r="J1473" s="153"/>
      <c r="K1473" s="153"/>
      <c r="L1473" s="153"/>
      <c r="M1473" s="153"/>
      <c r="N1473" s="153"/>
      <c r="O1473" s="153"/>
      <c r="P1473" s="153"/>
      <c r="Q1473" s="153"/>
      <c r="R1473" s="153"/>
      <c r="S1473" s="153"/>
      <c r="T1473" s="153"/>
      <c r="U1473" s="153"/>
      <c r="V1473" s="154"/>
    </row>
    <row r="1474" spans="1:25" s="12" customFormat="1" ht="25" customHeight="1" thickBot="1" x14ac:dyDescent="0.4">
      <c r="A1474" s="140"/>
      <c r="B1474" s="141"/>
      <c r="C1474" s="141"/>
      <c r="D1474" s="142"/>
      <c r="E1474" s="128" t="s">
        <v>96</v>
      </c>
      <c r="F1474" s="129"/>
      <c r="G1474" s="129"/>
      <c r="H1474" s="129"/>
      <c r="I1474" s="129"/>
      <c r="J1474" s="129"/>
      <c r="K1474" s="129"/>
      <c r="L1474" s="129"/>
      <c r="M1474" s="129"/>
      <c r="N1474" s="129"/>
      <c r="O1474" s="129"/>
      <c r="P1474" s="129"/>
      <c r="Q1474" s="129"/>
      <c r="R1474" s="129"/>
      <c r="S1474" s="129"/>
      <c r="T1474" s="129"/>
      <c r="U1474" s="129"/>
      <c r="V1474" s="130"/>
    </row>
    <row r="1475" spans="1:25" s="12" customFormat="1" ht="5.15" customHeight="1" thickBot="1" x14ac:dyDescent="0.4">
      <c r="A1475" s="143"/>
      <c r="B1475" s="144"/>
      <c r="C1475" s="144"/>
      <c r="D1475" s="145"/>
      <c r="E1475" s="128"/>
      <c r="F1475" s="129"/>
      <c r="G1475" s="129"/>
      <c r="H1475" s="129"/>
      <c r="I1475" s="129"/>
      <c r="J1475" s="129"/>
      <c r="K1475" s="129"/>
      <c r="L1475" s="129"/>
      <c r="M1475" s="129"/>
      <c r="N1475" s="129"/>
      <c r="O1475" s="129"/>
      <c r="P1475" s="129"/>
      <c r="Q1475" s="129"/>
      <c r="R1475" s="129"/>
      <c r="S1475" s="129"/>
      <c r="T1475" s="129"/>
      <c r="U1475" s="129"/>
      <c r="V1475" s="130"/>
    </row>
    <row r="1476" spans="1:25" s="14" customFormat="1" x14ac:dyDescent="0.35">
      <c r="A1476" s="131" t="s">
        <v>97</v>
      </c>
      <c r="B1476" s="132"/>
      <c r="C1476" s="132"/>
      <c r="D1476" s="132"/>
      <c r="E1476" s="132"/>
      <c r="F1476" s="132"/>
      <c r="G1476" s="132"/>
      <c r="H1476" s="132"/>
      <c r="I1476" s="132"/>
      <c r="J1476" s="132"/>
      <c r="K1476" s="132"/>
      <c r="L1476" s="132"/>
      <c r="M1476" s="132"/>
      <c r="N1476" s="132"/>
      <c r="O1476" s="132"/>
      <c r="P1476" s="132"/>
      <c r="Q1476" s="132"/>
      <c r="R1476" s="132"/>
      <c r="S1476" s="132"/>
      <c r="T1476" s="132"/>
      <c r="U1476" s="132"/>
      <c r="V1476" s="133"/>
      <c r="W1476" s="13"/>
      <c r="X1476" s="13"/>
      <c r="Y1476" s="13"/>
    </row>
    <row r="1477" spans="1:25" s="16" customFormat="1" ht="13" x14ac:dyDescent="0.3">
      <c r="A1477" s="134" t="s">
        <v>98</v>
      </c>
      <c r="B1477" s="135"/>
      <c r="C1477" s="135" t="s">
        <v>3</v>
      </c>
      <c r="D1477" s="135"/>
      <c r="E1477" s="135"/>
      <c r="F1477" s="135"/>
      <c r="G1477" s="135"/>
      <c r="H1477" s="135"/>
      <c r="I1477" s="135"/>
      <c r="J1477" s="135"/>
      <c r="K1477" s="135"/>
      <c r="L1477" s="135"/>
      <c r="M1477" s="135"/>
      <c r="N1477" s="135"/>
      <c r="O1477" s="135"/>
      <c r="P1477" s="135"/>
      <c r="Q1477" s="135"/>
      <c r="R1477" s="135" t="s">
        <v>99</v>
      </c>
      <c r="S1477" s="135"/>
      <c r="T1477" s="135" t="s">
        <v>100</v>
      </c>
      <c r="U1477" s="135"/>
      <c r="V1477" s="136"/>
      <c r="W1477" s="15"/>
      <c r="X1477" s="15"/>
      <c r="Y1477" s="15"/>
    </row>
    <row r="1478" spans="1:25" s="14" customFormat="1" ht="52.5" customHeight="1" x14ac:dyDescent="0.35">
      <c r="A1478" s="123">
        <f>+'2026'!B33</f>
        <v>27</v>
      </c>
      <c r="B1478" s="124"/>
      <c r="C1478" s="125" t="str">
        <f>+'2026'!F33</f>
        <v>Limpieza, revisión y mantenimiento de canales de aguas lluvias. Incluye herramientas, retiro de residuos y disposición adecuada; ejecución conforme a buenas prácticas para garantizar flujo y drenaje. Entrega a satisfacción y funcionamiento</v>
      </c>
      <c r="D1478" s="126"/>
      <c r="E1478" s="126"/>
      <c r="F1478" s="126"/>
      <c r="G1478" s="126"/>
      <c r="H1478" s="126"/>
      <c r="I1478" s="126"/>
      <c r="J1478" s="126"/>
      <c r="K1478" s="126"/>
      <c r="L1478" s="126"/>
      <c r="M1478" s="126"/>
      <c r="N1478" s="126"/>
      <c r="O1478" s="126"/>
      <c r="P1478" s="126"/>
      <c r="Q1478" s="126"/>
      <c r="R1478" s="126" t="str">
        <f>+'2026'!G33</f>
        <v>ML</v>
      </c>
      <c r="S1478" s="126"/>
      <c r="T1478" s="126"/>
      <c r="U1478" s="126"/>
      <c r="V1478" s="127"/>
      <c r="W1478" s="13"/>
      <c r="X1478" s="13"/>
      <c r="Y1478" s="13"/>
    </row>
    <row r="1479" spans="1:25" s="16" customFormat="1" ht="13" x14ac:dyDescent="0.3">
      <c r="A1479" s="17"/>
      <c r="B1479" s="18"/>
      <c r="C1479" s="18"/>
      <c r="D1479" s="18"/>
      <c r="E1479" s="18"/>
      <c r="F1479" s="18"/>
      <c r="G1479" s="18"/>
      <c r="H1479" s="18"/>
      <c r="I1479" s="18"/>
      <c r="J1479" s="18"/>
      <c r="K1479" s="18"/>
      <c r="L1479" s="18"/>
      <c r="M1479" s="18"/>
      <c r="N1479" s="18"/>
      <c r="O1479" s="18"/>
      <c r="P1479" s="18"/>
      <c r="Q1479" s="18"/>
      <c r="R1479" s="18"/>
      <c r="S1479" s="18"/>
      <c r="T1479" s="18"/>
      <c r="U1479" s="18"/>
      <c r="V1479" s="19"/>
      <c r="W1479" s="15"/>
      <c r="X1479" s="15"/>
      <c r="Y1479" s="15"/>
    </row>
    <row r="1480" spans="1:25" s="16" customFormat="1" ht="13" x14ac:dyDescent="0.3">
      <c r="A1480" s="103" t="s">
        <v>101</v>
      </c>
      <c r="B1480" s="104"/>
      <c r="C1480" s="104"/>
      <c r="D1480" s="104"/>
      <c r="E1480" s="104"/>
      <c r="F1480" s="104"/>
      <c r="G1480" s="104"/>
      <c r="H1480" s="104"/>
      <c r="I1480" s="104"/>
      <c r="J1480" s="104"/>
      <c r="K1480" s="104"/>
      <c r="L1480" s="104"/>
      <c r="M1480" s="104"/>
      <c r="N1480" s="104"/>
      <c r="O1480" s="104"/>
      <c r="P1480" s="104"/>
      <c r="Q1480" s="104"/>
      <c r="R1480" s="104"/>
      <c r="S1480" s="104"/>
      <c r="T1480" s="104"/>
      <c r="U1480" s="104"/>
      <c r="V1480" s="105"/>
      <c r="W1480" s="15"/>
      <c r="X1480" s="15"/>
      <c r="Y1480" s="15"/>
    </row>
    <row r="1481" spans="1:25" s="16" customFormat="1" ht="13" x14ac:dyDescent="0.3">
      <c r="A1481" s="85" t="s">
        <v>3</v>
      </c>
      <c r="B1481" s="86"/>
      <c r="C1481" s="86"/>
      <c r="D1481" s="86"/>
      <c r="E1481" s="86"/>
      <c r="F1481" s="86"/>
      <c r="G1481" s="86"/>
      <c r="H1481" s="86" t="s">
        <v>102</v>
      </c>
      <c r="I1481" s="86"/>
      <c r="J1481" s="86"/>
      <c r="K1481" s="86" t="s">
        <v>103</v>
      </c>
      <c r="L1481" s="86"/>
      <c r="M1481" s="86"/>
      <c r="N1481" s="86"/>
      <c r="O1481" s="86" t="s">
        <v>104</v>
      </c>
      <c r="P1481" s="86"/>
      <c r="Q1481" s="86"/>
      <c r="R1481" s="86" t="s">
        <v>105</v>
      </c>
      <c r="S1481" s="86"/>
      <c r="T1481" s="86" t="s">
        <v>106</v>
      </c>
      <c r="U1481" s="86"/>
      <c r="V1481" s="90"/>
      <c r="W1481" s="15"/>
      <c r="X1481" s="15"/>
      <c r="Y1481" s="15"/>
    </row>
    <row r="1482" spans="1:25" s="16" customFormat="1" ht="13" x14ac:dyDescent="0.3">
      <c r="A1482" s="95" t="s">
        <v>107</v>
      </c>
      <c r="B1482" s="122"/>
      <c r="C1482" s="122"/>
      <c r="D1482" s="122"/>
      <c r="E1482" s="122"/>
      <c r="F1482" s="122"/>
      <c r="G1482" s="122"/>
      <c r="H1482" s="86"/>
      <c r="I1482" s="86"/>
      <c r="J1482" s="86"/>
      <c r="K1482" s="121" t="s">
        <v>156</v>
      </c>
      <c r="L1482" s="121"/>
      <c r="M1482" s="121"/>
      <c r="N1482" s="121"/>
      <c r="O1482" s="101"/>
      <c r="P1482" s="101"/>
      <c r="Q1482" s="101"/>
      <c r="R1482" s="121"/>
      <c r="S1482" s="121"/>
      <c r="T1482" s="101">
        <v>1500</v>
      </c>
      <c r="U1482" s="101"/>
      <c r="V1482" s="102"/>
      <c r="W1482" s="15"/>
      <c r="X1482" s="15"/>
      <c r="Y1482" s="15"/>
    </row>
    <row r="1483" spans="1:25" s="16" customFormat="1" ht="13" x14ac:dyDescent="0.3">
      <c r="A1483" s="95" t="s">
        <v>197</v>
      </c>
      <c r="B1483" s="122"/>
      <c r="C1483" s="122"/>
      <c r="D1483" s="122"/>
      <c r="E1483" s="122"/>
      <c r="F1483" s="122"/>
      <c r="G1483" s="122"/>
      <c r="H1483" s="86"/>
      <c r="I1483" s="86"/>
      <c r="J1483" s="86"/>
      <c r="K1483" s="121" t="s">
        <v>198</v>
      </c>
      <c r="L1483" s="121"/>
      <c r="M1483" s="121"/>
      <c r="N1483" s="121"/>
      <c r="O1483" s="101">
        <v>66000</v>
      </c>
      <c r="P1483" s="101"/>
      <c r="Q1483" s="101"/>
      <c r="R1483" s="121">
        <v>1.0000000000000001E-5</v>
      </c>
      <c r="S1483" s="121"/>
      <c r="T1483" s="101">
        <f>+O1483*R1483</f>
        <v>0.66</v>
      </c>
      <c r="U1483" s="101"/>
      <c r="V1483" s="102"/>
      <c r="W1483" s="15"/>
      <c r="X1483" s="15"/>
      <c r="Y1483" s="15"/>
    </row>
    <row r="1484" spans="1:25" s="16" customFormat="1" ht="13" x14ac:dyDescent="0.3">
      <c r="A1484" s="95"/>
      <c r="B1484" s="96"/>
      <c r="C1484" s="96"/>
      <c r="D1484" s="96"/>
      <c r="E1484" s="96"/>
      <c r="F1484" s="96"/>
      <c r="G1484" s="96"/>
      <c r="H1484" s="86"/>
      <c r="I1484" s="86"/>
      <c r="J1484" s="86"/>
      <c r="K1484" s="121"/>
      <c r="L1484" s="121"/>
      <c r="M1484" s="121"/>
      <c r="N1484" s="121"/>
      <c r="O1484" s="101"/>
      <c r="P1484" s="101"/>
      <c r="Q1484" s="101"/>
      <c r="R1484" s="121"/>
      <c r="S1484" s="121"/>
      <c r="T1484" s="101"/>
      <c r="U1484" s="101"/>
      <c r="V1484" s="102"/>
      <c r="W1484" s="15"/>
      <c r="X1484" s="15"/>
      <c r="Y1484" s="15"/>
    </row>
    <row r="1485" spans="1:25" s="16" customFormat="1" ht="13" x14ac:dyDescent="0.3">
      <c r="A1485" s="95"/>
      <c r="B1485" s="96"/>
      <c r="C1485" s="96"/>
      <c r="D1485" s="96"/>
      <c r="E1485" s="96"/>
      <c r="F1485" s="96"/>
      <c r="G1485" s="96"/>
      <c r="H1485" s="86"/>
      <c r="I1485" s="86"/>
      <c r="J1485" s="86"/>
      <c r="K1485" s="121"/>
      <c r="L1485" s="121"/>
      <c r="M1485" s="121"/>
      <c r="N1485" s="121"/>
      <c r="O1485" s="101"/>
      <c r="P1485" s="101"/>
      <c r="Q1485" s="101"/>
      <c r="R1485" s="121"/>
      <c r="S1485" s="121"/>
      <c r="T1485" s="101"/>
      <c r="U1485" s="101"/>
      <c r="V1485" s="102"/>
      <c r="W1485" s="15"/>
      <c r="X1485" s="15"/>
      <c r="Y1485" s="15"/>
    </row>
    <row r="1486" spans="1:25" s="16" customFormat="1" ht="13" x14ac:dyDescent="0.3">
      <c r="A1486" s="91" t="s">
        <v>109</v>
      </c>
      <c r="B1486" s="92"/>
      <c r="C1486" s="92"/>
      <c r="D1486" s="92"/>
      <c r="E1486" s="92"/>
      <c r="F1486" s="92"/>
      <c r="G1486" s="92"/>
      <c r="H1486" s="92"/>
      <c r="I1486" s="92"/>
      <c r="J1486" s="92"/>
      <c r="K1486" s="92"/>
      <c r="L1486" s="92"/>
      <c r="M1486" s="92"/>
      <c r="N1486" s="92"/>
      <c r="O1486" s="92"/>
      <c r="P1486" s="92"/>
      <c r="Q1486" s="92"/>
      <c r="R1486" s="92"/>
      <c r="S1486" s="92"/>
      <c r="T1486" s="109">
        <f>+SUM(T1482:V1485)</f>
        <v>1500.66</v>
      </c>
      <c r="U1486" s="86"/>
      <c r="V1486" s="90"/>
      <c r="W1486" s="15"/>
      <c r="X1486" s="15"/>
      <c r="Y1486" s="15"/>
    </row>
    <row r="1487" spans="1:25" s="16" customFormat="1" ht="13" x14ac:dyDescent="0.3">
      <c r="A1487" s="20"/>
      <c r="B1487" s="21"/>
      <c r="C1487" s="21"/>
      <c r="D1487" s="21"/>
      <c r="E1487" s="21"/>
      <c r="F1487" s="21"/>
      <c r="G1487" s="21"/>
      <c r="H1487" s="21"/>
      <c r="I1487" s="21"/>
      <c r="J1487" s="21"/>
      <c r="K1487" s="21"/>
      <c r="L1487" s="21"/>
      <c r="M1487" s="21"/>
      <c r="N1487" s="21"/>
      <c r="O1487" s="21"/>
      <c r="P1487" s="21"/>
      <c r="Q1487" s="21"/>
      <c r="R1487" s="21"/>
      <c r="S1487" s="22"/>
      <c r="T1487" s="22"/>
      <c r="U1487" s="22"/>
      <c r="V1487" s="23"/>
      <c r="W1487" s="15"/>
      <c r="X1487" s="15"/>
      <c r="Y1487" s="15"/>
    </row>
    <row r="1488" spans="1:25" s="16" customFormat="1" ht="13" x14ac:dyDescent="0.3">
      <c r="A1488" s="103" t="s">
        <v>110</v>
      </c>
      <c r="B1488" s="104"/>
      <c r="C1488" s="104"/>
      <c r="D1488" s="104"/>
      <c r="E1488" s="104"/>
      <c r="F1488" s="104"/>
      <c r="G1488" s="104"/>
      <c r="H1488" s="104"/>
      <c r="I1488" s="104"/>
      <c r="J1488" s="104"/>
      <c r="K1488" s="104"/>
      <c r="L1488" s="104"/>
      <c r="M1488" s="104"/>
      <c r="N1488" s="104"/>
      <c r="O1488" s="104"/>
      <c r="P1488" s="104"/>
      <c r="Q1488" s="104"/>
      <c r="R1488" s="104"/>
      <c r="S1488" s="104"/>
      <c r="T1488" s="104"/>
      <c r="U1488" s="104"/>
      <c r="V1488" s="105"/>
      <c r="W1488" s="15"/>
      <c r="X1488" s="15"/>
      <c r="Y1488" s="15"/>
    </row>
    <row r="1489" spans="1:25" s="16" customFormat="1" ht="13" x14ac:dyDescent="0.3">
      <c r="A1489" s="118" t="s">
        <v>3</v>
      </c>
      <c r="B1489" s="119"/>
      <c r="C1489" s="119"/>
      <c r="D1489" s="119"/>
      <c r="E1489" s="119"/>
      <c r="F1489" s="119"/>
      <c r="G1489" s="119"/>
      <c r="H1489" s="119"/>
      <c r="I1489" s="119"/>
      <c r="J1489" s="119"/>
      <c r="K1489" s="119"/>
      <c r="L1489" s="119"/>
      <c r="M1489" s="119" t="s">
        <v>99</v>
      </c>
      <c r="N1489" s="119"/>
      <c r="O1489" s="119" t="s">
        <v>100</v>
      </c>
      <c r="P1489" s="119"/>
      <c r="Q1489" s="119" t="s">
        <v>111</v>
      </c>
      <c r="R1489" s="119"/>
      <c r="S1489" s="119"/>
      <c r="T1489" s="119" t="s">
        <v>112</v>
      </c>
      <c r="U1489" s="119"/>
      <c r="V1489" s="120"/>
      <c r="W1489" s="15"/>
      <c r="X1489" s="15"/>
      <c r="Y1489" s="15"/>
    </row>
    <row r="1490" spans="1:25" s="16" customFormat="1" ht="13" x14ac:dyDescent="0.3">
      <c r="A1490" s="110" t="s">
        <v>199</v>
      </c>
      <c r="B1490" s="111"/>
      <c r="C1490" s="111"/>
      <c r="D1490" s="111"/>
      <c r="E1490" s="111"/>
      <c r="F1490" s="111"/>
      <c r="G1490" s="111"/>
      <c r="H1490" s="111"/>
      <c r="I1490" s="111"/>
      <c r="J1490" s="111"/>
      <c r="K1490" s="111"/>
      <c r="L1490" s="112"/>
      <c r="M1490" s="113" t="s">
        <v>7</v>
      </c>
      <c r="N1490" s="113"/>
      <c r="O1490" s="113">
        <v>0.05</v>
      </c>
      <c r="P1490" s="113"/>
      <c r="Q1490" s="114">
        <v>2000</v>
      </c>
      <c r="R1490" s="114"/>
      <c r="S1490" s="114"/>
      <c r="T1490" s="115">
        <f>+O1490*Q1490</f>
        <v>100</v>
      </c>
      <c r="U1490" s="113"/>
      <c r="V1490" s="116"/>
      <c r="W1490" s="15"/>
      <c r="X1490" s="15"/>
      <c r="Y1490" s="15"/>
    </row>
    <row r="1491" spans="1:25" s="16" customFormat="1" ht="13" x14ac:dyDescent="0.3">
      <c r="A1491" s="110"/>
      <c r="B1491" s="111"/>
      <c r="C1491" s="111"/>
      <c r="D1491" s="111"/>
      <c r="E1491" s="111"/>
      <c r="F1491" s="111"/>
      <c r="G1491" s="111"/>
      <c r="H1491" s="111"/>
      <c r="I1491" s="111"/>
      <c r="J1491" s="111"/>
      <c r="K1491" s="111"/>
      <c r="L1491" s="112"/>
      <c r="M1491" s="113"/>
      <c r="N1491" s="113"/>
      <c r="O1491" s="113"/>
      <c r="P1491" s="113"/>
      <c r="Q1491" s="114"/>
      <c r="R1491" s="114"/>
      <c r="S1491" s="114"/>
      <c r="T1491" s="115"/>
      <c r="U1491" s="113"/>
      <c r="V1491" s="116"/>
      <c r="W1491" s="15"/>
      <c r="X1491" s="15"/>
      <c r="Y1491" s="15"/>
    </row>
    <row r="1492" spans="1:25" s="16" customFormat="1" ht="13" x14ac:dyDescent="0.3">
      <c r="A1492" s="110"/>
      <c r="B1492" s="111"/>
      <c r="C1492" s="111"/>
      <c r="D1492" s="111"/>
      <c r="E1492" s="111"/>
      <c r="F1492" s="111"/>
      <c r="G1492" s="111"/>
      <c r="H1492" s="111"/>
      <c r="I1492" s="111"/>
      <c r="J1492" s="111"/>
      <c r="K1492" s="111"/>
      <c r="L1492" s="112"/>
      <c r="M1492" s="113"/>
      <c r="N1492" s="113"/>
      <c r="O1492" s="113"/>
      <c r="P1492" s="113"/>
      <c r="Q1492" s="114"/>
      <c r="R1492" s="114"/>
      <c r="S1492" s="114"/>
      <c r="T1492" s="115"/>
      <c r="U1492" s="113"/>
      <c r="V1492" s="116"/>
      <c r="W1492" s="15"/>
      <c r="X1492" s="15"/>
      <c r="Y1492" s="15"/>
    </row>
    <row r="1493" spans="1:25" s="16" customFormat="1" ht="13" x14ac:dyDescent="0.3">
      <c r="A1493" s="110"/>
      <c r="B1493" s="111"/>
      <c r="C1493" s="111"/>
      <c r="D1493" s="111"/>
      <c r="E1493" s="111"/>
      <c r="F1493" s="111"/>
      <c r="G1493" s="111"/>
      <c r="H1493" s="111"/>
      <c r="I1493" s="111"/>
      <c r="J1493" s="111"/>
      <c r="K1493" s="111"/>
      <c r="L1493" s="112"/>
      <c r="M1493" s="113"/>
      <c r="N1493" s="113"/>
      <c r="O1493" s="117"/>
      <c r="P1493" s="117"/>
      <c r="Q1493" s="114"/>
      <c r="R1493" s="114"/>
      <c r="S1493" s="114"/>
      <c r="T1493" s="115"/>
      <c r="U1493" s="113"/>
      <c r="V1493" s="116"/>
      <c r="W1493" s="15"/>
      <c r="X1493" s="15"/>
      <c r="Y1493" s="15"/>
    </row>
    <row r="1494" spans="1:25" s="16" customFormat="1" ht="13" x14ac:dyDescent="0.3">
      <c r="A1494" s="91" t="s">
        <v>109</v>
      </c>
      <c r="B1494" s="92"/>
      <c r="C1494" s="92"/>
      <c r="D1494" s="92"/>
      <c r="E1494" s="92"/>
      <c r="F1494" s="92"/>
      <c r="G1494" s="92"/>
      <c r="H1494" s="92"/>
      <c r="I1494" s="92"/>
      <c r="J1494" s="92"/>
      <c r="K1494" s="92"/>
      <c r="L1494" s="92"/>
      <c r="M1494" s="92"/>
      <c r="N1494" s="92"/>
      <c r="O1494" s="92"/>
      <c r="P1494" s="92"/>
      <c r="Q1494" s="92"/>
      <c r="R1494" s="92"/>
      <c r="S1494" s="92"/>
      <c r="T1494" s="109">
        <f>+SUM(T1490:V1493)</f>
        <v>100</v>
      </c>
      <c r="U1494" s="86"/>
      <c r="V1494" s="90"/>
      <c r="W1494" s="15"/>
      <c r="X1494" s="15"/>
      <c r="Y1494" s="15"/>
    </row>
    <row r="1495" spans="1:25" s="16" customFormat="1" ht="13" x14ac:dyDescent="0.3">
      <c r="A1495" s="24"/>
      <c r="B1495" s="25"/>
      <c r="C1495" s="25"/>
      <c r="D1495" s="25"/>
      <c r="E1495" s="25"/>
      <c r="F1495" s="25"/>
      <c r="G1495" s="25"/>
      <c r="H1495" s="25"/>
      <c r="I1495" s="25"/>
      <c r="J1495" s="25"/>
      <c r="K1495" s="25"/>
      <c r="L1495" s="25"/>
      <c r="M1495" s="25"/>
      <c r="N1495" s="25"/>
      <c r="O1495" s="25"/>
      <c r="P1495" s="25"/>
      <c r="Q1495" s="25"/>
      <c r="R1495" s="25"/>
      <c r="S1495" s="22"/>
      <c r="T1495" s="22"/>
      <c r="U1495" s="22"/>
      <c r="V1495" s="23"/>
      <c r="W1495" s="15"/>
      <c r="X1495" s="15"/>
      <c r="Y1495" s="15"/>
    </row>
    <row r="1496" spans="1:25" s="16" customFormat="1" ht="13" x14ac:dyDescent="0.3">
      <c r="A1496" s="103" t="s">
        <v>117</v>
      </c>
      <c r="B1496" s="104"/>
      <c r="C1496" s="104"/>
      <c r="D1496" s="104"/>
      <c r="E1496" s="104"/>
      <c r="F1496" s="104"/>
      <c r="G1496" s="104"/>
      <c r="H1496" s="104"/>
      <c r="I1496" s="104"/>
      <c r="J1496" s="104"/>
      <c r="K1496" s="104"/>
      <c r="L1496" s="104"/>
      <c r="M1496" s="104"/>
      <c r="N1496" s="104"/>
      <c r="O1496" s="104"/>
      <c r="P1496" s="104"/>
      <c r="Q1496" s="104"/>
      <c r="R1496" s="104"/>
      <c r="S1496" s="104"/>
      <c r="T1496" s="104"/>
      <c r="U1496" s="104"/>
      <c r="V1496" s="105"/>
      <c r="W1496" s="15"/>
      <c r="X1496" s="15"/>
      <c r="Y1496" s="15"/>
    </row>
    <row r="1497" spans="1:25" s="16" customFormat="1" ht="13" x14ac:dyDescent="0.3">
      <c r="A1497" s="85" t="s">
        <v>118</v>
      </c>
      <c r="B1497" s="86"/>
      <c r="C1497" s="86"/>
      <c r="D1497" s="86"/>
      <c r="E1497" s="86"/>
      <c r="F1497" s="86"/>
      <c r="G1497" s="86"/>
      <c r="H1497" s="86"/>
      <c r="I1497" s="86"/>
      <c r="J1497" s="86"/>
      <c r="K1497" s="86" t="s">
        <v>119</v>
      </c>
      <c r="L1497" s="86"/>
      <c r="M1497" s="86" t="s">
        <v>120</v>
      </c>
      <c r="N1497" s="86"/>
      <c r="O1497" s="86" t="s">
        <v>121</v>
      </c>
      <c r="P1497" s="86"/>
      <c r="Q1497" s="86"/>
      <c r="R1497" s="86" t="s">
        <v>122</v>
      </c>
      <c r="S1497" s="86"/>
      <c r="T1497" s="86" t="s">
        <v>106</v>
      </c>
      <c r="U1497" s="86"/>
      <c r="V1497" s="90"/>
      <c r="W1497" s="15"/>
      <c r="X1497" s="15"/>
      <c r="Y1497" s="15"/>
    </row>
    <row r="1498" spans="1:25" s="16" customFormat="1" ht="13" x14ac:dyDescent="0.3">
      <c r="A1498" s="85"/>
      <c r="B1498" s="86"/>
      <c r="C1498" s="86"/>
      <c r="D1498" s="86"/>
      <c r="E1498" s="86"/>
      <c r="F1498" s="86"/>
      <c r="G1498" s="86"/>
      <c r="H1498" s="86"/>
      <c r="I1498" s="86"/>
      <c r="J1498" s="86"/>
      <c r="K1498" s="86"/>
      <c r="L1498" s="86"/>
      <c r="M1498" s="86"/>
      <c r="N1498" s="86"/>
      <c r="O1498" s="86"/>
      <c r="P1498" s="86"/>
      <c r="Q1498" s="86"/>
      <c r="R1498" s="86"/>
      <c r="S1498" s="86"/>
      <c r="T1498" s="86"/>
      <c r="U1498" s="86"/>
      <c r="V1498" s="90"/>
      <c r="W1498" s="15"/>
      <c r="X1498" s="15"/>
      <c r="Y1498" s="15"/>
    </row>
    <row r="1499" spans="1:25" s="16" customFormat="1" ht="13" x14ac:dyDescent="0.3">
      <c r="A1499" s="85"/>
      <c r="B1499" s="86"/>
      <c r="C1499" s="86"/>
      <c r="D1499" s="86"/>
      <c r="E1499" s="86"/>
      <c r="F1499" s="86"/>
      <c r="G1499" s="86"/>
      <c r="H1499" s="86"/>
      <c r="I1499" s="86"/>
      <c r="J1499" s="86"/>
      <c r="K1499" s="86"/>
      <c r="L1499" s="86"/>
      <c r="M1499" s="86"/>
      <c r="N1499" s="86"/>
      <c r="O1499" s="86"/>
      <c r="P1499" s="86"/>
      <c r="Q1499" s="86"/>
      <c r="R1499" s="86"/>
      <c r="S1499" s="86"/>
      <c r="T1499" s="86"/>
      <c r="U1499" s="86"/>
      <c r="V1499" s="90"/>
      <c r="W1499" s="15"/>
      <c r="X1499" s="15"/>
      <c r="Y1499" s="15"/>
    </row>
    <row r="1500" spans="1:25" s="16" customFormat="1" ht="13" x14ac:dyDescent="0.3">
      <c r="A1500" s="85"/>
      <c r="B1500" s="86"/>
      <c r="C1500" s="86"/>
      <c r="D1500" s="86"/>
      <c r="E1500" s="86"/>
      <c r="F1500" s="86"/>
      <c r="G1500" s="86"/>
      <c r="H1500" s="86"/>
      <c r="I1500" s="86"/>
      <c r="J1500" s="86"/>
      <c r="K1500" s="86"/>
      <c r="L1500" s="86"/>
      <c r="M1500" s="86"/>
      <c r="N1500" s="86"/>
      <c r="O1500" s="86"/>
      <c r="P1500" s="86"/>
      <c r="Q1500" s="86"/>
      <c r="R1500" s="86"/>
      <c r="S1500" s="86"/>
      <c r="T1500" s="86"/>
      <c r="U1500" s="86"/>
      <c r="V1500" s="90"/>
      <c r="W1500" s="15"/>
      <c r="X1500" s="15"/>
      <c r="Y1500" s="15"/>
    </row>
    <row r="1501" spans="1:25" s="16" customFormat="1" ht="13" x14ac:dyDescent="0.3">
      <c r="A1501" s="91" t="s">
        <v>109</v>
      </c>
      <c r="B1501" s="92"/>
      <c r="C1501" s="92"/>
      <c r="D1501" s="92"/>
      <c r="E1501" s="92"/>
      <c r="F1501" s="92"/>
      <c r="G1501" s="92"/>
      <c r="H1501" s="92"/>
      <c r="I1501" s="92"/>
      <c r="J1501" s="92"/>
      <c r="K1501" s="92"/>
      <c r="L1501" s="92"/>
      <c r="M1501" s="92"/>
      <c r="N1501" s="92"/>
      <c r="O1501" s="92"/>
      <c r="P1501" s="92"/>
      <c r="Q1501" s="92"/>
      <c r="R1501" s="92"/>
      <c r="S1501" s="92"/>
      <c r="T1501" s="86"/>
      <c r="U1501" s="86"/>
      <c r="V1501" s="90"/>
      <c r="W1501" s="15"/>
      <c r="X1501" s="15"/>
      <c r="Y1501" s="15"/>
    </row>
    <row r="1502" spans="1:25" s="16" customFormat="1" ht="13" x14ac:dyDescent="0.3">
      <c r="A1502" s="20"/>
      <c r="B1502" s="21"/>
      <c r="C1502" s="21"/>
      <c r="D1502" s="21"/>
      <c r="E1502" s="21"/>
      <c r="F1502" s="21"/>
      <c r="G1502" s="21"/>
      <c r="H1502" s="21"/>
      <c r="I1502" s="21"/>
      <c r="J1502" s="21"/>
      <c r="K1502" s="21"/>
      <c r="L1502" s="21"/>
      <c r="M1502" s="21"/>
      <c r="N1502" s="21"/>
      <c r="O1502" s="21"/>
      <c r="P1502" s="21"/>
      <c r="Q1502" s="21"/>
      <c r="R1502" s="21"/>
      <c r="S1502" s="22"/>
      <c r="T1502" s="22"/>
      <c r="U1502" s="22"/>
      <c r="V1502" s="23"/>
      <c r="W1502" s="26"/>
      <c r="X1502" s="26"/>
      <c r="Y1502" s="26"/>
    </row>
    <row r="1503" spans="1:25" s="16" customFormat="1" ht="13" x14ac:dyDescent="0.3">
      <c r="A1503" s="103" t="s">
        <v>123</v>
      </c>
      <c r="B1503" s="104"/>
      <c r="C1503" s="104"/>
      <c r="D1503" s="104"/>
      <c r="E1503" s="104"/>
      <c r="F1503" s="104"/>
      <c r="G1503" s="104"/>
      <c r="H1503" s="104"/>
      <c r="I1503" s="104"/>
      <c r="J1503" s="104"/>
      <c r="K1503" s="104"/>
      <c r="L1503" s="104"/>
      <c r="M1503" s="104"/>
      <c r="N1503" s="104"/>
      <c r="O1503" s="104"/>
      <c r="P1503" s="104"/>
      <c r="Q1503" s="104"/>
      <c r="R1503" s="104"/>
      <c r="S1503" s="104"/>
      <c r="T1503" s="104"/>
      <c r="U1503" s="104"/>
      <c r="V1503" s="105"/>
      <c r="W1503" s="15"/>
      <c r="X1503" s="15"/>
      <c r="Y1503" s="15"/>
    </row>
    <row r="1504" spans="1:25" s="16" customFormat="1" ht="22.5" customHeight="1" x14ac:dyDescent="0.3">
      <c r="A1504" s="85" t="s">
        <v>124</v>
      </c>
      <c r="B1504" s="86"/>
      <c r="C1504" s="86"/>
      <c r="D1504" s="86"/>
      <c r="E1504" s="86"/>
      <c r="F1504" s="86"/>
      <c r="G1504" s="86"/>
      <c r="H1504" s="86"/>
      <c r="I1504" s="86"/>
      <c r="J1504" s="106" t="s">
        <v>125</v>
      </c>
      <c r="K1504" s="106"/>
      <c r="L1504" s="106"/>
      <c r="M1504" s="106"/>
      <c r="N1504" s="107" t="s">
        <v>126</v>
      </c>
      <c r="O1504" s="107"/>
      <c r="P1504" s="108"/>
      <c r="Q1504" s="86" t="s">
        <v>105</v>
      </c>
      <c r="R1504" s="86"/>
      <c r="S1504" s="86"/>
      <c r="T1504" s="86" t="s">
        <v>106</v>
      </c>
      <c r="U1504" s="86"/>
      <c r="V1504" s="90"/>
      <c r="W1504" s="15"/>
      <c r="X1504" s="15"/>
      <c r="Y1504" s="15"/>
    </row>
    <row r="1505" spans="1:25" s="16" customFormat="1" ht="13" x14ac:dyDescent="0.3">
      <c r="A1505" s="95" t="s">
        <v>183</v>
      </c>
      <c r="B1505" s="96"/>
      <c r="C1505" s="96"/>
      <c r="D1505" s="96"/>
      <c r="E1505" s="96"/>
      <c r="F1505" s="96"/>
      <c r="G1505" s="96"/>
      <c r="H1505" s="96"/>
      <c r="I1505" s="96"/>
      <c r="J1505" s="97">
        <v>1</v>
      </c>
      <c r="K1505" s="97"/>
      <c r="L1505" s="97"/>
      <c r="M1505" s="97"/>
      <c r="N1505" s="98">
        <v>139345</v>
      </c>
      <c r="O1505" s="98"/>
      <c r="P1505" s="99"/>
      <c r="Q1505" s="100">
        <v>90</v>
      </c>
      <c r="R1505" s="100"/>
      <c r="S1505" s="100"/>
      <c r="T1505" s="101">
        <f>+(J1505*N1505)/Q1505</f>
        <v>1548.2777777777778</v>
      </c>
      <c r="U1505" s="101"/>
      <c r="V1505" s="102"/>
      <c r="W1505" s="15"/>
      <c r="X1505" s="15"/>
      <c r="Y1505" s="15"/>
    </row>
    <row r="1506" spans="1:25" s="16" customFormat="1" ht="13" x14ac:dyDescent="0.3">
      <c r="A1506" s="95" t="s">
        <v>128</v>
      </c>
      <c r="B1506" s="96"/>
      <c r="C1506" s="96"/>
      <c r="D1506" s="96"/>
      <c r="E1506" s="96"/>
      <c r="F1506" s="96"/>
      <c r="G1506" s="96"/>
      <c r="H1506" s="96"/>
      <c r="I1506" s="96"/>
      <c r="J1506" s="97">
        <v>1</v>
      </c>
      <c r="K1506" s="97"/>
      <c r="L1506" s="97"/>
      <c r="M1506" s="97"/>
      <c r="N1506" s="98">
        <v>95436</v>
      </c>
      <c r="O1506" s="98"/>
      <c r="P1506" s="99"/>
      <c r="Q1506" s="100">
        <v>90</v>
      </c>
      <c r="R1506" s="100"/>
      <c r="S1506" s="100"/>
      <c r="T1506" s="101">
        <f>+(J1506*N1506)/Q1506</f>
        <v>1060.4000000000001</v>
      </c>
      <c r="U1506" s="101"/>
      <c r="V1506" s="102"/>
      <c r="W1506" s="15"/>
      <c r="X1506" s="15"/>
      <c r="Y1506" s="15"/>
    </row>
    <row r="1507" spans="1:25" s="16" customFormat="1" ht="13" x14ac:dyDescent="0.3">
      <c r="A1507" s="85"/>
      <c r="B1507" s="86"/>
      <c r="C1507" s="86"/>
      <c r="D1507" s="86"/>
      <c r="E1507" s="86"/>
      <c r="F1507" s="86"/>
      <c r="G1507" s="86"/>
      <c r="H1507" s="86"/>
      <c r="I1507" s="86"/>
      <c r="J1507" s="87"/>
      <c r="K1507" s="88"/>
      <c r="L1507" s="88"/>
      <c r="M1507" s="88"/>
      <c r="N1507" s="88"/>
      <c r="O1507" s="88"/>
      <c r="P1507" s="89"/>
      <c r="Q1507" s="86"/>
      <c r="R1507" s="86"/>
      <c r="S1507" s="86"/>
      <c r="T1507" s="86"/>
      <c r="U1507" s="86"/>
      <c r="V1507" s="90"/>
      <c r="W1507" s="15"/>
      <c r="X1507" s="15"/>
      <c r="Y1507" s="15"/>
    </row>
    <row r="1508" spans="1:25" s="16" customFormat="1" ht="13" x14ac:dyDescent="0.3">
      <c r="A1508" s="91" t="s">
        <v>109</v>
      </c>
      <c r="B1508" s="92"/>
      <c r="C1508" s="92"/>
      <c r="D1508" s="92"/>
      <c r="E1508" s="92"/>
      <c r="F1508" s="92"/>
      <c r="G1508" s="92"/>
      <c r="H1508" s="92"/>
      <c r="I1508" s="92"/>
      <c r="J1508" s="92"/>
      <c r="K1508" s="92"/>
      <c r="L1508" s="92"/>
      <c r="M1508" s="92"/>
      <c r="N1508" s="92"/>
      <c r="O1508" s="92"/>
      <c r="P1508" s="92"/>
      <c r="Q1508" s="92"/>
      <c r="R1508" s="92"/>
      <c r="S1508" s="92"/>
      <c r="T1508" s="93">
        <f>+SUM(T1505:V1506)</f>
        <v>2608.6777777777779</v>
      </c>
      <c r="U1508" s="93"/>
      <c r="V1508" s="94"/>
      <c r="W1508" s="15"/>
      <c r="X1508" s="15"/>
      <c r="Y1508" s="15"/>
    </row>
    <row r="1509" spans="1:25" s="28" customFormat="1" x14ac:dyDescent="0.35">
      <c r="A1509" s="77" t="s">
        <v>129</v>
      </c>
      <c r="B1509" s="78"/>
      <c r="C1509" s="78"/>
      <c r="D1509" s="78"/>
      <c r="E1509" s="78"/>
      <c r="F1509" s="78"/>
      <c r="G1509" s="78"/>
      <c r="H1509" s="78"/>
      <c r="I1509" s="78"/>
      <c r="J1509" s="78"/>
      <c r="K1509" s="78"/>
      <c r="L1509" s="78"/>
      <c r="M1509" s="78"/>
      <c r="N1509" s="78"/>
      <c r="O1509" s="78"/>
      <c r="P1509" s="78"/>
      <c r="Q1509" s="78"/>
      <c r="R1509" s="78"/>
      <c r="S1509" s="78"/>
      <c r="T1509" s="79">
        <f>+T1508+T1501+T1494+T1486</f>
        <v>4209.3377777777778</v>
      </c>
      <c r="U1509" s="79"/>
      <c r="V1509" s="80"/>
      <c r="W1509" s="15"/>
      <c r="X1509" s="15"/>
      <c r="Y1509" s="15"/>
    </row>
    <row r="1510" spans="1:25" s="28" customFormat="1" x14ac:dyDescent="0.35">
      <c r="A1510" s="29" t="s">
        <v>130</v>
      </c>
      <c r="B1510" s="30"/>
      <c r="C1510" s="30"/>
      <c r="D1510" s="31"/>
      <c r="E1510" s="32">
        <v>0.25</v>
      </c>
      <c r="F1510" s="30"/>
      <c r="G1510" s="30"/>
      <c r="H1510" s="30"/>
      <c r="I1510" s="30"/>
      <c r="J1510" s="30"/>
      <c r="K1510" s="30"/>
      <c r="L1510" s="30"/>
      <c r="M1510" s="31"/>
      <c r="N1510" s="27"/>
      <c r="O1510" s="27"/>
      <c r="P1510" s="27"/>
      <c r="Q1510" s="27"/>
      <c r="R1510" s="27"/>
      <c r="S1510" s="27" t="s">
        <v>131</v>
      </c>
      <c r="T1510" s="79">
        <f>+T1509*E1510</f>
        <v>1052.3344444444444</v>
      </c>
      <c r="U1510" s="79"/>
      <c r="V1510" s="80"/>
      <c r="W1510" s="15"/>
      <c r="X1510" s="15"/>
      <c r="Y1510" s="15"/>
    </row>
    <row r="1511" spans="1:25" s="28" customFormat="1" ht="15" thickBot="1" x14ac:dyDescent="0.4">
      <c r="A1511" s="81" t="s">
        <v>132</v>
      </c>
      <c r="B1511" s="82"/>
      <c r="C1511" s="82"/>
      <c r="D1511" s="82"/>
      <c r="E1511" s="82"/>
      <c r="F1511" s="82"/>
      <c r="G1511" s="82"/>
      <c r="H1511" s="82"/>
      <c r="I1511" s="82"/>
      <c r="J1511" s="82"/>
      <c r="K1511" s="82"/>
      <c r="L1511" s="82"/>
      <c r="M1511" s="82"/>
      <c r="N1511" s="82"/>
      <c r="O1511" s="82"/>
      <c r="P1511" s="82"/>
      <c r="Q1511" s="82"/>
      <c r="R1511" s="82"/>
      <c r="S1511" s="82"/>
      <c r="T1511" s="83">
        <f>+T1510+T1509</f>
        <v>5261.6722222222224</v>
      </c>
      <c r="U1511" s="83"/>
      <c r="V1511" s="84"/>
      <c r="W1511" s="15"/>
      <c r="X1511" s="15"/>
      <c r="Y1511" s="15"/>
    </row>
    <row r="1513" spans="1:25" ht="18.75" customHeight="1" thickBot="1" x14ac:dyDescent="0.4"/>
    <row r="1514" spans="1:25" s="12" customFormat="1" ht="30" customHeight="1" x14ac:dyDescent="0.35">
      <c r="A1514" s="137"/>
      <c r="B1514" s="138"/>
      <c r="C1514" s="138"/>
      <c r="D1514" s="139"/>
      <c r="E1514" s="146" t="s">
        <v>94</v>
      </c>
      <c r="F1514" s="147"/>
      <c r="G1514" s="147"/>
      <c r="H1514" s="147"/>
      <c r="I1514" s="147"/>
      <c r="J1514" s="147"/>
      <c r="K1514" s="147"/>
      <c r="L1514" s="147"/>
      <c r="M1514" s="147"/>
      <c r="N1514" s="147"/>
      <c r="O1514" s="147"/>
      <c r="P1514" s="147"/>
      <c r="Q1514" s="147"/>
      <c r="R1514" s="147"/>
      <c r="S1514" s="148"/>
      <c r="T1514" s="146" t="s">
        <v>95</v>
      </c>
      <c r="U1514" s="147"/>
      <c r="V1514" s="148"/>
    </row>
    <row r="1515" spans="1:25" s="12" customFormat="1" ht="30" customHeight="1" thickBot="1" x14ac:dyDescent="0.4">
      <c r="A1515" s="140"/>
      <c r="B1515" s="141"/>
      <c r="C1515" s="141"/>
      <c r="D1515" s="142"/>
      <c r="E1515" s="149"/>
      <c r="F1515" s="150"/>
      <c r="G1515" s="150"/>
      <c r="H1515" s="150"/>
      <c r="I1515" s="150"/>
      <c r="J1515" s="150"/>
      <c r="K1515" s="150"/>
      <c r="L1515" s="150"/>
      <c r="M1515" s="150"/>
      <c r="N1515" s="150"/>
      <c r="O1515" s="150"/>
      <c r="P1515" s="150"/>
      <c r="Q1515" s="150"/>
      <c r="R1515" s="150"/>
      <c r="S1515" s="151"/>
      <c r="T1515" s="149"/>
      <c r="U1515" s="150"/>
      <c r="V1515" s="151"/>
    </row>
    <row r="1516" spans="1:25" s="12" customFormat="1" ht="5.15" customHeight="1" thickBot="1" x14ac:dyDescent="0.4">
      <c r="A1516" s="140"/>
      <c r="B1516" s="141"/>
      <c r="C1516" s="141"/>
      <c r="D1516" s="142"/>
      <c r="E1516" s="152"/>
      <c r="F1516" s="153"/>
      <c r="G1516" s="153"/>
      <c r="H1516" s="153"/>
      <c r="I1516" s="153"/>
      <c r="J1516" s="153"/>
      <c r="K1516" s="153"/>
      <c r="L1516" s="153"/>
      <c r="M1516" s="153"/>
      <c r="N1516" s="153"/>
      <c r="O1516" s="153"/>
      <c r="P1516" s="153"/>
      <c r="Q1516" s="153"/>
      <c r="R1516" s="153"/>
      <c r="S1516" s="153"/>
      <c r="T1516" s="153"/>
      <c r="U1516" s="153"/>
      <c r="V1516" s="154"/>
    </row>
    <row r="1517" spans="1:25" s="12" customFormat="1" ht="25" customHeight="1" thickBot="1" x14ac:dyDescent="0.4">
      <c r="A1517" s="140"/>
      <c r="B1517" s="141"/>
      <c r="C1517" s="141"/>
      <c r="D1517" s="142"/>
      <c r="E1517" s="128" t="s">
        <v>96</v>
      </c>
      <c r="F1517" s="129"/>
      <c r="G1517" s="129"/>
      <c r="H1517" s="129"/>
      <c r="I1517" s="129"/>
      <c r="J1517" s="129"/>
      <c r="K1517" s="129"/>
      <c r="L1517" s="129"/>
      <c r="M1517" s="129"/>
      <c r="N1517" s="129"/>
      <c r="O1517" s="129"/>
      <c r="P1517" s="129"/>
      <c r="Q1517" s="129"/>
      <c r="R1517" s="129"/>
      <c r="S1517" s="129"/>
      <c r="T1517" s="129"/>
      <c r="U1517" s="129"/>
      <c r="V1517" s="130"/>
    </row>
    <row r="1518" spans="1:25" s="12" customFormat="1" ht="5.15" customHeight="1" thickBot="1" x14ac:dyDescent="0.4">
      <c r="A1518" s="143"/>
      <c r="B1518" s="144"/>
      <c r="C1518" s="144"/>
      <c r="D1518" s="145"/>
      <c r="E1518" s="128"/>
      <c r="F1518" s="129"/>
      <c r="G1518" s="129"/>
      <c r="H1518" s="129"/>
      <c r="I1518" s="129"/>
      <c r="J1518" s="129"/>
      <c r="K1518" s="129"/>
      <c r="L1518" s="129"/>
      <c r="M1518" s="129"/>
      <c r="N1518" s="129"/>
      <c r="O1518" s="129"/>
      <c r="P1518" s="129"/>
      <c r="Q1518" s="129"/>
      <c r="R1518" s="129"/>
      <c r="S1518" s="129"/>
      <c r="T1518" s="129"/>
      <c r="U1518" s="129"/>
      <c r="V1518" s="130"/>
    </row>
    <row r="1519" spans="1:25" s="14" customFormat="1" x14ac:dyDescent="0.35">
      <c r="A1519" s="131" t="s">
        <v>97</v>
      </c>
      <c r="B1519" s="132"/>
      <c r="C1519" s="132"/>
      <c r="D1519" s="132"/>
      <c r="E1519" s="132"/>
      <c r="F1519" s="132"/>
      <c r="G1519" s="132"/>
      <c r="H1519" s="132"/>
      <c r="I1519" s="132"/>
      <c r="J1519" s="132"/>
      <c r="K1519" s="132"/>
      <c r="L1519" s="132"/>
      <c r="M1519" s="132"/>
      <c r="N1519" s="132"/>
      <c r="O1519" s="132"/>
      <c r="P1519" s="132"/>
      <c r="Q1519" s="132"/>
      <c r="R1519" s="132"/>
      <c r="S1519" s="132"/>
      <c r="T1519" s="132"/>
      <c r="U1519" s="132"/>
      <c r="V1519" s="133"/>
      <c r="W1519" s="13"/>
      <c r="X1519" s="13"/>
      <c r="Y1519" s="13"/>
    </row>
    <row r="1520" spans="1:25" s="16" customFormat="1" ht="13" x14ac:dyDescent="0.3">
      <c r="A1520" s="134" t="s">
        <v>98</v>
      </c>
      <c r="B1520" s="135"/>
      <c r="C1520" s="135" t="s">
        <v>3</v>
      </c>
      <c r="D1520" s="135"/>
      <c r="E1520" s="135"/>
      <c r="F1520" s="135"/>
      <c r="G1520" s="135"/>
      <c r="H1520" s="135"/>
      <c r="I1520" s="135"/>
      <c r="J1520" s="135"/>
      <c r="K1520" s="135"/>
      <c r="L1520" s="135"/>
      <c r="M1520" s="135"/>
      <c r="N1520" s="135"/>
      <c r="O1520" s="135"/>
      <c r="P1520" s="135"/>
      <c r="Q1520" s="135"/>
      <c r="R1520" s="135" t="s">
        <v>99</v>
      </c>
      <c r="S1520" s="135"/>
      <c r="T1520" s="135" t="s">
        <v>100</v>
      </c>
      <c r="U1520" s="135"/>
      <c r="V1520" s="136"/>
      <c r="W1520" s="15"/>
      <c r="X1520" s="15"/>
      <c r="Y1520" s="15"/>
    </row>
    <row r="1521" spans="1:25" s="14" customFormat="1" ht="52.5" customHeight="1" x14ac:dyDescent="0.35">
      <c r="A1521" s="123">
        <f>+'2026'!B34</f>
        <v>28</v>
      </c>
      <c r="B1521" s="124"/>
      <c r="C1521" s="125" t="str">
        <f>+'2026'!F34</f>
        <v>Limpieza, revisión y mantenimiento de bajantes de aguas lluvias. Incluye herramientas, retiro de residuos y disposición adecuada; ejecución conforme a buenas prácticas para garantizar flujo y drenaje. Entrega a satisfacción y funcionamiento</v>
      </c>
      <c r="D1521" s="126"/>
      <c r="E1521" s="126"/>
      <c r="F1521" s="126"/>
      <c r="G1521" s="126"/>
      <c r="H1521" s="126"/>
      <c r="I1521" s="126"/>
      <c r="J1521" s="126"/>
      <c r="K1521" s="126"/>
      <c r="L1521" s="126"/>
      <c r="M1521" s="126"/>
      <c r="N1521" s="126"/>
      <c r="O1521" s="126"/>
      <c r="P1521" s="126"/>
      <c r="Q1521" s="126"/>
      <c r="R1521" s="126" t="str">
        <f>+'2026'!G34</f>
        <v>ML</v>
      </c>
      <c r="S1521" s="126"/>
      <c r="T1521" s="126"/>
      <c r="U1521" s="126"/>
      <c r="V1521" s="127"/>
      <c r="W1521" s="13"/>
      <c r="X1521" s="13"/>
      <c r="Y1521" s="13"/>
    </row>
    <row r="1522" spans="1:25" s="16" customFormat="1" ht="13" x14ac:dyDescent="0.3">
      <c r="A1522" s="17"/>
      <c r="B1522" s="18"/>
      <c r="C1522" s="18"/>
      <c r="D1522" s="18"/>
      <c r="E1522" s="18"/>
      <c r="F1522" s="18"/>
      <c r="G1522" s="18"/>
      <c r="H1522" s="18"/>
      <c r="I1522" s="18"/>
      <c r="J1522" s="18"/>
      <c r="K1522" s="18"/>
      <c r="L1522" s="18"/>
      <c r="M1522" s="18"/>
      <c r="N1522" s="18"/>
      <c r="O1522" s="18"/>
      <c r="P1522" s="18"/>
      <c r="Q1522" s="18"/>
      <c r="R1522" s="18"/>
      <c r="S1522" s="18"/>
      <c r="T1522" s="18"/>
      <c r="U1522" s="18"/>
      <c r="V1522" s="19"/>
      <c r="W1522" s="15"/>
      <c r="X1522" s="15"/>
      <c r="Y1522" s="15"/>
    </row>
    <row r="1523" spans="1:25" s="16" customFormat="1" ht="13" x14ac:dyDescent="0.3">
      <c r="A1523" s="103" t="s">
        <v>101</v>
      </c>
      <c r="B1523" s="104"/>
      <c r="C1523" s="104"/>
      <c r="D1523" s="104"/>
      <c r="E1523" s="104"/>
      <c r="F1523" s="104"/>
      <c r="G1523" s="104"/>
      <c r="H1523" s="104"/>
      <c r="I1523" s="104"/>
      <c r="J1523" s="104"/>
      <c r="K1523" s="104"/>
      <c r="L1523" s="104"/>
      <c r="M1523" s="104"/>
      <c r="N1523" s="104"/>
      <c r="O1523" s="104"/>
      <c r="P1523" s="104"/>
      <c r="Q1523" s="104"/>
      <c r="R1523" s="104"/>
      <c r="S1523" s="104"/>
      <c r="T1523" s="104"/>
      <c r="U1523" s="104"/>
      <c r="V1523" s="105"/>
      <c r="W1523" s="15"/>
      <c r="X1523" s="15"/>
      <c r="Y1523" s="15"/>
    </row>
    <row r="1524" spans="1:25" s="16" customFormat="1" ht="13" x14ac:dyDescent="0.3">
      <c r="A1524" s="85" t="s">
        <v>3</v>
      </c>
      <c r="B1524" s="86"/>
      <c r="C1524" s="86"/>
      <c r="D1524" s="86"/>
      <c r="E1524" s="86"/>
      <c r="F1524" s="86"/>
      <c r="G1524" s="86"/>
      <c r="H1524" s="86" t="s">
        <v>102</v>
      </c>
      <c r="I1524" s="86"/>
      <c r="J1524" s="86"/>
      <c r="K1524" s="86" t="s">
        <v>103</v>
      </c>
      <c r="L1524" s="86"/>
      <c r="M1524" s="86"/>
      <c r="N1524" s="86"/>
      <c r="O1524" s="86" t="s">
        <v>104</v>
      </c>
      <c r="P1524" s="86"/>
      <c r="Q1524" s="86"/>
      <c r="R1524" s="86" t="s">
        <v>105</v>
      </c>
      <c r="S1524" s="86"/>
      <c r="T1524" s="86" t="s">
        <v>106</v>
      </c>
      <c r="U1524" s="86"/>
      <c r="V1524" s="90"/>
      <c r="W1524" s="15"/>
      <c r="X1524" s="15"/>
      <c r="Y1524" s="15"/>
    </row>
    <row r="1525" spans="1:25" s="16" customFormat="1" ht="13" x14ac:dyDescent="0.3">
      <c r="A1525" s="95" t="s">
        <v>107</v>
      </c>
      <c r="B1525" s="122"/>
      <c r="C1525" s="122"/>
      <c r="D1525" s="122"/>
      <c r="E1525" s="122"/>
      <c r="F1525" s="122"/>
      <c r="G1525" s="122"/>
      <c r="H1525" s="86"/>
      <c r="I1525" s="86"/>
      <c r="J1525" s="86"/>
      <c r="K1525" s="121" t="s">
        <v>156</v>
      </c>
      <c r="L1525" s="121"/>
      <c r="M1525" s="121"/>
      <c r="N1525" s="121"/>
      <c r="O1525" s="101"/>
      <c r="P1525" s="101"/>
      <c r="Q1525" s="101"/>
      <c r="R1525" s="121"/>
      <c r="S1525" s="121"/>
      <c r="T1525" s="101">
        <v>1500</v>
      </c>
      <c r="U1525" s="101"/>
      <c r="V1525" s="102"/>
      <c r="W1525" s="15"/>
      <c r="X1525" s="15"/>
      <c r="Y1525" s="15"/>
    </row>
    <row r="1526" spans="1:25" s="16" customFormat="1" ht="13" x14ac:dyDescent="0.3">
      <c r="A1526" s="95" t="s">
        <v>197</v>
      </c>
      <c r="B1526" s="122"/>
      <c r="C1526" s="122"/>
      <c r="D1526" s="122"/>
      <c r="E1526" s="122"/>
      <c r="F1526" s="122"/>
      <c r="G1526" s="122"/>
      <c r="H1526" s="86"/>
      <c r="I1526" s="86"/>
      <c r="J1526" s="86"/>
      <c r="K1526" s="121" t="s">
        <v>198</v>
      </c>
      <c r="L1526" s="121"/>
      <c r="M1526" s="121"/>
      <c r="N1526" s="121"/>
      <c r="O1526" s="101">
        <v>66000</v>
      </c>
      <c r="P1526" s="101"/>
      <c r="Q1526" s="101"/>
      <c r="R1526" s="121">
        <v>1.0000000000000001E-5</v>
      </c>
      <c r="S1526" s="121"/>
      <c r="T1526" s="101">
        <f>+O1526*R1526</f>
        <v>0.66</v>
      </c>
      <c r="U1526" s="101"/>
      <c r="V1526" s="102"/>
      <c r="W1526" s="15"/>
      <c r="X1526" s="15"/>
      <c r="Y1526" s="15"/>
    </row>
    <row r="1527" spans="1:25" s="16" customFormat="1" ht="13" x14ac:dyDescent="0.3">
      <c r="A1527" s="95"/>
      <c r="B1527" s="96"/>
      <c r="C1527" s="96"/>
      <c r="D1527" s="96"/>
      <c r="E1527" s="96"/>
      <c r="F1527" s="96"/>
      <c r="G1527" s="96"/>
      <c r="H1527" s="86"/>
      <c r="I1527" s="86"/>
      <c r="J1527" s="86"/>
      <c r="K1527" s="121"/>
      <c r="L1527" s="121"/>
      <c r="M1527" s="121"/>
      <c r="N1527" s="121"/>
      <c r="O1527" s="101"/>
      <c r="P1527" s="101"/>
      <c r="Q1527" s="101"/>
      <c r="R1527" s="121"/>
      <c r="S1527" s="121"/>
      <c r="T1527" s="101"/>
      <c r="U1527" s="101"/>
      <c r="V1527" s="102"/>
      <c r="W1527" s="15"/>
      <c r="X1527" s="15"/>
      <c r="Y1527" s="15"/>
    </row>
    <row r="1528" spans="1:25" s="16" customFormat="1" ht="13" x14ac:dyDescent="0.3">
      <c r="A1528" s="95"/>
      <c r="B1528" s="96"/>
      <c r="C1528" s="96"/>
      <c r="D1528" s="96"/>
      <c r="E1528" s="96"/>
      <c r="F1528" s="96"/>
      <c r="G1528" s="96"/>
      <c r="H1528" s="86"/>
      <c r="I1528" s="86"/>
      <c r="J1528" s="86"/>
      <c r="K1528" s="121"/>
      <c r="L1528" s="121"/>
      <c r="M1528" s="121"/>
      <c r="N1528" s="121"/>
      <c r="O1528" s="101"/>
      <c r="P1528" s="101"/>
      <c r="Q1528" s="101"/>
      <c r="R1528" s="121"/>
      <c r="S1528" s="121"/>
      <c r="T1528" s="101"/>
      <c r="U1528" s="101"/>
      <c r="V1528" s="102"/>
      <c r="W1528" s="15"/>
      <c r="X1528" s="15"/>
      <c r="Y1528" s="15"/>
    </row>
    <row r="1529" spans="1:25" s="16" customFormat="1" ht="13" x14ac:dyDescent="0.3">
      <c r="A1529" s="91" t="s">
        <v>109</v>
      </c>
      <c r="B1529" s="92"/>
      <c r="C1529" s="92"/>
      <c r="D1529" s="92"/>
      <c r="E1529" s="92"/>
      <c r="F1529" s="92"/>
      <c r="G1529" s="92"/>
      <c r="H1529" s="92"/>
      <c r="I1529" s="92"/>
      <c r="J1529" s="92"/>
      <c r="K1529" s="92"/>
      <c r="L1529" s="92"/>
      <c r="M1529" s="92"/>
      <c r="N1529" s="92"/>
      <c r="O1529" s="92"/>
      <c r="P1529" s="92"/>
      <c r="Q1529" s="92"/>
      <c r="R1529" s="92"/>
      <c r="S1529" s="92"/>
      <c r="T1529" s="109">
        <f>+SUM(T1525:V1528)</f>
        <v>1500.66</v>
      </c>
      <c r="U1529" s="86"/>
      <c r="V1529" s="90"/>
      <c r="W1529" s="15"/>
      <c r="X1529" s="15"/>
      <c r="Y1529" s="15"/>
    </row>
    <row r="1530" spans="1:25" s="16" customFormat="1" ht="13" x14ac:dyDescent="0.3">
      <c r="A1530" s="20"/>
      <c r="B1530" s="21"/>
      <c r="C1530" s="21"/>
      <c r="D1530" s="21"/>
      <c r="E1530" s="21"/>
      <c r="F1530" s="21"/>
      <c r="G1530" s="21"/>
      <c r="H1530" s="21"/>
      <c r="I1530" s="21"/>
      <c r="J1530" s="21"/>
      <c r="K1530" s="21"/>
      <c r="L1530" s="21"/>
      <c r="M1530" s="21"/>
      <c r="N1530" s="21"/>
      <c r="O1530" s="21"/>
      <c r="P1530" s="21"/>
      <c r="Q1530" s="21"/>
      <c r="R1530" s="21"/>
      <c r="S1530" s="22"/>
      <c r="T1530" s="22"/>
      <c r="U1530" s="22"/>
      <c r="V1530" s="23"/>
      <c r="W1530" s="15"/>
      <c r="X1530" s="15"/>
      <c r="Y1530" s="15"/>
    </row>
    <row r="1531" spans="1:25" s="16" customFormat="1" ht="13" x14ac:dyDescent="0.3">
      <c r="A1531" s="103" t="s">
        <v>110</v>
      </c>
      <c r="B1531" s="104"/>
      <c r="C1531" s="104"/>
      <c r="D1531" s="104"/>
      <c r="E1531" s="104"/>
      <c r="F1531" s="104"/>
      <c r="G1531" s="104"/>
      <c r="H1531" s="104"/>
      <c r="I1531" s="104"/>
      <c r="J1531" s="104"/>
      <c r="K1531" s="104"/>
      <c r="L1531" s="104"/>
      <c r="M1531" s="104"/>
      <c r="N1531" s="104"/>
      <c r="O1531" s="104"/>
      <c r="P1531" s="104"/>
      <c r="Q1531" s="104"/>
      <c r="R1531" s="104"/>
      <c r="S1531" s="104"/>
      <c r="T1531" s="104"/>
      <c r="U1531" s="104"/>
      <c r="V1531" s="105"/>
      <c r="W1531" s="15"/>
      <c r="X1531" s="15"/>
      <c r="Y1531" s="15"/>
    </row>
    <row r="1532" spans="1:25" s="16" customFormat="1" ht="13" x14ac:dyDescent="0.3">
      <c r="A1532" s="118" t="s">
        <v>3</v>
      </c>
      <c r="B1532" s="119"/>
      <c r="C1532" s="119"/>
      <c r="D1532" s="119"/>
      <c r="E1532" s="119"/>
      <c r="F1532" s="119"/>
      <c r="G1532" s="119"/>
      <c r="H1532" s="119"/>
      <c r="I1532" s="119"/>
      <c r="J1532" s="119"/>
      <c r="K1532" s="119"/>
      <c r="L1532" s="119"/>
      <c r="M1532" s="119" t="s">
        <v>99</v>
      </c>
      <c r="N1532" s="119"/>
      <c r="O1532" s="119" t="s">
        <v>100</v>
      </c>
      <c r="P1532" s="119"/>
      <c r="Q1532" s="119" t="s">
        <v>111</v>
      </c>
      <c r="R1532" s="119"/>
      <c r="S1532" s="119"/>
      <c r="T1532" s="119" t="s">
        <v>112</v>
      </c>
      <c r="U1532" s="119"/>
      <c r="V1532" s="120"/>
      <c r="W1532" s="15"/>
      <c r="X1532" s="15"/>
      <c r="Y1532" s="15"/>
    </row>
    <row r="1533" spans="1:25" s="16" customFormat="1" ht="13" x14ac:dyDescent="0.3">
      <c r="A1533" s="110" t="s">
        <v>199</v>
      </c>
      <c r="B1533" s="111"/>
      <c r="C1533" s="111"/>
      <c r="D1533" s="111"/>
      <c r="E1533" s="111"/>
      <c r="F1533" s="111"/>
      <c r="G1533" s="111"/>
      <c r="H1533" s="111"/>
      <c r="I1533" s="111"/>
      <c r="J1533" s="111"/>
      <c r="K1533" s="111"/>
      <c r="L1533" s="112"/>
      <c r="M1533" s="113" t="s">
        <v>7</v>
      </c>
      <c r="N1533" s="113"/>
      <c r="O1533" s="113">
        <v>0.05</v>
      </c>
      <c r="P1533" s="113"/>
      <c r="Q1533" s="114">
        <v>2000</v>
      </c>
      <c r="R1533" s="114"/>
      <c r="S1533" s="114"/>
      <c r="T1533" s="115">
        <f>+O1533*Q1533</f>
        <v>100</v>
      </c>
      <c r="U1533" s="113"/>
      <c r="V1533" s="116"/>
      <c r="W1533" s="15"/>
      <c r="X1533" s="15"/>
      <c r="Y1533" s="15"/>
    </row>
    <row r="1534" spans="1:25" s="16" customFormat="1" ht="13" x14ac:dyDescent="0.3">
      <c r="A1534" s="110"/>
      <c r="B1534" s="111"/>
      <c r="C1534" s="111"/>
      <c r="D1534" s="111"/>
      <c r="E1534" s="111"/>
      <c r="F1534" s="111"/>
      <c r="G1534" s="111"/>
      <c r="H1534" s="111"/>
      <c r="I1534" s="111"/>
      <c r="J1534" s="111"/>
      <c r="K1534" s="111"/>
      <c r="L1534" s="112"/>
      <c r="M1534" s="113"/>
      <c r="N1534" s="113"/>
      <c r="O1534" s="113"/>
      <c r="P1534" s="113"/>
      <c r="Q1534" s="114"/>
      <c r="R1534" s="114"/>
      <c r="S1534" s="114"/>
      <c r="T1534" s="115"/>
      <c r="U1534" s="113"/>
      <c r="V1534" s="116"/>
      <c r="W1534" s="15"/>
      <c r="X1534" s="15"/>
      <c r="Y1534" s="15"/>
    </row>
    <row r="1535" spans="1:25" s="16" customFormat="1" ht="13" x14ac:dyDescent="0.3">
      <c r="A1535" s="110"/>
      <c r="B1535" s="111"/>
      <c r="C1535" s="111"/>
      <c r="D1535" s="111"/>
      <c r="E1535" s="111"/>
      <c r="F1535" s="111"/>
      <c r="G1535" s="111"/>
      <c r="H1535" s="111"/>
      <c r="I1535" s="111"/>
      <c r="J1535" s="111"/>
      <c r="K1535" s="111"/>
      <c r="L1535" s="112"/>
      <c r="M1535" s="113"/>
      <c r="N1535" s="113"/>
      <c r="O1535" s="113"/>
      <c r="P1535" s="113"/>
      <c r="Q1535" s="114"/>
      <c r="R1535" s="114"/>
      <c r="S1535" s="114"/>
      <c r="T1535" s="115"/>
      <c r="U1535" s="113"/>
      <c r="V1535" s="116"/>
      <c r="W1535" s="15"/>
      <c r="X1535" s="15"/>
      <c r="Y1535" s="15"/>
    </row>
    <row r="1536" spans="1:25" s="16" customFormat="1" ht="13" x14ac:dyDescent="0.3">
      <c r="A1536" s="110"/>
      <c r="B1536" s="111"/>
      <c r="C1536" s="111"/>
      <c r="D1536" s="111"/>
      <c r="E1536" s="111"/>
      <c r="F1536" s="111"/>
      <c r="G1536" s="111"/>
      <c r="H1536" s="111"/>
      <c r="I1536" s="111"/>
      <c r="J1536" s="111"/>
      <c r="K1536" s="111"/>
      <c r="L1536" s="112"/>
      <c r="M1536" s="113"/>
      <c r="N1536" s="113"/>
      <c r="O1536" s="117"/>
      <c r="P1536" s="117"/>
      <c r="Q1536" s="114"/>
      <c r="R1536" s="114"/>
      <c r="S1536" s="114"/>
      <c r="T1536" s="115"/>
      <c r="U1536" s="113"/>
      <c r="V1536" s="116"/>
      <c r="W1536" s="15"/>
      <c r="X1536" s="15"/>
      <c r="Y1536" s="15"/>
    </row>
    <row r="1537" spans="1:25" s="16" customFormat="1" ht="13" x14ac:dyDescent="0.3">
      <c r="A1537" s="91" t="s">
        <v>109</v>
      </c>
      <c r="B1537" s="92"/>
      <c r="C1537" s="92"/>
      <c r="D1537" s="92"/>
      <c r="E1537" s="92"/>
      <c r="F1537" s="92"/>
      <c r="G1537" s="92"/>
      <c r="H1537" s="92"/>
      <c r="I1537" s="92"/>
      <c r="J1537" s="92"/>
      <c r="K1537" s="92"/>
      <c r="L1537" s="92"/>
      <c r="M1537" s="92"/>
      <c r="N1537" s="92"/>
      <c r="O1537" s="92"/>
      <c r="P1537" s="92"/>
      <c r="Q1537" s="92"/>
      <c r="R1537" s="92"/>
      <c r="S1537" s="92"/>
      <c r="T1537" s="109">
        <f>+SUM(T1533:V1536)</f>
        <v>100</v>
      </c>
      <c r="U1537" s="86"/>
      <c r="V1537" s="90"/>
      <c r="W1537" s="15"/>
      <c r="X1537" s="15"/>
      <c r="Y1537" s="15"/>
    </row>
    <row r="1538" spans="1:25" s="16" customFormat="1" ht="13" x14ac:dyDescent="0.3">
      <c r="A1538" s="24"/>
      <c r="B1538" s="25"/>
      <c r="C1538" s="25"/>
      <c r="D1538" s="25"/>
      <c r="E1538" s="25"/>
      <c r="F1538" s="25"/>
      <c r="G1538" s="25"/>
      <c r="H1538" s="25"/>
      <c r="I1538" s="25"/>
      <c r="J1538" s="25"/>
      <c r="K1538" s="25"/>
      <c r="L1538" s="25"/>
      <c r="M1538" s="25"/>
      <c r="N1538" s="25"/>
      <c r="O1538" s="25"/>
      <c r="P1538" s="25"/>
      <c r="Q1538" s="25"/>
      <c r="R1538" s="25"/>
      <c r="S1538" s="22"/>
      <c r="T1538" s="22"/>
      <c r="U1538" s="22"/>
      <c r="V1538" s="23"/>
      <c r="W1538" s="15"/>
      <c r="X1538" s="15"/>
      <c r="Y1538" s="15"/>
    </row>
    <row r="1539" spans="1:25" s="16" customFormat="1" ht="13" x14ac:dyDescent="0.3">
      <c r="A1539" s="103" t="s">
        <v>117</v>
      </c>
      <c r="B1539" s="104"/>
      <c r="C1539" s="104"/>
      <c r="D1539" s="104"/>
      <c r="E1539" s="104"/>
      <c r="F1539" s="104"/>
      <c r="G1539" s="104"/>
      <c r="H1539" s="104"/>
      <c r="I1539" s="104"/>
      <c r="J1539" s="104"/>
      <c r="K1539" s="104"/>
      <c r="L1539" s="104"/>
      <c r="M1539" s="104"/>
      <c r="N1539" s="104"/>
      <c r="O1539" s="104"/>
      <c r="P1539" s="104"/>
      <c r="Q1539" s="104"/>
      <c r="R1539" s="104"/>
      <c r="S1539" s="104"/>
      <c r="T1539" s="104"/>
      <c r="U1539" s="104"/>
      <c r="V1539" s="105"/>
      <c r="W1539" s="15"/>
      <c r="X1539" s="15"/>
      <c r="Y1539" s="15"/>
    </row>
    <row r="1540" spans="1:25" s="16" customFormat="1" ht="13" x14ac:dyDescent="0.3">
      <c r="A1540" s="85" t="s">
        <v>118</v>
      </c>
      <c r="B1540" s="86"/>
      <c r="C1540" s="86"/>
      <c r="D1540" s="86"/>
      <c r="E1540" s="86"/>
      <c r="F1540" s="86"/>
      <c r="G1540" s="86"/>
      <c r="H1540" s="86"/>
      <c r="I1540" s="86"/>
      <c r="J1540" s="86"/>
      <c r="K1540" s="86" t="s">
        <v>119</v>
      </c>
      <c r="L1540" s="86"/>
      <c r="M1540" s="86" t="s">
        <v>120</v>
      </c>
      <c r="N1540" s="86"/>
      <c r="O1540" s="86" t="s">
        <v>121</v>
      </c>
      <c r="P1540" s="86"/>
      <c r="Q1540" s="86"/>
      <c r="R1540" s="86" t="s">
        <v>122</v>
      </c>
      <c r="S1540" s="86"/>
      <c r="T1540" s="86" t="s">
        <v>106</v>
      </c>
      <c r="U1540" s="86"/>
      <c r="V1540" s="90"/>
      <c r="W1540" s="15"/>
      <c r="X1540" s="15"/>
      <c r="Y1540" s="15"/>
    </row>
    <row r="1541" spans="1:25" s="16" customFormat="1" ht="13" x14ac:dyDescent="0.3">
      <c r="A1541" s="85"/>
      <c r="B1541" s="86"/>
      <c r="C1541" s="86"/>
      <c r="D1541" s="86"/>
      <c r="E1541" s="86"/>
      <c r="F1541" s="86"/>
      <c r="G1541" s="86"/>
      <c r="H1541" s="86"/>
      <c r="I1541" s="86"/>
      <c r="J1541" s="86"/>
      <c r="K1541" s="86"/>
      <c r="L1541" s="86"/>
      <c r="M1541" s="86"/>
      <c r="N1541" s="86"/>
      <c r="O1541" s="86"/>
      <c r="P1541" s="86"/>
      <c r="Q1541" s="86"/>
      <c r="R1541" s="86"/>
      <c r="S1541" s="86"/>
      <c r="T1541" s="86"/>
      <c r="U1541" s="86"/>
      <c r="V1541" s="90"/>
      <c r="W1541" s="15"/>
      <c r="X1541" s="15"/>
      <c r="Y1541" s="15"/>
    </row>
    <row r="1542" spans="1:25" s="16" customFormat="1" ht="13" x14ac:dyDescent="0.3">
      <c r="A1542" s="85"/>
      <c r="B1542" s="86"/>
      <c r="C1542" s="86"/>
      <c r="D1542" s="86"/>
      <c r="E1542" s="86"/>
      <c r="F1542" s="86"/>
      <c r="G1542" s="86"/>
      <c r="H1542" s="86"/>
      <c r="I1542" s="86"/>
      <c r="J1542" s="86"/>
      <c r="K1542" s="86"/>
      <c r="L1542" s="86"/>
      <c r="M1542" s="86"/>
      <c r="N1542" s="86"/>
      <c r="O1542" s="86"/>
      <c r="P1542" s="86"/>
      <c r="Q1542" s="86"/>
      <c r="R1542" s="86"/>
      <c r="S1542" s="86"/>
      <c r="T1542" s="86"/>
      <c r="U1542" s="86"/>
      <c r="V1542" s="90"/>
      <c r="W1542" s="15"/>
      <c r="X1542" s="15"/>
      <c r="Y1542" s="15"/>
    </row>
    <row r="1543" spans="1:25" s="16" customFormat="1" ht="13" x14ac:dyDescent="0.3">
      <c r="A1543" s="85"/>
      <c r="B1543" s="86"/>
      <c r="C1543" s="86"/>
      <c r="D1543" s="86"/>
      <c r="E1543" s="86"/>
      <c r="F1543" s="86"/>
      <c r="G1543" s="86"/>
      <c r="H1543" s="86"/>
      <c r="I1543" s="86"/>
      <c r="J1543" s="86"/>
      <c r="K1543" s="86"/>
      <c r="L1543" s="86"/>
      <c r="M1543" s="86"/>
      <c r="N1543" s="86"/>
      <c r="O1543" s="86"/>
      <c r="P1543" s="86"/>
      <c r="Q1543" s="86"/>
      <c r="R1543" s="86"/>
      <c r="S1543" s="86"/>
      <c r="T1543" s="86"/>
      <c r="U1543" s="86"/>
      <c r="V1543" s="90"/>
      <c r="W1543" s="15"/>
      <c r="X1543" s="15"/>
      <c r="Y1543" s="15"/>
    </row>
    <row r="1544" spans="1:25" s="16" customFormat="1" ht="13" x14ac:dyDescent="0.3">
      <c r="A1544" s="91" t="s">
        <v>109</v>
      </c>
      <c r="B1544" s="92"/>
      <c r="C1544" s="92"/>
      <c r="D1544" s="92"/>
      <c r="E1544" s="92"/>
      <c r="F1544" s="92"/>
      <c r="G1544" s="92"/>
      <c r="H1544" s="92"/>
      <c r="I1544" s="92"/>
      <c r="J1544" s="92"/>
      <c r="K1544" s="92"/>
      <c r="L1544" s="92"/>
      <c r="M1544" s="92"/>
      <c r="N1544" s="92"/>
      <c r="O1544" s="92"/>
      <c r="P1544" s="92"/>
      <c r="Q1544" s="92"/>
      <c r="R1544" s="92"/>
      <c r="S1544" s="92"/>
      <c r="T1544" s="86"/>
      <c r="U1544" s="86"/>
      <c r="V1544" s="90"/>
      <c r="W1544" s="15"/>
      <c r="X1544" s="15"/>
      <c r="Y1544" s="15"/>
    </row>
    <row r="1545" spans="1:25" s="16" customFormat="1" ht="13" x14ac:dyDescent="0.3">
      <c r="A1545" s="20"/>
      <c r="B1545" s="21"/>
      <c r="C1545" s="21"/>
      <c r="D1545" s="21"/>
      <c r="E1545" s="21"/>
      <c r="F1545" s="21"/>
      <c r="G1545" s="21"/>
      <c r="H1545" s="21"/>
      <c r="I1545" s="21"/>
      <c r="J1545" s="21"/>
      <c r="K1545" s="21"/>
      <c r="L1545" s="21"/>
      <c r="M1545" s="21"/>
      <c r="N1545" s="21"/>
      <c r="O1545" s="21"/>
      <c r="P1545" s="21"/>
      <c r="Q1545" s="21"/>
      <c r="R1545" s="21"/>
      <c r="S1545" s="22"/>
      <c r="T1545" s="22"/>
      <c r="U1545" s="22"/>
      <c r="V1545" s="23"/>
      <c r="W1545" s="26"/>
      <c r="X1545" s="26"/>
      <c r="Y1545" s="26"/>
    </row>
    <row r="1546" spans="1:25" s="16" customFormat="1" ht="13" x14ac:dyDescent="0.3">
      <c r="A1546" s="103" t="s">
        <v>123</v>
      </c>
      <c r="B1546" s="104"/>
      <c r="C1546" s="104"/>
      <c r="D1546" s="104"/>
      <c r="E1546" s="104"/>
      <c r="F1546" s="104"/>
      <c r="G1546" s="104"/>
      <c r="H1546" s="104"/>
      <c r="I1546" s="104"/>
      <c r="J1546" s="104"/>
      <c r="K1546" s="104"/>
      <c r="L1546" s="104"/>
      <c r="M1546" s="104"/>
      <c r="N1546" s="104"/>
      <c r="O1546" s="104"/>
      <c r="P1546" s="104"/>
      <c r="Q1546" s="104"/>
      <c r="R1546" s="104"/>
      <c r="S1546" s="104"/>
      <c r="T1546" s="104"/>
      <c r="U1546" s="104"/>
      <c r="V1546" s="105"/>
      <c r="W1546" s="15"/>
      <c r="X1546" s="15"/>
      <c r="Y1546" s="15"/>
    </row>
    <row r="1547" spans="1:25" s="16" customFormat="1" ht="22.5" customHeight="1" x14ac:dyDescent="0.3">
      <c r="A1547" s="85" t="s">
        <v>124</v>
      </c>
      <c r="B1547" s="86"/>
      <c r="C1547" s="86"/>
      <c r="D1547" s="86"/>
      <c r="E1547" s="86"/>
      <c r="F1547" s="86"/>
      <c r="G1547" s="86"/>
      <c r="H1547" s="86"/>
      <c r="I1547" s="86"/>
      <c r="J1547" s="106" t="s">
        <v>125</v>
      </c>
      <c r="K1547" s="106"/>
      <c r="L1547" s="106"/>
      <c r="M1547" s="106"/>
      <c r="N1547" s="107" t="s">
        <v>126</v>
      </c>
      <c r="O1547" s="107"/>
      <c r="P1547" s="108"/>
      <c r="Q1547" s="86" t="s">
        <v>105</v>
      </c>
      <c r="R1547" s="86"/>
      <c r="S1547" s="86"/>
      <c r="T1547" s="86" t="s">
        <v>106</v>
      </c>
      <c r="U1547" s="86"/>
      <c r="V1547" s="90"/>
      <c r="W1547" s="15"/>
      <c r="X1547" s="15"/>
      <c r="Y1547" s="15"/>
    </row>
    <row r="1548" spans="1:25" s="16" customFormat="1" ht="13" x14ac:dyDescent="0.3">
      <c r="A1548" s="95" t="s">
        <v>183</v>
      </c>
      <c r="B1548" s="96"/>
      <c r="C1548" s="96"/>
      <c r="D1548" s="96"/>
      <c r="E1548" s="96"/>
      <c r="F1548" s="96"/>
      <c r="G1548" s="96"/>
      <c r="H1548" s="96"/>
      <c r="I1548" s="96"/>
      <c r="J1548" s="97">
        <v>1</v>
      </c>
      <c r="K1548" s="97"/>
      <c r="L1548" s="97"/>
      <c r="M1548" s="97"/>
      <c r="N1548" s="98">
        <v>139345</v>
      </c>
      <c r="O1548" s="98"/>
      <c r="P1548" s="99"/>
      <c r="Q1548" s="100">
        <v>90</v>
      </c>
      <c r="R1548" s="100"/>
      <c r="S1548" s="100"/>
      <c r="T1548" s="101">
        <f>+(J1548*N1548)/Q1548</f>
        <v>1548.2777777777778</v>
      </c>
      <c r="U1548" s="101"/>
      <c r="V1548" s="102"/>
      <c r="W1548" s="15"/>
      <c r="X1548" s="15"/>
      <c r="Y1548" s="15"/>
    </row>
    <row r="1549" spans="1:25" s="16" customFormat="1" ht="13" x14ac:dyDescent="0.3">
      <c r="A1549" s="95" t="s">
        <v>128</v>
      </c>
      <c r="B1549" s="96"/>
      <c r="C1549" s="96"/>
      <c r="D1549" s="96"/>
      <c r="E1549" s="96"/>
      <c r="F1549" s="96"/>
      <c r="G1549" s="96"/>
      <c r="H1549" s="96"/>
      <c r="I1549" s="96"/>
      <c r="J1549" s="97">
        <v>1</v>
      </c>
      <c r="K1549" s="97"/>
      <c r="L1549" s="97"/>
      <c r="M1549" s="97"/>
      <c r="N1549" s="98">
        <v>95436</v>
      </c>
      <c r="O1549" s="98"/>
      <c r="P1549" s="99"/>
      <c r="Q1549" s="100">
        <v>90</v>
      </c>
      <c r="R1549" s="100"/>
      <c r="S1549" s="100"/>
      <c r="T1549" s="101">
        <f>+(J1549*N1549)/Q1549</f>
        <v>1060.4000000000001</v>
      </c>
      <c r="U1549" s="101"/>
      <c r="V1549" s="102"/>
      <c r="W1549" s="15"/>
      <c r="X1549" s="15"/>
      <c r="Y1549" s="15"/>
    </row>
    <row r="1550" spans="1:25" s="16" customFormat="1" ht="13" x14ac:dyDescent="0.3">
      <c r="A1550" s="85"/>
      <c r="B1550" s="86"/>
      <c r="C1550" s="86"/>
      <c r="D1550" s="86"/>
      <c r="E1550" s="86"/>
      <c r="F1550" s="86"/>
      <c r="G1550" s="86"/>
      <c r="H1550" s="86"/>
      <c r="I1550" s="86"/>
      <c r="J1550" s="87"/>
      <c r="K1550" s="88"/>
      <c r="L1550" s="88"/>
      <c r="M1550" s="88"/>
      <c r="N1550" s="88"/>
      <c r="O1550" s="88"/>
      <c r="P1550" s="89"/>
      <c r="Q1550" s="86"/>
      <c r="R1550" s="86"/>
      <c r="S1550" s="86"/>
      <c r="T1550" s="86"/>
      <c r="U1550" s="86"/>
      <c r="V1550" s="90"/>
      <c r="W1550" s="15"/>
      <c r="X1550" s="15"/>
      <c r="Y1550" s="15"/>
    </row>
    <row r="1551" spans="1:25" s="16" customFormat="1" ht="13" x14ac:dyDescent="0.3">
      <c r="A1551" s="91" t="s">
        <v>109</v>
      </c>
      <c r="B1551" s="92"/>
      <c r="C1551" s="92"/>
      <c r="D1551" s="92"/>
      <c r="E1551" s="92"/>
      <c r="F1551" s="92"/>
      <c r="G1551" s="92"/>
      <c r="H1551" s="92"/>
      <c r="I1551" s="92"/>
      <c r="J1551" s="92"/>
      <c r="K1551" s="92"/>
      <c r="L1551" s="92"/>
      <c r="M1551" s="92"/>
      <c r="N1551" s="92"/>
      <c r="O1551" s="92"/>
      <c r="P1551" s="92"/>
      <c r="Q1551" s="92"/>
      <c r="R1551" s="92"/>
      <c r="S1551" s="92"/>
      <c r="T1551" s="93">
        <f>+SUM(T1548:V1549)</f>
        <v>2608.6777777777779</v>
      </c>
      <c r="U1551" s="93"/>
      <c r="V1551" s="94"/>
      <c r="W1551" s="15"/>
      <c r="X1551" s="15"/>
      <c r="Y1551" s="15"/>
    </row>
    <row r="1552" spans="1:25" s="28" customFormat="1" x14ac:dyDescent="0.35">
      <c r="A1552" s="77" t="s">
        <v>129</v>
      </c>
      <c r="B1552" s="78"/>
      <c r="C1552" s="78"/>
      <c r="D1552" s="78"/>
      <c r="E1552" s="78"/>
      <c r="F1552" s="78"/>
      <c r="G1552" s="78"/>
      <c r="H1552" s="78"/>
      <c r="I1552" s="78"/>
      <c r="J1552" s="78"/>
      <c r="K1552" s="78"/>
      <c r="L1552" s="78"/>
      <c r="M1552" s="78"/>
      <c r="N1552" s="78"/>
      <c r="O1552" s="78"/>
      <c r="P1552" s="78"/>
      <c r="Q1552" s="78"/>
      <c r="R1552" s="78"/>
      <c r="S1552" s="78"/>
      <c r="T1552" s="79">
        <f>+T1551+T1544+T1537+T1529</f>
        <v>4209.3377777777778</v>
      </c>
      <c r="U1552" s="79"/>
      <c r="V1552" s="80"/>
      <c r="W1552" s="15"/>
      <c r="X1552" s="15"/>
      <c r="Y1552" s="15"/>
    </row>
    <row r="1553" spans="1:25" s="28" customFormat="1" x14ac:dyDescent="0.35">
      <c r="A1553" s="29" t="s">
        <v>130</v>
      </c>
      <c r="B1553" s="30"/>
      <c r="C1553" s="30"/>
      <c r="D1553" s="31"/>
      <c r="E1553" s="32">
        <v>0.25</v>
      </c>
      <c r="F1553" s="30"/>
      <c r="G1553" s="30"/>
      <c r="H1553" s="30"/>
      <c r="I1553" s="30"/>
      <c r="J1553" s="30"/>
      <c r="K1553" s="30"/>
      <c r="L1553" s="30"/>
      <c r="M1553" s="31"/>
      <c r="N1553" s="27"/>
      <c r="O1553" s="27"/>
      <c r="P1553" s="27"/>
      <c r="Q1553" s="27"/>
      <c r="R1553" s="27"/>
      <c r="S1553" s="27" t="s">
        <v>131</v>
      </c>
      <c r="T1553" s="79">
        <f>+T1552*E1553</f>
        <v>1052.3344444444444</v>
      </c>
      <c r="U1553" s="79"/>
      <c r="V1553" s="80"/>
      <c r="W1553" s="15"/>
      <c r="X1553" s="15"/>
      <c r="Y1553" s="15"/>
    </row>
    <row r="1554" spans="1:25" s="28" customFormat="1" ht="15" thickBot="1" x14ac:dyDescent="0.4">
      <c r="A1554" s="81" t="s">
        <v>132</v>
      </c>
      <c r="B1554" s="82"/>
      <c r="C1554" s="82"/>
      <c r="D1554" s="82"/>
      <c r="E1554" s="82"/>
      <c r="F1554" s="82"/>
      <c r="G1554" s="82"/>
      <c r="H1554" s="82"/>
      <c r="I1554" s="82"/>
      <c r="J1554" s="82"/>
      <c r="K1554" s="82"/>
      <c r="L1554" s="82"/>
      <c r="M1554" s="82"/>
      <c r="N1554" s="82"/>
      <c r="O1554" s="82"/>
      <c r="P1554" s="82"/>
      <c r="Q1554" s="82"/>
      <c r="R1554" s="82"/>
      <c r="S1554" s="82"/>
      <c r="T1554" s="83">
        <f>+T1553+T1552</f>
        <v>5261.6722222222224</v>
      </c>
      <c r="U1554" s="83"/>
      <c r="V1554" s="84"/>
      <c r="W1554" s="15"/>
      <c r="X1554" s="15"/>
      <c r="Y1554" s="15"/>
    </row>
    <row r="1556" spans="1:25" ht="15" thickBot="1" x14ac:dyDescent="0.4"/>
    <row r="1557" spans="1:25" s="12" customFormat="1" ht="30" customHeight="1" x14ac:dyDescent="0.35">
      <c r="A1557" s="137"/>
      <c r="B1557" s="138"/>
      <c r="C1557" s="138"/>
      <c r="D1557" s="139"/>
      <c r="E1557" s="146" t="s">
        <v>94</v>
      </c>
      <c r="F1557" s="147"/>
      <c r="G1557" s="147"/>
      <c r="H1557" s="147"/>
      <c r="I1557" s="147"/>
      <c r="J1557" s="147"/>
      <c r="K1557" s="147"/>
      <c r="L1557" s="147"/>
      <c r="M1557" s="147"/>
      <c r="N1557" s="147"/>
      <c r="O1557" s="147"/>
      <c r="P1557" s="147"/>
      <c r="Q1557" s="147"/>
      <c r="R1557" s="147"/>
      <c r="S1557" s="148"/>
      <c r="T1557" s="146" t="s">
        <v>95</v>
      </c>
      <c r="U1557" s="147"/>
      <c r="V1557" s="148"/>
    </row>
    <row r="1558" spans="1:25" s="12" customFormat="1" ht="30" customHeight="1" thickBot="1" x14ac:dyDescent="0.4">
      <c r="A1558" s="140"/>
      <c r="B1558" s="141"/>
      <c r="C1558" s="141"/>
      <c r="D1558" s="142"/>
      <c r="E1558" s="149"/>
      <c r="F1558" s="150"/>
      <c r="G1558" s="150"/>
      <c r="H1558" s="150"/>
      <c r="I1558" s="150"/>
      <c r="J1558" s="150"/>
      <c r="K1558" s="150"/>
      <c r="L1558" s="150"/>
      <c r="M1558" s="150"/>
      <c r="N1558" s="150"/>
      <c r="O1558" s="150"/>
      <c r="P1558" s="150"/>
      <c r="Q1558" s="150"/>
      <c r="R1558" s="150"/>
      <c r="S1558" s="151"/>
      <c r="T1558" s="149"/>
      <c r="U1558" s="150"/>
      <c r="V1558" s="151"/>
    </row>
    <row r="1559" spans="1:25" s="12" customFormat="1" ht="5.15" customHeight="1" thickBot="1" x14ac:dyDescent="0.4">
      <c r="A1559" s="140"/>
      <c r="B1559" s="141"/>
      <c r="C1559" s="141"/>
      <c r="D1559" s="142"/>
      <c r="E1559" s="152"/>
      <c r="F1559" s="153"/>
      <c r="G1559" s="153"/>
      <c r="H1559" s="153"/>
      <c r="I1559" s="153"/>
      <c r="J1559" s="153"/>
      <c r="K1559" s="153"/>
      <c r="L1559" s="153"/>
      <c r="M1559" s="153"/>
      <c r="N1559" s="153"/>
      <c r="O1559" s="153"/>
      <c r="P1559" s="153"/>
      <c r="Q1559" s="153"/>
      <c r="R1559" s="153"/>
      <c r="S1559" s="153"/>
      <c r="T1559" s="153"/>
      <c r="U1559" s="153"/>
      <c r="V1559" s="154"/>
    </row>
    <row r="1560" spans="1:25" s="12" customFormat="1" ht="25" customHeight="1" thickBot="1" x14ac:dyDescent="0.4">
      <c r="A1560" s="140"/>
      <c r="B1560" s="141"/>
      <c r="C1560" s="141"/>
      <c r="D1560" s="142"/>
      <c r="E1560" s="128" t="s">
        <v>96</v>
      </c>
      <c r="F1560" s="129"/>
      <c r="G1560" s="129"/>
      <c r="H1560" s="129"/>
      <c r="I1560" s="129"/>
      <c r="J1560" s="129"/>
      <c r="K1560" s="129"/>
      <c r="L1560" s="129"/>
      <c r="M1560" s="129"/>
      <c r="N1560" s="129"/>
      <c r="O1560" s="129"/>
      <c r="P1560" s="129"/>
      <c r="Q1560" s="129"/>
      <c r="R1560" s="129"/>
      <c r="S1560" s="129"/>
      <c r="T1560" s="129"/>
      <c r="U1560" s="129"/>
      <c r="V1560" s="130"/>
    </row>
    <row r="1561" spans="1:25" s="12" customFormat="1" ht="5.15" customHeight="1" thickBot="1" x14ac:dyDescent="0.4">
      <c r="A1561" s="143"/>
      <c r="B1561" s="144"/>
      <c r="C1561" s="144"/>
      <c r="D1561" s="145"/>
      <c r="E1561" s="128"/>
      <c r="F1561" s="129"/>
      <c r="G1561" s="129"/>
      <c r="H1561" s="129"/>
      <c r="I1561" s="129"/>
      <c r="J1561" s="129"/>
      <c r="K1561" s="129"/>
      <c r="L1561" s="129"/>
      <c r="M1561" s="129"/>
      <c r="N1561" s="129"/>
      <c r="O1561" s="129"/>
      <c r="P1561" s="129"/>
      <c r="Q1561" s="129"/>
      <c r="R1561" s="129"/>
      <c r="S1561" s="129"/>
      <c r="T1561" s="129"/>
      <c r="U1561" s="129"/>
      <c r="V1561" s="130"/>
    </row>
    <row r="1562" spans="1:25" s="14" customFormat="1" x14ac:dyDescent="0.35">
      <c r="A1562" s="131" t="s">
        <v>97</v>
      </c>
      <c r="B1562" s="132"/>
      <c r="C1562" s="132"/>
      <c r="D1562" s="132"/>
      <c r="E1562" s="132"/>
      <c r="F1562" s="132"/>
      <c r="G1562" s="132"/>
      <c r="H1562" s="132"/>
      <c r="I1562" s="132"/>
      <c r="J1562" s="132"/>
      <c r="K1562" s="132"/>
      <c r="L1562" s="132"/>
      <c r="M1562" s="132"/>
      <c r="N1562" s="132"/>
      <c r="O1562" s="132"/>
      <c r="P1562" s="132"/>
      <c r="Q1562" s="132"/>
      <c r="R1562" s="132"/>
      <c r="S1562" s="132"/>
      <c r="T1562" s="132"/>
      <c r="U1562" s="132"/>
      <c r="V1562" s="133"/>
      <c r="W1562" s="13"/>
      <c r="X1562" s="13"/>
      <c r="Y1562" s="13"/>
    </row>
    <row r="1563" spans="1:25" s="16" customFormat="1" ht="13" x14ac:dyDescent="0.3">
      <c r="A1563" s="134" t="s">
        <v>98</v>
      </c>
      <c r="B1563" s="135"/>
      <c r="C1563" s="135" t="s">
        <v>3</v>
      </c>
      <c r="D1563" s="135"/>
      <c r="E1563" s="135"/>
      <c r="F1563" s="135"/>
      <c r="G1563" s="135"/>
      <c r="H1563" s="135"/>
      <c r="I1563" s="135"/>
      <c r="J1563" s="135"/>
      <c r="K1563" s="135"/>
      <c r="L1563" s="135"/>
      <c r="M1563" s="135"/>
      <c r="N1563" s="135"/>
      <c r="O1563" s="135"/>
      <c r="P1563" s="135"/>
      <c r="Q1563" s="135"/>
      <c r="R1563" s="135" t="s">
        <v>99</v>
      </c>
      <c r="S1563" s="135"/>
      <c r="T1563" s="135" t="s">
        <v>100</v>
      </c>
      <c r="U1563" s="135"/>
      <c r="V1563" s="136"/>
      <c r="W1563" s="15"/>
      <c r="X1563" s="15"/>
      <c r="Y1563" s="15"/>
    </row>
    <row r="1564" spans="1:25" s="14" customFormat="1" ht="52.5" customHeight="1" x14ac:dyDescent="0.35">
      <c r="A1564" s="123" t="e">
        <f>+'2026'!#REF!</f>
        <v>#REF!</v>
      </c>
      <c r="B1564" s="124"/>
      <c r="C1564" s="125" t="e">
        <f>+'2026'!#REF!</f>
        <v>#REF!</v>
      </c>
      <c r="D1564" s="126"/>
      <c r="E1564" s="126"/>
      <c r="F1564" s="126"/>
      <c r="G1564" s="126"/>
      <c r="H1564" s="126"/>
      <c r="I1564" s="126"/>
      <c r="J1564" s="126"/>
      <c r="K1564" s="126"/>
      <c r="L1564" s="126"/>
      <c r="M1564" s="126"/>
      <c r="N1564" s="126"/>
      <c r="O1564" s="126"/>
      <c r="P1564" s="126"/>
      <c r="Q1564" s="126"/>
      <c r="R1564" s="126" t="e">
        <f>+'2026'!#REF!</f>
        <v>#REF!</v>
      </c>
      <c r="S1564" s="126"/>
      <c r="T1564" s="126"/>
      <c r="U1564" s="126"/>
      <c r="V1564" s="127"/>
      <c r="W1564" s="13"/>
      <c r="X1564" s="13"/>
      <c r="Y1564" s="13"/>
    </row>
    <row r="1565" spans="1:25" s="16" customFormat="1" ht="13" x14ac:dyDescent="0.3">
      <c r="A1565" s="17"/>
      <c r="B1565" s="18"/>
      <c r="C1565" s="18"/>
      <c r="D1565" s="18"/>
      <c r="E1565" s="18"/>
      <c r="F1565" s="18"/>
      <c r="G1565" s="18"/>
      <c r="H1565" s="18"/>
      <c r="I1565" s="18"/>
      <c r="J1565" s="18"/>
      <c r="K1565" s="18"/>
      <c r="L1565" s="18"/>
      <c r="M1565" s="18"/>
      <c r="N1565" s="18"/>
      <c r="O1565" s="18"/>
      <c r="P1565" s="18"/>
      <c r="Q1565" s="18"/>
      <c r="R1565" s="18"/>
      <c r="S1565" s="18"/>
      <c r="T1565" s="18"/>
      <c r="U1565" s="18"/>
      <c r="V1565" s="19"/>
      <c r="W1565" s="15"/>
      <c r="X1565" s="15"/>
      <c r="Y1565" s="15"/>
    </row>
    <row r="1566" spans="1:25" s="16" customFormat="1" ht="13" x14ac:dyDescent="0.3">
      <c r="A1566" s="103" t="s">
        <v>101</v>
      </c>
      <c r="B1566" s="104"/>
      <c r="C1566" s="104"/>
      <c r="D1566" s="104"/>
      <c r="E1566" s="104"/>
      <c r="F1566" s="104"/>
      <c r="G1566" s="104"/>
      <c r="H1566" s="104"/>
      <c r="I1566" s="104"/>
      <c r="J1566" s="104"/>
      <c r="K1566" s="104"/>
      <c r="L1566" s="104"/>
      <c r="M1566" s="104"/>
      <c r="N1566" s="104"/>
      <c r="O1566" s="104"/>
      <c r="P1566" s="104"/>
      <c r="Q1566" s="104"/>
      <c r="R1566" s="104"/>
      <c r="S1566" s="104"/>
      <c r="T1566" s="104"/>
      <c r="U1566" s="104"/>
      <c r="V1566" s="105"/>
      <c r="W1566" s="15"/>
      <c r="X1566" s="15"/>
      <c r="Y1566" s="15"/>
    </row>
    <row r="1567" spans="1:25" s="16" customFormat="1" ht="13" x14ac:dyDescent="0.3">
      <c r="A1567" s="85" t="s">
        <v>3</v>
      </c>
      <c r="B1567" s="86"/>
      <c r="C1567" s="86"/>
      <c r="D1567" s="86"/>
      <c r="E1567" s="86"/>
      <c r="F1567" s="86"/>
      <c r="G1567" s="86"/>
      <c r="H1567" s="86" t="s">
        <v>102</v>
      </c>
      <c r="I1567" s="86"/>
      <c r="J1567" s="86"/>
      <c r="K1567" s="86" t="s">
        <v>103</v>
      </c>
      <c r="L1567" s="86"/>
      <c r="M1567" s="86"/>
      <c r="N1567" s="86"/>
      <c r="O1567" s="86" t="s">
        <v>104</v>
      </c>
      <c r="P1567" s="86"/>
      <c r="Q1567" s="86"/>
      <c r="R1567" s="86" t="s">
        <v>105</v>
      </c>
      <c r="S1567" s="86"/>
      <c r="T1567" s="86" t="s">
        <v>106</v>
      </c>
      <c r="U1567" s="86"/>
      <c r="V1567" s="90"/>
      <c r="W1567" s="15"/>
      <c r="X1567" s="15"/>
      <c r="Y1567" s="15"/>
    </row>
    <row r="1568" spans="1:25" s="16" customFormat="1" ht="13" x14ac:dyDescent="0.3">
      <c r="A1568" s="95" t="s">
        <v>107</v>
      </c>
      <c r="B1568" s="122"/>
      <c r="C1568" s="122"/>
      <c r="D1568" s="122"/>
      <c r="E1568" s="122"/>
      <c r="F1568" s="122"/>
      <c r="G1568" s="122"/>
      <c r="H1568" s="86"/>
      <c r="I1568" s="86"/>
      <c r="J1568" s="86"/>
      <c r="K1568" s="121" t="s">
        <v>156</v>
      </c>
      <c r="L1568" s="121"/>
      <c r="M1568" s="121"/>
      <c r="N1568" s="121"/>
      <c r="O1568" s="101"/>
      <c r="P1568" s="101"/>
      <c r="Q1568" s="101"/>
      <c r="R1568" s="121"/>
      <c r="S1568" s="121"/>
      <c r="T1568" s="101">
        <v>1500</v>
      </c>
      <c r="U1568" s="101"/>
      <c r="V1568" s="102"/>
      <c r="W1568" s="15"/>
      <c r="X1568" s="15"/>
      <c r="Y1568" s="15"/>
    </row>
    <row r="1569" spans="1:25" s="16" customFormat="1" ht="13" x14ac:dyDescent="0.3">
      <c r="A1569" s="95"/>
      <c r="B1569" s="122"/>
      <c r="C1569" s="122"/>
      <c r="D1569" s="122"/>
      <c r="E1569" s="122"/>
      <c r="F1569" s="122"/>
      <c r="G1569" s="122"/>
      <c r="H1569" s="86"/>
      <c r="I1569" s="86"/>
      <c r="J1569" s="86"/>
      <c r="K1569" s="121"/>
      <c r="L1569" s="121"/>
      <c r="M1569" s="121"/>
      <c r="N1569" s="121"/>
      <c r="O1569" s="101"/>
      <c r="P1569" s="101"/>
      <c r="Q1569" s="101"/>
      <c r="R1569" s="121"/>
      <c r="S1569" s="121"/>
      <c r="T1569" s="101"/>
      <c r="U1569" s="101"/>
      <c r="V1569" s="102"/>
      <c r="W1569" s="15"/>
      <c r="X1569" s="15"/>
      <c r="Y1569" s="15"/>
    </row>
    <row r="1570" spans="1:25" s="16" customFormat="1" ht="13" x14ac:dyDescent="0.3">
      <c r="A1570" s="95"/>
      <c r="B1570" s="96"/>
      <c r="C1570" s="96"/>
      <c r="D1570" s="96"/>
      <c r="E1570" s="96"/>
      <c r="F1570" s="96"/>
      <c r="G1570" s="96"/>
      <c r="H1570" s="86"/>
      <c r="I1570" s="86"/>
      <c r="J1570" s="86"/>
      <c r="K1570" s="121"/>
      <c r="L1570" s="121"/>
      <c r="M1570" s="121"/>
      <c r="N1570" s="121"/>
      <c r="O1570" s="101"/>
      <c r="P1570" s="101"/>
      <c r="Q1570" s="101"/>
      <c r="R1570" s="121"/>
      <c r="S1570" s="121"/>
      <c r="T1570" s="101"/>
      <c r="U1570" s="101"/>
      <c r="V1570" s="102"/>
      <c r="W1570" s="15"/>
      <c r="X1570" s="15"/>
      <c r="Y1570" s="15"/>
    </row>
    <row r="1571" spans="1:25" s="16" customFormat="1" ht="13" x14ac:dyDescent="0.3">
      <c r="A1571" s="95"/>
      <c r="B1571" s="96"/>
      <c r="C1571" s="96"/>
      <c r="D1571" s="96"/>
      <c r="E1571" s="96"/>
      <c r="F1571" s="96"/>
      <c r="G1571" s="96"/>
      <c r="H1571" s="86"/>
      <c r="I1571" s="86"/>
      <c r="J1571" s="86"/>
      <c r="K1571" s="121"/>
      <c r="L1571" s="121"/>
      <c r="M1571" s="121"/>
      <c r="N1571" s="121"/>
      <c r="O1571" s="101"/>
      <c r="P1571" s="101"/>
      <c r="Q1571" s="101"/>
      <c r="R1571" s="121"/>
      <c r="S1571" s="121"/>
      <c r="T1571" s="101"/>
      <c r="U1571" s="101"/>
      <c r="V1571" s="102"/>
      <c r="W1571" s="15"/>
      <c r="X1571" s="15"/>
      <c r="Y1571" s="15"/>
    </row>
    <row r="1572" spans="1:25" s="16" customFormat="1" ht="13" x14ac:dyDescent="0.3">
      <c r="A1572" s="91" t="s">
        <v>109</v>
      </c>
      <c r="B1572" s="92"/>
      <c r="C1572" s="92"/>
      <c r="D1572" s="92"/>
      <c r="E1572" s="92"/>
      <c r="F1572" s="92"/>
      <c r="G1572" s="92"/>
      <c r="H1572" s="92"/>
      <c r="I1572" s="92"/>
      <c r="J1572" s="92"/>
      <c r="K1572" s="92"/>
      <c r="L1572" s="92"/>
      <c r="M1572" s="92"/>
      <c r="N1572" s="92"/>
      <c r="O1572" s="92"/>
      <c r="P1572" s="92"/>
      <c r="Q1572" s="92"/>
      <c r="R1572" s="92"/>
      <c r="S1572" s="92"/>
      <c r="T1572" s="109">
        <f>+SUM(T1568:V1571)</f>
        <v>1500</v>
      </c>
      <c r="U1572" s="86"/>
      <c r="V1572" s="90"/>
      <c r="W1572" s="15"/>
      <c r="X1572" s="15"/>
      <c r="Y1572" s="15"/>
    </row>
    <row r="1573" spans="1:25" s="16" customFormat="1" ht="13" x14ac:dyDescent="0.3">
      <c r="A1573" s="20"/>
      <c r="B1573" s="21"/>
      <c r="C1573" s="21"/>
      <c r="D1573" s="21"/>
      <c r="E1573" s="21"/>
      <c r="F1573" s="21"/>
      <c r="G1573" s="21"/>
      <c r="H1573" s="21"/>
      <c r="I1573" s="21"/>
      <c r="J1573" s="21"/>
      <c r="K1573" s="21"/>
      <c r="L1573" s="21"/>
      <c r="M1573" s="21"/>
      <c r="N1573" s="21"/>
      <c r="O1573" s="21"/>
      <c r="P1573" s="21"/>
      <c r="Q1573" s="21"/>
      <c r="R1573" s="21"/>
      <c r="S1573" s="22"/>
      <c r="T1573" s="22"/>
      <c r="U1573" s="22"/>
      <c r="V1573" s="23"/>
      <c r="W1573" s="15"/>
      <c r="X1573" s="15"/>
      <c r="Y1573" s="15"/>
    </row>
    <row r="1574" spans="1:25" s="16" customFormat="1" ht="13" x14ac:dyDescent="0.3">
      <c r="A1574" s="103" t="s">
        <v>110</v>
      </c>
      <c r="B1574" s="104"/>
      <c r="C1574" s="104"/>
      <c r="D1574" s="104"/>
      <c r="E1574" s="104"/>
      <c r="F1574" s="104"/>
      <c r="G1574" s="104"/>
      <c r="H1574" s="104"/>
      <c r="I1574" s="104"/>
      <c r="J1574" s="104"/>
      <c r="K1574" s="104"/>
      <c r="L1574" s="104"/>
      <c r="M1574" s="104"/>
      <c r="N1574" s="104"/>
      <c r="O1574" s="104"/>
      <c r="P1574" s="104"/>
      <c r="Q1574" s="104"/>
      <c r="R1574" s="104"/>
      <c r="S1574" s="104"/>
      <c r="T1574" s="104"/>
      <c r="U1574" s="104"/>
      <c r="V1574" s="105"/>
      <c r="W1574" s="15"/>
      <c r="X1574" s="15"/>
      <c r="Y1574" s="15"/>
    </row>
    <row r="1575" spans="1:25" s="16" customFormat="1" ht="13" x14ac:dyDescent="0.3">
      <c r="A1575" s="118" t="s">
        <v>3</v>
      </c>
      <c r="B1575" s="119"/>
      <c r="C1575" s="119"/>
      <c r="D1575" s="119"/>
      <c r="E1575" s="119"/>
      <c r="F1575" s="119"/>
      <c r="G1575" s="119"/>
      <c r="H1575" s="119"/>
      <c r="I1575" s="119"/>
      <c r="J1575" s="119"/>
      <c r="K1575" s="119"/>
      <c r="L1575" s="119"/>
      <c r="M1575" s="119" t="s">
        <v>99</v>
      </c>
      <c r="N1575" s="119"/>
      <c r="O1575" s="119" t="s">
        <v>100</v>
      </c>
      <c r="P1575" s="119"/>
      <c r="Q1575" s="119" t="s">
        <v>111</v>
      </c>
      <c r="R1575" s="119"/>
      <c r="S1575" s="119"/>
      <c r="T1575" s="119" t="s">
        <v>112</v>
      </c>
      <c r="U1575" s="119"/>
      <c r="V1575" s="120"/>
      <c r="W1575" s="15"/>
      <c r="X1575" s="15"/>
      <c r="Y1575" s="15"/>
    </row>
    <row r="1576" spans="1:25" s="16" customFormat="1" ht="13" x14ac:dyDescent="0.3">
      <c r="A1576" s="110" t="s">
        <v>199</v>
      </c>
      <c r="B1576" s="111"/>
      <c r="C1576" s="111"/>
      <c r="D1576" s="111"/>
      <c r="E1576" s="111"/>
      <c r="F1576" s="111"/>
      <c r="G1576" s="111"/>
      <c r="H1576" s="111"/>
      <c r="I1576" s="111"/>
      <c r="J1576" s="111"/>
      <c r="K1576" s="111"/>
      <c r="L1576" s="112"/>
      <c r="M1576" s="113" t="s">
        <v>7</v>
      </c>
      <c r="N1576" s="113"/>
      <c r="O1576" s="113">
        <v>0.05</v>
      </c>
      <c r="P1576" s="113"/>
      <c r="Q1576" s="114">
        <v>2000</v>
      </c>
      <c r="R1576" s="114"/>
      <c r="S1576" s="114"/>
      <c r="T1576" s="115">
        <f>+O1576*Q1576</f>
        <v>100</v>
      </c>
      <c r="U1576" s="113"/>
      <c r="V1576" s="116"/>
      <c r="W1576" s="15"/>
      <c r="X1576" s="15"/>
      <c r="Y1576" s="15"/>
    </row>
    <row r="1577" spans="1:25" s="16" customFormat="1" ht="13" x14ac:dyDescent="0.3">
      <c r="A1577" s="110"/>
      <c r="B1577" s="111"/>
      <c r="C1577" s="111"/>
      <c r="D1577" s="111"/>
      <c r="E1577" s="111"/>
      <c r="F1577" s="111"/>
      <c r="G1577" s="111"/>
      <c r="H1577" s="111"/>
      <c r="I1577" s="111"/>
      <c r="J1577" s="111"/>
      <c r="K1577" s="111"/>
      <c r="L1577" s="112"/>
      <c r="M1577" s="113"/>
      <c r="N1577" s="113"/>
      <c r="O1577" s="113"/>
      <c r="P1577" s="113"/>
      <c r="Q1577" s="114"/>
      <c r="R1577" s="114"/>
      <c r="S1577" s="114"/>
      <c r="T1577" s="115"/>
      <c r="U1577" s="113"/>
      <c r="V1577" s="116"/>
      <c r="W1577" s="15"/>
      <c r="X1577" s="15"/>
      <c r="Y1577" s="15"/>
    </row>
    <row r="1578" spans="1:25" s="16" customFormat="1" ht="13" x14ac:dyDescent="0.3">
      <c r="A1578" s="110"/>
      <c r="B1578" s="111"/>
      <c r="C1578" s="111"/>
      <c r="D1578" s="111"/>
      <c r="E1578" s="111"/>
      <c r="F1578" s="111"/>
      <c r="G1578" s="111"/>
      <c r="H1578" s="111"/>
      <c r="I1578" s="111"/>
      <c r="J1578" s="111"/>
      <c r="K1578" s="111"/>
      <c r="L1578" s="112"/>
      <c r="M1578" s="113"/>
      <c r="N1578" s="113"/>
      <c r="O1578" s="113"/>
      <c r="P1578" s="113"/>
      <c r="Q1578" s="114"/>
      <c r="R1578" s="114"/>
      <c r="S1578" s="114"/>
      <c r="T1578" s="115"/>
      <c r="U1578" s="113"/>
      <c r="V1578" s="116"/>
      <c r="W1578" s="15"/>
      <c r="X1578" s="15"/>
      <c r="Y1578" s="15"/>
    </row>
    <row r="1579" spans="1:25" s="16" customFormat="1" ht="13" x14ac:dyDescent="0.3">
      <c r="A1579" s="110"/>
      <c r="B1579" s="111"/>
      <c r="C1579" s="111"/>
      <c r="D1579" s="111"/>
      <c r="E1579" s="111"/>
      <c r="F1579" s="111"/>
      <c r="G1579" s="111"/>
      <c r="H1579" s="111"/>
      <c r="I1579" s="111"/>
      <c r="J1579" s="111"/>
      <c r="K1579" s="111"/>
      <c r="L1579" s="112"/>
      <c r="M1579" s="113"/>
      <c r="N1579" s="113"/>
      <c r="O1579" s="117"/>
      <c r="P1579" s="117"/>
      <c r="Q1579" s="114"/>
      <c r="R1579" s="114"/>
      <c r="S1579" s="114"/>
      <c r="T1579" s="115"/>
      <c r="U1579" s="113"/>
      <c r="V1579" s="116"/>
      <c r="W1579" s="15"/>
      <c r="X1579" s="15"/>
      <c r="Y1579" s="15"/>
    </row>
    <row r="1580" spans="1:25" s="16" customFormat="1" ht="13" x14ac:dyDescent="0.3">
      <c r="A1580" s="91" t="s">
        <v>109</v>
      </c>
      <c r="B1580" s="92"/>
      <c r="C1580" s="92"/>
      <c r="D1580" s="92"/>
      <c r="E1580" s="92"/>
      <c r="F1580" s="92"/>
      <c r="G1580" s="92"/>
      <c r="H1580" s="92"/>
      <c r="I1580" s="92"/>
      <c r="J1580" s="92"/>
      <c r="K1580" s="92"/>
      <c r="L1580" s="92"/>
      <c r="M1580" s="92"/>
      <c r="N1580" s="92"/>
      <c r="O1580" s="92"/>
      <c r="P1580" s="92"/>
      <c r="Q1580" s="92"/>
      <c r="R1580" s="92"/>
      <c r="S1580" s="92"/>
      <c r="T1580" s="109">
        <f>+SUM(T1576:V1579)</f>
        <v>100</v>
      </c>
      <c r="U1580" s="86"/>
      <c r="V1580" s="90"/>
      <c r="W1580" s="15"/>
      <c r="X1580" s="15"/>
      <c r="Y1580" s="15"/>
    </row>
    <row r="1581" spans="1:25" s="16" customFormat="1" ht="13" x14ac:dyDescent="0.3">
      <c r="A1581" s="24"/>
      <c r="B1581" s="25"/>
      <c r="C1581" s="25"/>
      <c r="D1581" s="25"/>
      <c r="E1581" s="25"/>
      <c r="F1581" s="25"/>
      <c r="G1581" s="25"/>
      <c r="H1581" s="25"/>
      <c r="I1581" s="25"/>
      <c r="J1581" s="25"/>
      <c r="K1581" s="25"/>
      <c r="L1581" s="25"/>
      <c r="M1581" s="25"/>
      <c r="N1581" s="25"/>
      <c r="O1581" s="25"/>
      <c r="P1581" s="25"/>
      <c r="Q1581" s="25"/>
      <c r="R1581" s="25"/>
      <c r="S1581" s="22"/>
      <c r="T1581" s="22"/>
      <c r="U1581" s="22"/>
      <c r="V1581" s="23"/>
      <c r="W1581" s="15"/>
      <c r="X1581" s="15"/>
      <c r="Y1581" s="15"/>
    </row>
    <row r="1582" spans="1:25" s="16" customFormat="1" ht="13" x14ac:dyDescent="0.3">
      <c r="A1582" s="103" t="s">
        <v>117</v>
      </c>
      <c r="B1582" s="104"/>
      <c r="C1582" s="104"/>
      <c r="D1582" s="104"/>
      <c r="E1582" s="104"/>
      <c r="F1582" s="104"/>
      <c r="G1582" s="104"/>
      <c r="H1582" s="104"/>
      <c r="I1582" s="104"/>
      <c r="J1582" s="104"/>
      <c r="K1582" s="104"/>
      <c r="L1582" s="104"/>
      <c r="M1582" s="104"/>
      <c r="N1582" s="104"/>
      <c r="O1582" s="104"/>
      <c r="P1582" s="104"/>
      <c r="Q1582" s="104"/>
      <c r="R1582" s="104"/>
      <c r="S1582" s="104"/>
      <c r="T1582" s="104"/>
      <c r="U1582" s="104"/>
      <c r="V1582" s="105"/>
      <c r="W1582" s="15"/>
      <c r="X1582" s="15"/>
      <c r="Y1582" s="15"/>
    </row>
    <row r="1583" spans="1:25" s="16" customFormat="1" ht="13" x14ac:dyDescent="0.3">
      <c r="A1583" s="85" t="s">
        <v>118</v>
      </c>
      <c r="B1583" s="86"/>
      <c r="C1583" s="86"/>
      <c r="D1583" s="86"/>
      <c r="E1583" s="86"/>
      <c r="F1583" s="86"/>
      <c r="G1583" s="86"/>
      <c r="H1583" s="86"/>
      <c r="I1583" s="86"/>
      <c r="J1583" s="86"/>
      <c r="K1583" s="86" t="s">
        <v>119</v>
      </c>
      <c r="L1583" s="86"/>
      <c r="M1583" s="86" t="s">
        <v>120</v>
      </c>
      <c r="N1583" s="86"/>
      <c r="O1583" s="86" t="s">
        <v>121</v>
      </c>
      <c r="P1583" s="86"/>
      <c r="Q1583" s="86"/>
      <c r="R1583" s="86" t="s">
        <v>122</v>
      </c>
      <c r="S1583" s="86"/>
      <c r="T1583" s="86" t="s">
        <v>106</v>
      </c>
      <c r="U1583" s="86"/>
      <c r="V1583" s="90"/>
      <c r="W1583" s="15"/>
      <c r="X1583" s="15"/>
      <c r="Y1583" s="15"/>
    </row>
    <row r="1584" spans="1:25" s="16" customFormat="1" ht="13" x14ac:dyDescent="0.3">
      <c r="A1584" s="85"/>
      <c r="B1584" s="86"/>
      <c r="C1584" s="86"/>
      <c r="D1584" s="86"/>
      <c r="E1584" s="86"/>
      <c r="F1584" s="86"/>
      <c r="G1584" s="86"/>
      <c r="H1584" s="86"/>
      <c r="I1584" s="86"/>
      <c r="J1584" s="86"/>
      <c r="K1584" s="86"/>
      <c r="L1584" s="86"/>
      <c r="M1584" s="86"/>
      <c r="N1584" s="86"/>
      <c r="O1584" s="86"/>
      <c r="P1584" s="86"/>
      <c r="Q1584" s="86"/>
      <c r="R1584" s="86"/>
      <c r="S1584" s="86"/>
      <c r="T1584" s="86"/>
      <c r="U1584" s="86"/>
      <c r="V1584" s="90"/>
      <c r="W1584" s="15"/>
      <c r="X1584" s="15"/>
      <c r="Y1584" s="15"/>
    </row>
    <row r="1585" spans="1:25" s="16" customFormat="1" ht="13" x14ac:dyDescent="0.3">
      <c r="A1585" s="85"/>
      <c r="B1585" s="86"/>
      <c r="C1585" s="86"/>
      <c r="D1585" s="86"/>
      <c r="E1585" s="86"/>
      <c r="F1585" s="86"/>
      <c r="G1585" s="86"/>
      <c r="H1585" s="86"/>
      <c r="I1585" s="86"/>
      <c r="J1585" s="86"/>
      <c r="K1585" s="86"/>
      <c r="L1585" s="86"/>
      <c r="M1585" s="86"/>
      <c r="N1585" s="86"/>
      <c r="O1585" s="86"/>
      <c r="P1585" s="86"/>
      <c r="Q1585" s="86"/>
      <c r="R1585" s="86"/>
      <c r="S1585" s="86"/>
      <c r="T1585" s="86"/>
      <c r="U1585" s="86"/>
      <c r="V1585" s="90"/>
      <c r="W1585" s="15"/>
      <c r="X1585" s="15"/>
      <c r="Y1585" s="15"/>
    </row>
    <row r="1586" spans="1:25" s="16" customFormat="1" ht="13" x14ac:dyDescent="0.3">
      <c r="A1586" s="85"/>
      <c r="B1586" s="86"/>
      <c r="C1586" s="86"/>
      <c r="D1586" s="86"/>
      <c r="E1586" s="86"/>
      <c r="F1586" s="86"/>
      <c r="G1586" s="86"/>
      <c r="H1586" s="86"/>
      <c r="I1586" s="86"/>
      <c r="J1586" s="86"/>
      <c r="K1586" s="86"/>
      <c r="L1586" s="86"/>
      <c r="M1586" s="86"/>
      <c r="N1586" s="86"/>
      <c r="O1586" s="86"/>
      <c r="P1586" s="86"/>
      <c r="Q1586" s="86"/>
      <c r="R1586" s="86"/>
      <c r="S1586" s="86"/>
      <c r="T1586" s="86"/>
      <c r="U1586" s="86"/>
      <c r="V1586" s="90"/>
      <c r="W1586" s="15"/>
      <c r="X1586" s="15"/>
      <c r="Y1586" s="15"/>
    </row>
    <row r="1587" spans="1:25" s="16" customFormat="1" ht="13" x14ac:dyDescent="0.3">
      <c r="A1587" s="91" t="s">
        <v>109</v>
      </c>
      <c r="B1587" s="92"/>
      <c r="C1587" s="92"/>
      <c r="D1587" s="92"/>
      <c r="E1587" s="92"/>
      <c r="F1587" s="92"/>
      <c r="G1587" s="92"/>
      <c r="H1587" s="92"/>
      <c r="I1587" s="92"/>
      <c r="J1587" s="92"/>
      <c r="K1587" s="92"/>
      <c r="L1587" s="92"/>
      <c r="M1587" s="92"/>
      <c r="N1587" s="92"/>
      <c r="O1587" s="92"/>
      <c r="P1587" s="92"/>
      <c r="Q1587" s="92"/>
      <c r="R1587" s="92"/>
      <c r="S1587" s="92"/>
      <c r="T1587" s="86"/>
      <c r="U1587" s="86"/>
      <c r="V1587" s="90"/>
      <c r="W1587" s="15"/>
      <c r="X1587" s="15"/>
      <c r="Y1587" s="15"/>
    </row>
    <row r="1588" spans="1:25" s="16" customFormat="1" ht="13" x14ac:dyDescent="0.3">
      <c r="A1588" s="20"/>
      <c r="B1588" s="21"/>
      <c r="C1588" s="21"/>
      <c r="D1588" s="21"/>
      <c r="E1588" s="21"/>
      <c r="F1588" s="21"/>
      <c r="G1588" s="21"/>
      <c r="H1588" s="21"/>
      <c r="I1588" s="21"/>
      <c r="J1588" s="21"/>
      <c r="K1588" s="21"/>
      <c r="L1588" s="21"/>
      <c r="M1588" s="21"/>
      <c r="N1588" s="21"/>
      <c r="O1588" s="21"/>
      <c r="P1588" s="21"/>
      <c r="Q1588" s="21"/>
      <c r="R1588" s="21"/>
      <c r="S1588" s="22"/>
      <c r="T1588" s="22"/>
      <c r="U1588" s="22"/>
      <c r="V1588" s="23"/>
      <c r="W1588" s="26"/>
      <c r="X1588" s="26"/>
      <c r="Y1588" s="26"/>
    </row>
    <row r="1589" spans="1:25" s="16" customFormat="1" ht="13" x14ac:dyDescent="0.3">
      <c r="A1589" s="103" t="s">
        <v>123</v>
      </c>
      <c r="B1589" s="104"/>
      <c r="C1589" s="104"/>
      <c r="D1589" s="104"/>
      <c r="E1589" s="104"/>
      <c r="F1589" s="104"/>
      <c r="G1589" s="104"/>
      <c r="H1589" s="104"/>
      <c r="I1589" s="104"/>
      <c r="J1589" s="104"/>
      <c r="K1589" s="104"/>
      <c r="L1589" s="104"/>
      <c r="M1589" s="104"/>
      <c r="N1589" s="104"/>
      <c r="O1589" s="104"/>
      <c r="P1589" s="104"/>
      <c r="Q1589" s="104"/>
      <c r="R1589" s="104"/>
      <c r="S1589" s="104"/>
      <c r="T1589" s="104"/>
      <c r="U1589" s="104"/>
      <c r="V1589" s="105"/>
      <c r="W1589" s="15"/>
      <c r="X1589" s="15"/>
      <c r="Y1589" s="15"/>
    </row>
    <row r="1590" spans="1:25" s="16" customFormat="1" ht="22.5" customHeight="1" x14ac:dyDescent="0.3">
      <c r="A1590" s="85" t="s">
        <v>124</v>
      </c>
      <c r="B1590" s="86"/>
      <c r="C1590" s="86"/>
      <c r="D1590" s="86"/>
      <c r="E1590" s="86"/>
      <c r="F1590" s="86"/>
      <c r="G1590" s="86"/>
      <c r="H1590" s="86"/>
      <c r="I1590" s="86"/>
      <c r="J1590" s="106" t="s">
        <v>125</v>
      </c>
      <c r="K1590" s="106"/>
      <c r="L1590" s="106"/>
      <c r="M1590" s="106"/>
      <c r="N1590" s="107" t="s">
        <v>126</v>
      </c>
      <c r="O1590" s="107"/>
      <c r="P1590" s="108"/>
      <c r="Q1590" s="86" t="s">
        <v>105</v>
      </c>
      <c r="R1590" s="86"/>
      <c r="S1590" s="86"/>
      <c r="T1590" s="86" t="s">
        <v>106</v>
      </c>
      <c r="U1590" s="86"/>
      <c r="V1590" s="90"/>
      <c r="W1590" s="15"/>
      <c r="X1590" s="15"/>
      <c r="Y1590" s="15"/>
    </row>
    <row r="1591" spans="1:25" s="16" customFormat="1" ht="13" x14ac:dyDescent="0.3">
      <c r="A1591" s="95" t="s">
        <v>183</v>
      </c>
      <c r="B1591" s="96"/>
      <c r="C1591" s="96"/>
      <c r="D1591" s="96"/>
      <c r="E1591" s="96"/>
      <c r="F1591" s="96"/>
      <c r="G1591" s="96"/>
      <c r="H1591" s="96"/>
      <c r="I1591" s="96"/>
      <c r="J1591" s="97">
        <v>1</v>
      </c>
      <c r="K1591" s="97"/>
      <c r="L1591" s="97"/>
      <c r="M1591" s="97"/>
      <c r="N1591" s="98">
        <v>139345</v>
      </c>
      <c r="O1591" s="98"/>
      <c r="P1591" s="99"/>
      <c r="Q1591" s="100">
        <v>1.35</v>
      </c>
      <c r="R1591" s="100"/>
      <c r="S1591" s="100"/>
      <c r="T1591" s="101">
        <f>+(J1591*N1591)/Q1591</f>
        <v>103218.51851851851</v>
      </c>
      <c r="U1591" s="101"/>
      <c r="V1591" s="102"/>
      <c r="W1591" s="15"/>
      <c r="X1591" s="15"/>
      <c r="Y1591" s="15"/>
    </row>
    <row r="1592" spans="1:25" s="16" customFormat="1" ht="13" x14ac:dyDescent="0.3">
      <c r="A1592" s="95" t="s">
        <v>128</v>
      </c>
      <c r="B1592" s="96"/>
      <c r="C1592" s="96"/>
      <c r="D1592" s="96"/>
      <c r="E1592" s="96"/>
      <c r="F1592" s="96"/>
      <c r="G1592" s="96"/>
      <c r="H1592" s="96"/>
      <c r="I1592" s="96"/>
      <c r="J1592" s="97">
        <v>1</v>
      </c>
      <c r="K1592" s="97"/>
      <c r="L1592" s="97"/>
      <c r="M1592" s="97"/>
      <c r="N1592" s="98">
        <v>95436</v>
      </c>
      <c r="O1592" s="98"/>
      <c r="P1592" s="99"/>
      <c r="Q1592" s="100">
        <v>1.35</v>
      </c>
      <c r="R1592" s="100"/>
      <c r="S1592" s="100"/>
      <c r="T1592" s="101">
        <f>+(J1592*N1592)/Q1592</f>
        <v>70693.333333333328</v>
      </c>
      <c r="U1592" s="101"/>
      <c r="V1592" s="102"/>
      <c r="W1592" s="15"/>
      <c r="X1592" s="15"/>
      <c r="Y1592" s="15"/>
    </row>
    <row r="1593" spans="1:25" s="16" customFormat="1" ht="13" x14ac:dyDescent="0.3">
      <c r="A1593" s="85"/>
      <c r="B1593" s="86"/>
      <c r="C1593" s="86"/>
      <c r="D1593" s="86"/>
      <c r="E1593" s="86"/>
      <c r="F1593" s="86"/>
      <c r="G1593" s="86"/>
      <c r="H1593" s="86"/>
      <c r="I1593" s="86"/>
      <c r="J1593" s="87"/>
      <c r="K1593" s="88"/>
      <c r="L1593" s="88"/>
      <c r="M1593" s="88"/>
      <c r="N1593" s="88"/>
      <c r="O1593" s="88"/>
      <c r="P1593" s="89"/>
      <c r="Q1593" s="86"/>
      <c r="R1593" s="86"/>
      <c r="S1593" s="86"/>
      <c r="T1593" s="86"/>
      <c r="U1593" s="86"/>
      <c r="V1593" s="90"/>
      <c r="W1593" s="15"/>
      <c r="X1593" s="15"/>
      <c r="Y1593" s="15"/>
    </row>
    <row r="1594" spans="1:25" s="16" customFormat="1" ht="13" x14ac:dyDescent="0.3">
      <c r="A1594" s="91" t="s">
        <v>109</v>
      </c>
      <c r="B1594" s="92"/>
      <c r="C1594" s="92"/>
      <c r="D1594" s="92"/>
      <c r="E1594" s="92"/>
      <c r="F1594" s="92"/>
      <c r="G1594" s="92"/>
      <c r="H1594" s="92"/>
      <c r="I1594" s="92"/>
      <c r="J1594" s="92"/>
      <c r="K1594" s="92"/>
      <c r="L1594" s="92"/>
      <c r="M1594" s="92"/>
      <c r="N1594" s="92"/>
      <c r="O1594" s="92"/>
      <c r="P1594" s="92"/>
      <c r="Q1594" s="92"/>
      <c r="R1594" s="92"/>
      <c r="S1594" s="92"/>
      <c r="T1594" s="93">
        <f>+SUM(T1591:V1592)</f>
        <v>173911.85185185185</v>
      </c>
      <c r="U1594" s="93"/>
      <c r="V1594" s="94"/>
      <c r="W1594" s="15"/>
      <c r="X1594" s="15"/>
      <c r="Y1594" s="15"/>
    </row>
    <row r="1595" spans="1:25" s="28" customFormat="1" x14ac:dyDescent="0.35">
      <c r="A1595" s="77" t="s">
        <v>129</v>
      </c>
      <c r="B1595" s="78"/>
      <c r="C1595" s="78"/>
      <c r="D1595" s="78"/>
      <c r="E1595" s="78"/>
      <c r="F1595" s="78"/>
      <c r="G1595" s="78"/>
      <c r="H1595" s="78"/>
      <c r="I1595" s="78"/>
      <c r="J1595" s="78"/>
      <c r="K1595" s="78"/>
      <c r="L1595" s="78"/>
      <c r="M1595" s="78"/>
      <c r="N1595" s="78"/>
      <c r="O1595" s="78"/>
      <c r="P1595" s="78"/>
      <c r="Q1595" s="78"/>
      <c r="R1595" s="78"/>
      <c r="S1595" s="78"/>
      <c r="T1595" s="79">
        <f>+T1594+T1587+T1580+T1572</f>
        <v>175511.85185185185</v>
      </c>
      <c r="U1595" s="79"/>
      <c r="V1595" s="80"/>
      <c r="W1595" s="15"/>
      <c r="X1595" s="15"/>
      <c r="Y1595" s="15"/>
    </row>
    <row r="1596" spans="1:25" s="28" customFormat="1" x14ac:dyDescent="0.35">
      <c r="A1596" s="29" t="s">
        <v>130</v>
      </c>
      <c r="B1596" s="30"/>
      <c r="C1596" s="30"/>
      <c r="D1596" s="31"/>
      <c r="E1596" s="32">
        <v>0.25</v>
      </c>
      <c r="F1596" s="30"/>
      <c r="G1596" s="30"/>
      <c r="H1596" s="30"/>
      <c r="I1596" s="30"/>
      <c r="J1596" s="30"/>
      <c r="K1596" s="30"/>
      <c r="L1596" s="30"/>
      <c r="M1596" s="31"/>
      <c r="N1596" s="27"/>
      <c r="O1596" s="27"/>
      <c r="P1596" s="27"/>
      <c r="Q1596" s="27"/>
      <c r="R1596" s="27"/>
      <c r="S1596" s="27" t="s">
        <v>131</v>
      </c>
      <c r="T1596" s="79">
        <f>+T1595*E1596</f>
        <v>43877.962962962964</v>
      </c>
      <c r="U1596" s="79"/>
      <c r="V1596" s="80"/>
      <c r="W1596" s="15"/>
      <c r="X1596" s="15"/>
      <c r="Y1596" s="15"/>
    </row>
    <row r="1597" spans="1:25" s="28" customFormat="1" ht="15" thickBot="1" x14ac:dyDescent="0.4">
      <c r="A1597" s="81" t="s">
        <v>132</v>
      </c>
      <c r="B1597" s="82"/>
      <c r="C1597" s="82"/>
      <c r="D1597" s="82"/>
      <c r="E1597" s="82"/>
      <c r="F1597" s="82"/>
      <c r="G1597" s="82"/>
      <c r="H1597" s="82"/>
      <c r="I1597" s="82"/>
      <c r="J1597" s="82"/>
      <c r="K1597" s="82"/>
      <c r="L1597" s="82"/>
      <c r="M1597" s="82"/>
      <c r="N1597" s="82"/>
      <c r="O1597" s="82"/>
      <c r="P1597" s="82"/>
      <c r="Q1597" s="82"/>
      <c r="R1597" s="82"/>
      <c r="S1597" s="82"/>
      <c r="T1597" s="83">
        <f>+T1596+T1595</f>
        <v>219389.81481481483</v>
      </c>
      <c r="U1597" s="83"/>
      <c r="V1597" s="84"/>
      <c r="W1597" s="15"/>
      <c r="X1597" s="15"/>
      <c r="Y1597" s="15"/>
    </row>
    <row r="1599" spans="1:25" ht="15" thickBot="1" x14ac:dyDescent="0.4"/>
    <row r="1600" spans="1:25" s="12" customFormat="1" ht="30" customHeight="1" x14ac:dyDescent="0.35">
      <c r="A1600" s="137"/>
      <c r="B1600" s="138"/>
      <c r="C1600" s="138"/>
      <c r="D1600" s="139"/>
      <c r="E1600" s="146" t="s">
        <v>94</v>
      </c>
      <c r="F1600" s="147"/>
      <c r="G1600" s="147"/>
      <c r="H1600" s="147"/>
      <c r="I1600" s="147"/>
      <c r="J1600" s="147"/>
      <c r="K1600" s="147"/>
      <c r="L1600" s="147"/>
      <c r="M1600" s="147"/>
      <c r="N1600" s="147"/>
      <c r="O1600" s="147"/>
      <c r="P1600" s="147"/>
      <c r="Q1600" s="147"/>
      <c r="R1600" s="147"/>
      <c r="S1600" s="148"/>
      <c r="T1600" s="146" t="s">
        <v>95</v>
      </c>
      <c r="U1600" s="147"/>
      <c r="V1600" s="148"/>
    </row>
    <row r="1601" spans="1:25" s="12" customFormat="1" ht="30" customHeight="1" thickBot="1" x14ac:dyDescent="0.4">
      <c r="A1601" s="140"/>
      <c r="B1601" s="141"/>
      <c r="C1601" s="141"/>
      <c r="D1601" s="142"/>
      <c r="E1601" s="149"/>
      <c r="F1601" s="150"/>
      <c r="G1601" s="150"/>
      <c r="H1601" s="150"/>
      <c r="I1601" s="150"/>
      <c r="J1601" s="150"/>
      <c r="K1601" s="150"/>
      <c r="L1601" s="150"/>
      <c r="M1601" s="150"/>
      <c r="N1601" s="150"/>
      <c r="O1601" s="150"/>
      <c r="P1601" s="150"/>
      <c r="Q1601" s="150"/>
      <c r="R1601" s="150"/>
      <c r="S1601" s="151"/>
      <c r="T1601" s="149"/>
      <c r="U1601" s="150"/>
      <c r="V1601" s="151"/>
    </row>
    <row r="1602" spans="1:25" s="12" customFormat="1" ht="5.15" customHeight="1" thickBot="1" x14ac:dyDescent="0.4">
      <c r="A1602" s="140"/>
      <c r="B1602" s="141"/>
      <c r="C1602" s="141"/>
      <c r="D1602" s="142"/>
      <c r="E1602" s="152"/>
      <c r="F1602" s="153"/>
      <c r="G1602" s="153"/>
      <c r="H1602" s="153"/>
      <c r="I1602" s="153"/>
      <c r="J1602" s="153"/>
      <c r="K1602" s="153"/>
      <c r="L1602" s="153"/>
      <c r="M1602" s="153"/>
      <c r="N1602" s="153"/>
      <c r="O1602" s="153"/>
      <c r="P1602" s="153"/>
      <c r="Q1602" s="153"/>
      <c r="R1602" s="153"/>
      <c r="S1602" s="153"/>
      <c r="T1602" s="153"/>
      <c r="U1602" s="153"/>
      <c r="V1602" s="154"/>
    </row>
    <row r="1603" spans="1:25" s="12" customFormat="1" ht="25" customHeight="1" thickBot="1" x14ac:dyDescent="0.4">
      <c r="A1603" s="140"/>
      <c r="B1603" s="141"/>
      <c r="C1603" s="141"/>
      <c r="D1603" s="142"/>
      <c r="E1603" s="128" t="s">
        <v>96</v>
      </c>
      <c r="F1603" s="129"/>
      <c r="G1603" s="129"/>
      <c r="H1603" s="129"/>
      <c r="I1603" s="129"/>
      <c r="J1603" s="129"/>
      <c r="K1603" s="129"/>
      <c r="L1603" s="129"/>
      <c r="M1603" s="129"/>
      <c r="N1603" s="129"/>
      <c r="O1603" s="129"/>
      <c r="P1603" s="129"/>
      <c r="Q1603" s="129"/>
      <c r="R1603" s="129"/>
      <c r="S1603" s="129"/>
      <c r="T1603" s="129"/>
      <c r="U1603" s="129"/>
      <c r="V1603" s="130"/>
    </row>
    <row r="1604" spans="1:25" s="12" customFormat="1" ht="5.15" customHeight="1" thickBot="1" x14ac:dyDescent="0.4">
      <c r="A1604" s="143"/>
      <c r="B1604" s="144"/>
      <c r="C1604" s="144"/>
      <c r="D1604" s="145"/>
      <c r="E1604" s="128"/>
      <c r="F1604" s="129"/>
      <c r="G1604" s="129"/>
      <c r="H1604" s="129"/>
      <c r="I1604" s="129"/>
      <c r="J1604" s="129"/>
      <c r="K1604" s="129"/>
      <c r="L1604" s="129"/>
      <c r="M1604" s="129"/>
      <c r="N1604" s="129"/>
      <c r="O1604" s="129"/>
      <c r="P1604" s="129"/>
      <c r="Q1604" s="129"/>
      <c r="R1604" s="129"/>
      <c r="S1604" s="129"/>
      <c r="T1604" s="129"/>
      <c r="U1604" s="129"/>
      <c r="V1604" s="130"/>
    </row>
    <row r="1605" spans="1:25" s="14" customFormat="1" x14ac:dyDescent="0.35">
      <c r="A1605" s="131" t="s">
        <v>97</v>
      </c>
      <c r="B1605" s="132"/>
      <c r="C1605" s="132"/>
      <c r="D1605" s="132"/>
      <c r="E1605" s="132"/>
      <c r="F1605" s="132"/>
      <c r="G1605" s="132"/>
      <c r="H1605" s="132"/>
      <c r="I1605" s="132"/>
      <c r="J1605" s="132"/>
      <c r="K1605" s="132"/>
      <c r="L1605" s="132"/>
      <c r="M1605" s="132"/>
      <c r="N1605" s="132"/>
      <c r="O1605" s="132"/>
      <c r="P1605" s="132"/>
      <c r="Q1605" s="132"/>
      <c r="R1605" s="132"/>
      <c r="S1605" s="132"/>
      <c r="T1605" s="132"/>
      <c r="U1605" s="132"/>
      <c r="V1605" s="133"/>
      <c r="W1605" s="13"/>
      <c r="X1605" s="13"/>
      <c r="Y1605" s="13"/>
    </row>
    <row r="1606" spans="1:25" s="16" customFormat="1" ht="13" x14ac:dyDescent="0.3">
      <c r="A1606" s="134" t="s">
        <v>98</v>
      </c>
      <c r="B1606" s="135"/>
      <c r="C1606" s="135" t="s">
        <v>3</v>
      </c>
      <c r="D1606" s="135"/>
      <c r="E1606" s="135"/>
      <c r="F1606" s="135"/>
      <c r="G1606" s="135"/>
      <c r="H1606" s="135"/>
      <c r="I1606" s="135"/>
      <c r="J1606" s="135"/>
      <c r="K1606" s="135"/>
      <c r="L1606" s="135"/>
      <c r="M1606" s="135"/>
      <c r="N1606" s="135"/>
      <c r="O1606" s="135"/>
      <c r="P1606" s="135"/>
      <c r="Q1606" s="135"/>
      <c r="R1606" s="135" t="s">
        <v>99</v>
      </c>
      <c r="S1606" s="135"/>
      <c r="T1606" s="135" t="s">
        <v>100</v>
      </c>
      <c r="U1606" s="135"/>
      <c r="V1606" s="136"/>
      <c r="W1606" s="15"/>
      <c r="X1606" s="15"/>
      <c r="Y1606" s="15"/>
    </row>
    <row r="1607" spans="1:25" s="14" customFormat="1" ht="52.5" customHeight="1" x14ac:dyDescent="0.35">
      <c r="A1607" s="123">
        <f>+'2026'!B35</f>
        <v>29</v>
      </c>
      <c r="B1607" s="124"/>
      <c r="C1607" s="125" t="str">
        <f>+'2026'!F35</f>
        <v>Limpieza, revisión y mantenimiento de cunetas de aguas lluvias. Incluye herramientas, retiro de residuos y disposición adecuada; ejecución conforme a buenas prácticas para garantizar flujo y drenaje. Entrega a satisfacción y funcionamiento</v>
      </c>
      <c r="D1607" s="126"/>
      <c r="E1607" s="126"/>
      <c r="F1607" s="126"/>
      <c r="G1607" s="126"/>
      <c r="H1607" s="126"/>
      <c r="I1607" s="126"/>
      <c r="J1607" s="126"/>
      <c r="K1607" s="126"/>
      <c r="L1607" s="126"/>
      <c r="M1607" s="126"/>
      <c r="N1607" s="126"/>
      <c r="O1607" s="126"/>
      <c r="P1607" s="126"/>
      <c r="Q1607" s="126"/>
      <c r="R1607" s="126" t="str">
        <f>+'2026'!G35</f>
        <v>ML</v>
      </c>
      <c r="S1607" s="126"/>
      <c r="T1607" s="126"/>
      <c r="U1607" s="126"/>
      <c r="V1607" s="127"/>
      <c r="W1607" s="13"/>
      <c r="X1607" s="13"/>
      <c r="Y1607" s="13"/>
    </row>
    <row r="1608" spans="1:25" s="16" customFormat="1" ht="13" x14ac:dyDescent="0.3">
      <c r="A1608" s="17"/>
      <c r="B1608" s="18"/>
      <c r="C1608" s="18"/>
      <c r="D1608" s="18"/>
      <c r="E1608" s="18"/>
      <c r="F1608" s="18"/>
      <c r="G1608" s="18"/>
      <c r="H1608" s="18"/>
      <c r="I1608" s="18"/>
      <c r="J1608" s="18"/>
      <c r="K1608" s="18"/>
      <c r="L1608" s="18"/>
      <c r="M1608" s="18"/>
      <c r="N1608" s="18"/>
      <c r="O1608" s="18"/>
      <c r="P1608" s="18"/>
      <c r="Q1608" s="18"/>
      <c r="R1608" s="18"/>
      <c r="S1608" s="18"/>
      <c r="T1608" s="18"/>
      <c r="U1608" s="18"/>
      <c r="V1608" s="19"/>
      <c r="W1608" s="15"/>
      <c r="X1608" s="15"/>
      <c r="Y1608" s="15"/>
    </row>
    <row r="1609" spans="1:25" s="16" customFormat="1" ht="13" x14ac:dyDescent="0.3">
      <c r="A1609" s="103" t="s">
        <v>101</v>
      </c>
      <c r="B1609" s="104"/>
      <c r="C1609" s="104"/>
      <c r="D1609" s="104"/>
      <c r="E1609" s="104"/>
      <c r="F1609" s="104"/>
      <c r="G1609" s="104"/>
      <c r="H1609" s="104"/>
      <c r="I1609" s="104"/>
      <c r="J1609" s="104"/>
      <c r="K1609" s="104"/>
      <c r="L1609" s="104"/>
      <c r="M1609" s="104"/>
      <c r="N1609" s="104"/>
      <c r="O1609" s="104"/>
      <c r="P1609" s="104"/>
      <c r="Q1609" s="104"/>
      <c r="R1609" s="104"/>
      <c r="S1609" s="104"/>
      <c r="T1609" s="104"/>
      <c r="U1609" s="104"/>
      <c r="V1609" s="105"/>
      <c r="W1609" s="15"/>
      <c r="X1609" s="15"/>
      <c r="Y1609" s="15"/>
    </row>
    <row r="1610" spans="1:25" s="16" customFormat="1" ht="13" x14ac:dyDescent="0.3">
      <c r="A1610" s="85" t="s">
        <v>3</v>
      </c>
      <c r="B1610" s="86"/>
      <c r="C1610" s="86"/>
      <c r="D1610" s="86"/>
      <c r="E1610" s="86"/>
      <c r="F1610" s="86"/>
      <c r="G1610" s="86"/>
      <c r="H1610" s="86" t="s">
        <v>102</v>
      </c>
      <c r="I1610" s="86"/>
      <c r="J1610" s="86"/>
      <c r="K1610" s="86" t="s">
        <v>103</v>
      </c>
      <c r="L1610" s="86"/>
      <c r="M1610" s="86"/>
      <c r="N1610" s="86"/>
      <c r="O1610" s="86" t="s">
        <v>104</v>
      </c>
      <c r="P1610" s="86"/>
      <c r="Q1610" s="86"/>
      <c r="R1610" s="86" t="s">
        <v>105</v>
      </c>
      <c r="S1610" s="86"/>
      <c r="T1610" s="86" t="s">
        <v>106</v>
      </c>
      <c r="U1610" s="86"/>
      <c r="V1610" s="90"/>
      <c r="W1610" s="15"/>
      <c r="X1610" s="15"/>
      <c r="Y1610" s="15"/>
    </row>
    <row r="1611" spans="1:25" s="16" customFormat="1" ht="13" x14ac:dyDescent="0.3">
      <c r="A1611" s="95" t="s">
        <v>107</v>
      </c>
      <c r="B1611" s="122"/>
      <c r="C1611" s="122"/>
      <c r="D1611" s="122"/>
      <c r="E1611" s="122"/>
      <c r="F1611" s="122"/>
      <c r="G1611" s="122"/>
      <c r="H1611" s="86"/>
      <c r="I1611" s="86"/>
      <c r="J1611" s="86"/>
      <c r="K1611" s="121" t="s">
        <v>156</v>
      </c>
      <c r="L1611" s="121"/>
      <c r="M1611" s="121"/>
      <c r="N1611" s="121"/>
      <c r="O1611" s="101"/>
      <c r="P1611" s="101"/>
      <c r="Q1611" s="101"/>
      <c r="R1611" s="121"/>
      <c r="S1611" s="121"/>
      <c r="T1611" s="101">
        <v>1500</v>
      </c>
      <c r="U1611" s="101"/>
      <c r="V1611" s="102"/>
      <c r="W1611" s="15"/>
      <c r="X1611" s="15"/>
      <c r="Y1611" s="15"/>
    </row>
    <row r="1612" spans="1:25" s="16" customFormat="1" ht="13" x14ac:dyDescent="0.3">
      <c r="A1612" s="95"/>
      <c r="B1612" s="122"/>
      <c r="C1612" s="122"/>
      <c r="D1612" s="122"/>
      <c r="E1612" s="122"/>
      <c r="F1612" s="122"/>
      <c r="G1612" s="122"/>
      <c r="H1612" s="86"/>
      <c r="I1612" s="86"/>
      <c r="J1612" s="86"/>
      <c r="K1612" s="121"/>
      <c r="L1612" s="121"/>
      <c r="M1612" s="121"/>
      <c r="N1612" s="121"/>
      <c r="O1612" s="101"/>
      <c r="P1612" s="101"/>
      <c r="Q1612" s="101"/>
      <c r="R1612" s="121"/>
      <c r="S1612" s="121"/>
      <c r="T1612" s="101"/>
      <c r="U1612" s="101"/>
      <c r="V1612" s="102"/>
      <c r="W1612" s="15"/>
      <c r="X1612" s="15"/>
      <c r="Y1612" s="15"/>
    </row>
    <row r="1613" spans="1:25" s="16" customFormat="1" ht="13" x14ac:dyDescent="0.3">
      <c r="A1613" s="95"/>
      <c r="B1613" s="96"/>
      <c r="C1613" s="96"/>
      <c r="D1613" s="96"/>
      <c r="E1613" s="96"/>
      <c r="F1613" s="96"/>
      <c r="G1613" s="96"/>
      <c r="H1613" s="86"/>
      <c r="I1613" s="86"/>
      <c r="J1613" s="86"/>
      <c r="K1613" s="121"/>
      <c r="L1613" s="121"/>
      <c r="M1613" s="121"/>
      <c r="N1613" s="121"/>
      <c r="O1613" s="101"/>
      <c r="P1613" s="101"/>
      <c r="Q1613" s="101"/>
      <c r="R1613" s="121"/>
      <c r="S1613" s="121"/>
      <c r="T1613" s="101"/>
      <c r="U1613" s="101"/>
      <c r="V1613" s="102"/>
      <c r="W1613" s="15"/>
      <c r="X1613" s="15"/>
      <c r="Y1613" s="15"/>
    </row>
    <row r="1614" spans="1:25" s="16" customFormat="1" ht="13" x14ac:dyDescent="0.3">
      <c r="A1614" s="95"/>
      <c r="B1614" s="96"/>
      <c r="C1614" s="96"/>
      <c r="D1614" s="96"/>
      <c r="E1614" s="96"/>
      <c r="F1614" s="96"/>
      <c r="G1614" s="96"/>
      <c r="H1614" s="86"/>
      <c r="I1614" s="86"/>
      <c r="J1614" s="86"/>
      <c r="K1614" s="121"/>
      <c r="L1614" s="121"/>
      <c r="M1614" s="121"/>
      <c r="N1614" s="121"/>
      <c r="O1614" s="101"/>
      <c r="P1614" s="101"/>
      <c r="Q1614" s="101"/>
      <c r="R1614" s="121"/>
      <c r="S1614" s="121"/>
      <c r="T1614" s="101"/>
      <c r="U1614" s="101"/>
      <c r="V1614" s="102"/>
      <c r="W1614" s="15"/>
      <c r="X1614" s="15"/>
      <c r="Y1614" s="15"/>
    </row>
    <row r="1615" spans="1:25" s="16" customFormat="1" ht="13" x14ac:dyDescent="0.3">
      <c r="A1615" s="91" t="s">
        <v>109</v>
      </c>
      <c r="B1615" s="92"/>
      <c r="C1615" s="92"/>
      <c r="D1615" s="92"/>
      <c r="E1615" s="92"/>
      <c r="F1615" s="92"/>
      <c r="G1615" s="92"/>
      <c r="H1615" s="92"/>
      <c r="I1615" s="92"/>
      <c r="J1615" s="92"/>
      <c r="K1615" s="92"/>
      <c r="L1615" s="92"/>
      <c r="M1615" s="92"/>
      <c r="N1615" s="92"/>
      <c r="O1615" s="92"/>
      <c r="P1615" s="92"/>
      <c r="Q1615" s="92"/>
      <c r="R1615" s="92"/>
      <c r="S1615" s="92"/>
      <c r="T1615" s="109">
        <f>+SUM(T1611:V1614)</f>
        <v>1500</v>
      </c>
      <c r="U1615" s="86"/>
      <c r="V1615" s="90"/>
      <c r="W1615" s="15"/>
      <c r="X1615" s="15"/>
      <c r="Y1615" s="15"/>
    </row>
    <row r="1616" spans="1:25" s="16" customFormat="1" ht="13" x14ac:dyDescent="0.3">
      <c r="A1616" s="20"/>
      <c r="B1616" s="21"/>
      <c r="C1616" s="21"/>
      <c r="D1616" s="21"/>
      <c r="E1616" s="21"/>
      <c r="F1616" s="21"/>
      <c r="G1616" s="21"/>
      <c r="H1616" s="21"/>
      <c r="I1616" s="21"/>
      <c r="J1616" s="21"/>
      <c r="K1616" s="21"/>
      <c r="L1616" s="21"/>
      <c r="M1616" s="21"/>
      <c r="N1616" s="21"/>
      <c r="O1616" s="21"/>
      <c r="P1616" s="21"/>
      <c r="Q1616" s="21"/>
      <c r="R1616" s="21"/>
      <c r="S1616" s="22"/>
      <c r="T1616" s="22"/>
      <c r="U1616" s="22"/>
      <c r="V1616" s="23"/>
      <c r="W1616" s="15"/>
      <c r="X1616" s="15"/>
      <c r="Y1616" s="15"/>
    </row>
    <row r="1617" spans="1:25" s="16" customFormat="1" ht="13" x14ac:dyDescent="0.3">
      <c r="A1617" s="103" t="s">
        <v>110</v>
      </c>
      <c r="B1617" s="104"/>
      <c r="C1617" s="104"/>
      <c r="D1617" s="104"/>
      <c r="E1617" s="104"/>
      <c r="F1617" s="104"/>
      <c r="G1617" s="104"/>
      <c r="H1617" s="104"/>
      <c r="I1617" s="104"/>
      <c r="J1617" s="104"/>
      <c r="K1617" s="104"/>
      <c r="L1617" s="104"/>
      <c r="M1617" s="104"/>
      <c r="N1617" s="104"/>
      <c r="O1617" s="104"/>
      <c r="P1617" s="104"/>
      <c r="Q1617" s="104"/>
      <c r="R1617" s="104"/>
      <c r="S1617" s="104"/>
      <c r="T1617" s="104"/>
      <c r="U1617" s="104"/>
      <c r="V1617" s="105"/>
      <c r="W1617" s="15"/>
      <c r="X1617" s="15"/>
      <c r="Y1617" s="15"/>
    </row>
    <row r="1618" spans="1:25" s="16" customFormat="1" ht="13" x14ac:dyDescent="0.3">
      <c r="A1618" s="118" t="s">
        <v>3</v>
      </c>
      <c r="B1618" s="119"/>
      <c r="C1618" s="119"/>
      <c r="D1618" s="119"/>
      <c r="E1618" s="119"/>
      <c r="F1618" s="119"/>
      <c r="G1618" s="119"/>
      <c r="H1618" s="119"/>
      <c r="I1618" s="119"/>
      <c r="J1618" s="119"/>
      <c r="K1618" s="119"/>
      <c r="L1618" s="119"/>
      <c r="M1618" s="119" t="s">
        <v>99</v>
      </c>
      <c r="N1618" s="119"/>
      <c r="O1618" s="119" t="s">
        <v>100</v>
      </c>
      <c r="P1618" s="119"/>
      <c r="Q1618" s="119" t="s">
        <v>111</v>
      </c>
      <c r="R1618" s="119"/>
      <c r="S1618" s="119"/>
      <c r="T1618" s="119" t="s">
        <v>112</v>
      </c>
      <c r="U1618" s="119"/>
      <c r="V1618" s="120"/>
      <c r="W1618" s="15"/>
      <c r="X1618" s="15"/>
      <c r="Y1618" s="15"/>
    </row>
    <row r="1619" spans="1:25" s="16" customFormat="1" ht="13" x14ac:dyDescent="0.3">
      <c r="A1619" s="110" t="s">
        <v>199</v>
      </c>
      <c r="B1619" s="111"/>
      <c r="C1619" s="111"/>
      <c r="D1619" s="111"/>
      <c r="E1619" s="111"/>
      <c r="F1619" s="111"/>
      <c r="G1619" s="111"/>
      <c r="H1619" s="111"/>
      <c r="I1619" s="111"/>
      <c r="J1619" s="111"/>
      <c r="K1619" s="111"/>
      <c r="L1619" s="112"/>
      <c r="M1619" s="113" t="s">
        <v>7</v>
      </c>
      <c r="N1619" s="113"/>
      <c r="O1619" s="113">
        <v>0.05</v>
      </c>
      <c r="P1619" s="113"/>
      <c r="Q1619" s="114">
        <v>2000</v>
      </c>
      <c r="R1619" s="114"/>
      <c r="S1619" s="114"/>
      <c r="T1619" s="115">
        <f>+O1619*Q1619</f>
        <v>100</v>
      </c>
      <c r="U1619" s="113"/>
      <c r="V1619" s="116"/>
      <c r="W1619" s="15"/>
      <c r="X1619" s="15"/>
      <c r="Y1619" s="15"/>
    </row>
    <row r="1620" spans="1:25" s="16" customFormat="1" ht="13" x14ac:dyDescent="0.3">
      <c r="A1620" s="110"/>
      <c r="B1620" s="111"/>
      <c r="C1620" s="111"/>
      <c r="D1620" s="111"/>
      <c r="E1620" s="111"/>
      <c r="F1620" s="111"/>
      <c r="G1620" s="111"/>
      <c r="H1620" s="111"/>
      <c r="I1620" s="111"/>
      <c r="J1620" s="111"/>
      <c r="K1620" s="111"/>
      <c r="L1620" s="112"/>
      <c r="M1620" s="113"/>
      <c r="N1620" s="113"/>
      <c r="O1620" s="113"/>
      <c r="P1620" s="113"/>
      <c r="Q1620" s="114"/>
      <c r="R1620" s="114"/>
      <c r="S1620" s="114"/>
      <c r="T1620" s="115"/>
      <c r="U1620" s="113"/>
      <c r="V1620" s="116"/>
      <c r="W1620" s="15"/>
      <c r="X1620" s="15"/>
      <c r="Y1620" s="15"/>
    </row>
    <row r="1621" spans="1:25" s="16" customFormat="1" ht="13" x14ac:dyDescent="0.3">
      <c r="A1621" s="110"/>
      <c r="B1621" s="111"/>
      <c r="C1621" s="111"/>
      <c r="D1621" s="111"/>
      <c r="E1621" s="111"/>
      <c r="F1621" s="111"/>
      <c r="G1621" s="111"/>
      <c r="H1621" s="111"/>
      <c r="I1621" s="111"/>
      <c r="J1621" s="111"/>
      <c r="K1621" s="111"/>
      <c r="L1621" s="112"/>
      <c r="M1621" s="113"/>
      <c r="N1621" s="113"/>
      <c r="O1621" s="113"/>
      <c r="P1621" s="113"/>
      <c r="Q1621" s="114"/>
      <c r="R1621" s="114"/>
      <c r="S1621" s="114"/>
      <c r="T1621" s="115"/>
      <c r="U1621" s="113"/>
      <c r="V1621" s="116"/>
      <c r="W1621" s="15"/>
      <c r="X1621" s="15"/>
      <c r="Y1621" s="15"/>
    </row>
    <row r="1622" spans="1:25" s="16" customFormat="1" ht="13" x14ac:dyDescent="0.3">
      <c r="A1622" s="110"/>
      <c r="B1622" s="111"/>
      <c r="C1622" s="111"/>
      <c r="D1622" s="111"/>
      <c r="E1622" s="111"/>
      <c r="F1622" s="111"/>
      <c r="G1622" s="111"/>
      <c r="H1622" s="111"/>
      <c r="I1622" s="111"/>
      <c r="J1622" s="111"/>
      <c r="K1622" s="111"/>
      <c r="L1622" s="112"/>
      <c r="M1622" s="113"/>
      <c r="N1622" s="113"/>
      <c r="O1622" s="117"/>
      <c r="P1622" s="117"/>
      <c r="Q1622" s="114"/>
      <c r="R1622" s="114"/>
      <c r="S1622" s="114"/>
      <c r="T1622" s="115"/>
      <c r="U1622" s="113"/>
      <c r="V1622" s="116"/>
      <c r="W1622" s="15"/>
      <c r="X1622" s="15"/>
      <c r="Y1622" s="15"/>
    </row>
    <row r="1623" spans="1:25" s="16" customFormat="1" ht="13" x14ac:dyDescent="0.3">
      <c r="A1623" s="91" t="s">
        <v>109</v>
      </c>
      <c r="B1623" s="92"/>
      <c r="C1623" s="92"/>
      <c r="D1623" s="92"/>
      <c r="E1623" s="92"/>
      <c r="F1623" s="92"/>
      <c r="G1623" s="92"/>
      <c r="H1623" s="92"/>
      <c r="I1623" s="92"/>
      <c r="J1623" s="92"/>
      <c r="K1623" s="92"/>
      <c r="L1623" s="92"/>
      <c r="M1623" s="92"/>
      <c r="N1623" s="92"/>
      <c r="O1623" s="92"/>
      <c r="P1623" s="92"/>
      <c r="Q1623" s="92"/>
      <c r="R1623" s="92"/>
      <c r="S1623" s="92"/>
      <c r="T1623" s="109">
        <f>+SUM(T1619:V1622)</f>
        <v>100</v>
      </c>
      <c r="U1623" s="86"/>
      <c r="V1623" s="90"/>
      <c r="W1623" s="15"/>
      <c r="X1623" s="15"/>
      <c r="Y1623" s="15"/>
    </row>
    <row r="1624" spans="1:25" s="16" customFormat="1" ht="13" x14ac:dyDescent="0.3">
      <c r="A1624" s="24"/>
      <c r="B1624" s="25"/>
      <c r="C1624" s="25"/>
      <c r="D1624" s="25"/>
      <c r="E1624" s="25"/>
      <c r="F1624" s="25"/>
      <c r="G1624" s="25"/>
      <c r="H1624" s="25"/>
      <c r="I1624" s="25"/>
      <c r="J1624" s="25"/>
      <c r="K1624" s="25"/>
      <c r="L1624" s="25"/>
      <c r="M1624" s="25"/>
      <c r="N1624" s="25"/>
      <c r="O1624" s="25"/>
      <c r="P1624" s="25"/>
      <c r="Q1624" s="25"/>
      <c r="R1624" s="25"/>
      <c r="S1624" s="22"/>
      <c r="T1624" s="22"/>
      <c r="U1624" s="22"/>
      <c r="V1624" s="23"/>
      <c r="W1624" s="15"/>
      <c r="X1624" s="15"/>
      <c r="Y1624" s="15"/>
    </row>
    <row r="1625" spans="1:25" s="16" customFormat="1" ht="13" x14ac:dyDescent="0.3">
      <c r="A1625" s="103" t="s">
        <v>117</v>
      </c>
      <c r="B1625" s="104"/>
      <c r="C1625" s="104"/>
      <c r="D1625" s="104"/>
      <c r="E1625" s="104"/>
      <c r="F1625" s="104"/>
      <c r="G1625" s="104"/>
      <c r="H1625" s="104"/>
      <c r="I1625" s="104"/>
      <c r="J1625" s="104"/>
      <c r="K1625" s="104"/>
      <c r="L1625" s="104"/>
      <c r="M1625" s="104"/>
      <c r="N1625" s="104"/>
      <c r="O1625" s="104"/>
      <c r="P1625" s="104"/>
      <c r="Q1625" s="104"/>
      <c r="R1625" s="104"/>
      <c r="S1625" s="104"/>
      <c r="T1625" s="104"/>
      <c r="U1625" s="104"/>
      <c r="V1625" s="105"/>
      <c r="W1625" s="15"/>
      <c r="X1625" s="15"/>
      <c r="Y1625" s="15"/>
    </row>
    <row r="1626" spans="1:25" s="16" customFormat="1" ht="13" x14ac:dyDescent="0.3">
      <c r="A1626" s="85" t="s">
        <v>118</v>
      </c>
      <c r="B1626" s="86"/>
      <c r="C1626" s="86"/>
      <c r="D1626" s="86"/>
      <c r="E1626" s="86"/>
      <c r="F1626" s="86"/>
      <c r="G1626" s="86"/>
      <c r="H1626" s="86"/>
      <c r="I1626" s="86"/>
      <c r="J1626" s="86"/>
      <c r="K1626" s="86" t="s">
        <v>119</v>
      </c>
      <c r="L1626" s="86"/>
      <c r="M1626" s="86" t="s">
        <v>120</v>
      </c>
      <c r="N1626" s="86"/>
      <c r="O1626" s="86" t="s">
        <v>121</v>
      </c>
      <c r="P1626" s="86"/>
      <c r="Q1626" s="86"/>
      <c r="R1626" s="86" t="s">
        <v>122</v>
      </c>
      <c r="S1626" s="86"/>
      <c r="T1626" s="86" t="s">
        <v>106</v>
      </c>
      <c r="U1626" s="86"/>
      <c r="V1626" s="90"/>
      <c r="W1626" s="15"/>
      <c r="X1626" s="15"/>
      <c r="Y1626" s="15"/>
    </row>
    <row r="1627" spans="1:25" s="16" customFormat="1" ht="13" x14ac:dyDescent="0.3">
      <c r="A1627" s="85"/>
      <c r="B1627" s="86"/>
      <c r="C1627" s="86"/>
      <c r="D1627" s="86"/>
      <c r="E1627" s="86"/>
      <c r="F1627" s="86"/>
      <c r="G1627" s="86"/>
      <c r="H1627" s="86"/>
      <c r="I1627" s="86"/>
      <c r="J1627" s="86"/>
      <c r="K1627" s="86"/>
      <c r="L1627" s="86"/>
      <c r="M1627" s="86"/>
      <c r="N1627" s="86"/>
      <c r="O1627" s="86"/>
      <c r="P1627" s="86"/>
      <c r="Q1627" s="86"/>
      <c r="R1627" s="86"/>
      <c r="S1627" s="86"/>
      <c r="T1627" s="86"/>
      <c r="U1627" s="86"/>
      <c r="V1627" s="90"/>
      <c r="W1627" s="15"/>
      <c r="X1627" s="15"/>
      <c r="Y1627" s="15"/>
    </row>
    <row r="1628" spans="1:25" s="16" customFormat="1" ht="13" x14ac:dyDescent="0.3">
      <c r="A1628" s="85"/>
      <c r="B1628" s="86"/>
      <c r="C1628" s="86"/>
      <c r="D1628" s="86"/>
      <c r="E1628" s="86"/>
      <c r="F1628" s="86"/>
      <c r="G1628" s="86"/>
      <c r="H1628" s="86"/>
      <c r="I1628" s="86"/>
      <c r="J1628" s="86"/>
      <c r="K1628" s="86"/>
      <c r="L1628" s="86"/>
      <c r="M1628" s="86"/>
      <c r="N1628" s="86"/>
      <c r="O1628" s="86"/>
      <c r="P1628" s="86"/>
      <c r="Q1628" s="86"/>
      <c r="R1628" s="86"/>
      <c r="S1628" s="86"/>
      <c r="T1628" s="86"/>
      <c r="U1628" s="86"/>
      <c r="V1628" s="90"/>
      <c r="W1628" s="15"/>
      <c r="X1628" s="15"/>
      <c r="Y1628" s="15"/>
    </row>
    <row r="1629" spans="1:25" s="16" customFormat="1" ht="13" x14ac:dyDescent="0.3">
      <c r="A1629" s="85"/>
      <c r="B1629" s="86"/>
      <c r="C1629" s="86"/>
      <c r="D1629" s="86"/>
      <c r="E1629" s="86"/>
      <c r="F1629" s="86"/>
      <c r="G1629" s="86"/>
      <c r="H1629" s="86"/>
      <c r="I1629" s="86"/>
      <c r="J1629" s="86"/>
      <c r="K1629" s="86"/>
      <c r="L1629" s="86"/>
      <c r="M1629" s="86"/>
      <c r="N1629" s="86"/>
      <c r="O1629" s="86"/>
      <c r="P1629" s="86"/>
      <c r="Q1629" s="86"/>
      <c r="R1629" s="86"/>
      <c r="S1629" s="86"/>
      <c r="T1629" s="86"/>
      <c r="U1629" s="86"/>
      <c r="V1629" s="90"/>
      <c r="W1629" s="15"/>
      <c r="X1629" s="15"/>
      <c r="Y1629" s="15"/>
    </row>
    <row r="1630" spans="1:25" s="16" customFormat="1" ht="13" x14ac:dyDescent="0.3">
      <c r="A1630" s="91" t="s">
        <v>109</v>
      </c>
      <c r="B1630" s="92"/>
      <c r="C1630" s="92"/>
      <c r="D1630" s="92"/>
      <c r="E1630" s="92"/>
      <c r="F1630" s="92"/>
      <c r="G1630" s="92"/>
      <c r="H1630" s="92"/>
      <c r="I1630" s="92"/>
      <c r="J1630" s="92"/>
      <c r="K1630" s="92"/>
      <c r="L1630" s="92"/>
      <c r="M1630" s="92"/>
      <c r="N1630" s="92"/>
      <c r="O1630" s="92"/>
      <c r="P1630" s="92"/>
      <c r="Q1630" s="92"/>
      <c r="R1630" s="92"/>
      <c r="S1630" s="92"/>
      <c r="T1630" s="86"/>
      <c r="U1630" s="86"/>
      <c r="V1630" s="90"/>
      <c r="W1630" s="15"/>
      <c r="X1630" s="15"/>
      <c r="Y1630" s="15"/>
    </row>
    <row r="1631" spans="1:25" s="16" customFormat="1" ht="13" x14ac:dyDescent="0.3">
      <c r="A1631" s="20"/>
      <c r="B1631" s="21"/>
      <c r="C1631" s="21"/>
      <c r="D1631" s="21"/>
      <c r="E1631" s="21"/>
      <c r="F1631" s="21"/>
      <c r="G1631" s="21"/>
      <c r="H1631" s="21"/>
      <c r="I1631" s="21"/>
      <c r="J1631" s="21"/>
      <c r="K1631" s="21"/>
      <c r="L1631" s="21"/>
      <c r="M1631" s="21"/>
      <c r="N1631" s="21"/>
      <c r="O1631" s="21"/>
      <c r="P1631" s="21"/>
      <c r="Q1631" s="21"/>
      <c r="R1631" s="21"/>
      <c r="S1631" s="22"/>
      <c r="T1631" s="22"/>
      <c r="U1631" s="22"/>
      <c r="V1631" s="23"/>
      <c r="W1631" s="26"/>
      <c r="X1631" s="26"/>
      <c r="Y1631" s="26"/>
    </row>
    <row r="1632" spans="1:25" s="16" customFormat="1" ht="13" x14ac:dyDescent="0.3">
      <c r="A1632" s="103" t="s">
        <v>123</v>
      </c>
      <c r="B1632" s="104"/>
      <c r="C1632" s="104"/>
      <c r="D1632" s="104"/>
      <c r="E1632" s="104"/>
      <c r="F1632" s="104"/>
      <c r="G1632" s="104"/>
      <c r="H1632" s="104"/>
      <c r="I1632" s="104"/>
      <c r="J1632" s="104"/>
      <c r="K1632" s="104"/>
      <c r="L1632" s="104"/>
      <c r="M1632" s="104"/>
      <c r="N1632" s="104"/>
      <c r="O1632" s="104"/>
      <c r="P1632" s="104"/>
      <c r="Q1632" s="104"/>
      <c r="R1632" s="104"/>
      <c r="S1632" s="104"/>
      <c r="T1632" s="104"/>
      <c r="U1632" s="104"/>
      <c r="V1632" s="105"/>
      <c r="W1632" s="15"/>
      <c r="X1632" s="15"/>
      <c r="Y1632" s="15"/>
    </row>
    <row r="1633" spans="1:25" s="16" customFormat="1" ht="22.5" customHeight="1" x14ac:dyDescent="0.3">
      <c r="A1633" s="85" t="s">
        <v>124</v>
      </c>
      <c r="B1633" s="86"/>
      <c r="C1633" s="86"/>
      <c r="D1633" s="86"/>
      <c r="E1633" s="86"/>
      <c r="F1633" s="86"/>
      <c r="G1633" s="86"/>
      <c r="H1633" s="86"/>
      <c r="I1633" s="86"/>
      <c r="J1633" s="106" t="s">
        <v>125</v>
      </c>
      <c r="K1633" s="106"/>
      <c r="L1633" s="106"/>
      <c r="M1633" s="106"/>
      <c r="N1633" s="107" t="s">
        <v>126</v>
      </c>
      <c r="O1633" s="107"/>
      <c r="P1633" s="108"/>
      <c r="Q1633" s="86" t="s">
        <v>105</v>
      </c>
      <c r="R1633" s="86"/>
      <c r="S1633" s="86"/>
      <c r="T1633" s="86" t="s">
        <v>106</v>
      </c>
      <c r="U1633" s="86"/>
      <c r="V1633" s="90"/>
      <c r="W1633" s="15"/>
      <c r="X1633" s="15"/>
      <c r="Y1633" s="15"/>
    </row>
    <row r="1634" spans="1:25" s="16" customFormat="1" ht="13" x14ac:dyDescent="0.3">
      <c r="A1634" s="95" t="s">
        <v>183</v>
      </c>
      <c r="B1634" s="96"/>
      <c r="C1634" s="96"/>
      <c r="D1634" s="96"/>
      <c r="E1634" s="96"/>
      <c r="F1634" s="96"/>
      <c r="G1634" s="96"/>
      <c r="H1634" s="96"/>
      <c r="I1634" s="96"/>
      <c r="J1634" s="97">
        <v>1</v>
      </c>
      <c r="K1634" s="97"/>
      <c r="L1634" s="97"/>
      <c r="M1634" s="97"/>
      <c r="N1634" s="98">
        <v>139345</v>
      </c>
      <c r="O1634" s="98"/>
      <c r="P1634" s="99"/>
      <c r="Q1634" s="100">
        <v>30</v>
      </c>
      <c r="R1634" s="100"/>
      <c r="S1634" s="100"/>
      <c r="T1634" s="101">
        <f>+(J1634*N1634)/Q1634</f>
        <v>4644.833333333333</v>
      </c>
      <c r="U1634" s="101"/>
      <c r="V1634" s="102"/>
      <c r="W1634" s="15"/>
      <c r="X1634" s="15"/>
      <c r="Y1634" s="15"/>
    </row>
    <row r="1635" spans="1:25" s="16" customFormat="1" ht="13" x14ac:dyDescent="0.3">
      <c r="A1635" s="95" t="s">
        <v>128</v>
      </c>
      <c r="B1635" s="96"/>
      <c r="C1635" s="96"/>
      <c r="D1635" s="96"/>
      <c r="E1635" s="96"/>
      <c r="F1635" s="96"/>
      <c r="G1635" s="96"/>
      <c r="H1635" s="96"/>
      <c r="I1635" s="96"/>
      <c r="J1635" s="97">
        <v>1</v>
      </c>
      <c r="K1635" s="97"/>
      <c r="L1635" s="97"/>
      <c r="M1635" s="97"/>
      <c r="N1635" s="98">
        <v>95436</v>
      </c>
      <c r="O1635" s="98"/>
      <c r="P1635" s="99"/>
      <c r="Q1635" s="100">
        <v>30</v>
      </c>
      <c r="R1635" s="100"/>
      <c r="S1635" s="100"/>
      <c r="T1635" s="101">
        <f>+(J1635*N1635)/Q1635</f>
        <v>3181.2</v>
      </c>
      <c r="U1635" s="101"/>
      <c r="V1635" s="102"/>
      <c r="W1635" s="15"/>
      <c r="X1635" s="15"/>
      <c r="Y1635" s="15"/>
    </row>
    <row r="1636" spans="1:25" s="16" customFormat="1" ht="13" x14ac:dyDescent="0.3">
      <c r="A1636" s="85"/>
      <c r="B1636" s="86"/>
      <c r="C1636" s="86"/>
      <c r="D1636" s="86"/>
      <c r="E1636" s="86"/>
      <c r="F1636" s="86"/>
      <c r="G1636" s="86"/>
      <c r="H1636" s="86"/>
      <c r="I1636" s="86"/>
      <c r="J1636" s="87"/>
      <c r="K1636" s="88"/>
      <c r="L1636" s="88"/>
      <c r="M1636" s="88"/>
      <c r="N1636" s="88"/>
      <c r="O1636" s="88"/>
      <c r="P1636" s="89"/>
      <c r="Q1636" s="86"/>
      <c r="R1636" s="86"/>
      <c r="S1636" s="86"/>
      <c r="T1636" s="86"/>
      <c r="U1636" s="86"/>
      <c r="V1636" s="90"/>
      <c r="W1636" s="15"/>
      <c r="X1636" s="15"/>
      <c r="Y1636" s="15"/>
    </row>
    <row r="1637" spans="1:25" s="16" customFormat="1" ht="13" x14ac:dyDescent="0.3">
      <c r="A1637" s="91" t="s">
        <v>109</v>
      </c>
      <c r="B1637" s="92"/>
      <c r="C1637" s="92"/>
      <c r="D1637" s="92"/>
      <c r="E1637" s="92"/>
      <c r="F1637" s="92"/>
      <c r="G1637" s="92"/>
      <c r="H1637" s="92"/>
      <c r="I1637" s="92"/>
      <c r="J1637" s="92"/>
      <c r="K1637" s="92"/>
      <c r="L1637" s="92"/>
      <c r="M1637" s="92"/>
      <c r="N1637" s="92"/>
      <c r="O1637" s="92"/>
      <c r="P1637" s="92"/>
      <c r="Q1637" s="92"/>
      <c r="R1637" s="92"/>
      <c r="S1637" s="92"/>
      <c r="T1637" s="93">
        <f>+SUM(T1634:V1635)</f>
        <v>7826.0333333333328</v>
      </c>
      <c r="U1637" s="93"/>
      <c r="V1637" s="94"/>
      <c r="W1637" s="15"/>
      <c r="X1637" s="15"/>
      <c r="Y1637" s="15"/>
    </row>
    <row r="1638" spans="1:25" s="28" customFormat="1" x14ac:dyDescent="0.35">
      <c r="A1638" s="77" t="s">
        <v>129</v>
      </c>
      <c r="B1638" s="78"/>
      <c r="C1638" s="78"/>
      <c r="D1638" s="78"/>
      <c r="E1638" s="78"/>
      <c r="F1638" s="78"/>
      <c r="G1638" s="78"/>
      <c r="H1638" s="78"/>
      <c r="I1638" s="78"/>
      <c r="J1638" s="78"/>
      <c r="K1638" s="78"/>
      <c r="L1638" s="78"/>
      <c r="M1638" s="78"/>
      <c r="N1638" s="78"/>
      <c r="O1638" s="78"/>
      <c r="P1638" s="78"/>
      <c r="Q1638" s="78"/>
      <c r="R1638" s="78"/>
      <c r="S1638" s="78"/>
      <c r="T1638" s="79">
        <f>+T1637+T1630+T1623+T1615</f>
        <v>9426.0333333333328</v>
      </c>
      <c r="U1638" s="79"/>
      <c r="V1638" s="80"/>
      <c r="W1638" s="15"/>
      <c r="X1638" s="15"/>
      <c r="Y1638" s="15"/>
    </row>
    <row r="1639" spans="1:25" s="28" customFormat="1" x14ac:dyDescent="0.35">
      <c r="A1639" s="29" t="s">
        <v>130</v>
      </c>
      <c r="B1639" s="30"/>
      <c r="C1639" s="30"/>
      <c r="D1639" s="31"/>
      <c r="E1639" s="32">
        <v>0.25</v>
      </c>
      <c r="F1639" s="30"/>
      <c r="G1639" s="30"/>
      <c r="H1639" s="30"/>
      <c r="I1639" s="30"/>
      <c r="J1639" s="30"/>
      <c r="K1639" s="30"/>
      <c r="L1639" s="30"/>
      <c r="M1639" s="31"/>
      <c r="N1639" s="27"/>
      <c r="O1639" s="27"/>
      <c r="P1639" s="27"/>
      <c r="Q1639" s="27"/>
      <c r="R1639" s="27"/>
      <c r="S1639" s="27" t="s">
        <v>131</v>
      </c>
      <c r="T1639" s="79">
        <f>+T1638*E1639</f>
        <v>2356.5083333333332</v>
      </c>
      <c r="U1639" s="79"/>
      <c r="V1639" s="80"/>
      <c r="W1639" s="15"/>
      <c r="X1639" s="15"/>
      <c r="Y1639" s="15"/>
    </row>
    <row r="1640" spans="1:25" s="28" customFormat="1" ht="15" thickBot="1" x14ac:dyDescent="0.4">
      <c r="A1640" s="81" t="s">
        <v>132</v>
      </c>
      <c r="B1640" s="82"/>
      <c r="C1640" s="82"/>
      <c r="D1640" s="82"/>
      <c r="E1640" s="82"/>
      <c r="F1640" s="82"/>
      <c r="G1640" s="82"/>
      <c r="H1640" s="82"/>
      <c r="I1640" s="82"/>
      <c r="J1640" s="82"/>
      <c r="K1640" s="82"/>
      <c r="L1640" s="82"/>
      <c r="M1640" s="82"/>
      <c r="N1640" s="82"/>
      <c r="O1640" s="82"/>
      <c r="P1640" s="82"/>
      <c r="Q1640" s="82"/>
      <c r="R1640" s="82"/>
      <c r="S1640" s="82"/>
      <c r="T1640" s="83">
        <f>+T1639+T1638</f>
        <v>11782.541666666666</v>
      </c>
      <c r="U1640" s="83"/>
      <c r="V1640" s="84"/>
      <c r="W1640" s="15"/>
      <c r="X1640" s="15"/>
      <c r="Y1640" s="15"/>
    </row>
    <row r="1642" spans="1:25" ht="15" thickBot="1" x14ac:dyDescent="0.4"/>
    <row r="1643" spans="1:25" s="12" customFormat="1" ht="30" customHeight="1" x14ac:dyDescent="0.35">
      <c r="A1643" s="137"/>
      <c r="B1643" s="138"/>
      <c r="C1643" s="138"/>
      <c r="D1643" s="139"/>
      <c r="E1643" s="146" t="s">
        <v>94</v>
      </c>
      <c r="F1643" s="147"/>
      <c r="G1643" s="147"/>
      <c r="H1643" s="147"/>
      <c r="I1643" s="147"/>
      <c r="J1643" s="147"/>
      <c r="K1643" s="147"/>
      <c r="L1643" s="147"/>
      <c r="M1643" s="147"/>
      <c r="N1643" s="147"/>
      <c r="O1643" s="147"/>
      <c r="P1643" s="147"/>
      <c r="Q1643" s="147"/>
      <c r="R1643" s="147"/>
      <c r="S1643" s="148"/>
      <c r="T1643" s="146" t="s">
        <v>95</v>
      </c>
      <c r="U1643" s="147"/>
      <c r="V1643" s="148"/>
    </row>
    <row r="1644" spans="1:25" s="12" customFormat="1" ht="30" customHeight="1" thickBot="1" x14ac:dyDescent="0.4">
      <c r="A1644" s="140"/>
      <c r="B1644" s="141"/>
      <c r="C1644" s="141"/>
      <c r="D1644" s="142"/>
      <c r="E1644" s="149"/>
      <c r="F1644" s="150"/>
      <c r="G1644" s="150"/>
      <c r="H1644" s="150"/>
      <c r="I1644" s="150"/>
      <c r="J1644" s="150"/>
      <c r="K1644" s="150"/>
      <c r="L1644" s="150"/>
      <c r="M1644" s="150"/>
      <c r="N1644" s="150"/>
      <c r="O1644" s="150"/>
      <c r="P1644" s="150"/>
      <c r="Q1644" s="150"/>
      <c r="R1644" s="150"/>
      <c r="S1644" s="151"/>
      <c r="T1644" s="149"/>
      <c r="U1644" s="150"/>
      <c r="V1644" s="151"/>
    </row>
    <row r="1645" spans="1:25" s="12" customFormat="1" ht="5.15" customHeight="1" thickBot="1" x14ac:dyDescent="0.4">
      <c r="A1645" s="140"/>
      <c r="B1645" s="141"/>
      <c r="C1645" s="141"/>
      <c r="D1645" s="142"/>
      <c r="E1645" s="152"/>
      <c r="F1645" s="153"/>
      <c r="G1645" s="153"/>
      <c r="H1645" s="153"/>
      <c r="I1645" s="153"/>
      <c r="J1645" s="153"/>
      <c r="K1645" s="153"/>
      <c r="L1645" s="153"/>
      <c r="M1645" s="153"/>
      <c r="N1645" s="153"/>
      <c r="O1645" s="153"/>
      <c r="P1645" s="153"/>
      <c r="Q1645" s="153"/>
      <c r="R1645" s="153"/>
      <c r="S1645" s="153"/>
      <c r="T1645" s="153"/>
      <c r="U1645" s="153"/>
      <c r="V1645" s="154"/>
    </row>
    <row r="1646" spans="1:25" s="12" customFormat="1" ht="25" customHeight="1" thickBot="1" x14ac:dyDescent="0.4">
      <c r="A1646" s="140"/>
      <c r="B1646" s="141"/>
      <c r="C1646" s="141"/>
      <c r="D1646" s="142"/>
      <c r="E1646" s="128" t="s">
        <v>96</v>
      </c>
      <c r="F1646" s="129"/>
      <c r="G1646" s="129"/>
      <c r="H1646" s="129"/>
      <c r="I1646" s="129"/>
      <c r="J1646" s="129"/>
      <c r="K1646" s="129"/>
      <c r="L1646" s="129"/>
      <c r="M1646" s="129"/>
      <c r="N1646" s="129"/>
      <c r="O1646" s="129"/>
      <c r="P1646" s="129"/>
      <c r="Q1646" s="129"/>
      <c r="R1646" s="129"/>
      <c r="S1646" s="129"/>
      <c r="T1646" s="129"/>
      <c r="U1646" s="129"/>
      <c r="V1646" s="130"/>
    </row>
    <row r="1647" spans="1:25" s="12" customFormat="1" ht="5.15" customHeight="1" thickBot="1" x14ac:dyDescent="0.4">
      <c r="A1647" s="143"/>
      <c r="B1647" s="144"/>
      <c r="C1647" s="144"/>
      <c r="D1647" s="145"/>
      <c r="E1647" s="128"/>
      <c r="F1647" s="129"/>
      <c r="G1647" s="129"/>
      <c r="H1647" s="129"/>
      <c r="I1647" s="129"/>
      <c r="J1647" s="129"/>
      <c r="K1647" s="129"/>
      <c r="L1647" s="129"/>
      <c r="M1647" s="129"/>
      <c r="N1647" s="129"/>
      <c r="O1647" s="129"/>
      <c r="P1647" s="129"/>
      <c r="Q1647" s="129"/>
      <c r="R1647" s="129"/>
      <c r="S1647" s="129"/>
      <c r="T1647" s="129"/>
      <c r="U1647" s="129"/>
      <c r="V1647" s="130"/>
    </row>
    <row r="1648" spans="1:25" s="14" customFormat="1" x14ac:dyDescent="0.35">
      <c r="A1648" s="131" t="s">
        <v>97</v>
      </c>
      <c r="B1648" s="132"/>
      <c r="C1648" s="132"/>
      <c r="D1648" s="132"/>
      <c r="E1648" s="132"/>
      <c r="F1648" s="132"/>
      <c r="G1648" s="132"/>
      <c r="H1648" s="132"/>
      <c r="I1648" s="132"/>
      <c r="J1648" s="132"/>
      <c r="K1648" s="132"/>
      <c r="L1648" s="132"/>
      <c r="M1648" s="132"/>
      <c r="N1648" s="132"/>
      <c r="O1648" s="132"/>
      <c r="P1648" s="132"/>
      <c r="Q1648" s="132"/>
      <c r="R1648" s="132"/>
      <c r="S1648" s="132"/>
      <c r="T1648" s="132"/>
      <c r="U1648" s="132"/>
      <c r="V1648" s="133"/>
      <c r="W1648" s="13"/>
      <c r="X1648" s="13"/>
      <c r="Y1648" s="13"/>
    </row>
    <row r="1649" spans="1:25" s="16" customFormat="1" ht="13" x14ac:dyDescent="0.3">
      <c r="A1649" s="134" t="s">
        <v>98</v>
      </c>
      <c r="B1649" s="135"/>
      <c r="C1649" s="135" t="s">
        <v>3</v>
      </c>
      <c r="D1649" s="135"/>
      <c r="E1649" s="135"/>
      <c r="F1649" s="135"/>
      <c r="G1649" s="135"/>
      <c r="H1649" s="135"/>
      <c r="I1649" s="135"/>
      <c r="J1649" s="135"/>
      <c r="K1649" s="135"/>
      <c r="L1649" s="135"/>
      <c r="M1649" s="135"/>
      <c r="N1649" s="135"/>
      <c r="O1649" s="135"/>
      <c r="P1649" s="135"/>
      <c r="Q1649" s="135"/>
      <c r="R1649" s="135" t="s">
        <v>99</v>
      </c>
      <c r="S1649" s="135"/>
      <c r="T1649" s="135" t="s">
        <v>100</v>
      </c>
      <c r="U1649" s="135"/>
      <c r="V1649" s="136"/>
      <c r="W1649" s="15"/>
      <c r="X1649" s="15"/>
      <c r="Y1649" s="15"/>
    </row>
    <row r="1650" spans="1:25" s="14" customFormat="1" ht="52.5" customHeight="1" x14ac:dyDescent="0.35">
      <c r="A1650" s="123">
        <f>+'2026'!B36</f>
        <v>30</v>
      </c>
      <c r="B1650" s="124"/>
      <c r="C1650" s="125" t="str">
        <f>+'2026'!F36</f>
        <v>Limpieza, revisión y mantenimiento de cajas de distribución de aguas lluvias. Incluye herramientas, retiro de residuos y disposición adecuada; ejecución conforme a buenas prácticas para garantizar flujo y drenaje. Entrega a satisfacción y funcionamiento</v>
      </c>
      <c r="D1650" s="126"/>
      <c r="E1650" s="126"/>
      <c r="F1650" s="126"/>
      <c r="G1650" s="126"/>
      <c r="H1650" s="126"/>
      <c r="I1650" s="126"/>
      <c r="J1650" s="126"/>
      <c r="K1650" s="126"/>
      <c r="L1650" s="126"/>
      <c r="M1650" s="126"/>
      <c r="N1650" s="126"/>
      <c r="O1650" s="126"/>
      <c r="P1650" s="126"/>
      <c r="Q1650" s="126"/>
      <c r="R1650" s="126" t="str">
        <f>+'2026'!G36</f>
        <v>UND</v>
      </c>
      <c r="S1650" s="126"/>
      <c r="T1650" s="126"/>
      <c r="U1650" s="126"/>
      <c r="V1650" s="127"/>
      <c r="W1650" s="13"/>
      <c r="X1650" s="13"/>
      <c r="Y1650" s="13"/>
    </row>
    <row r="1651" spans="1:25" s="16" customFormat="1" ht="13" x14ac:dyDescent="0.3">
      <c r="A1651" s="17"/>
      <c r="B1651" s="18"/>
      <c r="C1651" s="18"/>
      <c r="D1651" s="18"/>
      <c r="E1651" s="18"/>
      <c r="F1651" s="18"/>
      <c r="G1651" s="18"/>
      <c r="H1651" s="18"/>
      <c r="I1651" s="18"/>
      <c r="J1651" s="18"/>
      <c r="K1651" s="18"/>
      <c r="L1651" s="18"/>
      <c r="M1651" s="18"/>
      <c r="N1651" s="18"/>
      <c r="O1651" s="18"/>
      <c r="P1651" s="18"/>
      <c r="Q1651" s="18"/>
      <c r="R1651" s="18"/>
      <c r="S1651" s="18"/>
      <c r="T1651" s="18"/>
      <c r="U1651" s="18"/>
      <c r="V1651" s="19"/>
      <c r="W1651" s="15"/>
      <c r="X1651" s="15"/>
      <c r="Y1651" s="15"/>
    </row>
    <row r="1652" spans="1:25" s="16" customFormat="1" ht="13" x14ac:dyDescent="0.3">
      <c r="A1652" s="103" t="s">
        <v>101</v>
      </c>
      <c r="B1652" s="104"/>
      <c r="C1652" s="104"/>
      <c r="D1652" s="104"/>
      <c r="E1652" s="104"/>
      <c r="F1652" s="104"/>
      <c r="G1652" s="104"/>
      <c r="H1652" s="104"/>
      <c r="I1652" s="104"/>
      <c r="J1652" s="104"/>
      <c r="K1652" s="104"/>
      <c r="L1652" s="104"/>
      <c r="M1652" s="104"/>
      <c r="N1652" s="104"/>
      <c r="O1652" s="104"/>
      <c r="P1652" s="104"/>
      <c r="Q1652" s="104"/>
      <c r="R1652" s="104"/>
      <c r="S1652" s="104"/>
      <c r="T1652" s="104"/>
      <c r="U1652" s="104"/>
      <c r="V1652" s="105"/>
      <c r="W1652" s="15"/>
      <c r="X1652" s="15"/>
      <c r="Y1652" s="15"/>
    </row>
    <row r="1653" spans="1:25" s="16" customFormat="1" ht="13" x14ac:dyDescent="0.3">
      <c r="A1653" s="85" t="s">
        <v>3</v>
      </c>
      <c r="B1653" s="86"/>
      <c r="C1653" s="86"/>
      <c r="D1653" s="86"/>
      <c r="E1653" s="86"/>
      <c r="F1653" s="86"/>
      <c r="G1653" s="86"/>
      <c r="H1653" s="86" t="s">
        <v>102</v>
      </c>
      <c r="I1653" s="86"/>
      <c r="J1653" s="86"/>
      <c r="K1653" s="86" t="s">
        <v>103</v>
      </c>
      <c r="L1653" s="86"/>
      <c r="M1653" s="86"/>
      <c r="N1653" s="86"/>
      <c r="O1653" s="86" t="s">
        <v>104</v>
      </c>
      <c r="P1653" s="86"/>
      <c r="Q1653" s="86"/>
      <c r="R1653" s="86" t="s">
        <v>105</v>
      </c>
      <c r="S1653" s="86"/>
      <c r="T1653" s="86" t="s">
        <v>106</v>
      </c>
      <c r="U1653" s="86"/>
      <c r="V1653" s="90"/>
      <c r="W1653" s="15"/>
      <c r="X1653" s="15"/>
      <c r="Y1653" s="15"/>
    </row>
    <row r="1654" spans="1:25" s="16" customFormat="1" ht="13" x14ac:dyDescent="0.3">
      <c r="A1654" s="95" t="s">
        <v>107</v>
      </c>
      <c r="B1654" s="122"/>
      <c r="C1654" s="122"/>
      <c r="D1654" s="122"/>
      <c r="E1654" s="122"/>
      <c r="F1654" s="122"/>
      <c r="G1654" s="122"/>
      <c r="H1654" s="86"/>
      <c r="I1654" s="86"/>
      <c r="J1654" s="86"/>
      <c r="K1654" s="121" t="s">
        <v>156</v>
      </c>
      <c r="L1654" s="121"/>
      <c r="M1654" s="121"/>
      <c r="N1654" s="121"/>
      <c r="O1654" s="101"/>
      <c r="P1654" s="101"/>
      <c r="Q1654" s="101"/>
      <c r="R1654" s="121"/>
      <c r="S1654" s="121"/>
      <c r="T1654" s="101">
        <v>1500</v>
      </c>
      <c r="U1654" s="101"/>
      <c r="V1654" s="102"/>
      <c r="W1654" s="15"/>
      <c r="X1654" s="15"/>
      <c r="Y1654" s="15"/>
    </row>
    <row r="1655" spans="1:25" s="16" customFormat="1" ht="13" x14ac:dyDescent="0.3">
      <c r="A1655" s="95"/>
      <c r="B1655" s="122"/>
      <c r="C1655" s="122"/>
      <c r="D1655" s="122"/>
      <c r="E1655" s="122"/>
      <c r="F1655" s="122"/>
      <c r="G1655" s="122"/>
      <c r="H1655" s="86"/>
      <c r="I1655" s="86"/>
      <c r="J1655" s="86"/>
      <c r="K1655" s="121"/>
      <c r="L1655" s="121"/>
      <c r="M1655" s="121"/>
      <c r="N1655" s="121"/>
      <c r="O1655" s="101"/>
      <c r="P1655" s="101"/>
      <c r="Q1655" s="101"/>
      <c r="R1655" s="121"/>
      <c r="S1655" s="121"/>
      <c r="T1655" s="101"/>
      <c r="U1655" s="101"/>
      <c r="V1655" s="102"/>
      <c r="W1655" s="15"/>
      <c r="X1655" s="15"/>
      <c r="Y1655" s="15"/>
    </row>
    <row r="1656" spans="1:25" s="16" customFormat="1" ht="13" x14ac:dyDescent="0.3">
      <c r="A1656" s="95"/>
      <c r="B1656" s="96"/>
      <c r="C1656" s="96"/>
      <c r="D1656" s="96"/>
      <c r="E1656" s="96"/>
      <c r="F1656" s="96"/>
      <c r="G1656" s="96"/>
      <c r="H1656" s="86"/>
      <c r="I1656" s="86"/>
      <c r="J1656" s="86"/>
      <c r="K1656" s="121"/>
      <c r="L1656" s="121"/>
      <c r="M1656" s="121"/>
      <c r="N1656" s="121"/>
      <c r="O1656" s="101"/>
      <c r="P1656" s="101"/>
      <c r="Q1656" s="101"/>
      <c r="R1656" s="121"/>
      <c r="S1656" s="121"/>
      <c r="T1656" s="101"/>
      <c r="U1656" s="101"/>
      <c r="V1656" s="102"/>
      <c r="W1656" s="15"/>
      <c r="X1656" s="15"/>
      <c r="Y1656" s="15"/>
    </row>
    <row r="1657" spans="1:25" s="16" customFormat="1" ht="13" x14ac:dyDescent="0.3">
      <c r="A1657" s="95"/>
      <c r="B1657" s="96"/>
      <c r="C1657" s="96"/>
      <c r="D1657" s="96"/>
      <c r="E1657" s="96"/>
      <c r="F1657" s="96"/>
      <c r="G1657" s="96"/>
      <c r="H1657" s="86"/>
      <c r="I1657" s="86"/>
      <c r="J1657" s="86"/>
      <c r="K1657" s="121"/>
      <c r="L1657" s="121"/>
      <c r="M1657" s="121"/>
      <c r="N1657" s="121"/>
      <c r="O1657" s="101"/>
      <c r="P1657" s="101"/>
      <c r="Q1657" s="101"/>
      <c r="R1657" s="121"/>
      <c r="S1657" s="121"/>
      <c r="T1657" s="101"/>
      <c r="U1657" s="101"/>
      <c r="V1657" s="102"/>
      <c r="W1657" s="15"/>
      <c r="X1657" s="15"/>
      <c r="Y1657" s="15"/>
    </row>
    <row r="1658" spans="1:25" s="16" customFormat="1" ht="13" x14ac:dyDescent="0.3">
      <c r="A1658" s="91" t="s">
        <v>109</v>
      </c>
      <c r="B1658" s="92"/>
      <c r="C1658" s="92"/>
      <c r="D1658" s="92"/>
      <c r="E1658" s="92"/>
      <c r="F1658" s="92"/>
      <c r="G1658" s="92"/>
      <c r="H1658" s="92"/>
      <c r="I1658" s="92"/>
      <c r="J1658" s="92"/>
      <c r="K1658" s="92"/>
      <c r="L1658" s="92"/>
      <c r="M1658" s="92"/>
      <c r="N1658" s="92"/>
      <c r="O1658" s="92"/>
      <c r="P1658" s="92"/>
      <c r="Q1658" s="92"/>
      <c r="R1658" s="92"/>
      <c r="S1658" s="92"/>
      <c r="T1658" s="109">
        <f>+SUM(T1654:V1657)</f>
        <v>1500</v>
      </c>
      <c r="U1658" s="86"/>
      <c r="V1658" s="90"/>
      <c r="W1658" s="15"/>
      <c r="X1658" s="15"/>
      <c r="Y1658" s="15"/>
    </row>
    <row r="1659" spans="1:25" s="16" customFormat="1" ht="13" x14ac:dyDescent="0.3">
      <c r="A1659" s="20"/>
      <c r="B1659" s="21"/>
      <c r="C1659" s="21"/>
      <c r="D1659" s="21"/>
      <c r="E1659" s="21"/>
      <c r="F1659" s="21"/>
      <c r="G1659" s="21"/>
      <c r="H1659" s="21"/>
      <c r="I1659" s="21"/>
      <c r="J1659" s="21"/>
      <c r="K1659" s="21"/>
      <c r="L1659" s="21"/>
      <c r="M1659" s="21"/>
      <c r="N1659" s="21"/>
      <c r="O1659" s="21"/>
      <c r="P1659" s="21"/>
      <c r="Q1659" s="21"/>
      <c r="R1659" s="21"/>
      <c r="S1659" s="22"/>
      <c r="T1659" s="22"/>
      <c r="U1659" s="22"/>
      <c r="V1659" s="23"/>
      <c r="W1659" s="15"/>
      <c r="X1659" s="15"/>
      <c r="Y1659" s="15"/>
    </row>
    <row r="1660" spans="1:25" s="16" customFormat="1" ht="13" x14ac:dyDescent="0.3">
      <c r="A1660" s="103" t="s">
        <v>110</v>
      </c>
      <c r="B1660" s="104"/>
      <c r="C1660" s="104"/>
      <c r="D1660" s="104"/>
      <c r="E1660" s="104"/>
      <c r="F1660" s="104"/>
      <c r="G1660" s="104"/>
      <c r="H1660" s="104"/>
      <c r="I1660" s="104"/>
      <c r="J1660" s="104"/>
      <c r="K1660" s="104"/>
      <c r="L1660" s="104"/>
      <c r="M1660" s="104"/>
      <c r="N1660" s="104"/>
      <c r="O1660" s="104"/>
      <c r="P1660" s="104"/>
      <c r="Q1660" s="104"/>
      <c r="R1660" s="104"/>
      <c r="S1660" s="104"/>
      <c r="T1660" s="104"/>
      <c r="U1660" s="104"/>
      <c r="V1660" s="105"/>
      <c r="W1660" s="15"/>
      <c r="X1660" s="15"/>
      <c r="Y1660" s="15"/>
    </row>
    <row r="1661" spans="1:25" s="16" customFormat="1" ht="13" x14ac:dyDescent="0.3">
      <c r="A1661" s="118" t="s">
        <v>3</v>
      </c>
      <c r="B1661" s="119"/>
      <c r="C1661" s="119"/>
      <c r="D1661" s="119"/>
      <c r="E1661" s="119"/>
      <c r="F1661" s="119"/>
      <c r="G1661" s="119"/>
      <c r="H1661" s="119"/>
      <c r="I1661" s="119"/>
      <c r="J1661" s="119"/>
      <c r="K1661" s="119"/>
      <c r="L1661" s="119"/>
      <c r="M1661" s="119" t="s">
        <v>99</v>
      </c>
      <c r="N1661" s="119"/>
      <c r="O1661" s="119" t="s">
        <v>100</v>
      </c>
      <c r="P1661" s="119"/>
      <c r="Q1661" s="119" t="s">
        <v>111</v>
      </c>
      <c r="R1661" s="119"/>
      <c r="S1661" s="119"/>
      <c r="T1661" s="119" t="s">
        <v>112</v>
      </c>
      <c r="U1661" s="119"/>
      <c r="V1661" s="120"/>
      <c r="W1661" s="15"/>
      <c r="X1661" s="15"/>
      <c r="Y1661" s="15"/>
    </row>
    <row r="1662" spans="1:25" s="16" customFormat="1" ht="13" x14ac:dyDescent="0.3">
      <c r="A1662" s="110" t="s">
        <v>199</v>
      </c>
      <c r="B1662" s="111"/>
      <c r="C1662" s="111"/>
      <c r="D1662" s="111"/>
      <c r="E1662" s="111"/>
      <c r="F1662" s="111"/>
      <c r="G1662" s="111"/>
      <c r="H1662" s="111"/>
      <c r="I1662" s="111"/>
      <c r="J1662" s="111"/>
      <c r="K1662" s="111"/>
      <c r="L1662" s="112"/>
      <c r="M1662" s="113" t="s">
        <v>7</v>
      </c>
      <c r="N1662" s="113"/>
      <c r="O1662" s="113">
        <v>0.05</v>
      </c>
      <c r="P1662" s="113"/>
      <c r="Q1662" s="114">
        <v>2000</v>
      </c>
      <c r="R1662" s="114"/>
      <c r="S1662" s="114"/>
      <c r="T1662" s="115">
        <f>+O1662*Q1662</f>
        <v>100</v>
      </c>
      <c r="U1662" s="113"/>
      <c r="V1662" s="116"/>
      <c r="W1662" s="15"/>
      <c r="X1662" s="15"/>
      <c r="Y1662" s="15"/>
    </row>
    <row r="1663" spans="1:25" s="16" customFormat="1" ht="13" x14ac:dyDescent="0.3">
      <c r="A1663" s="110"/>
      <c r="B1663" s="111"/>
      <c r="C1663" s="111"/>
      <c r="D1663" s="111"/>
      <c r="E1663" s="111"/>
      <c r="F1663" s="111"/>
      <c r="G1663" s="111"/>
      <c r="H1663" s="111"/>
      <c r="I1663" s="111"/>
      <c r="J1663" s="111"/>
      <c r="K1663" s="111"/>
      <c r="L1663" s="112"/>
      <c r="M1663" s="113"/>
      <c r="N1663" s="113"/>
      <c r="O1663" s="113"/>
      <c r="P1663" s="113"/>
      <c r="Q1663" s="114"/>
      <c r="R1663" s="114"/>
      <c r="S1663" s="114"/>
      <c r="T1663" s="115"/>
      <c r="U1663" s="113"/>
      <c r="V1663" s="116"/>
      <c r="W1663" s="15"/>
      <c r="X1663" s="15"/>
      <c r="Y1663" s="15"/>
    </row>
    <row r="1664" spans="1:25" s="16" customFormat="1" ht="13" x14ac:dyDescent="0.3">
      <c r="A1664" s="110"/>
      <c r="B1664" s="111"/>
      <c r="C1664" s="111"/>
      <c r="D1664" s="111"/>
      <c r="E1664" s="111"/>
      <c r="F1664" s="111"/>
      <c r="G1664" s="111"/>
      <c r="H1664" s="111"/>
      <c r="I1664" s="111"/>
      <c r="J1664" s="111"/>
      <c r="K1664" s="111"/>
      <c r="L1664" s="112"/>
      <c r="M1664" s="113"/>
      <c r="N1664" s="113"/>
      <c r="O1664" s="113"/>
      <c r="P1664" s="113"/>
      <c r="Q1664" s="114"/>
      <c r="R1664" s="114"/>
      <c r="S1664" s="114"/>
      <c r="T1664" s="115"/>
      <c r="U1664" s="113"/>
      <c r="V1664" s="116"/>
      <c r="W1664" s="15"/>
      <c r="X1664" s="15"/>
      <c r="Y1664" s="15"/>
    </row>
    <row r="1665" spans="1:25" s="16" customFormat="1" ht="13" x14ac:dyDescent="0.3">
      <c r="A1665" s="110"/>
      <c r="B1665" s="111"/>
      <c r="C1665" s="111"/>
      <c r="D1665" s="111"/>
      <c r="E1665" s="111"/>
      <c r="F1665" s="111"/>
      <c r="G1665" s="111"/>
      <c r="H1665" s="111"/>
      <c r="I1665" s="111"/>
      <c r="J1665" s="111"/>
      <c r="K1665" s="111"/>
      <c r="L1665" s="112"/>
      <c r="M1665" s="113"/>
      <c r="N1665" s="113"/>
      <c r="O1665" s="117"/>
      <c r="P1665" s="117"/>
      <c r="Q1665" s="114"/>
      <c r="R1665" s="114"/>
      <c r="S1665" s="114"/>
      <c r="T1665" s="115"/>
      <c r="U1665" s="113"/>
      <c r="V1665" s="116"/>
      <c r="W1665" s="15"/>
      <c r="X1665" s="15"/>
      <c r="Y1665" s="15"/>
    </row>
    <row r="1666" spans="1:25" s="16" customFormat="1" ht="13" x14ac:dyDescent="0.3">
      <c r="A1666" s="91" t="s">
        <v>109</v>
      </c>
      <c r="B1666" s="92"/>
      <c r="C1666" s="92"/>
      <c r="D1666" s="92"/>
      <c r="E1666" s="92"/>
      <c r="F1666" s="92"/>
      <c r="G1666" s="92"/>
      <c r="H1666" s="92"/>
      <c r="I1666" s="92"/>
      <c r="J1666" s="92"/>
      <c r="K1666" s="92"/>
      <c r="L1666" s="92"/>
      <c r="M1666" s="92"/>
      <c r="N1666" s="92"/>
      <c r="O1666" s="92"/>
      <c r="P1666" s="92"/>
      <c r="Q1666" s="92"/>
      <c r="R1666" s="92"/>
      <c r="S1666" s="92"/>
      <c r="T1666" s="109">
        <f>+SUM(T1662:V1665)</f>
        <v>100</v>
      </c>
      <c r="U1666" s="86"/>
      <c r="V1666" s="90"/>
      <c r="W1666" s="15"/>
      <c r="X1666" s="15"/>
      <c r="Y1666" s="15"/>
    </row>
    <row r="1667" spans="1:25" s="16" customFormat="1" ht="13" x14ac:dyDescent="0.3">
      <c r="A1667" s="24"/>
      <c r="B1667" s="25"/>
      <c r="C1667" s="25"/>
      <c r="D1667" s="25"/>
      <c r="E1667" s="25"/>
      <c r="F1667" s="25"/>
      <c r="G1667" s="25"/>
      <c r="H1667" s="25"/>
      <c r="I1667" s="25"/>
      <c r="J1667" s="25"/>
      <c r="K1667" s="25"/>
      <c r="L1667" s="25"/>
      <c r="M1667" s="25"/>
      <c r="N1667" s="25"/>
      <c r="O1667" s="25"/>
      <c r="P1667" s="25"/>
      <c r="Q1667" s="25"/>
      <c r="R1667" s="25"/>
      <c r="S1667" s="22"/>
      <c r="T1667" s="22"/>
      <c r="U1667" s="22"/>
      <c r="V1667" s="23"/>
      <c r="W1667" s="15"/>
      <c r="X1667" s="15"/>
      <c r="Y1667" s="15"/>
    </row>
    <row r="1668" spans="1:25" s="16" customFormat="1" ht="13" x14ac:dyDescent="0.3">
      <c r="A1668" s="103" t="s">
        <v>117</v>
      </c>
      <c r="B1668" s="104"/>
      <c r="C1668" s="104"/>
      <c r="D1668" s="104"/>
      <c r="E1668" s="104"/>
      <c r="F1668" s="104"/>
      <c r="G1668" s="104"/>
      <c r="H1668" s="104"/>
      <c r="I1668" s="104"/>
      <c r="J1668" s="104"/>
      <c r="K1668" s="104"/>
      <c r="L1668" s="104"/>
      <c r="M1668" s="104"/>
      <c r="N1668" s="104"/>
      <c r="O1668" s="104"/>
      <c r="P1668" s="104"/>
      <c r="Q1668" s="104"/>
      <c r="R1668" s="104"/>
      <c r="S1668" s="104"/>
      <c r="T1668" s="104"/>
      <c r="U1668" s="104"/>
      <c r="V1668" s="105"/>
      <c r="W1668" s="15"/>
      <c r="X1668" s="15"/>
      <c r="Y1668" s="15"/>
    </row>
    <row r="1669" spans="1:25" s="16" customFormat="1" ht="13" x14ac:dyDescent="0.3">
      <c r="A1669" s="85" t="s">
        <v>118</v>
      </c>
      <c r="B1669" s="86"/>
      <c r="C1669" s="86"/>
      <c r="D1669" s="86"/>
      <c r="E1669" s="86"/>
      <c r="F1669" s="86"/>
      <c r="G1669" s="86"/>
      <c r="H1669" s="86"/>
      <c r="I1669" s="86"/>
      <c r="J1669" s="86"/>
      <c r="K1669" s="86" t="s">
        <v>119</v>
      </c>
      <c r="L1669" s="86"/>
      <c r="M1669" s="86" t="s">
        <v>120</v>
      </c>
      <c r="N1669" s="86"/>
      <c r="O1669" s="86" t="s">
        <v>121</v>
      </c>
      <c r="P1669" s="86"/>
      <c r="Q1669" s="86"/>
      <c r="R1669" s="86" t="s">
        <v>122</v>
      </c>
      <c r="S1669" s="86"/>
      <c r="T1669" s="86" t="s">
        <v>106</v>
      </c>
      <c r="U1669" s="86"/>
      <c r="V1669" s="90"/>
      <c r="W1669" s="15"/>
      <c r="X1669" s="15"/>
      <c r="Y1669" s="15"/>
    </row>
    <row r="1670" spans="1:25" s="16" customFormat="1" ht="13" x14ac:dyDescent="0.3">
      <c r="A1670" s="85"/>
      <c r="B1670" s="86"/>
      <c r="C1670" s="86"/>
      <c r="D1670" s="86"/>
      <c r="E1670" s="86"/>
      <c r="F1670" s="86"/>
      <c r="G1670" s="86"/>
      <c r="H1670" s="86"/>
      <c r="I1670" s="86"/>
      <c r="J1670" s="86"/>
      <c r="K1670" s="86"/>
      <c r="L1670" s="86"/>
      <c r="M1670" s="86"/>
      <c r="N1670" s="86"/>
      <c r="O1670" s="86"/>
      <c r="P1670" s="86"/>
      <c r="Q1670" s="86"/>
      <c r="R1670" s="86"/>
      <c r="S1670" s="86"/>
      <c r="T1670" s="86"/>
      <c r="U1670" s="86"/>
      <c r="V1670" s="90"/>
      <c r="W1670" s="15"/>
      <c r="X1670" s="15"/>
      <c r="Y1670" s="15"/>
    </row>
    <row r="1671" spans="1:25" s="16" customFormat="1" ht="13" x14ac:dyDescent="0.3">
      <c r="A1671" s="85"/>
      <c r="B1671" s="86"/>
      <c r="C1671" s="86"/>
      <c r="D1671" s="86"/>
      <c r="E1671" s="86"/>
      <c r="F1671" s="86"/>
      <c r="G1671" s="86"/>
      <c r="H1671" s="86"/>
      <c r="I1671" s="86"/>
      <c r="J1671" s="86"/>
      <c r="K1671" s="86"/>
      <c r="L1671" s="86"/>
      <c r="M1671" s="86"/>
      <c r="N1671" s="86"/>
      <c r="O1671" s="86"/>
      <c r="P1671" s="86"/>
      <c r="Q1671" s="86"/>
      <c r="R1671" s="86"/>
      <c r="S1671" s="86"/>
      <c r="T1671" s="86"/>
      <c r="U1671" s="86"/>
      <c r="V1671" s="90"/>
      <c r="W1671" s="15"/>
      <c r="X1671" s="15"/>
      <c r="Y1671" s="15"/>
    </row>
    <row r="1672" spans="1:25" s="16" customFormat="1" ht="13" x14ac:dyDescent="0.3">
      <c r="A1672" s="85"/>
      <c r="B1672" s="86"/>
      <c r="C1672" s="86"/>
      <c r="D1672" s="86"/>
      <c r="E1672" s="86"/>
      <c r="F1672" s="86"/>
      <c r="G1672" s="86"/>
      <c r="H1672" s="86"/>
      <c r="I1672" s="86"/>
      <c r="J1672" s="86"/>
      <c r="K1672" s="86"/>
      <c r="L1672" s="86"/>
      <c r="M1672" s="86"/>
      <c r="N1672" s="86"/>
      <c r="O1672" s="86"/>
      <c r="P1672" s="86"/>
      <c r="Q1672" s="86"/>
      <c r="R1672" s="86"/>
      <c r="S1672" s="86"/>
      <c r="T1672" s="86"/>
      <c r="U1672" s="86"/>
      <c r="V1672" s="90"/>
      <c r="W1672" s="15"/>
      <c r="X1672" s="15"/>
      <c r="Y1672" s="15"/>
    </row>
    <row r="1673" spans="1:25" s="16" customFormat="1" ht="13" x14ac:dyDescent="0.3">
      <c r="A1673" s="91" t="s">
        <v>109</v>
      </c>
      <c r="B1673" s="92"/>
      <c r="C1673" s="92"/>
      <c r="D1673" s="92"/>
      <c r="E1673" s="92"/>
      <c r="F1673" s="92"/>
      <c r="G1673" s="92"/>
      <c r="H1673" s="92"/>
      <c r="I1673" s="92"/>
      <c r="J1673" s="92"/>
      <c r="K1673" s="92"/>
      <c r="L1673" s="92"/>
      <c r="M1673" s="92"/>
      <c r="N1673" s="92"/>
      <c r="O1673" s="92"/>
      <c r="P1673" s="92"/>
      <c r="Q1673" s="92"/>
      <c r="R1673" s="92"/>
      <c r="S1673" s="92"/>
      <c r="T1673" s="86"/>
      <c r="U1673" s="86"/>
      <c r="V1673" s="90"/>
      <c r="W1673" s="15"/>
      <c r="X1673" s="15"/>
      <c r="Y1673" s="15"/>
    </row>
    <row r="1674" spans="1:25" s="16" customFormat="1" ht="13" x14ac:dyDescent="0.3">
      <c r="A1674" s="20"/>
      <c r="B1674" s="21"/>
      <c r="C1674" s="21"/>
      <c r="D1674" s="21"/>
      <c r="E1674" s="21"/>
      <c r="F1674" s="21"/>
      <c r="G1674" s="21"/>
      <c r="H1674" s="21"/>
      <c r="I1674" s="21"/>
      <c r="J1674" s="21"/>
      <c r="K1674" s="21"/>
      <c r="L1674" s="21"/>
      <c r="M1674" s="21"/>
      <c r="N1674" s="21"/>
      <c r="O1674" s="21"/>
      <c r="P1674" s="21"/>
      <c r="Q1674" s="21"/>
      <c r="R1674" s="21"/>
      <c r="S1674" s="22"/>
      <c r="T1674" s="22"/>
      <c r="U1674" s="22"/>
      <c r="V1674" s="23"/>
      <c r="W1674" s="26"/>
      <c r="X1674" s="26"/>
      <c r="Y1674" s="26"/>
    </row>
    <row r="1675" spans="1:25" s="16" customFormat="1" ht="13" x14ac:dyDescent="0.3">
      <c r="A1675" s="103" t="s">
        <v>123</v>
      </c>
      <c r="B1675" s="104"/>
      <c r="C1675" s="104"/>
      <c r="D1675" s="104"/>
      <c r="E1675" s="104"/>
      <c r="F1675" s="104"/>
      <c r="G1675" s="104"/>
      <c r="H1675" s="104"/>
      <c r="I1675" s="104"/>
      <c r="J1675" s="104"/>
      <c r="K1675" s="104"/>
      <c r="L1675" s="104"/>
      <c r="M1675" s="104"/>
      <c r="N1675" s="104"/>
      <c r="O1675" s="104"/>
      <c r="P1675" s="104"/>
      <c r="Q1675" s="104"/>
      <c r="R1675" s="104"/>
      <c r="S1675" s="104"/>
      <c r="T1675" s="104"/>
      <c r="U1675" s="104"/>
      <c r="V1675" s="105"/>
      <c r="W1675" s="15"/>
      <c r="X1675" s="15"/>
      <c r="Y1675" s="15"/>
    </row>
    <row r="1676" spans="1:25" s="16" customFormat="1" ht="22.5" customHeight="1" x14ac:dyDescent="0.3">
      <c r="A1676" s="85" t="s">
        <v>124</v>
      </c>
      <c r="B1676" s="86"/>
      <c r="C1676" s="86"/>
      <c r="D1676" s="86"/>
      <c r="E1676" s="86"/>
      <c r="F1676" s="86"/>
      <c r="G1676" s="86"/>
      <c r="H1676" s="86"/>
      <c r="I1676" s="86"/>
      <c r="J1676" s="106" t="s">
        <v>125</v>
      </c>
      <c r="K1676" s="106"/>
      <c r="L1676" s="106"/>
      <c r="M1676" s="106"/>
      <c r="N1676" s="107" t="s">
        <v>126</v>
      </c>
      <c r="O1676" s="107"/>
      <c r="P1676" s="108"/>
      <c r="Q1676" s="86" t="s">
        <v>105</v>
      </c>
      <c r="R1676" s="86"/>
      <c r="S1676" s="86"/>
      <c r="T1676" s="86" t="s">
        <v>106</v>
      </c>
      <c r="U1676" s="86"/>
      <c r="V1676" s="90"/>
      <c r="W1676" s="15"/>
      <c r="X1676" s="15"/>
      <c r="Y1676" s="15"/>
    </row>
    <row r="1677" spans="1:25" s="16" customFormat="1" ht="13" x14ac:dyDescent="0.3">
      <c r="A1677" s="95" t="s">
        <v>183</v>
      </c>
      <c r="B1677" s="96"/>
      <c r="C1677" s="96"/>
      <c r="D1677" s="96"/>
      <c r="E1677" s="96"/>
      <c r="F1677" s="96"/>
      <c r="G1677" s="96"/>
      <c r="H1677" s="96"/>
      <c r="I1677" s="96"/>
      <c r="J1677" s="97">
        <v>1</v>
      </c>
      <c r="K1677" s="97"/>
      <c r="L1677" s="97"/>
      <c r="M1677" s="97"/>
      <c r="N1677" s="98">
        <v>139345</v>
      </c>
      <c r="O1677" s="98"/>
      <c r="P1677" s="99"/>
      <c r="Q1677" s="100">
        <v>2.8</v>
      </c>
      <c r="R1677" s="100"/>
      <c r="S1677" s="100"/>
      <c r="T1677" s="101">
        <f>+(J1677*N1677)/Q1677</f>
        <v>49766.071428571435</v>
      </c>
      <c r="U1677" s="101"/>
      <c r="V1677" s="102"/>
      <c r="W1677" s="15"/>
      <c r="X1677" s="15"/>
      <c r="Y1677" s="15"/>
    </row>
    <row r="1678" spans="1:25" s="16" customFormat="1" ht="13" x14ac:dyDescent="0.3">
      <c r="A1678" s="95" t="s">
        <v>128</v>
      </c>
      <c r="B1678" s="96"/>
      <c r="C1678" s="96"/>
      <c r="D1678" s="96"/>
      <c r="E1678" s="96"/>
      <c r="F1678" s="96"/>
      <c r="G1678" s="96"/>
      <c r="H1678" s="96"/>
      <c r="I1678" s="96"/>
      <c r="J1678" s="97">
        <v>1</v>
      </c>
      <c r="K1678" s="97"/>
      <c r="L1678" s="97"/>
      <c r="M1678" s="97"/>
      <c r="N1678" s="98">
        <v>95436</v>
      </c>
      <c r="O1678" s="98"/>
      <c r="P1678" s="99"/>
      <c r="Q1678" s="100">
        <v>2.8</v>
      </c>
      <c r="R1678" s="100"/>
      <c r="S1678" s="100"/>
      <c r="T1678" s="101">
        <f>+(J1678*N1678)/Q1678</f>
        <v>34084.285714285717</v>
      </c>
      <c r="U1678" s="101"/>
      <c r="V1678" s="102"/>
      <c r="W1678" s="15"/>
      <c r="X1678" s="15"/>
      <c r="Y1678" s="15"/>
    </row>
    <row r="1679" spans="1:25" s="16" customFormat="1" ht="13" x14ac:dyDescent="0.3">
      <c r="A1679" s="85"/>
      <c r="B1679" s="86"/>
      <c r="C1679" s="86"/>
      <c r="D1679" s="86"/>
      <c r="E1679" s="86"/>
      <c r="F1679" s="86"/>
      <c r="G1679" s="86"/>
      <c r="H1679" s="86"/>
      <c r="I1679" s="86"/>
      <c r="J1679" s="87"/>
      <c r="K1679" s="88"/>
      <c r="L1679" s="88"/>
      <c r="M1679" s="88"/>
      <c r="N1679" s="88"/>
      <c r="O1679" s="88"/>
      <c r="P1679" s="89"/>
      <c r="Q1679" s="86"/>
      <c r="R1679" s="86"/>
      <c r="S1679" s="86"/>
      <c r="T1679" s="86"/>
      <c r="U1679" s="86"/>
      <c r="V1679" s="90"/>
      <c r="W1679" s="15"/>
      <c r="X1679" s="15"/>
      <c r="Y1679" s="15"/>
    </row>
    <row r="1680" spans="1:25" s="16" customFormat="1" ht="13" x14ac:dyDescent="0.3">
      <c r="A1680" s="91" t="s">
        <v>109</v>
      </c>
      <c r="B1680" s="92"/>
      <c r="C1680" s="92"/>
      <c r="D1680" s="92"/>
      <c r="E1680" s="92"/>
      <c r="F1680" s="92"/>
      <c r="G1680" s="92"/>
      <c r="H1680" s="92"/>
      <c r="I1680" s="92"/>
      <c r="J1680" s="92"/>
      <c r="K1680" s="92"/>
      <c r="L1680" s="92"/>
      <c r="M1680" s="92"/>
      <c r="N1680" s="92"/>
      <c r="O1680" s="92"/>
      <c r="P1680" s="92"/>
      <c r="Q1680" s="92"/>
      <c r="R1680" s="92"/>
      <c r="S1680" s="92"/>
      <c r="T1680" s="93">
        <f>+SUM(T1677:V1678)</f>
        <v>83850.357142857159</v>
      </c>
      <c r="U1680" s="93"/>
      <c r="V1680" s="94"/>
      <c r="W1680" s="15"/>
      <c r="X1680" s="15"/>
      <c r="Y1680" s="15"/>
    </row>
    <row r="1681" spans="1:25" s="28" customFormat="1" x14ac:dyDescent="0.35">
      <c r="A1681" s="77" t="s">
        <v>129</v>
      </c>
      <c r="B1681" s="78"/>
      <c r="C1681" s="78"/>
      <c r="D1681" s="78"/>
      <c r="E1681" s="78"/>
      <c r="F1681" s="78"/>
      <c r="G1681" s="78"/>
      <c r="H1681" s="78"/>
      <c r="I1681" s="78"/>
      <c r="J1681" s="78"/>
      <c r="K1681" s="78"/>
      <c r="L1681" s="78"/>
      <c r="M1681" s="78"/>
      <c r="N1681" s="78"/>
      <c r="O1681" s="78"/>
      <c r="P1681" s="78"/>
      <c r="Q1681" s="78"/>
      <c r="R1681" s="78"/>
      <c r="S1681" s="78"/>
      <c r="T1681" s="79">
        <f>+T1680+T1673+T1666+T1658</f>
        <v>85450.357142857159</v>
      </c>
      <c r="U1681" s="79"/>
      <c r="V1681" s="80"/>
      <c r="W1681" s="15"/>
      <c r="X1681" s="15"/>
      <c r="Y1681" s="15"/>
    </row>
    <row r="1682" spans="1:25" s="28" customFormat="1" x14ac:dyDescent="0.35">
      <c r="A1682" s="29" t="s">
        <v>130</v>
      </c>
      <c r="B1682" s="30"/>
      <c r="C1682" s="30"/>
      <c r="D1682" s="31"/>
      <c r="E1682" s="32">
        <v>0.25</v>
      </c>
      <c r="F1682" s="30"/>
      <c r="G1682" s="30"/>
      <c r="H1682" s="30"/>
      <c r="I1682" s="30"/>
      <c r="J1682" s="30"/>
      <c r="K1682" s="30"/>
      <c r="L1682" s="30"/>
      <c r="M1682" s="31"/>
      <c r="N1682" s="27"/>
      <c r="O1682" s="27"/>
      <c r="P1682" s="27"/>
      <c r="Q1682" s="27"/>
      <c r="R1682" s="27"/>
      <c r="S1682" s="27" t="s">
        <v>131</v>
      </c>
      <c r="T1682" s="79">
        <f>+T1681*E1682</f>
        <v>21362.58928571429</v>
      </c>
      <c r="U1682" s="79"/>
      <c r="V1682" s="80"/>
      <c r="W1682" s="15"/>
      <c r="X1682" s="15"/>
      <c r="Y1682" s="15"/>
    </row>
    <row r="1683" spans="1:25" s="28" customFormat="1" ht="15" thickBot="1" x14ac:dyDescent="0.4">
      <c r="A1683" s="81" t="s">
        <v>132</v>
      </c>
      <c r="B1683" s="82"/>
      <c r="C1683" s="82"/>
      <c r="D1683" s="82"/>
      <c r="E1683" s="82"/>
      <c r="F1683" s="82"/>
      <c r="G1683" s="82"/>
      <c r="H1683" s="82"/>
      <c r="I1683" s="82"/>
      <c r="J1683" s="82"/>
      <c r="K1683" s="82"/>
      <c r="L1683" s="82"/>
      <c r="M1683" s="82"/>
      <c r="N1683" s="82"/>
      <c r="O1683" s="82"/>
      <c r="P1683" s="82"/>
      <c r="Q1683" s="82"/>
      <c r="R1683" s="82"/>
      <c r="S1683" s="82"/>
      <c r="T1683" s="83">
        <f>+T1682+T1681</f>
        <v>106812.94642857145</v>
      </c>
      <c r="U1683" s="83"/>
      <c r="V1683" s="84"/>
      <c r="W1683" s="15"/>
      <c r="X1683" s="15"/>
      <c r="Y1683" s="15"/>
    </row>
    <row r="1685" spans="1:25" ht="15" thickBot="1" x14ac:dyDescent="0.4"/>
    <row r="1686" spans="1:25" s="12" customFormat="1" ht="30" customHeight="1" x14ac:dyDescent="0.35">
      <c r="A1686" s="137"/>
      <c r="B1686" s="138"/>
      <c r="C1686" s="138"/>
      <c r="D1686" s="139"/>
      <c r="E1686" s="146" t="s">
        <v>94</v>
      </c>
      <c r="F1686" s="147"/>
      <c r="G1686" s="147"/>
      <c r="H1686" s="147"/>
      <c r="I1686" s="147"/>
      <c r="J1686" s="147"/>
      <c r="K1686" s="147"/>
      <c r="L1686" s="147"/>
      <c r="M1686" s="147"/>
      <c r="N1686" s="147"/>
      <c r="O1686" s="147"/>
      <c r="P1686" s="147"/>
      <c r="Q1686" s="147"/>
      <c r="R1686" s="147"/>
      <c r="S1686" s="148"/>
      <c r="T1686" s="146" t="s">
        <v>95</v>
      </c>
      <c r="U1686" s="147"/>
      <c r="V1686" s="148"/>
    </row>
    <row r="1687" spans="1:25" s="12" customFormat="1" ht="30" customHeight="1" thickBot="1" x14ac:dyDescent="0.4">
      <c r="A1687" s="140"/>
      <c r="B1687" s="141"/>
      <c r="C1687" s="141"/>
      <c r="D1687" s="142"/>
      <c r="E1687" s="149"/>
      <c r="F1687" s="150"/>
      <c r="G1687" s="150"/>
      <c r="H1687" s="150"/>
      <c r="I1687" s="150"/>
      <c r="J1687" s="150"/>
      <c r="K1687" s="150"/>
      <c r="L1687" s="150"/>
      <c r="M1687" s="150"/>
      <c r="N1687" s="150"/>
      <c r="O1687" s="150"/>
      <c r="P1687" s="150"/>
      <c r="Q1687" s="150"/>
      <c r="R1687" s="150"/>
      <c r="S1687" s="151"/>
      <c r="T1687" s="149"/>
      <c r="U1687" s="150"/>
      <c r="V1687" s="151"/>
    </row>
    <row r="1688" spans="1:25" s="12" customFormat="1" ht="5.15" customHeight="1" thickBot="1" x14ac:dyDescent="0.4">
      <c r="A1688" s="140"/>
      <c r="B1688" s="141"/>
      <c r="C1688" s="141"/>
      <c r="D1688" s="142"/>
      <c r="E1688" s="152"/>
      <c r="F1688" s="153"/>
      <c r="G1688" s="153"/>
      <c r="H1688" s="153"/>
      <c r="I1688" s="153"/>
      <c r="J1688" s="153"/>
      <c r="K1688" s="153"/>
      <c r="L1688" s="153"/>
      <c r="M1688" s="153"/>
      <c r="N1688" s="153"/>
      <c r="O1688" s="153"/>
      <c r="P1688" s="153"/>
      <c r="Q1688" s="153"/>
      <c r="R1688" s="153"/>
      <c r="S1688" s="153"/>
      <c r="T1688" s="153"/>
      <c r="U1688" s="153"/>
      <c r="V1688" s="154"/>
    </row>
    <row r="1689" spans="1:25" s="12" customFormat="1" ht="25" customHeight="1" thickBot="1" x14ac:dyDescent="0.4">
      <c r="A1689" s="140"/>
      <c r="B1689" s="141"/>
      <c r="C1689" s="141"/>
      <c r="D1689" s="142"/>
      <c r="E1689" s="128" t="s">
        <v>96</v>
      </c>
      <c r="F1689" s="129"/>
      <c r="G1689" s="129"/>
      <c r="H1689" s="129"/>
      <c r="I1689" s="129"/>
      <c r="J1689" s="129"/>
      <c r="K1689" s="129"/>
      <c r="L1689" s="129"/>
      <c r="M1689" s="129"/>
      <c r="N1689" s="129"/>
      <c r="O1689" s="129"/>
      <c r="P1689" s="129"/>
      <c r="Q1689" s="129"/>
      <c r="R1689" s="129"/>
      <c r="S1689" s="129"/>
      <c r="T1689" s="129"/>
      <c r="U1689" s="129"/>
      <c r="V1689" s="130"/>
    </row>
    <row r="1690" spans="1:25" s="12" customFormat="1" ht="5.15" customHeight="1" thickBot="1" x14ac:dyDescent="0.4">
      <c r="A1690" s="143"/>
      <c r="B1690" s="144"/>
      <c r="C1690" s="144"/>
      <c r="D1690" s="145"/>
      <c r="E1690" s="128"/>
      <c r="F1690" s="129"/>
      <c r="G1690" s="129"/>
      <c r="H1690" s="129"/>
      <c r="I1690" s="129"/>
      <c r="J1690" s="129"/>
      <c r="K1690" s="129"/>
      <c r="L1690" s="129"/>
      <c r="M1690" s="129"/>
      <c r="N1690" s="129"/>
      <c r="O1690" s="129"/>
      <c r="P1690" s="129"/>
      <c r="Q1690" s="129"/>
      <c r="R1690" s="129"/>
      <c r="S1690" s="129"/>
      <c r="T1690" s="129"/>
      <c r="U1690" s="129"/>
      <c r="V1690" s="130"/>
    </row>
    <row r="1691" spans="1:25" s="14" customFormat="1" x14ac:dyDescent="0.35">
      <c r="A1691" s="131" t="s">
        <v>97</v>
      </c>
      <c r="B1691" s="132"/>
      <c r="C1691" s="132"/>
      <c r="D1691" s="132"/>
      <c r="E1691" s="132"/>
      <c r="F1691" s="132"/>
      <c r="G1691" s="132"/>
      <c r="H1691" s="132"/>
      <c r="I1691" s="132"/>
      <c r="J1691" s="132"/>
      <c r="K1691" s="132"/>
      <c r="L1691" s="132"/>
      <c r="M1691" s="132"/>
      <c r="N1691" s="132"/>
      <c r="O1691" s="132"/>
      <c r="P1691" s="132"/>
      <c r="Q1691" s="132"/>
      <c r="R1691" s="132"/>
      <c r="S1691" s="132"/>
      <c r="T1691" s="132"/>
      <c r="U1691" s="132"/>
      <c r="V1691" s="133"/>
      <c r="W1691" s="13"/>
      <c r="X1691" s="13"/>
      <c r="Y1691" s="13"/>
    </row>
    <row r="1692" spans="1:25" s="16" customFormat="1" ht="13" x14ac:dyDescent="0.3">
      <c r="A1692" s="134" t="s">
        <v>98</v>
      </c>
      <c r="B1692" s="135"/>
      <c r="C1692" s="135" t="s">
        <v>3</v>
      </c>
      <c r="D1692" s="135"/>
      <c r="E1692" s="135"/>
      <c r="F1692" s="135"/>
      <c r="G1692" s="135"/>
      <c r="H1692" s="135"/>
      <c r="I1692" s="135"/>
      <c r="J1692" s="135"/>
      <c r="K1692" s="135"/>
      <c r="L1692" s="135"/>
      <c r="M1692" s="135"/>
      <c r="N1692" s="135"/>
      <c r="O1692" s="135"/>
      <c r="P1692" s="135"/>
      <c r="Q1692" s="135"/>
      <c r="R1692" s="135" t="s">
        <v>99</v>
      </c>
      <c r="S1692" s="135"/>
      <c r="T1692" s="135" t="s">
        <v>100</v>
      </c>
      <c r="U1692" s="135"/>
      <c r="V1692" s="136"/>
      <c r="W1692" s="15"/>
      <c r="X1692" s="15"/>
      <c r="Y1692" s="15"/>
    </row>
    <row r="1693" spans="1:25" s="14" customFormat="1" ht="52.5" customHeight="1" x14ac:dyDescent="0.35">
      <c r="A1693" s="123">
        <f>+'2026'!B37</f>
        <v>31</v>
      </c>
      <c r="B1693" s="124"/>
      <c r="C1693" s="125" t="str">
        <f>+'2026'!F37</f>
        <v>Limpieza, revisión y mantenimiento de red de aguas lluvias. Incluye herramientas, retiro de residuos y disposición adecuada; ejecución conforme a buenas prácticas para garantizar flujo y drenaje. Entrega a satisfacción y funcionamiento</v>
      </c>
      <c r="D1693" s="126"/>
      <c r="E1693" s="126"/>
      <c r="F1693" s="126"/>
      <c r="G1693" s="126"/>
      <c r="H1693" s="126"/>
      <c r="I1693" s="126"/>
      <c r="J1693" s="126"/>
      <c r="K1693" s="126"/>
      <c r="L1693" s="126"/>
      <c r="M1693" s="126"/>
      <c r="N1693" s="126"/>
      <c r="O1693" s="126"/>
      <c r="P1693" s="126"/>
      <c r="Q1693" s="126"/>
      <c r="R1693" s="126" t="str">
        <f>+'2026'!G37</f>
        <v>ML</v>
      </c>
      <c r="S1693" s="126"/>
      <c r="T1693" s="126"/>
      <c r="U1693" s="126"/>
      <c r="V1693" s="127"/>
      <c r="W1693" s="13"/>
      <c r="X1693" s="13"/>
      <c r="Y1693" s="13"/>
    </row>
    <row r="1694" spans="1:25" s="16" customFormat="1" ht="13" x14ac:dyDescent="0.3">
      <c r="A1694" s="17"/>
      <c r="B1694" s="18"/>
      <c r="C1694" s="18"/>
      <c r="D1694" s="18"/>
      <c r="E1694" s="18"/>
      <c r="F1694" s="18"/>
      <c r="G1694" s="18"/>
      <c r="H1694" s="18"/>
      <c r="I1694" s="18"/>
      <c r="J1694" s="18"/>
      <c r="K1694" s="18"/>
      <c r="L1694" s="18"/>
      <c r="M1694" s="18"/>
      <c r="N1694" s="18"/>
      <c r="O1694" s="18"/>
      <c r="P1694" s="18"/>
      <c r="Q1694" s="18"/>
      <c r="R1694" s="18"/>
      <c r="S1694" s="18"/>
      <c r="T1694" s="18"/>
      <c r="U1694" s="18"/>
      <c r="V1694" s="19"/>
      <c r="W1694" s="15"/>
      <c r="X1694" s="15"/>
      <c r="Y1694" s="15"/>
    </row>
    <row r="1695" spans="1:25" s="16" customFormat="1" ht="13" x14ac:dyDescent="0.3">
      <c r="A1695" s="103" t="s">
        <v>101</v>
      </c>
      <c r="B1695" s="104"/>
      <c r="C1695" s="104"/>
      <c r="D1695" s="104"/>
      <c r="E1695" s="104"/>
      <c r="F1695" s="104"/>
      <c r="G1695" s="104"/>
      <c r="H1695" s="104"/>
      <c r="I1695" s="104"/>
      <c r="J1695" s="104"/>
      <c r="K1695" s="104"/>
      <c r="L1695" s="104"/>
      <c r="M1695" s="104"/>
      <c r="N1695" s="104"/>
      <c r="O1695" s="104"/>
      <c r="P1695" s="104"/>
      <c r="Q1695" s="104"/>
      <c r="R1695" s="104"/>
      <c r="S1695" s="104"/>
      <c r="T1695" s="104"/>
      <c r="U1695" s="104"/>
      <c r="V1695" s="105"/>
      <c r="W1695" s="15"/>
      <c r="X1695" s="15"/>
      <c r="Y1695" s="15"/>
    </row>
    <row r="1696" spans="1:25" s="16" customFormat="1" ht="13" x14ac:dyDescent="0.3">
      <c r="A1696" s="85" t="s">
        <v>3</v>
      </c>
      <c r="B1696" s="86"/>
      <c r="C1696" s="86"/>
      <c r="D1696" s="86"/>
      <c r="E1696" s="86"/>
      <c r="F1696" s="86"/>
      <c r="G1696" s="86"/>
      <c r="H1696" s="86" t="s">
        <v>102</v>
      </c>
      <c r="I1696" s="86"/>
      <c r="J1696" s="86"/>
      <c r="K1696" s="86" t="s">
        <v>103</v>
      </c>
      <c r="L1696" s="86"/>
      <c r="M1696" s="86"/>
      <c r="N1696" s="86"/>
      <c r="O1696" s="86" t="s">
        <v>104</v>
      </c>
      <c r="P1696" s="86"/>
      <c r="Q1696" s="86"/>
      <c r="R1696" s="86" t="s">
        <v>105</v>
      </c>
      <c r="S1696" s="86"/>
      <c r="T1696" s="86" t="s">
        <v>106</v>
      </c>
      <c r="U1696" s="86"/>
      <c r="V1696" s="90"/>
      <c r="W1696" s="15"/>
      <c r="X1696" s="15"/>
      <c r="Y1696" s="15"/>
    </row>
    <row r="1697" spans="1:25" s="16" customFormat="1" ht="13" x14ac:dyDescent="0.3">
      <c r="A1697" s="95" t="s">
        <v>107</v>
      </c>
      <c r="B1697" s="122"/>
      <c r="C1697" s="122"/>
      <c r="D1697" s="122"/>
      <c r="E1697" s="122"/>
      <c r="F1697" s="122"/>
      <c r="G1697" s="122"/>
      <c r="H1697" s="86"/>
      <c r="I1697" s="86"/>
      <c r="J1697" s="86"/>
      <c r="K1697" s="121" t="s">
        <v>156</v>
      </c>
      <c r="L1697" s="121"/>
      <c r="M1697" s="121"/>
      <c r="N1697" s="121"/>
      <c r="O1697" s="101"/>
      <c r="P1697" s="101"/>
      <c r="Q1697" s="101"/>
      <c r="R1697" s="121"/>
      <c r="S1697" s="121"/>
      <c r="T1697" s="101">
        <v>1500</v>
      </c>
      <c r="U1697" s="101"/>
      <c r="V1697" s="102"/>
      <c r="W1697" s="15"/>
      <c r="X1697" s="15"/>
      <c r="Y1697" s="15"/>
    </row>
    <row r="1698" spans="1:25" s="16" customFormat="1" ht="13" x14ac:dyDescent="0.3">
      <c r="A1698" s="95"/>
      <c r="B1698" s="122"/>
      <c r="C1698" s="122"/>
      <c r="D1698" s="122"/>
      <c r="E1698" s="122"/>
      <c r="F1698" s="122"/>
      <c r="G1698" s="122"/>
      <c r="H1698" s="86"/>
      <c r="I1698" s="86"/>
      <c r="J1698" s="86"/>
      <c r="K1698" s="121"/>
      <c r="L1698" s="121"/>
      <c r="M1698" s="121"/>
      <c r="N1698" s="121"/>
      <c r="O1698" s="101"/>
      <c r="P1698" s="101"/>
      <c r="Q1698" s="101"/>
      <c r="R1698" s="121"/>
      <c r="S1698" s="121"/>
      <c r="T1698" s="101"/>
      <c r="U1698" s="101"/>
      <c r="V1698" s="102"/>
      <c r="W1698" s="15"/>
      <c r="X1698" s="15"/>
      <c r="Y1698" s="15"/>
    </row>
    <row r="1699" spans="1:25" s="16" customFormat="1" ht="13" x14ac:dyDescent="0.3">
      <c r="A1699" s="95"/>
      <c r="B1699" s="96"/>
      <c r="C1699" s="96"/>
      <c r="D1699" s="96"/>
      <c r="E1699" s="96"/>
      <c r="F1699" s="96"/>
      <c r="G1699" s="96"/>
      <c r="H1699" s="86"/>
      <c r="I1699" s="86"/>
      <c r="J1699" s="86"/>
      <c r="K1699" s="121"/>
      <c r="L1699" s="121"/>
      <c r="M1699" s="121"/>
      <c r="N1699" s="121"/>
      <c r="O1699" s="101"/>
      <c r="P1699" s="101"/>
      <c r="Q1699" s="101"/>
      <c r="R1699" s="121"/>
      <c r="S1699" s="121"/>
      <c r="T1699" s="101"/>
      <c r="U1699" s="101"/>
      <c r="V1699" s="102"/>
      <c r="W1699" s="15"/>
      <c r="X1699" s="15"/>
      <c r="Y1699" s="15"/>
    </row>
    <row r="1700" spans="1:25" s="16" customFormat="1" ht="13" x14ac:dyDescent="0.3">
      <c r="A1700" s="95"/>
      <c r="B1700" s="96"/>
      <c r="C1700" s="96"/>
      <c r="D1700" s="96"/>
      <c r="E1700" s="96"/>
      <c r="F1700" s="96"/>
      <c r="G1700" s="96"/>
      <c r="H1700" s="86"/>
      <c r="I1700" s="86"/>
      <c r="J1700" s="86"/>
      <c r="K1700" s="121"/>
      <c r="L1700" s="121"/>
      <c r="M1700" s="121"/>
      <c r="N1700" s="121"/>
      <c r="O1700" s="101"/>
      <c r="P1700" s="101"/>
      <c r="Q1700" s="101"/>
      <c r="R1700" s="121"/>
      <c r="S1700" s="121"/>
      <c r="T1700" s="101"/>
      <c r="U1700" s="101"/>
      <c r="V1700" s="102"/>
      <c r="W1700" s="15"/>
      <c r="X1700" s="15"/>
      <c r="Y1700" s="15"/>
    </row>
    <row r="1701" spans="1:25" s="16" customFormat="1" ht="13" x14ac:dyDescent="0.3">
      <c r="A1701" s="91" t="s">
        <v>109</v>
      </c>
      <c r="B1701" s="92"/>
      <c r="C1701" s="92"/>
      <c r="D1701" s="92"/>
      <c r="E1701" s="92"/>
      <c r="F1701" s="92"/>
      <c r="G1701" s="92"/>
      <c r="H1701" s="92"/>
      <c r="I1701" s="92"/>
      <c r="J1701" s="92"/>
      <c r="K1701" s="92"/>
      <c r="L1701" s="92"/>
      <c r="M1701" s="92"/>
      <c r="N1701" s="92"/>
      <c r="O1701" s="92"/>
      <c r="P1701" s="92"/>
      <c r="Q1701" s="92"/>
      <c r="R1701" s="92"/>
      <c r="S1701" s="92"/>
      <c r="T1701" s="109">
        <f>+SUM(T1697:V1700)</f>
        <v>1500</v>
      </c>
      <c r="U1701" s="86"/>
      <c r="V1701" s="90"/>
      <c r="W1701" s="15"/>
      <c r="X1701" s="15"/>
      <c r="Y1701" s="15"/>
    </row>
    <row r="1702" spans="1:25" s="16" customFormat="1" ht="13" x14ac:dyDescent="0.3">
      <c r="A1702" s="20"/>
      <c r="B1702" s="21"/>
      <c r="C1702" s="21"/>
      <c r="D1702" s="21"/>
      <c r="E1702" s="21"/>
      <c r="F1702" s="21"/>
      <c r="G1702" s="21"/>
      <c r="H1702" s="21"/>
      <c r="I1702" s="21"/>
      <c r="J1702" s="21"/>
      <c r="K1702" s="21"/>
      <c r="L1702" s="21"/>
      <c r="M1702" s="21"/>
      <c r="N1702" s="21"/>
      <c r="O1702" s="21"/>
      <c r="P1702" s="21"/>
      <c r="Q1702" s="21"/>
      <c r="R1702" s="21"/>
      <c r="S1702" s="22"/>
      <c r="T1702" s="22"/>
      <c r="U1702" s="22"/>
      <c r="V1702" s="23"/>
      <c r="W1702" s="15"/>
      <c r="X1702" s="15"/>
      <c r="Y1702" s="15"/>
    </row>
    <row r="1703" spans="1:25" s="16" customFormat="1" ht="13" x14ac:dyDescent="0.3">
      <c r="A1703" s="103" t="s">
        <v>110</v>
      </c>
      <c r="B1703" s="104"/>
      <c r="C1703" s="104"/>
      <c r="D1703" s="104"/>
      <c r="E1703" s="104"/>
      <c r="F1703" s="104"/>
      <c r="G1703" s="104"/>
      <c r="H1703" s="104"/>
      <c r="I1703" s="104"/>
      <c r="J1703" s="104"/>
      <c r="K1703" s="104"/>
      <c r="L1703" s="104"/>
      <c r="M1703" s="104"/>
      <c r="N1703" s="104"/>
      <c r="O1703" s="104"/>
      <c r="P1703" s="104"/>
      <c r="Q1703" s="104"/>
      <c r="R1703" s="104"/>
      <c r="S1703" s="104"/>
      <c r="T1703" s="104"/>
      <c r="U1703" s="104"/>
      <c r="V1703" s="105"/>
      <c r="W1703" s="15"/>
      <c r="X1703" s="15"/>
      <c r="Y1703" s="15"/>
    </row>
    <row r="1704" spans="1:25" s="16" customFormat="1" ht="13" x14ac:dyDescent="0.3">
      <c r="A1704" s="118" t="s">
        <v>3</v>
      </c>
      <c r="B1704" s="119"/>
      <c r="C1704" s="119"/>
      <c r="D1704" s="119"/>
      <c r="E1704" s="119"/>
      <c r="F1704" s="119"/>
      <c r="G1704" s="119"/>
      <c r="H1704" s="119"/>
      <c r="I1704" s="119"/>
      <c r="J1704" s="119"/>
      <c r="K1704" s="119"/>
      <c r="L1704" s="119"/>
      <c r="M1704" s="119" t="s">
        <v>99</v>
      </c>
      <c r="N1704" s="119"/>
      <c r="O1704" s="119" t="s">
        <v>100</v>
      </c>
      <c r="P1704" s="119"/>
      <c r="Q1704" s="119" t="s">
        <v>111</v>
      </c>
      <c r="R1704" s="119"/>
      <c r="S1704" s="119"/>
      <c r="T1704" s="119" t="s">
        <v>112</v>
      </c>
      <c r="U1704" s="119"/>
      <c r="V1704" s="120"/>
      <c r="W1704" s="15"/>
      <c r="X1704" s="15"/>
      <c r="Y1704" s="15"/>
    </row>
    <row r="1705" spans="1:25" s="16" customFormat="1" ht="13" x14ac:dyDescent="0.3">
      <c r="A1705" s="110" t="s">
        <v>199</v>
      </c>
      <c r="B1705" s="111"/>
      <c r="C1705" s="111"/>
      <c r="D1705" s="111"/>
      <c r="E1705" s="111"/>
      <c r="F1705" s="111"/>
      <c r="G1705" s="111"/>
      <c r="H1705" s="111"/>
      <c r="I1705" s="111"/>
      <c r="J1705" s="111"/>
      <c r="K1705" s="111"/>
      <c r="L1705" s="112"/>
      <c r="M1705" s="113" t="s">
        <v>7</v>
      </c>
      <c r="N1705" s="113"/>
      <c r="O1705" s="113">
        <v>0.05</v>
      </c>
      <c r="P1705" s="113"/>
      <c r="Q1705" s="114">
        <v>2000</v>
      </c>
      <c r="R1705" s="114"/>
      <c r="S1705" s="114"/>
      <c r="T1705" s="115">
        <f>+O1705*Q1705</f>
        <v>100</v>
      </c>
      <c r="U1705" s="113"/>
      <c r="V1705" s="116"/>
      <c r="W1705" s="15"/>
      <c r="X1705" s="15"/>
      <c r="Y1705" s="15"/>
    </row>
    <row r="1706" spans="1:25" s="16" customFormat="1" ht="13" x14ac:dyDescent="0.3">
      <c r="A1706" s="110"/>
      <c r="B1706" s="111"/>
      <c r="C1706" s="111"/>
      <c r="D1706" s="111"/>
      <c r="E1706" s="111"/>
      <c r="F1706" s="111"/>
      <c r="G1706" s="111"/>
      <c r="H1706" s="111"/>
      <c r="I1706" s="111"/>
      <c r="J1706" s="111"/>
      <c r="K1706" s="111"/>
      <c r="L1706" s="112"/>
      <c r="M1706" s="113"/>
      <c r="N1706" s="113"/>
      <c r="O1706" s="113"/>
      <c r="P1706" s="113"/>
      <c r="Q1706" s="114"/>
      <c r="R1706" s="114"/>
      <c r="S1706" s="114"/>
      <c r="T1706" s="115"/>
      <c r="U1706" s="113"/>
      <c r="V1706" s="116"/>
      <c r="W1706" s="15"/>
      <c r="X1706" s="15"/>
      <c r="Y1706" s="15"/>
    </row>
    <row r="1707" spans="1:25" s="16" customFormat="1" ht="13" x14ac:dyDescent="0.3">
      <c r="A1707" s="110"/>
      <c r="B1707" s="111"/>
      <c r="C1707" s="111"/>
      <c r="D1707" s="111"/>
      <c r="E1707" s="111"/>
      <c r="F1707" s="111"/>
      <c r="G1707" s="111"/>
      <c r="H1707" s="111"/>
      <c r="I1707" s="111"/>
      <c r="J1707" s="111"/>
      <c r="K1707" s="111"/>
      <c r="L1707" s="112"/>
      <c r="M1707" s="113"/>
      <c r="N1707" s="113"/>
      <c r="O1707" s="113"/>
      <c r="P1707" s="113"/>
      <c r="Q1707" s="114"/>
      <c r="R1707" s="114"/>
      <c r="S1707" s="114"/>
      <c r="T1707" s="115"/>
      <c r="U1707" s="113"/>
      <c r="V1707" s="116"/>
      <c r="W1707" s="15"/>
      <c r="X1707" s="15"/>
      <c r="Y1707" s="15"/>
    </row>
    <row r="1708" spans="1:25" s="16" customFormat="1" ht="13" x14ac:dyDescent="0.3">
      <c r="A1708" s="110"/>
      <c r="B1708" s="111"/>
      <c r="C1708" s="111"/>
      <c r="D1708" s="111"/>
      <c r="E1708" s="111"/>
      <c r="F1708" s="111"/>
      <c r="G1708" s="111"/>
      <c r="H1708" s="111"/>
      <c r="I1708" s="111"/>
      <c r="J1708" s="111"/>
      <c r="K1708" s="111"/>
      <c r="L1708" s="112"/>
      <c r="M1708" s="113"/>
      <c r="N1708" s="113"/>
      <c r="O1708" s="117"/>
      <c r="P1708" s="117"/>
      <c r="Q1708" s="114"/>
      <c r="R1708" s="114"/>
      <c r="S1708" s="114"/>
      <c r="T1708" s="115"/>
      <c r="U1708" s="113"/>
      <c r="V1708" s="116"/>
      <c r="W1708" s="15"/>
      <c r="X1708" s="15"/>
      <c r="Y1708" s="15"/>
    </row>
    <row r="1709" spans="1:25" s="16" customFormat="1" ht="13" x14ac:dyDescent="0.3">
      <c r="A1709" s="91" t="s">
        <v>109</v>
      </c>
      <c r="B1709" s="92"/>
      <c r="C1709" s="92"/>
      <c r="D1709" s="92"/>
      <c r="E1709" s="92"/>
      <c r="F1709" s="92"/>
      <c r="G1709" s="92"/>
      <c r="H1709" s="92"/>
      <c r="I1709" s="92"/>
      <c r="J1709" s="92"/>
      <c r="K1709" s="92"/>
      <c r="L1709" s="92"/>
      <c r="M1709" s="92"/>
      <c r="N1709" s="92"/>
      <c r="O1709" s="92"/>
      <c r="P1709" s="92"/>
      <c r="Q1709" s="92"/>
      <c r="R1709" s="92"/>
      <c r="S1709" s="92"/>
      <c r="T1709" s="109">
        <f>+SUM(T1705:V1708)</f>
        <v>100</v>
      </c>
      <c r="U1709" s="86"/>
      <c r="V1709" s="90"/>
      <c r="W1709" s="15"/>
      <c r="X1709" s="15"/>
      <c r="Y1709" s="15"/>
    </row>
    <row r="1710" spans="1:25" s="16" customFormat="1" ht="13" x14ac:dyDescent="0.3">
      <c r="A1710" s="24"/>
      <c r="B1710" s="25"/>
      <c r="C1710" s="25"/>
      <c r="D1710" s="25"/>
      <c r="E1710" s="25"/>
      <c r="F1710" s="25"/>
      <c r="G1710" s="25"/>
      <c r="H1710" s="25"/>
      <c r="I1710" s="25"/>
      <c r="J1710" s="25"/>
      <c r="K1710" s="25"/>
      <c r="L1710" s="25"/>
      <c r="M1710" s="25"/>
      <c r="N1710" s="25"/>
      <c r="O1710" s="25"/>
      <c r="P1710" s="25"/>
      <c r="Q1710" s="25"/>
      <c r="R1710" s="25"/>
      <c r="S1710" s="22"/>
      <c r="T1710" s="22"/>
      <c r="U1710" s="22"/>
      <c r="V1710" s="23"/>
      <c r="W1710" s="15"/>
      <c r="X1710" s="15"/>
      <c r="Y1710" s="15"/>
    </row>
    <row r="1711" spans="1:25" s="16" customFormat="1" ht="13" x14ac:dyDescent="0.3">
      <c r="A1711" s="103" t="s">
        <v>117</v>
      </c>
      <c r="B1711" s="104"/>
      <c r="C1711" s="104"/>
      <c r="D1711" s="104"/>
      <c r="E1711" s="104"/>
      <c r="F1711" s="104"/>
      <c r="G1711" s="104"/>
      <c r="H1711" s="104"/>
      <c r="I1711" s="104"/>
      <c r="J1711" s="104"/>
      <c r="K1711" s="104"/>
      <c r="L1711" s="104"/>
      <c r="M1711" s="104"/>
      <c r="N1711" s="104"/>
      <c r="O1711" s="104"/>
      <c r="P1711" s="104"/>
      <c r="Q1711" s="104"/>
      <c r="R1711" s="104"/>
      <c r="S1711" s="104"/>
      <c r="T1711" s="104"/>
      <c r="U1711" s="104"/>
      <c r="V1711" s="105"/>
      <c r="W1711" s="15"/>
      <c r="X1711" s="15"/>
      <c r="Y1711" s="15"/>
    </row>
    <row r="1712" spans="1:25" s="16" customFormat="1" ht="13" x14ac:dyDescent="0.3">
      <c r="A1712" s="85" t="s">
        <v>118</v>
      </c>
      <c r="B1712" s="86"/>
      <c r="C1712" s="86"/>
      <c r="D1712" s="86"/>
      <c r="E1712" s="86"/>
      <c r="F1712" s="86"/>
      <c r="G1712" s="86"/>
      <c r="H1712" s="86"/>
      <c r="I1712" s="86"/>
      <c r="J1712" s="86"/>
      <c r="K1712" s="86" t="s">
        <v>119</v>
      </c>
      <c r="L1712" s="86"/>
      <c r="M1712" s="86" t="s">
        <v>120</v>
      </c>
      <c r="N1712" s="86"/>
      <c r="O1712" s="86" t="s">
        <v>121</v>
      </c>
      <c r="P1712" s="86"/>
      <c r="Q1712" s="86"/>
      <c r="R1712" s="86" t="s">
        <v>122</v>
      </c>
      <c r="S1712" s="86"/>
      <c r="T1712" s="86" t="s">
        <v>106</v>
      </c>
      <c r="U1712" s="86"/>
      <c r="V1712" s="90"/>
      <c r="W1712" s="15"/>
      <c r="X1712" s="15"/>
      <c r="Y1712" s="15"/>
    </row>
    <row r="1713" spans="1:25" s="16" customFormat="1" ht="13" x14ac:dyDescent="0.3">
      <c r="A1713" s="85"/>
      <c r="B1713" s="86"/>
      <c r="C1713" s="86"/>
      <c r="D1713" s="86"/>
      <c r="E1713" s="86"/>
      <c r="F1713" s="86"/>
      <c r="G1713" s="86"/>
      <c r="H1713" s="86"/>
      <c r="I1713" s="86"/>
      <c r="J1713" s="86"/>
      <c r="K1713" s="86"/>
      <c r="L1713" s="86"/>
      <c r="M1713" s="86"/>
      <c r="N1713" s="86"/>
      <c r="O1713" s="86"/>
      <c r="P1713" s="86"/>
      <c r="Q1713" s="86"/>
      <c r="R1713" s="86"/>
      <c r="S1713" s="86"/>
      <c r="T1713" s="86"/>
      <c r="U1713" s="86"/>
      <c r="V1713" s="90"/>
      <c r="W1713" s="15"/>
      <c r="X1713" s="15"/>
      <c r="Y1713" s="15"/>
    </row>
    <row r="1714" spans="1:25" s="16" customFormat="1" ht="13" x14ac:dyDescent="0.3">
      <c r="A1714" s="85"/>
      <c r="B1714" s="86"/>
      <c r="C1714" s="86"/>
      <c r="D1714" s="86"/>
      <c r="E1714" s="86"/>
      <c r="F1714" s="86"/>
      <c r="G1714" s="86"/>
      <c r="H1714" s="86"/>
      <c r="I1714" s="86"/>
      <c r="J1714" s="86"/>
      <c r="K1714" s="86"/>
      <c r="L1714" s="86"/>
      <c r="M1714" s="86"/>
      <c r="N1714" s="86"/>
      <c r="O1714" s="86"/>
      <c r="P1714" s="86"/>
      <c r="Q1714" s="86"/>
      <c r="R1714" s="86"/>
      <c r="S1714" s="86"/>
      <c r="T1714" s="86"/>
      <c r="U1714" s="86"/>
      <c r="V1714" s="90"/>
      <c r="W1714" s="15"/>
      <c r="X1714" s="15"/>
      <c r="Y1714" s="15"/>
    </row>
    <row r="1715" spans="1:25" s="16" customFormat="1" ht="13" x14ac:dyDescent="0.3">
      <c r="A1715" s="85"/>
      <c r="B1715" s="86"/>
      <c r="C1715" s="86"/>
      <c r="D1715" s="86"/>
      <c r="E1715" s="86"/>
      <c r="F1715" s="86"/>
      <c r="G1715" s="86"/>
      <c r="H1715" s="86"/>
      <c r="I1715" s="86"/>
      <c r="J1715" s="86"/>
      <c r="K1715" s="86"/>
      <c r="L1715" s="86"/>
      <c r="M1715" s="86"/>
      <c r="N1715" s="86"/>
      <c r="O1715" s="86"/>
      <c r="P1715" s="86"/>
      <c r="Q1715" s="86"/>
      <c r="R1715" s="86"/>
      <c r="S1715" s="86"/>
      <c r="T1715" s="86"/>
      <c r="U1715" s="86"/>
      <c r="V1715" s="90"/>
      <c r="W1715" s="15"/>
      <c r="X1715" s="15"/>
      <c r="Y1715" s="15"/>
    </row>
    <row r="1716" spans="1:25" s="16" customFormat="1" ht="13" x14ac:dyDescent="0.3">
      <c r="A1716" s="91" t="s">
        <v>109</v>
      </c>
      <c r="B1716" s="92"/>
      <c r="C1716" s="92"/>
      <c r="D1716" s="92"/>
      <c r="E1716" s="92"/>
      <c r="F1716" s="92"/>
      <c r="G1716" s="92"/>
      <c r="H1716" s="92"/>
      <c r="I1716" s="92"/>
      <c r="J1716" s="92"/>
      <c r="K1716" s="92"/>
      <c r="L1716" s="92"/>
      <c r="M1716" s="92"/>
      <c r="N1716" s="92"/>
      <c r="O1716" s="92"/>
      <c r="P1716" s="92"/>
      <c r="Q1716" s="92"/>
      <c r="R1716" s="92"/>
      <c r="S1716" s="92"/>
      <c r="T1716" s="86"/>
      <c r="U1716" s="86"/>
      <c r="V1716" s="90"/>
      <c r="W1716" s="15"/>
      <c r="X1716" s="15"/>
      <c r="Y1716" s="15"/>
    </row>
    <row r="1717" spans="1:25" s="16" customFormat="1" ht="13" x14ac:dyDescent="0.3">
      <c r="A1717" s="20"/>
      <c r="B1717" s="21"/>
      <c r="C1717" s="21"/>
      <c r="D1717" s="21"/>
      <c r="E1717" s="21"/>
      <c r="F1717" s="21"/>
      <c r="G1717" s="21"/>
      <c r="H1717" s="21"/>
      <c r="I1717" s="21"/>
      <c r="J1717" s="21"/>
      <c r="K1717" s="21"/>
      <c r="L1717" s="21"/>
      <c r="M1717" s="21"/>
      <c r="N1717" s="21"/>
      <c r="O1717" s="21"/>
      <c r="P1717" s="21"/>
      <c r="Q1717" s="21"/>
      <c r="R1717" s="21"/>
      <c r="S1717" s="22"/>
      <c r="T1717" s="22"/>
      <c r="U1717" s="22"/>
      <c r="V1717" s="23"/>
      <c r="W1717" s="26"/>
      <c r="X1717" s="26"/>
      <c r="Y1717" s="26"/>
    </row>
    <row r="1718" spans="1:25" s="16" customFormat="1" ht="13" x14ac:dyDescent="0.3">
      <c r="A1718" s="103" t="s">
        <v>123</v>
      </c>
      <c r="B1718" s="104"/>
      <c r="C1718" s="104"/>
      <c r="D1718" s="104"/>
      <c r="E1718" s="104"/>
      <c r="F1718" s="104"/>
      <c r="G1718" s="104"/>
      <c r="H1718" s="104"/>
      <c r="I1718" s="104"/>
      <c r="J1718" s="104"/>
      <c r="K1718" s="104"/>
      <c r="L1718" s="104"/>
      <c r="M1718" s="104"/>
      <c r="N1718" s="104"/>
      <c r="O1718" s="104"/>
      <c r="P1718" s="104"/>
      <c r="Q1718" s="104"/>
      <c r="R1718" s="104"/>
      <c r="S1718" s="104"/>
      <c r="T1718" s="104"/>
      <c r="U1718" s="104"/>
      <c r="V1718" s="105"/>
      <c r="W1718" s="15"/>
      <c r="X1718" s="15"/>
      <c r="Y1718" s="15"/>
    </row>
    <row r="1719" spans="1:25" s="16" customFormat="1" ht="22.5" customHeight="1" x14ac:dyDescent="0.3">
      <c r="A1719" s="85" t="s">
        <v>124</v>
      </c>
      <c r="B1719" s="86"/>
      <c r="C1719" s="86"/>
      <c r="D1719" s="86"/>
      <c r="E1719" s="86"/>
      <c r="F1719" s="86"/>
      <c r="G1719" s="86"/>
      <c r="H1719" s="86"/>
      <c r="I1719" s="86"/>
      <c r="J1719" s="106" t="s">
        <v>125</v>
      </c>
      <c r="K1719" s="106"/>
      <c r="L1719" s="106"/>
      <c r="M1719" s="106"/>
      <c r="N1719" s="107" t="s">
        <v>126</v>
      </c>
      <c r="O1719" s="107"/>
      <c r="P1719" s="108"/>
      <c r="Q1719" s="86" t="s">
        <v>105</v>
      </c>
      <c r="R1719" s="86"/>
      <c r="S1719" s="86"/>
      <c r="T1719" s="86" t="s">
        <v>106</v>
      </c>
      <c r="U1719" s="86"/>
      <c r="V1719" s="90"/>
      <c r="W1719" s="15"/>
      <c r="X1719" s="15"/>
      <c r="Y1719" s="15"/>
    </row>
    <row r="1720" spans="1:25" s="16" customFormat="1" ht="13" x14ac:dyDescent="0.3">
      <c r="A1720" s="95" t="s">
        <v>183</v>
      </c>
      <c r="B1720" s="96"/>
      <c r="C1720" s="96"/>
      <c r="D1720" s="96"/>
      <c r="E1720" s="96"/>
      <c r="F1720" s="96"/>
      <c r="G1720" s="96"/>
      <c r="H1720" s="96"/>
      <c r="I1720" s="96"/>
      <c r="J1720" s="97">
        <v>1</v>
      </c>
      <c r="K1720" s="97"/>
      <c r="L1720" s="97"/>
      <c r="M1720" s="97"/>
      <c r="N1720" s="98">
        <v>139345</v>
      </c>
      <c r="O1720" s="98"/>
      <c r="P1720" s="99"/>
      <c r="Q1720" s="100">
        <v>150</v>
      </c>
      <c r="R1720" s="100"/>
      <c r="S1720" s="100"/>
      <c r="T1720" s="101">
        <f>+(J1720*N1720)/Q1720</f>
        <v>928.9666666666667</v>
      </c>
      <c r="U1720" s="101"/>
      <c r="V1720" s="102"/>
      <c r="W1720" s="15"/>
      <c r="X1720" s="15"/>
      <c r="Y1720" s="15"/>
    </row>
    <row r="1721" spans="1:25" s="16" customFormat="1" ht="13" x14ac:dyDescent="0.3">
      <c r="A1721" s="95" t="s">
        <v>128</v>
      </c>
      <c r="B1721" s="96"/>
      <c r="C1721" s="96"/>
      <c r="D1721" s="96"/>
      <c r="E1721" s="96"/>
      <c r="F1721" s="96"/>
      <c r="G1721" s="96"/>
      <c r="H1721" s="96"/>
      <c r="I1721" s="96"/>
      <c r="J1721" s="97">
        <v>1</v>
      </c>
      <c r="K1721" s="97"/>
      <c r="L1721" s="97"/>
      <c r="M1721" s="97"/>
      <c r="N1721" s="98">
        <v>95436</v>
      </c>
      <c r="O1721" s="98"/>
      <c r="P1721" s="99"/>
      <c r="Q1721" s="100">
        <v>150</v>
      </c>
      <c r="R1721" s="100"/>
      <c r="S1721" s="100"/>
      <c r="T1721" s="101">
        <f>+(J1721*N1721)/Q1721</f>
        <v>636.24</v>
      </c>
      <c r="U1721" s="101"/>
      <c r="V1721" s="102"/>
      <c r="W1721" s="15"/>
      <c r="X1721" s="15"/>
      <c r="Y1721" s="15"/>
    </row>
    <row r="1722" spans="1:25" s="16" customFormat="1" ht="13" x14ac:dyDescent="0.3">
      <c r="A1722" s="85"/>
      <c r="B1722" s="86"/>
      <c r="C1722" s="86"/>
      <c r="D1722" s="86"/>
      <c r="E1722" s="86"/>
      <c r="F1722" s="86"/>
      <c r="G1722" s="86"/>
      <c r="H1722" s="86"/>
      <c r="I1722" s="86"/>
      <c r="J1722" s="87"/>
      <c r="K1722" s="88"/>
      <c r="L1722" s="88"/>
      <c r="M1722" s="88"/>
      <c r="N1722" s="88"/>
      <c r="O1722" s="88"/>
      <c r="P1722" s="89"/>
      <c r="Q1722" s="86"/>
      <c r="R1722" s="86"/>
      <c r="S1722" s="86"/>
      <c r="T1722" s="86"/>
      <c r="U1722" s="86"/>
      <c r="V1722" s="90"/>
      <c r="W1722" s="15"/>
      <c r="X1722" s="15"/>
      <c r="Y1722" s="15"/>
    </row>
    <row r="1723" spans="1:25" s="16" customFormat="1" ht="13" x14ac:dyDescent="0.3">
      <c r="A1723" s="91" t="s">
        <v>109</v>
      </c>
      <c r="B1723" s="92"/>
      <c r="C1723" s="92"/>
      <c r="D1723" s="92"/>
      <c r="E1723" s="92"/>
      <c r="F1723" s="92"/>
      <c r="G1723" s="92"/>
      <c r="H1723" s="92"/>
      <c r="I1723" s="92"/>
      <c r="J1723" s="92"/>
      <c r="K1723" s="92"/>
      <c r="L1723" s="92"/>
      <c r="M1723" s="92"/>
      <c r="N1723" s="92"/>
      <c r="O1723" s="92"/>
      <c r="P1723" s="92"/>
      <c r="Q1723" s="92"/>
      <c r="R1723" s="92"/>
      <c r="S1723" s="92"/>
      <c r="T1723" s="93">
        <f>+SUM(T1720:V1721)</f>
        <v>1565.2066666666667</v>
      </c>
      <c r="U1723" s="93"/>
      <c r="V1723" s="94"/>
      <c r="W1723" s="15"/>
      <c r="X1723" s="15"/>
      <c r="Y1723" s="15"/>
    </row>
    <row r="1724" spans="1:25" s="28" customFormat="1" x14ac:dyDescent="0.35">
      <c r="A1724" s="77" t="s">
        <v>129</v>
      </c>
      <c r="B1724" s="78"/>
      <c r="C1724" s="78"/>
      <c r="D1724" s="78"/>
      <c r="E1724" s="78"/>
      <c r="F1724" s="78"/>
      <c r="G1724" s="78"/>
      <c r="H1724" s="78"/>
      <c r="I1724" s="78"/>
      <c r="J1724" s="78"/>
      <c r="K1724" s="78"/>
      <c r="L1724" s="78"/>
      <c r="M1724" s="78"/>
      <c r="N1724" s="78"/>
      <c r="O1724" s="78"/>
      <c r="P1724" s="78"/>
      <c r="Q1724" s="78"/>
      <c r="R1724" s="78"/>
      <c r="S1724" s="78"/>
      <c r="T1724" s="79">
        <f>+T1723+T1716+T1709+T1701</f>
        <v>3165.2066666666669</v>
      </c>
      <c r="U1724" s="79"/>
      <c r="V1724" s="80"/>
      <c r="W1724" s="15"/>
      <c r="X1724" s="15"/>
      <c r="Y1724" s="15"/>
    </row>
    <row r="1725" spans="1:25" s="28" customFormat="1" x14ac:dyDescent="0.35">
      <c r="A1725" s="29" t="s">
        <v>130</v>
      </c>
      <c r="B1725" s="30"/>
      <c r="C1725" s="30"/>
      <c r="D1725" s="31"/>
      <c r="E1725" s="32">
        <v>0.25</v>
      </c>
      <c r="F1725" s="30"/>
      <c r="G1725" s="30"/>
      <c r="H1725" s="30"/>
      <c r="I1725" s="30"/>
      <c r="J1725" s="30"/>
      <c r="K1725" s="30"/>
      <c r="L1725" s="30"/>
      <c r="M1725" s="31"/>
      <c r="N1725" s="27"/>
      <c r="O1725" s="27"/>
      <c r="P1725" s="27"/>
      <c r="Q1725" s="27"/>
      <c r="R1725" s="27"/>
      <c r="S1725" s="27" t="s">
        <v>131</v>
      </c>
      <c r="T1725" s="79">
        <f>+T1724*E1725</f>
        <v>791.30166666666673</v>
      </c>
      <c r="U1725" s="79"/>
      <c r="V1725" s="80"/>
      <c r="W1725" s="15"/>
      <c r="X1725" s="15"/>
      <c r="Y1725" s="15"/>
    </row>
    <row r="1726" spans="1:25" s="28" customFormat="1" ht="15" thickBot="1" x14ac:dyDescent="0.4">
      <c r="A1726" s="81" t="s">
        <v>132</v>
      </c>
      <c r="B1726" s="82"/>
      <c r="C1726" s="82"/>
      <c r="D1726" s="82"/>
      <c r="E1726" s="82"/>
      <c r="F1726" s="82"/>
      <c r="G1726" s="82"/>
      <c r="H1726" s="82"/>
      <c r="I1726" s="82"/>
      <c r="J1726" s="82"/>
      <c r="K1726" s="82"/>
      <c r="L1726" s="82"/>
      <c r="M1726" s="82"/>
      <c r="N1726" s="82"/>
      <c r="O1726" s="82"/>
      <c r="P1726" s="82"/>
      <c r="Q1726" s="82"/>
      <c r="R1726" s="82"/>
      <c r="S1726" s="82"/>
      <c r="T1726" s="83">
        <f>+T1725+T1724</f>
        <v>3956.5083333333337</v>
      </c>
      <c r="U1726" s="83"/>
      <c r="V1726" s="84"/>
      <c r="W1726" s="15"/>
      <c r="X1726" s="15"/>
      <c r="Y1726" s="15"/>
    </row>
    <row r="1728" spans="1:25" ht="15" thickBot="1" x14ac:dyDescent="0.4"/>
    <row r="1729" spans="1:25" s="12" customFormat="1" ht="30" customHeight="1" x14ac:dyDescent="0.35">
      <c r="A1729" s="137"/>
      <c r="B1729" s="138"/>
      <c r="C1729" s="138"/>
      <c r="D1729" s="139"/>
      <c r="E1729" s="146" t="s">
        <v>94</v>
      </c>
      <c r="F1729" s="147"/>
      <c r="G1729" s="147"/>
      <c r="H1729" s="147"/>
      <c r="I1729" s="147"/>
      <c r="J1729" s="147"/>
      <c r="K1729" s="147"/>
      <c r="L1729" s="147"/>
      <c r="M1729" s="147"/>
      <c r="N1729" s="147"/>
      <c r="O1729" s="147"/>
      <c r="P1729" s="147"/>
      <c r="Q1729" s="147"/>
      <c r="R1729" s="147"/>
      <c r="S1729" s="148"/>
      <c r="T1729" s="146" t="s">
        <v>95</v>
      </c>
      <c r="U1729" s="147"/>
      <c r="V1729" s="148"/>
    </row>
    <row r="1730" spans="1:25" s="12" customFormat="1" ht="30" customHeight="1" thickBot="1" x14ac:dyDescent="0.4">
      <c r="A1730" s="140"/>
      <c r="B1730" s="141"/>
      <c r="C1730" s="141"/>
      <c r="D1730" s="142"/>
      <c r="E1730" s="149"/>
      <c r="F1730" s="150"/>
      <c r="G1730" s="150"/>
      <c r="H1730" s="150"/>
      <c r="I1730" s="150"/>
      <c r="J1730" s="150"/>
      <c r="K1730" s="150"/>
      <c r="L1730" s="150"/>
      <c r="M1730" s="150"/>
      <c r="N1730" s="150"/>
      <c r="O1730" s="150"/>
      <c r="P1730" s="150"/>
      <c r="Q1730" s="150"/>
      <c r="R1730" s="150"/>
      <c r="S1730" s="151"/>
      <c r="T1730" s="149"/>
      <c r="U1730" s="150"/>
      <c r="V1730" s="151"/>
    </row>
    <row r="1731" spans="1:25" s="12" customFormat="1" ht="5.15" customHeight="1" thickBot="1" x14ac:dyDescent="0.4">
      <c r="A1731" s="140"/>
      <c r="B1731" s="141"/>
      <c r="C1731" s="141"/>
      <c r="D1731" s="142"/>
      <c r="E1731" s="152"/>
      <c r="F1731" s="153"/>
      <c r="G1731" s="153"/>
      <c r="H1731" s="153"/>
      <c r="I1731" s="153"/>
      <c r="J1731" s="153"/>
      <c r="K1731" s="153"/>
      <c r="L1731" s="153"/>
      <c r="M1731" s="153"/>
      <c r="N1731" s="153"/>
      <c r="O1731" s="153"/>
      <c r="P1731" s="153"/>
      <c r="Q1731" s="153"/>
      <c r="R1731" s="153"/>
      <c r="S1731" s="153"/>
      <c r="T1731" s="153"/>
      <c r="U1731" s="153"/>
      <c r="V1731" s="154"/>
    </row>
    <row r="1732" spans="1:25" s="12" customFormat="1" ht="25" customHeight="1" thickBot="1" x14ac:dyDescent="0.4">
      <c r="A1732" s="140"/>
      <c r="B1732" s="141"/>
      <c r="C1732" s="141"/>
      <c r="D1732" s="142"/>
      <c r="E1732" s="128" t="s">
        <v>96</v>
      </c>
      <c r="F1732" s="129"/>
      <c r="G1732" s="129"/>
      <c r="H1732" s="129"/>
      <c r="I1732" s="129"/>
      <c r="J1732" s="129"/>
      <c r="K1732" s="129"/>
      <c r="L1732" s="129"/>
      <c r="M1732" s="129"/>
      <c r="N1732" s="129"/>
      <c r="O1732" s="129"/>
      <c r="P1732" s="129"/>
      <c r="Q1732" s="129"/>
      <c r="R1732" s="129"/>
      <c r="S1732" s="129"/>
      <c r="T1732" s="129"/>
      <c r="U1732" s="129"/>
      <c r="V1732" s="130"/>
    </row>
    <row r="1733" spans="1:25" s="12" customFormat="1" ht="5.15" customHeight="1" thickBot="1" x14ac:dyDescent="0.4">
      <c r="A1733" s="143"/>
      <c r="B1733" s="144"/>
      <c r="C1733" s="144"/>
      <c r="D1733" s="145"/>
      <c r="E1733" s="128"/>
      <c r="F1733" s="129"/>
      <c r="G1733" s="129"/>
      <c r="H1733" s="129"/>
      <c r="I1733" s="129"/>
      <c r="J1733" s="129"/>
      <c r="K1733" s="129"/>
      <c r="L1733" s="129"/>
      <c r="M1733" s="129"/>
      <c r="N1733" s="129"/>
      <c r="O1733" s="129"/>
      <c r="P1733" s="129"/>
      <c r="Q1733" s="129"/>
      <c r="R1733" s="129"/>
      <c r="S1733" s="129"/>
      <c r="T1733" s="129"/>
      <c r="U1733" s="129"/>
      <c r="V1733" s="130"/>
    </row>
    <row r="1734" spans="1:25" s="14" customFormat="1" x14ac:dyDescent="0.35">
      <c r="A1734" s="131" t="s">
        <v>97</v>
      </c>
      <c r="B1734" s="132"/>
      <c r="C1734" s="132"/>
      <c r="D1734" s="132"/>
      <c r="E1734" s="132"/>
      <c r="F1734" s="132"/>
      <c r="G1734" s="132"/>
      <c r="H1734" s="132"/>
      <c r="I1734" s="132"/>
      <c r="J1734" s="132"/>
      <c r="K1734" s="132"/>
      <c r="L1734" s="132"/>
      <c r="M1734" s="132"/>
      <c r="N1734" s="132"/>
      <c r="O1734" s="132"/>
      <c r="P1734" s="132"/>
      <c r="Q1734" s="132"/>
      <c r="R1734" s="132"/>
      <c r="S1734" s="132"/>
      <c r="T1734" s="132"/>
      <c r="U1734" s="132"/>
      <c r="V1734" s="133"/>
      <c r="W1734" s="13"/>
      <c r="X1734" s="13"/>
      <c r="Y1734" s="13"/>
    </row>
    <row r="1735" spans="1:25" s="16" customFormat="1" ht="13" x14ac:dyDescent="0.3">
      <c r="A1735" s="134" t="s">
        <v>98</v>
      </c>
      <c r="B1735" s="135"/>
      <c r="C1735" s="135" t="s">
        <v>3</v>
      </c>
      <c r="D1735" s="135"/>
      <c r="E1735" s="135"/>
      <c r="F1735" s="135"/>
      <c r="G1735" s="135"/>
      <c r="H1735" s="135"/>
      <c r="I1735" s="135"/>
      <c r="J1735" s="135"/>
      <c r="K1735" s="135"/>
      <c r="L1735" s="135"/>
      <c r="M1735" s="135"/>
      <c r="N1735" s="135"/>
      <c r="O1735" s="135"/>
      <c r="P1735" s="135"/>
      <c r="Q1735" s="135"/>
      <c r="R1735" s="135" t="s">
        <v>99</v>
      </c>
      <c r="S1735" s="135"/>
      <c r="T1735" s="135" t="s">
        <v>100</v>
      </c>
      <c r="U1735" s="135"/>
      <c r="V1735" s="136"/>
      <c r="W1735" s="15"/>
      <c r="X1735" s="15"/>
      <c r="Y1735" s="15"/>
    </row>
    <row r="1736" spans="1:25" s="14" customFormat="1" ht="52.5" customHeight="1" x14ac:dyDescent="0.35">
      <c r="A1736" s="123">
        <f>+'2026'!B38</f>
        <v>32</v>
      </c>
      <c r="B1736" s="124"/>
      <c r="C1736" s="125" t="str">
        <f>+'2026'!F38</f>
        <v>Aseo general de obra (Centro Industria y Construcción): recolección de escombros menores, barrido, retiro de residuos y entrega de áreas limpias. Incluye todos los elementos y materiales necesarios. Entrega a satisfacción.</v>
      </c>
      <c r="D1736" s="126"/>
      <c r="E1736" s="126"/>
      <c r="F1736" s="126"/>
      <c r="G1736" s="126"/>
      <c r="H1736" s="126"/>
      <c r="I1736" s="126"/>
      <c r="J1736" s="126"/>
      <c r="K1736" s="126"/>
      <c r="L1736" s="126"/>
      <c r="M1736" s="126"/>
      <c r="N1736" s="126"/>
      <c r="O1736" s="126"/>
      <c r="P1736" s="126"/>
      <c r="Q1736" s="126"/>
      <c r="R1736" s="126" t="str">
        <f>+'2026'!G38</f>
        <v>UND</v>
      </c>
      <c r="S1736" s="126"/>
      <c r="T1736" s="126"/>
      <c r="U1736" s="126"/>
      <c r="V1736" s="127"/>
      <c r="W1736" s="13"/>
      <c r="X1736" s="13"/>
      <c r="Y1736" s="13"/>
    </row>
    <row r="1737" spans="1:25" s="16" customFormat="1" ht="13" x14ac:dyDescent="0.3">
      <c r="A1737" s="17"/>
      <c r="B1737" s="18"/>
      <c r="C1737" s="18"/>
      <c r="D1737" s="18"/>
      <c r="E1737" s="18"/>
      <c r="F1737" s="18"/>
      <c r="G1737" s="18"/>
      <c r="H1737" s="18"/>
      <c r="I1737" s="18"/>
      <c r="J1737" s="18"/>
      <c r="K1737" s="18"/>
      <c r="L1737" s="18"/>
      <c r="M1737" s="18"/>
      <c r="N1737" s="18"/>
      <c r="O1737" s="18"/>
      <c r="P1737" s="18"/>
      <c r="Q1737" s="18"/>
      <c r="R1737" s="18"/>
      <c r="S1737" s="18"/>
      <c r="T1737" s="18"/>
      <c r="U1737" s="18"/>
      <c r="V1737" s="19"/>
      <c r="W1737" s="15"/>
      <c r="X1737" s="15"/>
      <c r="Y1737" s="15"/>
    </row>
    <row r="1738" spans="1:25" s="16" customFormat="1" ht="13" x14ac:dyDescent="0.3">
      <c r="A1738" s="103" t="s">
        <v>101</v>
      </c>
      <c r="B1738" s="104"/>
      <c r="C1738" s="104"/>
      <c r="D1738" s="104"/>
      <c r="E1738" s="104"/>
      <c r="F1738" s="104"/>
      <c r="G1738" s="104"/>
      <c r="H1738" s="104"/>
      <c r="I1738" s="104"/>
      <c r="J1738" s="104"/>
      <c r="K1738" s="104"/>
      <c r="L1738" s="104"/>
      <c r="M1738" s="104"/>
      <c r="N1738" s="104"/>
      <c r="O1738" s="104"/>
      <c r="P1738" s="104"/>
      <c r="Q1738" s="104"/>
      <c r="R1738" s="104"/>
      <c r="S1738" s="104"/>
      <c r="T1738" s="104"/>
      <c r="U1738" s="104"/>
      <c r="V1738" s="105"/>
      <c r="W1738" s="15"/>
      <c r="X1738" s="15"/>
      <c r="Y1738" s="15"/>
    </row>
    <row r="1739" spans="1:25" s="16" customFormat="1" ht="13" x14ac:dyDescent="0.3">
      <c r="A1739" s="85" t="s">
        <v>3</v>
      </c>
      <c r="B1739" s="86"/>
      <c r="C1739" s="86"/>
      <c r="D1739" s="86"/>
      <c r="E1739" s="86"/>
      <c r="F1739" s="86"/>
      <c r="G1739" s="86"/>
      <c r="H1739" s="86" t="s">
        <v>102</v>
      </c>
      <c r="I1739" s="86"/>
      <c r="J1739" s="86"/>
      <c r="K1739" s="86" t="s">
        <v>103</v>
      </c>
      <c r="L1739" s="86"/>
      <c r="M1739" s="86"/>
      <c r="N1739" s="86"/>
      <c r="O1739" s="86" t="s">
        <v>104</v>
      </c>
      <c r="P1739" s="86"/>
      <c r="Q1739" s="86"/>
      <c r="R1739" s="86" t="s">
        <v>105</v>
      </c>
      <c r="S1739" s="86"/>
      <c r="T1739" s="86" t="s">
        <v>106</v>
      </c>
      <c r="U1739" s="86"/>
      <c r="V1739" s="90"/>
      <c r="W1739" s="15"/>
      <c r="X1739" s="15"/>
      <c r="Y1739" s="15"/>
    </row>
    <row r="1740" spans="1:25" s="16" customFormat="1" ht="13" x14ac:dyDescent="0.3">
      <c r="A1740" s="95" t="s">
        <v>107</v>
      </c>
      <c r="B1740" s="122"/>
      <c r="C1740" s="122"/>
      <c r="D1740" s="122"/>
      <c r="E1740" s="122"/>
      <c r="F1740" s="122"/>
      <c r="G1740" s="122"/>
      <c r="H1740" s="86"/>
      <c r="I1740" s="86"/>
      <c r="J1740" s="86"/>
      <c r="K1740" s="121" t="s">
        <v>156</v>
      </c>
      <c r="L1740" s="121"/>
      <c r="M1740" s="121"/>
      <c r="N1740" s="121"/>
      <c r="O1740" s="101"/>
      <c r="P1740" s="101"/>
      <c r="Q1740" s="101"/>
      <c r="R1740" s="121"/>
      <c r="S1740" s="121"/>
      <c r="T1740" s="101">
        <v>1500</v>
      </c>
      <c r="U1740" s="101"/>
      <c r="V1740" s="102"/>
      <c r="W1740" s="15"/>
      <c r="X1740" s="15"/>
      <c r="Y1740" s="15"/>
    </row>
    <row r="1741" spans="1:25" s="16" customFormat="1" ht="13" x14ac:dyDescent="0.3">
      <c r="A1741" s="95"/>
      <c r="B1741" s="122"/>
      <c r="C1741" s="122"/>
      <c r="D1741" s="122"/>
      <c r="E1741" s="122"/>
      <c r="F1741" s="122"/>
      <c r="G1741" s="122"/>
      <c r="H1741" s="86"/>
      <c r="I1741" s="86"/>
      <c r="J1741" s="86"/>
      <c r="K1741" s="121"/>
      <c r="L1741" s="121"/>
      <c r="M1741" s="121"/>
      <c r="N1741" s="121"/>
      <c r="O1741" s="101"/>
      <c r="P1741" s="101"/>
      <c r="Q1741" s="101"/>
      <c r="R1741" s="121"/>
      <c r="S1741" s="121"/>
      <c r="T1741" s="101"/>
      <c r="U1741" s="101"/>
      <c r="V1741" s="102"/>
      <c r="W1741" s="15"/>
      <c r="X1741" s="15"/>
      <c r="Y1741" s="15"/>
    </row>
    <row r="1742" spans="1:25" s="16" customFormat="1" ht="13" x14ac:dyDescent="0.3">
      <c r="A1742" s="95"/>
      <c r="B1742" s="96"/>
      <c r="C1742" s="96"/>
      <c r="D1742" s="96"/>
      <c r="E1742" s="96"/>
      <c r="F1742" s="96"/>
      <c r="G1742" s="96"/>
      <c r="H1742" s="86"/>
      <c r="I1742" s="86"/>
      <c r="J1742" s="86"/>
      <c r="K1742" s="121"/>
      <c r="L1742" s="121"/>
      <c r="M1742" s="121"/>
      <c r="N1742" s="121"/>
      <c r="O1742" s="101"/>
      <c r="P1742" s="101"/>
      <c r="Q1742" s="101"/>
      <c r="R1742" s="121"/>
      <c r="S1742" s="121"/>
      <c r="T1742" s="101"/>
      <c r="U1742" s="101"/>
      <c r="V1742" s="102"/>
      <c r="W1742" s="15"/>
      <c r="X1742" s="15"/>
      <c r="Y1742" s="15"/>
    </row>
    <row r="1743" spans="1:25" s="16" customFormat="1" ht="13" x14ac:dyDescent="0.3">
      <c r="A1743" s="95"/>
      <c r="B1743" s="96"/>
      <c r="C1743" s="96"/>
      <c r="D1743" s="96"/>
      <c r="E1743" s="96"/>
      <c r="F1743" s="96"/>
      <c r="G1743" s="96"/>
      <c r="H1743" s="86"/>
      <c r="I1743" s="86"/>
      <c r="J1743" s="86"/>
      <c r="K1743" s="121"/>
      <c r="L1743" s="121"/>
      <c r="M1743" s="121"/>
      <c r="N1743" s="121"/>
      <c r="O1743" s="101"/>
      <c r="P1743" s="101"/>
      <c r="Q1743" s="101"/>
      <c r="R1743" s="121"/>
      <c r="S1743" s="121"/>
      <c r="T1743" s="101"/>
      <c r="U1743" s="101"/>
      <c r="V1743" s="102"/>
      <c r="W1743" s="15"/>
      <c r="X1743" s="15"/>
      <c r="Y1743" s="15"/>
    </row>
    <row r="1744" spans="1:25" s="16" customFormat="1" ht="13" x14ac:dyDescent="0.3">
      <c r="A1744" s="91" t="s">
        <v>109</v>
      </c>
      <c r="B1744" s="92"/>
      <c r="C1744" s="92"/>
      <c r="D1744" s="92"/>
      <c r="E1744" s="92"/>
      <c r="F1744" s="92"/>
      <c r="G1744" s="92"/>
      <c r="H1744" s="92"/>
      <c r="I1744" s="92"/>
      <c r="J1744" s="92"/>
      <c r="K1744" s="92"/>
      <c r="L1744" s="92"/>
      <c r="M1744" s="92"/>
      <c r="N1744" s="92"/>
      <c r="O1744" s="92"/>
      <c r="P1744" s="92"/>
      <c r="Q1744" s="92"/>
      <c r="R1744" s="92"/>
      <c r="S1744" s="92"/>
      <c r="T1744" s="109">
        <f>+SUM(T1740:V1743)</f>
        <v>1500</v>
      </c>
      <c r="U1744" s="86"/>
      <c r="V1744" s="90"/>
      <c r="W1744" s="15"/>
      <c r="X1744" s="15"/>
      <c r="Y1744" s="15"/>
    </row>
    <row r="1745" spans="1:25" s="16" customFormat="1" ht="13" x14ac:dyDescent="0.3">
      <c r="A1745" s="20"/>
      <c r="B1745" s="21"/>
      <c r="C1745" s="21"/>
      <c r="D1745" s="21"/>
      <c r="E1745" s="21"/>
      <c r="F1745" s="21"/>
      <c r="G1745" s="21"/>
      <c r="H1745" s="21"/>
      <c r="I1745" s="21"/>
      <c r="J1745" s="21"/>
      <c r="K1745" s="21"/>
      <c r="L1745" s="21"/>
      <c r="M1745" s="21"/>
      <c r="N1745" s="21"/>
      <c r="O1745" s="21"/>
      <c r="P1745" s="21"/>
      <c r="Q1745" s="21"/>
      <c r="R1745" s="21"/>
      <c r="S1745" s="22"/>
      <c r="T1745" s="22"/>
      <c r="U1745" s="22"/>
      <c r="V1745" s="23"/>
      <c r="W1745" s="15"/>
      <c r="X1745" s="15"/>
      <c r="Y1745" s="15"/>
    </row>
    <row r="1746" spans="1:25" s="16" customFormat="1" ht="13" x14ac:dyDescent="0.3">
      <c r="A1746" s="103" t="s">
        <v>110</v>
      </c>
      <c r="B1746" s="104"/>
      <c r="C1746" s="104"/>
      <c r="D1746" s="104"/>
      <c r="E1746" s="104"/>
      <c r="F1746" s="104"/>
      <c r="G1746" s="104"/>
      <c r="H1746" s="104"/>
      <c r="I1746" s="104"/>
      <c r="J1746" s="104"/>
      <c r="K1746" s="104"/>
      <c r="L1746" s="104"/>
      <c r="M1746" s="104"/>
      <c r="N1746" s="104"/>
      <c r="O1746" s="104"/>
      <c r="P1746" s="104"/>
      <c r="Q1746" s="104"/>
      <c r="R1746" s="104"/>
      <c r="S1746" s="104"/>
      <c r="T1746" s="104"/>
      <c r="U1746" s="104"/>
      <c r="V1746" s="105"/>
      <c r="W1746" s="15"/>
      <c r="X1746" s="15"/>
      <c r="Y1746" s="15"/>
    </row>
    <row r="1747" spans="1:25" s="16" customFormat="1" ht="13" x14ac:dyDescent="0.3">
      <c r="A1747" s="118" t="s">
        <v>3</v>
      </c>
      <c r="B1747" s="119"/>
      <c r="C1747" s="119"/>
      <c r="D1747" s="119"/>
      <c r="E1747" s="119"/>
      <c r="F1747" s="119"/>
      <c r="G1747" s="119"/>
      <c r="H1747" s="119"/>
      <c r="I1747" s="119"/>
      <c r="J1747" s="119"/>
      <c r="K1747" s="119"/>
      <c r="L1747" s="119"/>
      <c r="M1747" s="119" t="s">
        <v>99</v>
      </c>
      <c r="N1747" s="119"/>
      <c r="O1747" s="119" t="s">
        <v>100</v>
      </c>
      <c r="P1747" s="119"/>
      <c r="Q1747" s="119" t="s">
        <v>111</v>
      </c>
      <c r="R1747" s="119"/>
      <c r="S1747" s="119"/>
      <c r="T1747" s="119" t="s">
        <v>112</v>
      </c>
      <c r="U1747" s="119"/>
      <c r="V1747" s="120"/>
      <c r="W1747" s="15"/>
      <c r="X1747" s="15"/>
      <c r="Y1747" s="15"/>
    </row>
    <row r="1748" spans="1:25" s="16" customFormat="1" ht="13" x14ac:dyDescent="0.3">
      <c r="A1748" s="110" t="s">
        <v>199</v>
      </c>
      <c r="B1748" s="111"/>
      <c r="C1748" s="111"/>
      <c r="D1748" s="111"/>
      <c r="E1748" s="111"/>
      <c r="F1748" s="111"/>
      <c r="G1748" s="111"/>
      <c r="H1748" s="111"/>
      <c r="I1748" s="111"/>
      <c r="J1748" s="111"/>
      <c r="K1748" s="111"/>
      <c r="L1748" s="112"/>
      <c r="M1748" s="113" t="s">
        <v>7</v>
      </c>
      <c r="N1748" s="113"/>
      <c r="O1748" s="113">
        <v>0.05</v>
      </c>
      <c r="P1748" s="113"/>
      <c r="Q1748" s="114">
        <v>2000</v>
      </c>
      <c r="R1748" s="114"/>
      <c r="S1748" s="114"/>
      <c r="T1748" s="115">
        <f>+O1748*Q1748</f>
        <v>100</v>
      </c>
      <c r="U1748" s="113"/>
      <c r="V1748" s="116"/>
      <c r="W1748" s="15"/>
      <c r="X1748" s="15"/>
      <c r="Y1748" s="15"/>
    </row>
    <row r="1749" spans="1:25" s="16" customFormat="1" ht="13" x14ac:dyDescent="0.3">
      <c r="A1749" s="110"/>
      <c r="B1749" s="111"/>
      <c r="C1749" s="111"/>
      <c r="D1749" s="111"/>
      <c r="E1749" s="111"/>
      <c r="F1749" s="111"/>
      <c r="G1749" s="111"/>
      <c r="H1749" s="111"/>
      <c r="I1749" s="111"/>
      <c r="J1749" s="111"/>
      <c r="K1749" s="111"/>
      <c r="L1749" s="112"/>
      <c r="M1749" s="113"/>
      <c r="N1749" s="113"/>
      <c r="O1749" s="113"/>
      <c r="P1749" s="113"/>
      <c r="Q1749" s="114"/>
      <c r="R1749" s="114"/>
      <c r="S1749" s="114"/>
      <c r="T1749" s="115"/>
      <c r="U1749" s="113"/>
      <c r="V1749" s="116"/>
      <c r="W1749" s="15"/>
      <c r="X1749" s="15"/>
      <c r="Y1749" s="15"/>
    </row>
    <row r="1750" spans="1:25" s="16" customFormat="1" ht="13" x14ac:dyDescent="0.3">
      <c r="A1750" s="110"/>
      <c r="B1750" s="111"/>
      <c r="C1750" s="111"/>
      <c r="D1750" s="111"/>
      <c r="E1750" s="111"/>
      <c r="F1750" s="111"/>
      <c r="G1750" s="111"/>
      <c r="H1750" s="111"/>
      <c r="I1750" s="111"/>
      <c r="J1750" s="111"/>
      <c r="K1750" s="111"/>
      <c r="L1750" s="112"/>
      <c r="M1750" s="113"/>
      <c r="N1750" s="113"/>
      <c r="O1750" s="113"/>
      <c r="P1750" s="113"/>
      <c r="Q1750" s="114"/>
      <c r="R1750" s="114"/>
      <c r="S1750" s="114"/>
      <c r="T1750" s="115"/>
      <c r="U1750" s="113"/>
      <c r="V1750" s="116"/>
      <c r="W1750" s="15"/>
      <c r="X1750" s="15"/>
      <c r="Y1750" s="15"/>
    </row>
    <row r="1751" spans="1:25" s="16" customFormat="1" ht="13" x14ac:dyDescent="0.3">
      <c r="A1751" s="110"/>
      <c r="B1751" s="111"/>
      <c r="C1751" s="111"/>
      <c r="D1751" s="111"/>
      <c r="E1751" s="111"/>
      <c r="F1751" s="111"/>
      <c r="G1751" s="111"/>
      <c r="H1751" s="111"/>
      <c r="I1751" s="111"/>
      <c r="J1751" s="111"/>
      <c r="K1751" s="111"/>
      <c r="L1751" s="112"/>
      <c r="M1751" s="113"/>
      <c r="N1751" s="113"/>
      <c r="O1751" s="117"/>
      <c r="P1751" s="117"/>
      <c r="Q1751" s="114"/>
      <c r="R1751" s="114"/>
      <c r="S1751" s="114"/>
      <c r="T1751" s="115"/>
      <c r="U1751" s="113"/>
      <c r="V1751" s="116"/>
      <c r="W1751" s="15"/>
      <c r="X1751" s="15"/>
      <c r="Y1751" s="15"/>
    </row>
    <row r="1752" spans="1:25" s="16" customFormat="1" ht="13" x14ac:dyDescent="0.3">
      <c r="A1752" s="91" t="s">
        <v>109</v>
      </c>
      <c r="B1752" s="92"/>
      <c r="C1752" s="92"/>
      <c r="D1752" s="92"/>
      <c r="E1752" s="92"/>
      <c r="F1752" s="92"/>
      <c r="G1752" s="92"/>
      <c r="H1752" s="92"/>
      <c r="I1752" s="92"/>
      <c r="J1752" s="92"/>
      <c r="K1752" s="92"/>
      <c r="L1752" s="92"/>
      <c r="M1752" s="92"/>
      <c r="N1752" s="92"/>
      <c r="O1752" s="92"/>
      <c r="P1752" s="92"/>
      <c r="Q1752" s="92"/>
      <c r="R1752" s="92"/>
      <c r="S1752" s="92"/>
      <c r="T1752" s="109">
        <f>+SUM(T1748:V1751)</f>
        <v>100</v>
      </c>
      <c r="U1752" s="86"/>
      <c r="V1752" s="90"/>
      <c r="W1752" s="15"/>
      <c r="X1752" s="15"/>
      <c r="Y1752" s="15"/>
    </row>
    <row r="1753" spans="1:25" s="16" customFormat="1" ht="13" x14ac:dyDescent="0.3">
      <c r="A1753" s="24"/>
      <c r="B1753" s="25"/>
      <c r="C1753" s="25"/>
      <c r="D1753" s="25"/>
      <c r="E1753" s="25"/>
      <c r="F1753" s="25"/>
      <c r="G1753" s="25"/>
      <c r="H1753" s="25"/>
      <c r="I1753" s="25"/>
      <c r="J1753" s="25"/>
      <c r="K1753" s="25"/>
      <c r="L1753" s="25"/>
      <c r="M1753" s="25"/>
      <c r="N1753" s="25"/>
      <c r="O1753" s="25"/>
      <c r="P1753" s="25"/>
      <c r="Q1753" s="25"/>
      <c r="R1753" s="25"/>
      <c r="S1753" s="22"/>
      <c r="T1753" s="22"/>
      <c r="U1753" s="22"/>
      <c r="V1753" s="23"/>
      <c r="W1753" s="15"/>
      <c r="X1753" s="15"/>
      <c r="Y1753" s="15"/>
    </row>
    <row r="1754" spans="1:25" s="16" customFormat="1" ht="13" x14ac:dyDescent="0.3">
      <c r="A1754" s="103" t="s">
        <v>117</v>
      </c>
      <c r="B1754" s="104"/>
      <c r="C1754" s="104"/>
      <c r="D1754" s="104"/>
      <c r="E1754" s="104"/>
      <c r="F1754" s="104"/>
      <c r="G1754" s="104"/>
      <c r="H1754" s="104"/>
      <c r="I1754" s="104"/>
      <c r="J1754" s="104"/>
      <c r="K1754" s="104"/>
      <c r="L1754" s="104"/>
      <c r="M1754" s="104"/>
      <c r="N1754" s="104"/>
      <c r="O1754" s="104"/>
      <c r="P1754" s="104"/>
      <c r="Q1754" s="104"/>
      <c r="R1754" s="104"/>
      <c r="S1754" s="104"/>
      <c r="T1754" s="104"/>
      <c r="U1754" s="104"/>
      <c r="V1754" s="105"/>
      <c r="W1754" s="15"/>
      <c r="X1754" s="15"/>
      <c r="Y1754" s="15"/>
    </row>
    <row r="1755" spans="1:25" s="16" customFormat="1" ht="13" x14ac:dyDescent="0.3">
      <c r="A1755" s="85" t="s">
        <v>118</v>
      </c>
      <c r="B1755" s="86"/>
      <c r="C1755" s="86"/>
      <c r="D1755" s="86"/>
      <c r="E1755" s="86"/>
      <c r="F1755" s="86"/>
      <c r="G1755" s="86"/>
      <c r="H1755" s="86"/>
      <c r="I1755" s="86"/>
      <c r="J1755" s="86"/>
      <c r="K1755" s="86" t="s">
        <v>119</v>
      </c>
      <c r="L1755" s="86"/>
      <c r="M1755" s="86" t="s">
        <v>120</v>
      </c>
      <c r="N1755" s="86"/>
      <c r="O1755" s="86" t="s">
        <v>121</v>
      </c>
      <c r="P1755" s="86"/>
      <c r="Q1755" s="86"/>
      <c r="R1755" s="86" t="s">
        <v>122</v>
      </c>
      <c r="S1755" s="86"/>
      <c r="T1755" s="86" t="s">
        <v>106</v>
      </c>
      <c r="U1755" s="86"/>
      <c r="V1755" s="90"/>
      <c r="W1755" s="15"/>
      <c r="X1755" s="15"/>
      <c r="Y1755" s="15"/>
    </row>
    <row r="1756" spans="1:25" s="16" customFormat="1" ht="13" x14ac:dyDescent="0.3">
      <c r="A1756" s="85"/>
      <c r="B1756" s="86"/>
      <c r="C1756" s="86"/>
      <c r="D1756" s="86"/>
      <c r="E1756" s="86"/>
      <c r="F1756" s="86"/>
      <c r="G1756" s="86"/>
      <c r="H1756" s="86"/>
      <c r="I1756" s="86"/>
      <c r="J1756" s="86"/>
      <c r="K1756" s="86"/>
      <c r="L1756" s="86"/>
      <c r="M1756" s="86"/>
      <c r="N1756" s="86"/>
      <c r="O1756" s="86"/>
      <c r="P1756" s="86"/>
      <c r="Q1756" s="86"/>
      <c r="R1756" s="86"/>
      <c r="S1756" s="86"/>
      <c r="T1756" s="86"/>
      <c r="U1756" s="86"/>
      <c r="V1756" s="90"/>
      <c r="W1756" s="15"/>
      <c r="X1756" s="15"/>
      <c r="Y1756" s="15"/>
    </row>
    <row r="1757" spans="1:25" s="16" customFormat="1" ht="13" x14ac:dyDescent="0.3">
      <c r="A1757" s="85"/>
      <c r="B1757" s="86"/>
      <c r="C1757" s="86"/>
      <c r="D1757" s="86"/>
      <c r="E1757" s="86"/>
      <c r="F1757" s="86"/>
      <c r="G1757" s="86"/>
      <c r="H1757" s="86"/>
      <c r="I1757" s="86"/>
      <c r="J1757" s="86"/>
      <c r="K1757" s="86"/>
      <c r="L1757" s="86"/>
      <c r="M1757" s="86"/>
      <c r="N1757" s="86"/>
      <c r="O1757" s="86"/>
      <c r="P1757" s="86"/>
      <c r="Q1757" s="86"/>
      <c r="R1757" s="86"/>
      <c r="S1757" s="86"/>
      <c r="T1757" s="86"/>
      <c r="U1757" s="86"/>
      <c r="V1757" s="90"/>
      <c r="W1757" s="15"/>
      <c r="X1757" s="15"/>
      <c r="Y1757" s="15"/>
    </row>
    <row r="1758" spans="1:25" s="16" customFormat="1" ht="13" x14ac:dyDescent="0.3">
      <c r="A1758" s="85"/>
      <c r="B1758" s="86"/>
      <c r="C1758" s="86"/>
      <c r="D1758" s="86"/>
      <c r="E1758" s="86"/>
      <c r="F1758" s="86"/>
      <c r="G1758" s="86"/>
      <c r="H1758" s="86"/>
      <c r="I1758" s="86"/>
      <c r="J1758" s="86"/>
      <c r="K1758" s="86"/>
      <c r="L1758" s="86"/>
      <c r="M1758" s="86"/>
      <c r="N1758" s="86"/>
      <c r="O1758" s="86"/>
      <c r="P1758" s="86"/>
      <c r="Q1758" s="86"/>
      <c r="R1758" s="86"/>
      <c r="S1758" s="86"/>
      <c r="T1758" s="86"/>
      <c r="U1758" s="86"/>
      <c r="V1758" s="90"/>
      <c r="W1758" s="15"/>
      <c r="X1758" s="15"/>
      <c r="Y1758" s="15"/>
    </row>
    <row r="1759" spans="1:25" s="16" customFormat="1" ht="13" x14ac:dyDescent="0.3">
      <c r="A1759" s="91" t="s">
        <v>109</v>
      </c>
      <c r="B1759" s="92"/>
      <c r="C1759" s="92"/>
      <c r="D1759" s="92"/>
      <c r="E1759" s="92"/>
      <c r="F1759" s="92"/>
      <c r="G1759" s="92"/>
      <c r="H1759" s="92"/>
      <c r="I1759" s="92"/>
      <c r="J1759" s="92"/>
      <c r="K1759" s="92"/>
      <c r="L1759" s="92"/>
      <c r="M1759" s="92"/>
      <c r="N1759" s="92"/>
      <c r="O1759" s="92"/>
      <c r="P1759" s="92"/>
      <c r="Q1759" s="92"/>
      <c r="R1759" s="92"/>
      <c r="S1759" s="92"/>
      <c r="T1759" s="86"/>
      <c r="U1759" s="86"/>
      <c r="V1759" s="90"/>
      <c r="W1759" s="15"/>
      <c r="X1759" s="15"/>
      <c r="Y1759" s="15"/>
    </row>
    <row r="1760" spans="1:25" s="16" customFormat="1" ht="13" x14ac:dyDescent="0.3">
      <c r="A1760" s="20"/>
      <c r="B1760" s="21"/>
      <c r="C1760" s="21"/>
      <c r="D1760" s="21"/>
      <c r="E1760" s="21"/>
      <c r="F1760" s="21"/>
      <c r="G1760" s="21"/>
      <c r="H1760" s="21"/>
      <c r="I1760" s="21"/>
      <c r="J1760" s="21"/>
      <c r="K1760" s="21"/>
      <c r="L1760" s="21"/>
      <c r="M1760" s="21"/>
      <c r="N1760" s="21"/>
      <c r="O1760" s="21"/>
      <c r="P1760" s="21"/>
      <c r="Q1760" s="21"/>
      <c r="R1760" s="21"/>
      <c r="S1760" s="22"/>
      <c r="T1760" s="22"/>
      <c r="U1760" s="22"/>
      <c r="V1760" s="23"/>
      <c r="W1760" s="26"/>
      <c r="X1760" s="26"/>
      <c r="Y1760" s="26"/>
    </row>
    <row r="1761" spans="1:25" s="16" customFormat="1" ht="13" x14ac:dyDescent="0.3">
      <c r="A1761" s="103" t="s">
        <v>123</v>
      </c>
      <c r="B1761" s="104"/>
      <c r="C1761" s="104"/>
      <c r="D1761" s="104"/>
      <c r="E1761" s="104"/>
      <c r="F1761" s="104"/>
      <c r="G1761" s="104"/>
      <c r="H1761" s="104"/>
      <c r="I1761" s="104"/>
      <c r="J1761" s="104"/>
      <c r="K1761" s="104"/>
      <c r="L1761" s="104"/>
      <c r="M1761" s="104"/>
      <c r="N1761" s="104"/>
      <c r="O1761" s="104"/>
      <c r="P1761" s="104"/>
      <c r="Q1761" s="104"/>
      <c r="R1761" s="104"/>
      <c r="S1761" s="104"/>
      <c r="T1761" s="104"/>
      <c r="U1761" s="104"/>
      <c r="V1761" s="105"/>
      <c r="W1761" s="15"/>
      <c r="X1761" s="15"/>
      <c r="Y1761" s="15"/>
    </row>
    <row r="1762" spans="1:25" s="16" customFormat="1" ht="22.5" customHeight="1" x14ac:dyDescent="0.3">
      <c r="A1762" s="85" t="s">
        <v>124</v>
      </c>
      <c r="B1762" s="86"/>
      <c r="C1762" s="86"/>
      <c r="D1762" s="86"/>
      <c r="E1762" s="86"/>
      <c r="F1762" s="86"/>
      <c r="G1762" s="86"/>
      <c r="H1762" s="86"/>
      <c r="I1762" s="86"/>
      <c r="J1762" s="106" t="s">
        <v>125</v>
      </c>
      <c r="K1762" s="106"/>
      <c r="L1762" s="106"/>
      <c r="M1762" s="106"/>
      <c r="N1762" s="107" t="s">
        <v>126</v>
      </c>
      <c r="O1762" s="107"/>
      <c r="P1762" s="108"/>
      <c r="Q1762" s="86" t="s">
        <v>105</v>
      </c>
      <c r="R1762" s="86"/>
      <c r="S1762" s="86"/>
      <c r="T1762" s="86" t="s">
        <v>106</v>
      </c>
      <c r="U1762" s="86"/>
      <c r="V1762" s="90"/>
      <c r="W1762" s="15"/>
      <c r="X1762" s="15"/>
      <c r="Y1762" s="15"/>
    </row>
    <row r="1763" spans="1:25" s="16" customFormat="1" ht="13" x14ac:dyDescent="0.3">
      <c r="A1763" s="95" t="s">
        <v>183</v>
      </c>
      <c r="B1763" s="96"/>
      <c r="C1763" s="96"/>
      <c r="D1763" s="96"/>
      <c r="E1763" s="96"/>
      <c r="F1763" s="96"/>
      <c r="G1763" s="96"/>
      <c r="H1763" s="96"/>
      <c r="I1763" s="96"/>
      <c r="J1763" s="97">
        <v>1</v>
      </c>
      <c r="K1763" s="97"/>
      <c r="L1763" s="97"/>
      <c r="M1763" s="97"/>
      <c r="N1763" s="98">
        <v>139345</v>
      </c>
      <c r="O1763" s="98"/>
      <c r="P1763" s="99"/>
      <c r="Q1763" s="100">
        <v>0.3</v>
      </c>
      <c r="R1763" s="100"/>
      <c r="S1763" s="100"/>
      <c r="T1763" s="101">
        <f>+(J1763*N1763)/Q1763</f>
        <v>464483.33333333337</v>
      </c>
      <c r="U1763" s="101"/>
      <c r="V1763" s="102"/>
      <c r="W1763" s="15"/>
      <c r="X1763" s="15"/>
      <c r="Y1763" s="15"/>
    </row>
    <row r="1764" spans="1:25" s="16" customFormat="1" ht="13" x14ac:dyDescent="0.3">
      <c r="A1764" s="95" t="s">
        <v>128</v>
      </c>
      <c r="B1764" s="96"/>
      <c r="C1764" s="96"/>
      <c r="D1764" s="96"/>
      <c r="E1764" s="96"/>
      <c r="F1764" s="96"/>
      <c r="G1764" s="96"/>
      <c r="H1764" s="96"/>
      <c r="I1764" s="96"/>
      <c r="J1764" s="97">
        <v>1</v>
      </c>
      <c r="K1764" s="97"/>
      <c r="L1764" s="97"/>
      <c r="M1764" s="97"/>
      <c r="N1764" s="98">
        <v>95436</v>
      </c>
      <c r="O1764" s="98"/>
      <c r="P1764" s="99"/>
      <c r="Q1764" s="100">
        <v>0.3</v>
      </c>
      <c r="R1764" s="100"/>
      <c r="S1764" s="100"/>
      <c r="T1764" s="101">
        <f>+(J1764*N1764)/Q1764</f>
        <v>318120</v>
      </c>
      <c r="U1764" s="101"/>
      <c r="V1764" s="102"/>
      <c r="W1764" s="15"/>
      <c r="X1764" s="15"/>
      <c r="Y1764" s="15"/>
    </row>
    <row r="1765" spans="1:25" s="16" customFormat="1" ht="13" x14ac:dyDescent="0.3">
      <c r="A1765" s="85"/>
      <c r="B1765" s="86"/>
      <c r="C1765" s="86"/>
      <c r="D1765" s="86"/>
      <c r="E1765" s="86"/>
      <c r="F1765" s="86"/>
      <c r="G1765" s="86"/>
      <c r="H1765" s="86"/>
      <c r="I1765" s="86"/>
      <c r="J1765" s="87"/>
      <c r="K1765" s="88"/>
      <c r="L1765" s="88"/>
      <c r="M1765" s="88"/>
      <c r="N1765" s="88"/>
      <c r="O1765" s="88"/>
      <c r="P1765" s="89"/>
      <c r="Q1765" s="86"/>
      <c r="R1765" s="86"/>
      <c r="S1765" s="86"/>
      <c r="T1765" s="86"/>
      <c r="U1765" s="86"/>
      <c r="V1765" s="90"/>
      <c r="W1765" s="15"/>
      <c r="X1765" s="15"/>
      <c r="Y1765" s="15"/>
    </row>
    <row r="1766" spans="1:25" s="16" customFormat="1" ht="13" x14ac:dyDescent="0.3">
      <c r="A1766" s="91" t="s">
        <v>109</v>
      </c>
      <c r="B1766" s="92"/>
      <c r="C1766" s="92"/>
      <c r="D1766" s="92"/>
      <c r="E1766" s="92"/>
      <c r="F1766" s="92"/>
      <c r="G1766" s="92"/>
      <c r="H1766" s="92"/>
      <c r="I1766" s="92"/>
      <c r="J1766" s="92"/>
      <c r="K1766" s="92"/>
      <c r="L1766" s="92"/>
      <c r="M1766" s="92"/>
      <c r="N1766" s="92"/>
      <c r="O1766" s="92"/>
      <c r="P1766" s="92"/>
      <c r="Q1766" s="92"/>
      <c r="R1766" s="92"/>
      <c r="S1766" s="92"/>
      <c r="T1766" s="93">
        <f>+SUM(T1763:V1764)</f>
        <v>782603.33333333337</v>
      </c>
      <c r="U1766" s="93"/>
      <c r="V1766" s="94"/>
      <c r="W1766" s="15"/>
      <c r="X1766" s="15"/>
      <c r="Y1766" s="15"/>
    </row>
    <row r="1767" spans="1:25" s="28" customFormat="1" x14ac:dyDescent="0.35">
      <c r="A1767" s="77" t="s">
        <v>129</v>
      </c>
      <c r="B1767" s="78"/>
      <c r="C1767" s="78"/>
      <c r="D1767" s="78"/>
      <c r="E1767" s="78"/>
      <c r="F1767" s="78"/>
      <c r="G1767" s="78"/>
      <c r="H1767" s="78"/>
      <c r="I1767" s="78"/>
      <c r="J1767" s="78"/>
      <c r="K1767" s="78"/>
      <c r="L1767" s="78"/>
      <c r="M1767" s="78"/>
      <c r="N1767" s="78"/>
      <c r="O1767" s="78"/>
      <c r="P1767" s="78"/>
      <c r="Q1767" s="78"/>
      <c r="R1767" s="78"/>
      <c r="S1767" s="78"/>
      <c r="T1767" s="79">
        <f>+T1766+T1759+T1752+T1744</f>
        <v>784203.33333333337</v>
      </c>
      <c r="U1767" s="79"/>
      <c r="V1767" s="80"/>
      <c r="W1767" s="15"/>
      <c r="X1767" s="15"/>
      <c r="Y1767" s="15"/>
    </row>
    <row r="1768" spans="1:25" s="28" customFormat="1" x14ac:dyDescent="0.35">
      <c r="A1768" s="29" t="s">
        <v>130</v>
      </c>
      <c r="B1768" s="30"/>
      <c r="C1768" s="30"/>
      <c r="D1768" s="31"/>
      <c r="E1768" s="32">
        <v>0.25</v>
      </c>
      <c r="F1768" s="30"/>
      <c r="G1768" s="30"/>
      <c r="H1768" s="30"/>
      <c r="I1768" s="30"/>
      <c r="J1768" s="30"/>
      <c r="K1768" s="30"/>
      <c r="L1768" s="30"/>
      <c r="M1768" s="31"/>
      <c r="N1768" s="27"/>
      <c r="O1768" s="27"/>
      <c r="P1768" s="27"/>
      <c r="Q1768" s="27"/>
      <c r="R1768" s="27"/>
      <c r="S1768" s="27" t="s">
        <v>131</v>
      </c>
      <c r="T1768" s="79">
        <f>+T1767*E1768</f>
        <v>196050.83333333334</v>
      </c>
      <c r="U1768" s="79"/>
      <c r="V1768" s="80"/>
      <c r="W1768" s="15"/>
      <c r="X1768" s="15"/>
      <c r="Y1768" s="15"/>
    </row>
    <row r="1769" spans="1:25" s="28" customFormat="1" ht="15" thickBot="1" x14ac:dyDescent="0.4">
      <c r="A1769" s="81" t="s">
        <v>132</v>
      </c>
      <c r="B1769" s="82"/>
      <c r="C1769" s="82"/>
      <c r="D1769" s="82"/>
      <c r="E1769" s="82"/>
      <c r="F1769" s="82"/>
      <c r="G1769" s="82"/>
      <c r="H1769" s="82"/>
      <c r="I1769" s="82"/>
      <c r="J1769" s="82"/>
      <c r="K1769" s="82"/>
      <c r="L1769" s="82"/>
      <c r="M1769" s="82"/>
      <c r="N1769" s="82"/>
      <c r="O1769" s="82"/>
      <c r="P1769" s="82"/>
      <c r="Q1769" s="82"/>
      <c r="R1769" s="82"/>
      <c r="S1769" s="82"/>
      <c r="T1769" s="83">
        <f>+T1768+T1767</f>
        <v>980254.16666666674</v>
      </c>
      <c r="U1769" s="83"/>
      <c r="V1769" s="84"/>
      <c r="W1769" s="15"/>
      <c r="X1769" s="15"/>
      <c r="Y1769" s="15"/>
    </row>
  </sheetData>
  <mergeCells count="5391">
    <mergeCell ref="A10:V10"/>
    <mergeCell ref="A11:G11"/>
    <mergeCell ref="H11:J11"/>
    <mergeCell ref="K11:N11"/>
    <mergeCell ref="O11:Q11"/>
    <mergeCell ref="R11:S11"/>
    <mergeCell ref="T11:V11"/>
    <mergeCell ref="A6:V6"/>
    <mergeCell ref="A7:B7"/>
    <mergeCell ref="C7:Q7"/>
    <mergeCell ref="R7:S7"/>
    <mergeCell ref="T7:V7"/>
    <mergeCell ref="A8:B8"/>
    <mergeCell ref="C8:Q8"/>
    <mergeCell ref="R8:S8"/>
    <mergeCell ref="T8:V8"/>
    <mergeCell ref="A1:D5"/>
    <mergeCell ref="E1:S2"/>
    <mergeCell ref="T1:V2"/>
    <mergeCell ref="E3:V3"/>
    <mergeCell ref="E4:V4"/>
    <mergeCell ref="E5:V5"/>
    <mergeCell ref="A14:G14"/>
    <mergeCell ref="H14:J14"/>
    <mergeCell ref="K14:N14"/>
    <mergeCell ref="O14:Q14"/>
    <mergeCell ref="R14:S14"/>
    <mergeCell ref="T14:V14"/>
    <mergeCell ref="A13:G13"/>
    <mergeCell ref="H13:J13"/>
    <mergeCell ref="K13:N13"/>
    <mergeCell ref="O13:Q13"/>
    <mergeCell ref="R13:S13"/>
    <mergeCell ref="T13:V13"/>
    <mergeCell ref="A12:G12"/>
    <mergeCell ref="H12:J12"/>
    <mergeCell ref="K12:N12"/>
    <mergeCell ref="O12:Q12"/>
    <mergeCell ref="R12:S12"/>
    <mergeCell ref="T12:V12"/>
    <mergeCell ref="A19:L19"/>
    <mergeCell ref="M19:N19"/>
    <mergeCell ref="O19:P19"/>
    <mergeCell ref="Q19:S19"/>
    <mergeCell ref="T19:V19"/>
    <mergeCell ref="A20:L20"/>
    <mergeCell ref="M20:N20"/>
    <mergeCell ref="O20:P20"/>
    <mergeCell ref="Q20:S20"/>
    <mergeCell ref="T20:V20"/>
    <mergeCell ref="A15:S15"/>
    <mergeCell ref="T15:V15"/>
    <mergeCell ref="A17:V17"/>
    <mergeCell ref="A18:L18"/>
    <mergeCell ref="M18:N18"/>
    <mergeCell ref="O18:P18"/>
    <mergeCell ref="Q18:S18"/>
    <mergeCell ref="T18:V18"/>
    <mergeCell ref="A23:S23"/>
    <mergeCell ref="T23:V23"/>
    <mergeCell ref="A25:V25"/>
    <mergeCell ref="A26:J26"/>
    <mergeCell ref="K26:L26"/>
    <mergeCell ref="M26:N26"/>
    <mergeCell ref="O26:Q26"/>
    <mergeCell ref="R26:S26"/>
    <mergeCell ref="T26:V26"/>
    <mergeCell ref="A21:L21"/>
    <mergeCell ref="M21:N21"/>
    <mergeCell ref="O21:P21"/>
    <mergeCell ref="Q21:S21"/>
    <mergeCell ref="T21:V21"/>
    <mergeCell ref="A22:L22"/>
    <mergeCell ref="M22:N22"/>
    <mergeCell ref="O22:P22"/>
    <mergeCell ref="Q22:S22"/>
    <mergeCell ref="T22:V22"/>
    <mergeCell ref="A29:J29"/>
    <mergeCell ref="K29:L29"/>
    <mergeCell ref="M29:N29"/>
    <mergeCell ref="O29:Q29"/>
    <mergeCell ref="R29:S29"/>
    <mergeCell ref="T29:V29"/>
    <mergeCell ref="A28:J28"/>
    <mergeCell ref="K28:L28"/>
    <mergeCell ref="M28:N28"/>
    <mergeCell ref="O28:Q28"/>
    <mergeCell ref="R28:S28"/>
    <mergeCell ref="T28:V28"/>
    <mergeCell ref="A27:J27"/>
    <mergeCell ref="K27:L27"/>
    <mergeCell ref="M27:N27"/>
    <mergeCell ref="O27:Q27"/>
    <mergeCell ref="R27:S27"/>
    <mergeCell ref="T27:V27"/>
    <mergeCell ref="A36:I36"/>
    <mergeCell ref="J36:P36"/>
    <mergeCell ref="Q36:S36"/>
    <mergeCell ref="T36:V36"/>
    <mergeCell ref="A37:S37"/>
    <mergeCell ref="T37:V37"/>
    <mergeCell ref="A34:I34"/>
    <mergeCell ref="J34:M34"/>
    <mergeCell ref="N34:P34"/>
    <mergeCell ref="Q34:S34"/>
    <mergeCell ref="T34:V34"/>
    <mergeCell ref="A35:I35"/>
    <mergeCell ref="J35:M35"/>
    <mergeCell ref="N35:P35"/>
    <mergeCell ref="Q35:S35"/>
    <mergeCell ref="T35:V35"/>
    <mergeCell ref="A30:S30"/>
    <mergeCell ref="T30:V30"/>
    <mergeCell ref="A32:V32"/>
    <mergeCell ref="A33:I33"/>
    <mergeCell ref="J33:M33"/>
    <mergeCell ref="N33:P33"/>
    <mergeCell ref="Q33:S33"/>
    <mergeCell ref="T33:V33"/>
    <mergeCell ref="A50:B50"/>
    <mergeCell ref="C50:Q50"/>
    <mergeCell ref="R50:S50"/>
    <mergeCell ref="T50:V50"/>
    <mergeCell ref="A52:V52"/>
    <mergeCell ref="A53:G53"/>
    <mergeCell ref="H53:J53"/>
    <mergeCell ref="K53:N53"/>
    <mergeCell ref="O53:Q53"/>
    <mergeCell ref="R53:S53"/>
    <mergeCell ref="E47:V47"/>
    <mergeCell ref="A48:V48"/>
    <mergeCell ref="A49:B49"/>
    <mergeCell ref="C49:Q49"/>
    <mergeCell ref="R49:S49"/>
    <mergeCell ref="T49:V49"/>
    <mergeCell ref="A38:S38"/>
    <mergeCell ref="T38:V38"/>
    <mergeCell ref="T39:V39"/>
    <mergeCell ref="A40:S40"/>
    <mergeCell ref="T40:V40"/>
    <mergeCell ref="A43:D47"/>
    <mergeCell ref="E43:S44"/>
    <mergeCell ref="T43:V44"/>
    <mergeCell ref="E45:V45"/>
    <mergeCell ref="E46:V46"/>
    <mergeCell ref="A56:G56"/>
    <mergeCell ref="H56:J56"/>
    <mergeCell ref="K56:N56"/>
    <mergeCell ref="O56:Q56"/>
    <mergeCell ref="R56:S56"/>
    <mergeCell ref="T56:V56"/>
    <mergeCell ref="A55:G55"/>
    <mergeCell ref="H55:J55"/>
    <mergeCell ref="K55:N55"/>
    <mergeCell ref="O55:Q55"/>
    <mergeCell ref="R55:S55"/>
    <mergeCell ref="T55:V55"/>
    <mergeCell ref="T53:V53"/>
    <mergeCell ref="A54:G54"/>
    <mergeCell ref="H54:J54"/>
    <mergeCell ref="K54:N54"/>
    <mergeCell ref="O54:Q54"/>
    <mergeCell ref="R54:S54"/>
    <mergeCell ref="T54:V54"/>
    <mergeCell ref="A61:L61"/>
    <mergeCell ref="M61:N61"/>
    <mergeCell ref="O61:P61"/>
    <mergeCell ref="Q61:S61"/>
    <mergeCell ref="T61:V61"/>
    <mergeCell ref="A62:L62"/>
    <mergeCell ref="M62:N62"/>
    <mergeCell ref="O62:P62"/>
    <mergeCell ref="Q62:S62"/>
    <mergeCell ref="T62:V62"/>
    <mergeCell ref="A57:S57"/>
    <mergeCell ref="T57:V57"/>
    <mergeCell ref="A59:V59"/>
    <mergeCell ref="A60:L60"/>
    <mergeCell ref="M60:N60"/>
    <mergeCell ref="O60:P60"/>
    <mergeCell ref="Q60:S60"/>
    <mergeCell ref="T60:V60"/>
    <mergeCell ref="T65:V65"/>
    <mergeCell ref="A67:V67"/>
    <mergeCell ref="A68:J68"/>
    <mergeCell ref="K68:L68"/>
    <mergeCell ref="M68:N68"/>
    <mergeCell ref="O68:Q68"/>
    <mergeCell ref="R68:S68"/>
    <mergeCell ref="T68:V68"/>
    <mergeCell ref="T66:V66"/>
    <mergeCell ref="A63:L63"/>
    <mergeCell ref="M63:N63"/>
    <mergeCell ref="O63:P63"/>
    <mergeCell ref="Q63:S63"/>
    <mergeCell ref="T63:V63"/>
    <mergeCell ref="A64:L64"/>
    <mergeCell ref="M64:N64"/>
    <mergeCell ref="O64:P64"/>
    <mergeCell ref="Q64:S64"/>
    <mergeCell ref="T64:V64"/>
    <mergeCell ref="Q75:S75"/>
    <mergeCell ref="T75:V75"/>
    <mergeCell ref="A71:J71"/>
    <mergeCell ref="K71:L71"/>
    <mergeCell ref="M71:N71"/>
    <mergeCell ref="O71:Q71"/>
    <mergeCell ref="R71:S71"/>
    <mergeCell ref="T71:V71"/>
    <mergeCell ref="A70:J70"/>
    <mergeCell ref="K70:L70"/>
    <mergeCell ref="M70:N70"/>
    <mergeCell ref="O70:Q70"/>
    <mergeCell ref="R70:S70"/>
    <mergeCell ref="T70:V70"/>
    <mergeCell ref="A69:J69"/>
    <mergeCell ref="K69:L69"/>
    <mergeCell ref="M69:N69"/>
    <mergeCell ref="O69:Q69"/>
    <mergeCell ref="R69:S69"/>
    <mergeCell ref="T69:V69"/>
    <mergeCell ref="A80:S80"/>
    <mergeCell ref="T80:V80"/>
    <mergeCell ref="T81:V81"/>
    <mergeCell ref="A82:S82"/>
    <mergeCell ref="T82:V82"/>
    <mergeCell ref="A65:L65"/>
    <mergeCell ref="M65:N65"/>
    <mergeCell ref="O65:P65"/>
    <mergeCell ref="Q65:S65"/>
    <mergeCell ref="A66:S66"/>
    <mergeCell ref="A78:I78"/>
    <mergeCell ref="J78:P78"/>
    <mergeCell ref="Q78:S78"/>
    <mergeCell ref="T78:V78"/>
    <mergeCell ref="A79:S79"/>
    <mergeCell ref="T79:V79"/>
    <mergeCell ref="A76:I76"/>
    <mergeCell ref="J76:M76"/>
    <mergeCell ref="N76:P76"/>
    <mergeCell ref="Q76:S76"/>
    <mergeCell ref="T76:V76"/>
    <mergeCell ref="A77:I77"/>
    <mergeCell ref="J77:M77"/>
    <mergeCell ref="N77:P77"/>
    <mergeCell ref="Q77:S77"/>
    <mergeCell ref="T77:V77"/>
    <mergeCell ref="A72:S72"/>
    <mergeCell ref="T72:V72"/>
    <mergeCell ref="A74:V74"/>
    <mergeCell ref="A75:I75"/>
    <mergeCell ref="J75:M75"/>
    <mergeCell ref="N75:P75"/>
    <mergeCell ref="A94:V94"/>
    <mergeCell ref="A95:G95"/>
    <mergeCell ref="H95:J95"/>
    <mergeCell ref="K95:N95"/>
    <mergeCell ref="O95:Q95"/>
    <mergeCell ref="R95:S95"/>
    <mergeCell ref="T95:V95"/>
    <mergeCell ref="A90:V90"/>
    <mergeCell ref="A91:B91"/>
    <mergeCell ref="C91:Q91"/>
    <mergeCell ref="R91:S91"/>
    <mergeCell ref="T91:V91"/>
    <mergeCell ref="A92:B92"/>
    <mergeCell ref="C92:Q92"/>
    <mergeCell ref="R92:S92"/>
    <mergeCell ref="T92:V92"/>
    <mergeCell ref="A85:D89"/>
    <mergeCell ref="E85:S86"/>
    <mergeCell ref="T85:V86"/>
    <mergeCell ref="E87:V87"/>
    <mergeCell ref="E88:V88"/>
    <mergeCell ref="E89:V89"/>
    <mergeCell ref="A98:G98"/>
    <mergeCell ref="H98:J98"/>
    <mergeCell ref="K98:N98"/>
    <mergeCell ref="O98:Q98"/>
    <mergeCell ref="R98:S98"/>
    <mergeCell ref="T98:V98"/>
    <mergeCell ref="A97:G97"/>
    <mergeCell ref="H97:J97"/>
    <mergeCell ref="K97:N97"/>
    <mergeCell ref="O97:Q97"/>
    <mergeCell ref="R97:S97"/>
    <mergeCell ref="T97:V97"/>
    <mergeCell ref="A96:G96"/>
    <mergeCell ref="H96:J96"/>
    <mergeCell ref="K96:N96"/>
    <mergeCell ref="O96:Q96"/>
    <mergeCell ref="R96:S96"/>
    <mergeCell ref="T96:V96"/>
    <mergeCell ref="A103:L103"/>
    <mergeCell ref="M103:N103"/>
    <mergeCell ref="O103:P103"/>
    <mergeCell ref="Q103:S103"/>
    <mergeCell ref="T103:V103"/>
    <mergeCell ref="A104:L104"/>
    <mergeCell ref="M104:N104"/>
    <mergeCell ref="O104:P104"/>
    <mergeCell ref="Q104:S104"/>
    <mergeCell ref="T104:V104"/>
    <mergeCell ref="A99:S99"/>
    <mergeCell ref="T99:V99"/>
    <mergeCell ref="A101:V101"/>
    <mergeCell ref="A102:L102"/>
    <mergeCell ref="M102:N102"/>
    <mergeCell ref="O102:P102"/>
    <mergeCell ref="Q102:S102"/>
    <mergeCell ref="T102:V102"/>
    <mergeCell ref="A109:V109"/>
    <mergeCell ref="A110:J110"/>
    <mergeCell ref="K110:L110"/>
    <mergeCell ref="M110:N110"/>
    <mergeCell ref="O110:Q110"/>
    <mergeCell ref="R110:S110"/>
    <mergeCell ref="T110:V110"/>
    <mergeCell ref="A107:L107"/>
    <mergeCell ref="M107:N107"/>
    <mergeCell ref="O107:P107"/>
    <mergeCell ref="Q107:S107"/>
    <mergeCell ref="T107:V107"/>
    <mergeCell ref="A108:S108"/>
    <mergeCell ref="T108:V108"/>
    <mergeCell ref="A105:L105"/>
    <mergeCell ref="M105:N105"/>
    <mergeCell ref="O105:P105"/>
    <mergeCell ref="Q105:S105"/>
    <mergeCell ref="T105:V105"/>
    <mergeCell ref="A106:L106"/>
    <mergeCell ref="M106:N106"/>
    <mergeCell ref="O106:P106"/>
    <mergeCell ref="Q106:S106"/>
    <mergeCell ref="T106:V106"/>
    <mergeCell ref="A113:J113"/>
    <mergeCell ref="K113:L113"/>
    <mergeCell ref="M113:N113"/>
    <mergeCell ref="O113:Q113"/>
    <mergeCell ref="R113:S113"/>
    <mergeCell ref="T113:V113"/>
    <mergeCell ref="A112:J112"/>
    <mergeCell ref="K112:L112"/>
    <mergeCell ref="M112:N112"/>
    <mergeCell ref="O112:Q112"/>
    <mergeCell ref="R112:S112"/>
    <mergeCell ref="T112:V112"/>
    <mergeCell ref="A111:J111"/>
    <mergeCell ref="K111:L111"/>
    <mergeCell ref="M111:N111"/>
    <mergeCell ref="O111:Q111"/>
    <mergeCell ref="R111:S111"/>
    <mergeCell ref="T111:V111"/>
    <mergeCell ref="A120:I120"/>
    <mergeCell ref="J120:P120"/>
    <mergeCell ref="Q120:S120"/>
    <mergeCell ref="T120:V120"/>
    <mergeCell ref="A121:S121"/>
    <mergeCell ref="T121:V121"/>
    <mergeCell ref="A118:I118"/>
    <mergeCell ref="J118:M118"/>
    <mergeCell ref="N118:P118"/>
    <mergeCell ref="Q118:S118"/>
    <mergeCell ref="T118:V118"/>
    <mergeCell ref="A119:I119"/>
    <mergeCell ref="J119:M119"/>
    <mergeCell ref="N119:P119"/>
    <mergeCell ref="Q119:S119"/>
    <mergeCell ref="T119:V119"/>
    <mergeCell ref="A114:S114"/>
    <mergeCell ref="T114:V114"/>
    <mergeCell ref="A116:V116"/>
    <mergeCell ref="A117:I117"/>
    <mergeCell ref="J117:M117"/>
    <mergeCell ref="N117:P117"/>
    <mergeCell ref="Q117:S117"/>
    <mergeCell ref="T117:V117"/>
    <mergeCell ref="A134:B134"/>
    <mergeCell ref="C134:Q134"/>
    <mergeCell ref="R134:S134"/>
    <mergeCell ref="T134:V134"/>
    <mergeCell ref="A136:V136"/>
    <mergeCell ref="A137:G137"/>
    <mergeCell ref="H137:J137"/>
    <mergeCell ref="K137:N137"/>
    <mergeCell ref="O137:Q137"/>
    <mergeCell ref="R137:S137"/>
    <mergeCell ref="E131:V131"/>
    <mergeCell ref="A132:V132"/>
    <mergeCell ref="A133:B133"/>
    <mergeCell ref="C133:Q133"/>
    <mergeCell ref="R133:S133"/>
    <mergeCell ref="T133:V133"/>
    <mergeCell ref="A122:S122"/>
    <mergeCell ref="T122:V122"/>
    <mergeCell ref="T123:V123"/>
    <mergeCell ref="A124:S124"/>
    <mergeCell ref="T124:V124"/>
    <mergeCell ref="A127:D131"/>
    <mergeCell ref="E127:S128"/>
    <mergeCell ref="T127:V128"/>
    <mergeCell ref="E129:V129"/>
    <mergeCell ref="E130:V130"/>
    <mergeCell ref="A140:G140"/>
    <mergeCell ref="H140:J140"/>
    <mergeCell ref="K140:N140"/>
    <mergeCell ref="O140:Q140"/>
    <mergeCell ref="R140:S140"/>
    <mergeCell ref="T140:V140"/>
    <mergeCell ref="A139:G139"/>
    <mergeCell ref="H139:J139"/>
    <mergeCell ref="K139:N139"/>
    <mergeCell ref="O139:Q139"/>
    <mergeCell ref="R139:S139"/>
    <mergeCell ref="T139:V139"/>
    <mergeCell ref="T137:V137"/>
    <mergeCell ref="A138:G138"/>
    <mergeCell ref="H138:J138"/>
    <mergeCell ref="K138:N138"/>
    <mergeCell ref="O138:Q138"/>
    <mergeCell ref="R138:S138"/>
    <mergeCell ref="T138:V138"/>
    <mergeCell ref="A145:L145"/>
    <mergeCell ref="M145:N145"/>
    <mergeCell ref="O145:P145"/>
    <mergeCell ref="Q145:S145"/>
    <mergeCell ref="T145:V145"/>
    <mergeCell ref="A146:L146"/>
    <mergeCell ref="M146:N146"/>
    <mergeCell ref="O146:P146"/>
    <mergeCell ref="Q146:S146"/>
    <mergeCell ref="T146:V146"/>
    <mergeCell ref="A141:S141"/>
    <mergeCell ref="T141:V141"/>
    <mergeCell ref="A143:V143"/>
    <mergeCell ref="A144:L144"/>
    <mergeCell ref="M144:N144"/>
    <mergeCell ref="O144:P144"/>
    <mergeCell ref="Q144:S144"/>
    <mergeCell ref="T144:V144"/>
    <mergeCell ref="A151:V151"/>
    <mergeCell ref="A152:J152"/>
    <mergeCell ref="K152:L152"/>
    <mergeCell ref="M152:N152"/>
    <mergeCell ref="O152:Q152"/>
    <mergeCell ref="R152:S152"/>
    <mergeCell ref="T152:V152"/>
    <mergeCell ref="A149:L149"/>
    <mergeCell ref="M149:N149"/>
    <mergeCell ref="O149:P149"/>
    <mergeCell ref="Q149:S149"/>
    <mergeCell ref="T149:V149"/>
    <mergeCell ref="A150:S150"/>
    <mergeCell ref="T150:V150"/>
    <mergeCell ref="A147:L147"/>
    <mergeCell ref="M147:N147"/>
    <mergeCell ref="O147:P147"/>
    <mergeCell ref="Q147:S147"/>
    <mergeCell ref="T147:V147"/>
    <mergeCell ref="A148:L148"/>
    <mergeCell ref="M148:N148"/>
    <mergeCell ref="O148:P148"/>
    <mergeCell ref="Q148:S148"/>
    <mergeCell ref="T148:V148"/>
    <mergeCell ref="A155:J155"/>
    <mergeCell ref="K155:L155"/>
    <mergeCell ref="M155:N155"/>
    <mergeCell ref="O155:Q155"/>
    <mergeCell ref="R155:S155"/>
    <mergeCell ref="T155:V155"/>
    <mergeCell ref="A154:J154"/>
    <mergeCell ref="K154:L154"/>
    <mergeCell ref="M154:N154"/>
    <mergeCell ref="O154:Q154"/>
    <mergeCell ref="R154:S154"/>
    <mergeCell ref="T154:V154"/>
    <mergeCell ref="A153:J153"/>
    <mergeCell ref="K153:L153"/>
    <mergeCell ref="M153:N153"/>
    <mergeCell ref="O153:Q153"/>
    <mergeCell ref="R153:S153"/>
    <mergeCell ref="T153:V153"/>
    <mergeCell ref="A162:I162"/>
    <mergeCell ref="J162:P162"/>
    <mergeCell ref="Q162:S162"/>
    <mergeCell ref="T162:V162"/>
    <mergeCell ref="A163:S163"/>
    <mergeCell ref="T163:V163"/>
    <mergeCell ref="A160:I160"/>
    <mergeCell ref="J160:M160"/>
    <mergeCell ref="N160:P160"/>
    <mergeCell ref="Q160:S160"/>
    <mergeCell ref="T160:V160"/>
    <mergeCell ref="A161:I161"/>
    <mergeCell ref="J161:M161"/>
    <mergeCell ref="N161:P161"/>
    <mergeCell ref="Q161:S161"/>
    <mergeCell ref="T161:V161"/>
    <mergeCell ref="A156:S156"/>
    <mergeCell ref="T156:V156"/>
    <mergeCell ref="A158:V158"/>
    <mergeCell ref="A159:I159"/>
    <mergeCell ref="J159:M159"/>
    <mergeCell ref="N159:P159"/>
    <mergeCell ref="Q159:S159"/>
    <mergeCell ref="T159:V159"/>
    <mergeCell ref="A176:B176"/>
    <mergeCell ref="C176:Q176"/>
    <mergeCell ref="R176:S176"/>
    <mergeCell ref="T176:V176"/>
    <mergeCell ref="A178:V178"/>
    <mergeCell ref="A179:G179"/>
    <mergeCell ref="H179:J179"/>
    <mergeCell ref="K179:N179"/>
    <mergeCell ref="O179:Q179"/>
    <mergeCell ref="R179:S179"/>
    <mergeCell ref="E173:V173"/>
    <mergeCell ref="A174:V174"/>
    <mergeCell ref="A175:B175"/>
    <mergeCell ref="C175:Q175"/>
    <mergeCell ref="R175:S175"/>
    <mergeCell ref="T175:V175"/>
    <mergeCell ref="A164:S164"/>
    <mergeCell ref="T164:V164"/>
    <mergeCell ref="T165:V165"/>
    <mergeCell ref="A166:S166"/>
    <mergeCell ref="T166:V166"/>
    <mergeCell ref="A169:D173"/>
    <mergeCell ref="E169:S170"/>
    <mergeCell ref="T169:V170"/>
    <mergeCell ref="E171:V171"/>
    <mergeCell ref="E172:V172"/>
    <mergeCell ref="A182:G182"/>
    <mergeCell ref="H182:J182"/>
    <mergeCell ref="K182:N182"/>
    <mergeCell ref="O182:Q182"/>
    <mergeCell ref="R182:S182"/>
    <mergeCell ref="T182:V182"/>
    <mergeCell ref="A181:G181"/>
    <mergeCell ref="H181:J181"/>
    <mergeCell ref="K181:N181"/>
    <mergeCell ref="O181:Q181"/>
    <mergeCell ref="R181:S181"/>
    <mergeCell ref="T181:V181"/>
    <mergeCell ref="T179:V179"/>
    <mergeCell ref="A180:G180"/>
    <mergeCell ref="H180:J180"/>
    <mergeCell ref="K180:N180"/>
    <mergeCell ref="O180:Q180"/>
    <mergeCell ref="R180:S180"/>
    <mergeCell ref="T180:V180"/>
    <mergeCell ref="A187:L187"/>
    <mergeCell ref="M187:N187"/>
    <mergeCell ref="O187:P187"/>
    <mergeCell ref="Q187:S187"/>
    <mergeCell ref="T187:V187"/>
    <mergeCell ref="A188:L188"/>
    <mergeCell ref="M188:N188"/>
    <mergeCell ref="O188:P188"/>
    <mergeCell ref="Q188:S188"/>
    <mergeCell ref="T188:V188"/>
    <mergeCell ref="A183:S183"/>
    <mergeCell ref="T183:V183"/>
    <mergeCell ref="A185:V185"/>
    <mergeCell ref="A186:L186"/>
    <mergeCell ref="M186:N186"/>
    <mergeCell ref="O186:P186"/>
    <mergeCell ref="Q186:S186"/>
    <mergeCell ref="T186:V186"/>
    <mergeCell ref="A193:V193"/>
    <mergeCell ref="A194:J194"/>
    <mergeCell ref="K194:L194"/>
    <mergeCell ref="M194:N194"/>
    <mergeCell ref="O194:Q194"/>
    <mergeCell ref="R194:S194"/>
    <mergeCell ref="T194:V194"/>
    <mergeCell ref="A191:L191"/>
    <mergeCell ref="M191:N191"/>
    <mergeCell ref="O191:P191"/>
    <mergeCell ref="Q191:S191"/>
    <mergeCell ref="T191:V191"/>
    <mergeCell ref="A192:S192"/>
    <mergeCell ref="T192:V192"/>
    <mergeCell ref="A189:L189"/>
    <mergeCell ref="M189:N189"/>
    <mergeCell ref="O189:P189"/>
    <mergeCell ref="Q189:S189"/>
    <mergeCell ref="T189:V189"/>
    <mergeCell ref="A190:L190"/>
    <mergeCell ref="M190:N190"/>
    <mergeCell ref="O190:P190"/>
    <mergeCell ref="Q190:S190"/>
    <mergeCell ref="T190:V190"/>
    <mergeCell ref="A197:J197"/>
    <mergeCell ref="K197:L197"/>
    <mergeCell ref="M197:N197"/>
    <mergeCell ref="O197:Q197"/>
    <mergeCell ref="R197:S197"/>
    <mergeCell ref="T197:V197"/>
    <mergeCell ref="A196:J196"/>
    <mergeCell ref="K196:L196"/>
    <mergeCell ref="M196:N196"/>
    <mergeCell ref="O196:Q196"/>
    <mergeCell ref="R196:S196"/>
    <mergeCell ref="T196:V196"/>
    <mergeCell ref="A195:J195"/>
    <mergeCell ref="K195:L195"/>
    <mergeCell ref="M195:N195"/>
    <mergeCell ref="O195:Q195"/>
    <mergeCell ref="R195:S195"/>
    <mergeCell ref="T195:V195"/>
    <mergeCell ref="A204:I204"/>
    <mergeCell ref="J204:P204"/>
    <mergeCell ref="Q204:S204"/>
    <mergeCell ref="T204:V204"/>
    <mergeCell ref="A205:S205"/>
    <mergeCell ref="T205:V205"/>
    <mergeCell ref="A202:I202"/>
    <mergeCell ref="J202:M202"/>
    <mergeCell ref="N202:P202"/>
    <mergeCell ref="Q202:S202"/>
    <mergeCell ref="T202:V202"/>
    <mergeCell ref="A203:I203"/>
    <mergeCell ref="J203:M203"/>
    <mergeCell ref="N203:P203"/>
    <mergeCell ref="Q203:S203"/>
    <mergeCell ref="T203:V203"/>
    <mergeCell ref="A198:S198"/>
    <mergeCell ref="T198:V198"/>
    <mergeCell ref="A200:V200"/>
    <mergeCell ref="A201:I201"/>
    <mergeCell ref="J201:M201"/>
    <mergeCell ref="N201:P201"/>
    <mergeCell ref="Q201:S201"/>
    <mergeCell ref="T201:V201"/>
    <mergeCell ref="A218:B218"/>
    <mergeCell ref="C218:Q218"/>
    <mergeCell ref="R218:S218"/>
    <mergeCell ref="T218:V218"/>
    <mergeCell ref="A220:V220"/>
    <mergeCell ref="A221:G221"/>
    <mergeCell ref="H221:J221"/>
    <mergeCell ref="K221:N221"/>
    <mergeCell ref="O221:Q221"/>
    <mergeCell ref="R221:S221"/>
    <mergeCell ref="E215:V215"/>
    <mergeCell ref="A216:V216"/>
    <mergeCell ref="A217:B217"/>
    <mergeCell ref="C217:Q217"/>
    <mergeCell ref="R217:S217"/>
    <mergeCell ref="T217:V217"/>
    <mergeCell ref="A206:S206"/>
    <mergeCell ref="T206:V206"/>
    <mergeCell ref="T207:V207"/>
    <mergeCell ref="A208:S208"/>
    <mergeCell ref="T208:V208"/>
    <mergeCell ref="A211:D215"/>
    <mergeCell ref="E211:S212"/>
    <mergeCell ref="T211:V212"/>
    <mergeCell ref="E213:V213"/>
    <mergeCell ref="E214:V214"/>
    <mergeCell ref="A224:G224"/>
    <mergeCell ref="H224:J224"/>
    <mergeCell ref="K224:N224"/>
    <mergeCell ref="O224:Q224"/>
    <mergeCell ref="R224:S224"/>
    <mergeCell ref="T224:V224"/>
    <mergeCell ref="A223:G223"/>
    <mergeCell ref="H223:J223"/>
    <mergeCell ref="K223:N223"/>
    <mergeCell ref="O223:Q223"/>
    <mergeCell ref="R223:S223"/>
    <mergeCell ref="T223:V223"/>
    <mergeCell ref="T221:V221"/>
    <mergeCell ref="A222:G222"/>
    <mergeCell ref="H222:J222"/>
    <mergeCell ref="K222:N222"/>
    <mergeCell ref="O222:Q222"/>
    <mergeCell ref="R222:S222"/>
    <mergeCell ref="T222:V222"/>
    <mergeCell ref="A229:L229"/>
    <mergeCell ref="M229:N229"/>
    <mergeCell ref="O229:P229"/>
    <mergeCell ref="Q229:S229"/>
    <mergeCell ref="T229:V229"/>
    <mergeCell ref="A230:L230"/>
    <mergeCell ref="M230:N230"/>
    <mergeCell ref="O230:P230"/>
    <mergeCell ref="Q230:S230"/>
    <mergeCell ref="T230:V230"/>
    <mergeCell ref="A225:S225"/>
    <mergeCell ref="T225:V225"/>
    <mergeCell ref="A227:V227"/>
    <mergeCell ref="A228:L228"/>
    <mergeCell ref="M228:N228"/>
    <mergeCell ref="O228:P228"/>
    <mergeCell ref="Q228:S228"/>
    <mergeCell ref="T228:V228"/>
    <mergeCell ref="A235:V235"/>
    <mergeCell ref="A236:J236"/>
    <mergeCell ref="K236:L236"/>
    <mergeCell ref="M236:N236"/>
    <mergeCell ref="O236:Q236"/>
    <mergeCell ref="R236:S236"/>
    <mergeCell ref="T236:V236"/>
    <mergeCell ref="A233:L233"/>
    <mergeCell ref="M233:N233"/>
    <mergeCell ref="O233:P233"/>
    <mergeCell ref="Q233:S233"/>
    <mergeCell ref="T233:V233"/>
    <mergeCell ref="A234:S234"/>
    <mergeCell ref="T234:V234"/>
    <mergeCell ref="A231:L231"/>
    <mergeCell ref="M231:N231"/>
    <mergeCell ref="O231:P231"/>
    <mergeCell ref="Q231:S231"/>
    <mergeCell ref="T231:V231"/>
    <mergeCell ref="A232:L232"/>
    <mergeCell ref="M232:N232"/>
    <mergeCell ref="O232:P232"/>
    <mergeCell ref="Q232:S232"/>
    <mergeCell ref="T232:V232"/>
    <mergeCell ref="A239:J239"/>
    <mergeCell ref="K239:L239"/>
    <mergeCell ref="M239:N239"/>
    <mergeCell ref="O239:Q239"/>
    <mergeCell ref="R239:S239"/>
    <mergeCell ref="T239:V239"/>
    <mergeCell ref="A238:J238"/>
    <mergeCell ref="K238:L238"/>
    <mergeCell ref="M238:N238"/>
    <mergeCell ref="O238:Q238"/>
    <mergeCell ref="R238:S238"/>
    <mergeCell ref="T238:V238"/>
    <mergeCell ref="A237:J237"/>
    <mergeCell ref="K237:L237"/>
    <mergeCell ref="M237:N237"/>
    <mergeCell ref="O237:Q237"/>
    <mergeCell ref="R237:S237"/>
    <mergeCell ref="T237:V237"/>
    <mergeCell ref="A246:I246"/>
    <mergeCell ref="J246:P246"/>
    <mergeCell ref="Q246:S246"/>
    <mergeCell ref="T246:V246"/>
    <mergeCell ref="A247:S247"/>
    <mergeCell ref="T247:V247"/>
    <mergeCell ref="A244:I244"/>
    <mergeCell ref="J244:M244"/>
    <mergeCell ref="N244:P244"/>
    <mergeCell ref="Q244:S244"/>
    <mergeCell ref="T244:V244"/>
    <mergeCell ref="A245:I245"/>
    <mergeCell ref="J245:M245"/>
    <mergeCell ref="N245:P245"/>
    <mergeCell ref="Q245:S245"/>
    <mergeCell ref="T245:V245"/>
    <mergeCell ref="A240:S240"/>
    <mergeCell ref="T240:V240"/>
    <mergeCell ref="A242:V242"/>
    <mergeCell ref="A243:I243"/>
    <mergeCell ref="J243:M243"/>
    <mergeCell ref="N243:P243"/>
    <mergeCell ref="Q243:S243"/>
    <mergeCell ref="T243:V243"/>
    <mergeCell ref="A260:B260"/>
    <mergeCell ref="C260:Q260"/>
    <mergeCell ref="R260:S260"/>
    <mergeCell ref="T260:V260"/>
    <mergeCell ref="A262:V262"/>
    <mergeCell ref="A263:G263"/>
    <mergeCell ref="H263:J263"/>
    <mergeCell ref="K263:N263"/>
    <mergeCell ref="O263:Q263"/>
    <mergeCell ref="R263:S263"/>
    <mergeCell ref="E257:V257"/>
    <mergeCell ref="A258:V258"/>
    <mergeCell ref="A259:B259"/>
    <mergeCell ref="C259:Q259"/>
    <mergeCell ref="R259:S259"/>
    <mergeCell ref="T259:V259"/>
    <mergeCell ref="A248:S248"/>
    <mergeCell ref="T248:V248"/>
    <mergeCell ref="T249:V249"/>
    <mergeCell ref="A250:S250"/>
    <mergeCell ref="T250:V250"/>
    <mergeCell ref="A253:D257"/>
    <mergeCell ref="E253:S254"/>
    <mergeCell ref="T253:V254"/>
    <mergeCell ref="E255:V255"/>
    <mergeCell ref="E256:V256"/>
    <mergeCell ref="A266:G266"/>
    <mergeCell ref="H266:J266"/>
    <mergeCell ref="K266:N266"/>
    <mergeCell ref="O266:Q266"/>
    <mergeCell ref="R266:S266"/>
    <mergeCell ref="T266:V266"/>
    <mergeCell ref="A265:G265"/>
    <mergeCell ref="H265:J265"/>
    <mergeCell ref="K265:N265"/>
    <mergeCell ref="O265:Q265"/>
    <mergeCell ref="R265:S265"/>
    <mergeCell ref="T265:V265"/>
    <mergeCell ref="T263:V263"/>
    <mergeCell ref="A264:G264"/>
    <mergeCell ref="H264:J264"/>
    <mergeCell ref="K264:N264"/>
    <mergeCell ref="O264:Q264"/>
    <mergeCell ref="R264:S264"/>
    <mergeCell ref="T264:V264"/>
    <mergeCell ref="A271:L271"/>
    <mergeCell ref="M271:N271"/>
    <mergeCell ref="O271:P271"/>
    <mergeCell ref="Q271:S271"/>
    <mergeCell ref="T271:V271"/>
    <mergeCell ref="A274:L274"/>
    <mergeCell ref="M274:N274"/>
    <mergeCell ref="O274:P274"/>
    <mergeCell ref="Q274:S274"/>
    <mergeCell ref="T274:V274"/>
    <mergeCell ref="A267:S267"/>
    <mergeCell ref="T267:V267"/>
    <mergeCell ref="A269:V269"/>
    <mergeCell ref="A270:L270"/>
    <mergeCell ref="M270:N270"/>
    <mergeCell ref="O270:P270"/>
    <mergeCell ref="Q270:S270"/>
    <mergeCell ref="T270:V270"/>
    <mergeCell ref="A272:L272"/>
    <mergeCell ref="M272:N272"/>
    <mergeCell ref="O272:P272"/>
    <mergeCell ref="Q272:S272"/>
    <mergeCell ref="T272:V272"/>
    <mergeCell ref="A277:L277"/>
    <mergeCell ref="M277:N277"/>
    <mergeCell ref="O277:P277"/>
    <mergeCell ref="Q277:S277"/>
    <mergeCell ref="T277:V277"/>
    <mergeCell ref="A278:S278"/>
    <mergeCell ref="T278:V278"/>
    <mergeCell ref="A275:L275"/>
    <mergeCell ref="M275:N275"/>
    <mergeCell ref="O275:P275"/>
    <mergeCell ref="Q275:S275"/>
    <mergeCell ref="T275:V275"/>
    <mergeCell ref="A276:L276"/>
    <mergeCell ref="M276:N276"/>
    <mergeCell ref="O276:P276"/>
    <mergeCell ref="Q276:S276"/>
    <mergeCell ref="T276:V276"/>
    <mergeCell ref="R283:S283"/>
    <mergeCell ref="T283:V283"/>
    <mergeCell ref="A282:J282"/>
    <mergeCell ref="K282:L282"/>
    <mergeCell ref="M282:N282"/>
    <mergeCell ref="O282:Q282"/>
    <mergeCell ref="R282:S282"/>
    <mergeCell ref="T282:V282"/>
    <mergeCell ref="A281:J281"/>
    <mergeCell ref="K281:L281"/>
    <mergeCell ref="M281:N281"/>
    <mergeCell ref="O281:Q281"/>
    <mergeCell ref="R281:S281"/>
    <mergeCell ref="T281:V281"/>
    <mergeCell ref="A279:V279"/>
    <mergeCell ref="A280:J280"/>
    <mergeCell ref="K280:L280"/>
    <mergeCell ref="M280:N280"/>
    <mergeCell ref="O280:Q280"/>
    <mergeCell ref="R280:S280"/>
    <mergeCell ref="T280:V280"/>
    <mergeCell ref="A283:J283"/>
    <mergeCell ref="K283:L283"/>
    <mergeCell ref="M283:N283"/>
    <mergeCell ref="A290:I290"/>
    <mergeCell ref="J290:P290"/>
    <mergeCell ref="Q290:S290"/>
    <mergeCell ref="T290:V290"/>
    <mergeCell ref="A291:S291"/>
    <mergeCell ref="T291:V291"/>
    <mergeCell ref="A288:I288"/>
    <mergeCell ref="J288:M288"/>
    <mergeCell ref="N288:P288"/>
    <mergeCell ref="Q288:S288"/>
    <mergeCell ref="T288:V288"/>
    <mergeCell ref="A289:I289"/>
    <mergeCell ref="J289:M289"/>
    <mergeCell ref="N289:P289"/>
    <mergeCell ref="Q289:S289"/>
    <mergeCell ref="T289:V289"/>
    <mergeCell ref="A284:S284"/>
    <mergeCell ref="T284:V284"/>
    <mergeCell ref="A286:V286"/>
    <mergeCell ref="A287:I287"/>
    <mergeCell ref="J287:M287"/>
    <mergeCell ref="N287:P287"/>
    <mergeCell ref="Q287:S287"/>
    <mergeCell ref="T287:V287"/>
    <mergeCell ref="A304:B304"/>
    <mergeCell ref="C304:Q304"/>
    <mergeCell ref="R304:S304"/>
    <mergeCell ref="T304:V304"/>
    <mergeCell ref="A306:V306"/>
    <mergeCell ref="A307:G307"/>
    <mergeCell ref="H307:J307"/>
    <mergeCell ref="K307:N307"/>
    <mergeCell ref="O307:Q307"/>
    <mergeCell ref="R307:S307"/>
    <mergeCell ref="E301:V301"/>
    <mergeCell ref="A302:V302"/>
    <mergeCell ref="A303:B303"/>
    <mergeCell ref="C303:Q303"/>
    <mergeCell ref="R303:S303"/>
    <mergeCell ref="T303:V303"/>
    <mergeCell ref="A273:L273"/>
    <mergeCell ref="M273:N273"/>
    <mergeCell ref="O273:P273"/>
    <mergeCell ref="Q273:S273"/>
    <mergeCell ref="T273:V273"/>
    <mergeCell ref="A297:D301"/>
    <mergeCell ref="E297:S298"/>
    <mergeCell ref="T297:V298"/>
    <mergeCell ref="E299:V299"/>
    <mergeCell ref="E300:V300"/>
    <mergeCell ref="A292:S292"/>
    <mergeCell ref="T292:V292"/>
    <mergeCell ref="T293:V293"/>
    <mergeCell ref="A294:S294"/>
    <mergeCell ref="T294:V294"/>
    <mergeCell ref="O283:Q283"/>
    <mergeCell ref="A310:G310"/>
    <mergeCell ref="H310:J310"/>
    <mergeCell ref="K310:N310"/>
    <mergeCell ref="O310:Q310"/>
    <mergeCell ref="R310:S310"/>
    <mergeCell ref="T310:V310"/>
    <mergeCell ref="A309:G309"/>
    <mergeCell ref="H309:J309"/>
    <mergeCell ref="K309:N309"/>
    <mergeCell ref="O309:Q309"/>
    <mergeCell ref="R309:S309"/>
    <mergeCell ref="T309:V309"/>
    <mergeCell ref="T307:V307"/>
    <mergeCell ref="A308:G308"/>
    <mergeCell ref="H308:J308"/>
    <mergeCell ref="K308:N308"/>
    <mergeCell ref="O308:Q308"/>
    <mergeCell ref="R308:S308"/>
    <mergeCell ref="T308:V308"/>
    <mergeCell ref="A316:L316"/>
    <mergeCell ref="M316:N316"/>
    <mergeCell ref="O316:P316"/>
    <mergeCell ref="Q316:S316"/>
    <mergeCell ref="T316:V316"/>
    <mergeCell ref="A315:L315"/>
    <mergeCell ref="M315:N315"/>
    <mergeCell ref="O315:P315"/>
    <mergeCell ref="Q315:S315"/>
    <mergeCell ref="T315:V315"/>
    <mergeCell ref="A311:S311"/>
    <mergeCell ref="T311:V311"/>
    <mergeCell ref="A313:V313"/>
    <mergeCell ref="A314:L314"/>
    <mergeCell ref="M314:N314"/>
    <mergeCell ref="O314:P314"/>
    <mergeCell ref="Q314:S314"/>
    <mergeCell ref="T314:V314"/>
    <mergeCell ref="A321:V321"/>
    <mergeCell ref="A322:J322"/>
    <mergeCell ref="K322:L322"/>
    <mergeCell ref="M322:N322"/>
    <mergeCell ref="O322:Q322"/>
    <mergeCell ref="R322:S322"/>
    <mergeCell ref="T322:V322"/>
    <mergeCell ref="A319:L319"/>
    <mergeCell ref="M319:N319"/>
    <mergeCell ref="O319:P319"/>
    <mergeCell ref="Q319:S319"/>
    <mergeCell ref="T319:V319"/>
    <mergeCell ref="A320:S320"/>
    <mergeCell ref="T320:V320"/>
    <mergeCell ref="A317:L317"/>
    <mergeCell ref="M317:N317"/>
    <mergeCell ref="O317:P317"/>
    <mergeCell ref="Q317:S317"/>
    <mergeCell ref="T317:V317"/>
    <mergeCell ref="A318:L318"/>
    <mergeCell ref="M318:N318"/>
    <mergeCell ref="O318:P318"/>
    <mergeCell ref="Q318:S318"/>
    <mergeCell ref="T318:V318"/>
    <mergeCell ref="A325:J325"/>
    <mergeCell ref="K325:L325"/>
    <mergeCell ref="M325:N325"/>
    <mergeCell ref="O325:Q325"/>
    <mergeCell ref="R325:S325"/>
    <mergeCell ref="T325:V325"/>
    <mergeCell ref="A324:J324"/>
    <mergeCell ref="K324:L324"/>
    <mergeCell ref="M324:N324"/>
    <mergeCell ref="O324:Q324"/>
    <mergeCell ref="R324:S324"/>
    <mergeCell ref="T324:V324"/>
    <mergeCell ref="A323:J323"/>
    <mergeCell ref="K323:L323"/>
    <mergeCell ref="M323:N323"/>
    <mergeCell ref="O323:Q323"/>
    <mergeCell ref="R323:S323"/>
    <mergeCell ref="T323:V323"/>
    <mergeCell ref="A332:I332"/>
    <mergeCell ref="J332:P332"/>
    <mergeCell ref="Q332:S332"/>
    <mergeCell ref="T332:V332"/>
    <mergeCell ref="A333:S333"/>
    <mergeCell ref="T333:V333"/>
    <mergeCell ref="A330:I330"/>
    <mergeCell ref="J330:M330"/>
    <mergeCell ref="N330:P330"/>
    <mergeCell ref="Q330:S330"/>
    <mergeCell ref="T330:V330"/>
    <mergeCell ref="A331:I331"/>
    <mergeCell ref="J331:M331"/>
    <mergeCell ref="N331:P331"/>
    <mergeCell ref="Q331:S331"/>
    <mergeCell ref="T331:V331"/>
    <mergeCell ref="A326:S326"/>
    <mergeCell ref="T326:V326"/>
    <mergeCell ref="A328:V328"/>
    <mergeCell ref="A329:I329"/>
    <mergeCell ref="J329:M329"/>
    <mergeCell ref="N329:P329"/>
    <mergeCell ref="Q329:S329"/>
    <mergeCell ref="T329:V329"/>
    <mergeCell ref="A346:B346"/>
    <mergeCell ref="C346:Q346"/>
    <mergeCell ref="R346:S346"/>
    <mergeCell ref="T346:V346"/>
    <mergeCell ref="A348:V348"/>
    <mergeCell ref="A349:G349"/>
    <mergeCell ref="H349:J349"/>
    <mergeCell ref="K349:N349"/>
    <mergeCell ref="O349:Q349"/>
    <mergeCell ref="R349:S349"/>
    <mergeCell ref="E343:V343"/>
    <mergeCell ref="A344:V344"/>
    <mergeCell ref="A345:B345"/>
    <mergeCell ref="C345:Q345"/>
    <mergeCell ref="R345:S345"/>
    <mergeCell ref="T345:V345"/>
    <mergeCell ref="A334:S334"/>
    <mergeCell ref="T334:V334"/>
    <mergeCell ref="T335:V335"/>
    <mergeCell ref="A336:S336"/>
    <mergeCell ref="T336:V336"/>
    <mergeCell ref="A339:D343"/>
    <mergeCell ref="E339:S340"/>
    <mergeCell ref="T339:V340"/>
    <mergeCell ref="E341:V341"/>
    <mergeCell ref="E342:V342"/>
    <mergeCell ref="A352:G352"/>
    <mergeCell ref="H352:J352"/>
    <mergeCell ref="K352:N352"/>
    <mergeCell ref="O352:Q352"/>
    <mergeCell ref="R352:S352"/>
    <mergeCell ref="T352:V352"/>
    <mergeCell ref="A351:G351"/>
    <mergeCell ref="H351:J351"/>
    <mergeCell ref="K351:N351"/>
    <mergeCell ref="O351:Q351"/>
    <mergeCell ref="R351:S351"/>
    <mergeCell ref="T351:V351"/>
    <mergeCell ref="T349:V349"/>
    <mergeCell ref="A350:G350"/>
    <mergeCell ref="H350:J350"/>
    <mergeCell ref="K350:N350"/>
    <mergeCell ref="O350:Q350"/>
    <mergeCell ref="R350:S350"/>
    <mergeCell ref="T350:V350"/>
    <mergeCell ref="A357:L357"/>
    <mergeCell ref="M357:N357"/>
    <mergeCell ref="O357:P357"/>
    <mergeCell ref="Q357:S357"/>
    <mergeCell ref="T357:V357"/>
    <mergeCell ref="A358:L358"/>
    <mergeCell ref="M358:N358"/>
    <mergeCell ref="O358:P358"/>
    <mergeCell ref="Q358:S358"/>
    <mergeCell ref="T358:V358"/>
    <mergeCell ref="A353:S353"/>
    <mergeCell ref="T353:V353"/>
    <mergeCell ref="A355:V355"/>
    <mergeCell ref="A356:L356"/>
    <mergeCell ref="M356:N356"/>
    <mergeCell ref="O356:P356"/>
    <mergeCell ref="Q356:S356"/>
    <mergeCell ref="T356:V356"/>
    <mergeCell ref="A363:V363"/>
    <mergeCell ref="A364:J364"/>
    <mergeCell ref="K364:L364"/>
    <mergeCell ref="M364:N364"/>
    <mergeCell ref="O364:Q364"/>
    <mergeCell ref="R364:S364"/>
    <mergeCell ref="T364:V364"/>
    <mergeCell ref="A361:L361"/>
    <mergeCell ref="M361:N361"/>
    <mergeCell ref="O361:P361"/>
    <mergeCell ref="Q361:S361"/>
    <mergeCell ref="T361:V361"/>
    <mergeCell ref="A362:S362"/>
    <mergeCell ref="T362:V362"/>
    <mergeCell ref="A359:L359"/>
    <mergeCell ref="M359:N359"/>
    <mergeCell ref="O359:P359"/>
    <mergeCell ref="Q359:S359"/>
    <mergeCell ref="T359:V359"/>
    <mergeCell ref="A360:L360"/>
    <mergeCell ref="M360:N360"/>
    <mergeCell ref="O360:P360"/>
    <mergeCell ref="Q360:S360"/>
    <mergeCell ref="T360:V360"/>
    <mergeCell ref="A367:J367"/>
    <mergeCell ref="K367:L367"/>
    <mergeCell ref="M367:N367"/>
    <mergeCell ref="O367:Q367"/>
    <mergeCell ref="R367:S367"/>
    <mergeCell ref="T367:V367"/>
    <mergeCell ref="A366:J366"/>
    <mergeCell ref="K366:L366"/>
    <mergeCell ref="M366:N366"/>
    <mergeCell ref="O366:Q366"/>
    <mergeCell ref="R366:S366"/>
    <mergeCell ref="T366:V366"/>
    <mergeCell ref="A365:J365"/>
    <mergeCell ref="K365:L365"/>
    <mergeCell ref="M365:N365"/>
    <mergeCell ref="O365:Q365"/>
    <mergeCell ref="R365:S365"/>
    <mergeCell ref="T365:V365"/>
    <mergeCell ref="A374:I374"/>
    <mergeCell ref="J374:P374"/>
    <mergeCell ref="Q374:S374"/>
    <mergeCell ref="T374:V374"/>
    <mergeCell ref="A375:S375"/>
    <mergeCell ref="T375:V375"/>
    <mergeCell ref="A372:I372"/>
    <mergeCell ref="J372:M372"/>
    <mergeCell ref="N372:P372"/>
    <mergeCell ref="Q372:S372"/>
    <mergeCell ref="T372:V372"/>
    <mergeCell ref="A373:I373"/>
    <mergeCell ref="J373:M373"/>
    <mergeCell ref="N373:P373"/>
    <mergeCell ref="Q373:S373"/>
    <mergeCell ref="T373:V373"/>
    <mergeCell ref="A368:S368"/>
    <mergeCell ref="T368:V368"/>
    <mergeCell ref="A370:V370"/>
    <mergeCell ref="A371:I371"/>
    <mergeCell ref="J371:M371"/>
    <mergeCell ref="N371:P371"/>
    <mergeCell ref="Q371:S371"/>
    <mergeCell ref="T371:V371"/>
    <mergeCell ref="A388:B388"/>
    <mergeCell ref="C388:Q388"/>
    <mergeCell ref="R388:S388"/>
    <mergeCell ref="T388:V388"/>
    <mergeCell ref="A390:V390"/>
    <mergeCell ref="A391:G391"/>
    <mergeCell ref="H391:J391"/>
    <mergeCell ref="K391:N391"/>
    <mergeCell ref="O391:Q391"/>
    <mergeCell ref="R391:S391"/>
    <mergeCell ref="E385:V385"/>
    <mergeCell ref="A386:V386"/>
    <mergeCell ref="A387:B387"/>
    <mergeCell ref="C387:Q387"/>
    <mergeCell ref="R387:S387"/>
    <mergeCell ref="T387:V387"/>
    <mergeCell ref="A376:S376"/>
    <mergeCell ref="T376:V376"/>
    <mergeCell ref="T377:V377"/>
    <mergeCell ref="A378:S378"/>
    <mergeCell ref="T378:V378"/>
    <mergeCell ref="A381:D385"/>
    <mergeCell ref="E381:S382"/>
    <mergeCell ref="T381:V382"/>
    <mergeCell ref="E383:V383"/>
    <mergeCell ref="E384:V384"/>
    <mergeCell ref="A394:G394"/>
    <mergeCell ref="H394:J394"/>
    <mergeCell ref="K394:N394"/>
    <mergeCell ref="O394:Q394"/>
    <mergeCell ref="R394:S394"/>
    <mergeCell ref="T394:V394"/>
    <mergeCell ref="A393:G393"/>
    <mergeCell ref="H393:J393"/>
    <mergeCell ref="K393:N393"/>
    <mergeCell ref="O393:Q393"/>
    <mergeCell ref="R393:S393"/>
    <mergeCell ref="T393:V393"/>
    <mergeCell ref="T391:V391"/>
    <mergeCell ref="A392:G392"/>
    <mergeCell ref="H392:J392"/>
    <mergeCell ref="K392:N392"/>
    <mergeCell ref="O392:Q392"/>
    <mergeCell ref="R392:S392"/>
    <mergeCell ref="T392:V392"/>
    <mergeCell ref="A399:L399"/>
    <mergeCell ref="M399:N399"/>
    <mergeCell ref="O399:P399"/>
    <mergeCell ref="Q399:S399"/>
    <mergeCell ref="T399:V399"/>
    <mergeCell ref="A400:L400"/>
    <mergeCell ref="M400:N400"/>
    <mergeCell ref="O400:P400"/>
    <mergeCell ref="Q400:S400"/>
    <mergeCell ref="T400:V400"/>
    <mergeCell ref="A395:S395"/>
    <mergeCell ref="T395:V395"/>
    <mergeCell ref="A397:V397"/>
    <mergeCell ref="A398:L398"/>
    <mergeCell ref="M398:N398"/>
    <mergeCell ref="O398:P398"/>
    <mergeCell ref="Q398:S398"/>
    <mergeCell ref="T398:V398"/>
    <mergeCell ref="A405:V405"/>
    <mergeCell ref="A406:J406"/>
    <mergeCell ref="K406:L406"/>
    <mergeCell ref="M406:N406"/>
    <mergeCell ref="O406:Q406"/>
    <mergeCell ref="R406:S406"/>
    <mergeCell ref="T406:V406"/>
    <mergeCell ref="A403:L403"/>
    <mergeCell ref="M403:N403"/>
    <mergeCell ref="O403:P403"/>
    <mergeCell ref="Q403:S403"/>
    <mergeCell ref="T403:V403"/>
    <mergeCell ref="A404:S404"/>
    <mergeCell ref="T404:V404"/>
    <mergeCell ref="A401:L401"/>
    <mergeCell ref="M401:N401"/>
    <mergeCell ref="O401:P401"/>
    <mergeCell ref="Q401:S401"/>
    <mergeCell ref="T401:V401"/>
    <mergeCell ref="A402:L402"/>
    <mergeCell ref="M402:N402"/>
    <mergeCell ref="O402:P402"/>
    <mergeCell ref="Q402:S402"/>
    <mergeCell ref="T402:V402"/>
    <mergeCell ref="A409:J409"/>
    <mergeCell ref="K409:L409"/>
    <mergeCell ref="M409:N409"/>
    <mergeCell ref="O409:Q409"/>
    <mergeCell ref="R409:S409"/>
    <mergeCell ref="T409:V409"/>
    <mergeCell ref="A408:J408"/>
    <mergeCell ref="K408:L408"/>
    <mergeCell ref="M408:N408"/>
    <mergeCell ref="O408:Q408"/>
    <mergeCell ref="R408:S408"/>
    <mergeCell ref="T408:V408"/>
    <mergeCell ref="A407:J407"/>
    <mergeCell ref="K407:L407"/>
    <mergeCell ref="M407:N407"/>
    <mergeCell ref="O407:Q407"/>
    <mergeCell ref="R407:S407"/>
    <mergeCell ref="T407:V407"/>
    <mergeCell ref="A416:I416"/>
    <mergeCell ref="J416:P416"/>
    <mergeCell ref="Q416:S416"/>
    <mergeCell ref="T416:V416"/>
    <mergeCell ref="A417:S417"/>
    <mergeCell ref="T417:V417"/>
    <mergeCell ref="A414:I414"/>
    <mergeCell ref="J414:M414"/>
    <mergeCell ref="N414:P414"/>
    <mergeCell ref="Q414:S414"/>
    <mergeCell ref="T414:V414"/>
    <mergeCell ref="A415:I415"/>
    <mergeCell ref="J415:M415"/>
    <mergeCell ref="N415:P415"/>
    <mergeCell ref="Q415:S415"/>
    <mergeCell ref="T415:V415"/>
    <mergeCell ref="A410:S410"/>
    <mergeCell ref="T410:V410"/>
    <mergeCell ref="A412:V412"/>
    <mergeCell ref="A413:I413"/>
    <mergeCell ref="J413:M413"/>
    <mergeCell ref="N413:P413"/>
    <mergeCell ref="Q413:S413"/>
    <mergeCell ref="T413:V413"/>
    <mergeCell ref="A430:B430"/>
    <mergeCell ref="C430:Q430"/>
    <mergeCell ref="R430:S430"/>
    <mergeCell ref="T430:V430"/>
    <mergeCell ref="A432:V432"/>
    <mergeCell ref="A433:G433"/>
    <mergeCell ref="H433:J433"/>
    <mergeCell ref="K433:N433"/>
    <mergeCell ref="O433:Q433"/>
    <mergeCell ref="R433:S433"/>
    <mergeCell ref="E427:V427"/>
    <mergeCell ref="A428:V428"/>
    <mergeCell ref="A429:B429"/>
    <mergeCell ref="C429:Q429"/>
    <mergeCell ref="R429:S429"/>
    <mergeCell ref="T429:V429"/>
    <mergeCell ref="A418:S418"/>
    <mergeCell ref="T418:V418"/>
    <mergeCell ref="T419:V419"/>
    <mergeCell ref="A420:S420"/>
    <mergeCell ref="T420:V420"/>
    <mergeCell ref="A423:D427"/>
    <mergeCell ref="E423:S424"/>
    <mergeCell ref="T423:V424"/>
    <mergeCell ref="E425:V425"/>
    <mergeCell ref="E426:V426"/>
    <mergeCell ref="A436:G436"/>
    <mergeCell ref="H436:J436"/>
    <mergeCell ref="K436:N436"/>
    <mergeCell ref="O436:Q436"/>
    <mergeCell ref="R436:S436"/>
    <mergeCell ref="T436:V436"/>
    <mergeCell ref="A435:G435"/>
    <mergeCell ref="H435:J435"/>
    <mergeCell ref="K435:N435"/>
    <mergeCell ref="O435:Q435"/>
    <mergeCell ref="R435:S435"/>
    <mergeCell ref="T435:V435"/>
    <mergeCell ref="T433:V433"/>
    <mergeCell ref="A434:G434"/>
    <mergeCell ref="H434:J434"/>
    <mergeCell ref="K434:N434"/>
    <mergeCell ref="O434:Q434"/>
    <mergeCell ref="R434:S434"/>
    <mergeCell ref="T434:V434"/>
    <mergeCell ref="A441:L441"/>
    <mergeCell ref="M441:N441"/>
    <mergeCell ref="O441:P441"/>
    <mergeCell ref="Q441:S441"/>
    <mergeCell ref="T441:V441"/>
    <mergeCell ref="A442:L442"/>
    <mergeCell ref="M442:N442"/>
    <mergeCell ref="O442:P442"/>
    <mergeCell ref="Q442:S442"/>
    <mergeCell ref="T442:V442"/>
    <mergeCell ref="A437:S437"/>
    <mergeCell ref="T437:V437"/>
    <mergeCell ref="A439:V439"/>
    <mergeCell ref="A440:L440"/>
    <mergeCell ref="M440:N440"/>
    <mergeCell ref="O440:P440"/>
    <mergeCell ref="Q440:S440"/>
    <mergeCell ref="T440:V440"/>
    <mergeCell ref="A447:V447"/>
    <mergeCell ref="A448:J448"/>
    <mergeCell ref="K448:L448"/>
    <mergeCell ref="M448:N448"/>
    <mergeCell ref="O448:Q448"/>
    <mergeCell ref="R448:S448"/>
    <mergeCell ref="T448:V448"/>
    <mergeCell ref="A445:L445"/>
    <mergeCell ref="M445:N445"/>
    <mergeCell ref="O445:P445"/>
    <mergeCell ref="Q445:S445"/>
    <mergeCell ref="T445:V445"/>
    <mergeCell ref="A446:S446"/>
    <mergeCell ref="T446:V446"/>
    <mergeCell ref="A443:L443"/>
    <mergeCell ref="M443:N443"/>
    <mergeCell ref="O443:P443"/>
    <mergeCell ref="Q443:S443"/>
    <mergeCell ref="T443:V443"/>
    <mergeCell ref="A444:L444"/>
    <mergeCell ref="M444:N444"/>
    <mergeCell ref="O444:P444"/>
    <mergeCell ref="Q444:S444"/>
    <mergeCell ref="T444:V444"/>
    <mergeCell ref="A451:J451"/>
    <mergeCell ref="K451:L451"/>
    <mergeCell ref="M451:N451"/>
    <mergeCell ref="O451:Q451"/>
    <mergeCell ref="R451:S451"/>
    <mergeCell ref="T451:V451"/>
    <mergeCell ref="A450:J450"/>
    <mergeCell ref="K450:L450"/>
    <mergeCell ref="M450:N450"/>
    <mergeCell ref="O450:Q450"/>
    <mergeCell ref="R450:S450"/>
    <mergeCell ref="T450:V450"/>
    <mergeCell ref="A449:J449"/>
    <mergeCell ref="K449:L449"/>
    <mergeCell ref="M449:N449"/>
    <mergeCell ref="O449:Q449"/>
    <mergeCell ref="R449:S449"/>
    <mergeCell ref="T449:V449"/>
    <mergeCell ref="A456:I456"/>
    <mergeCell ref="J456:M456"/>
    <mergeCell ref="N456:P456"/>
    <mergeCell ref="Q456:S456"/>
    <mergeCell ref="T456:V456"/>
    <mergeCell ref="A457:I457"/>
    <mergeCell ref="J457:M457"/>
    <mergeCell ref="N457:P457"/>
    <mergeCell ref="Q457:S457"/>
    <mergeCell ref="T457:V457"/>
    <mergeCell ref="A452:S452"/>
    <mergeCell ref="T452:V452"/>
    <mergeCell ref="A454:V454"/>
    <mergeCell ref="A455:I455"/>
    <mergeCell ref="J455:M455"/>
    <mergeCell ref="N455:P455"/>
    <mergeCell ref="Q455:S455"/>
    <mergeCell ref="T455:V455"/>
    <mergeCell ref="E469:V469"/>
    <mergeCell ref="A470:V470"/>
    <mergeCell ref="A471:B471"/>
    <mergeCell ref="C471:Q471"/>
    <mergeCell ref="R471:S471"/>
    <mergeCell ref="T471:V471"/>
    <mergeCell ref="A460:S460"/>
    <mergeCell ref="T460:V460"/>
    <mergeCell ref="T461:V461"/>
    <mergeCell ref="A462:S462"/>
    <mergeCell ref="T462:V462"/>
    <mergeCell ref="A465:D469"/>
    <mergeCell ref="E465:S466"/>
    <mergeCell ref="T465:V466"/>
    <mergeCell ref="E467:V467"/>
    <mergeCell ref="E468:V468"/>
    <mergeCell ref="A458:I458"/>
    <mergeCell ref="J458:P458"/>
    <mergeCell ref="Q458:S458"/>
    <mergeCell ref="T458:V458"/>
    <mergeCell ref="A459:S459"/>
    <mergeCell ref="T459:V459"/>
    <mergeCell ref="A477:G477"/>
    <mergeCell ref="H477:J477"/>
    <mergeCell ref="K477:N477"/>
    <mergeCell ref="O477:Q477"/>
    <mergeCell ref="R477:S477"/>
    <mergeCell ref="T477:V477"/>
    <mergeCell ref="T475:V475"/>
    <mergeCell ref="A476:G476"/>
    <mergeCell ref="H476:J476"/>
    <mergeCell ref="K476:N476"/>
    <mergeCell ref="O476:Q476"/>
    <mergeCell ref="R476:S476"/>
    <mergeCell ref="T476:V476"/>
    <mergeCell ref="A472:B472"/>
    <mergeCell ref="C472:Q472"/>
    <mergeCell ref="R472:S472"/>
    <mergeCell ref="T472:V472"/>
    <mergeCell ref="A474:V474"/>
    <mergeCell ref="A475:G475"/>
    <mergeCell ref="H475:J475"/>
    <mergeCell ref="K475:N475"/>
    <mergeCell ref="O475:Q475"/>
    <mergeCell ref="R475:S475"/>
    <mergeCell ref="A480:S480"/>
    <mergeCell ref="T480:V480"/>
    <mergeCell ref="A482:V482"/>
    <mergeCell ref="A483:L483"/>
    <mergeCell ref="M483:N483"/>
    <mergeCell ref="O483:P483"/>
    <mergeCell ref="Q483:S483"/>
    <mergeCell ref="T483:V483"/>
    <mergeCell ref="A479:G479"/>
    <mergeCell ref="H479:J479"/>
    <mergeCell ref="K479:N479"/>
    <mergeCell ref="O479:Q479"/>
    <mergeCell ref="R479:S479"/>
    <mergeCell ref="T479:V479"/>
    <mergeCell ref="A478:G478"/>
    <mergeCell ref="H478:J478"/>
    <mergeCell ref="K478:N478"/>
    <mergeCell ref="O478:Q478"/>
    <mergeCell ref="R478:S478"/>
    <mergeCell ref="T478:V478"/>
    <mergeCell ref="A486:L486"/>
    <mergeCell ref="M486:N486"/>
    <mergeCell ref="O486:P486"/>
    <mergeCell ref="Q486:S486"/>
    <mergeCell ref="T486:V486"/>
    <mergeCell ref="A487:L487"/>
    <mergeCell ref="M487:N487"/>
    <mergeCell ref="O487:P487"/>
    <mergeCell ref="Q487:S487"/>
    <mergeCell ref="T487:V487"/>
    <mergeCell ref="A484:L484"/>
    <mergeCell ref="M484:N484"/>
    <mergeCell ref="O484:P484"/>
    <mergeCell ref="Q484:S484"/>
    <mergeCell ref="T484:V484"/>
    <mergeCell ref="A485:L485"/>
    <mergeCell ref="M485:N485"/>
    <mergeCell ref="O485:P485"/>
    <mergeCell ref="Q485:S485"/>
    <mergeCell ref="T485:V485"/>
    <mergeCell ref="A493:V493"/>
    <mergeCell ref="A494:J494"/>
    <mergeCell ref="K494:L494"/>
    <mergeCell ref="M494:N494"/>
    <mergeCell ref="O494:Q494"/>
    <mergeCell ref="R494:S494"/>
    <mergeCell ref="T494:V494"/>
    <mergeCell ref="A490:L490"/>
    <mergeCell ref="M490:N490"/>
    <mergeCell ref="O490:P490"/>
    <mergeCell ref="Q490:S490"/>
    <mergeCell ref="T490:V490"/>
    <mergeCell ref="A491:S491"/>
    <mergeCell ref="T491:V491"/>
    <mergeCell ref="A488:L488"/>
    <mergeCell ref="M488:N488"/>
    <mergeCell ref="O488:P488"/>
    <mergeCell ref="Q488:S488"/>
    <mergeCell ref="T488:V488"/>
    <mergeCell ref="A489:L489"/>
    <mergeCell ref="M489:N489"/>
    <mergeCell ref="O489:P489"/>
    <mergeCell ref="Q489:S489"/>
    <mergeCell ref="T489:V489"/>
    <mergeCell ref="A497:J497"/>
    <mergeCell ref="K497:L497"/>
    <mergeCell ref="M497:N497"/>
    <mergeCell ref="O497:Q497"/>
    <mergeCell ref="R497:S497"/>
    <mergeCell ref="T497:V497"/>
    <mergeCell ref="A496:J496"/>
    <mergeCell ref="K496:L496"/>
    <mergeCell ref="M496:N496"/>
    <mergeCell ref="O496:Q496"/>
    <mergeCell ref="R496:S496"/>
    <mergeCell ref="T496:V496"/>
    <mergeCell ref="A495:J495"/>
    <mergeCell ref="K495:L495"/>
    <mergeCell ref="M495:N495"/>
    <mergeCell ref="O495:Q495"/>
    <mergeCell ref="R495:S495"/>
    <mergeCell ref="T495:V495"/>
    <mergeCell ref="A504:I504"/>
    <mergeCell ref="J504:P504"/>
    <mergeCell ref="Q504:S504"/>
    <mergeCell ref="T504:V504"/>
    <mergeCell ref="A505:S505"/>
    <mergeCell ref="T505:V505"/>
    <mergeCell ref="A502:I502"/>
    <mergeCell ref="J502:M502"/>
    <mergeCell ref="N502:P502"/>
    <mergeCell ref="Q502:S502"/>
    <mergeCell ref="T502:V502"/>
    <mergeCell ref="A503:I503"/>
    <mergeCell ref="J503:M503"/>
    <mergeCell ref="N503:P503"/>
    <mergeCell ref="Q503:S503"/>
    <mergeCell ref="T503:V503"/>
    <mergeCell ref="A498:S498"/>
    <mergeCell ref="T498:V498"/>
    <mergeCell ref="A500:V500"/>
    <mergeCell ref="A501:I501"/>
    <mergeCell ref="J501:M501"/>
    <mergeCell ref="N501:P501"/>
    <mergeCell ref="Q501:S501"/>
    <mergeCell ref="T501:V501"/>
    <mergeCell ref="A518:B518"/>
    <mergeCell ref="C518:Q518"/>
    <mergeCell ref="R518:S518"/>
    <mergeCell ref="T518:V518"/>
    <mergeCell ref="A520:V520"/>
    <mergeCell ref="A521:G521"/>
    <mergeCell ref="H521:J521"/>
    <mergeCell ref="K521:N521"/>
    <mergeCell ref="O521:Q521"/>
    <mergeCell ref="R521:S521"/>
    <mergeCell ref="E515:V515"/>
    <mergeCell ref="A516:V516"/>
    <mergeCell ref="A517:B517"/>
    <mergeCell ref="C517:Q517"/>
    <mergeCell ref="R517:S517"/>
    <mergeCell ref="T517:V517"/>
    <mergeCell ref="A506:S506"/>
    <mergeCell ref="T506:V506"/>
    <mergeCell ref="T507:V507"/>
    <mergeCell ref="A508:S508"/>
    <mergeCell ref="T508:V508"/>
    <mergeCell ref="A511:D515"/>
    <mergeCell ref="E511:S512"/>
    <mergeCell ref="T511:V512"/>
    <mergeCell ref="E513:V513"/>
    <mergeCell ref="E514:V514"/>
    <mergeCell ref="A524:G524"/>
    <mergeCell ref="H524:J524"/>
    <mergeCell ref="K524:N524"/>
    <mergeCell ref="O524:Q524"/>
    <mergeCell ref="R524:S524"/>
    <mergeCell ref="T524:V524"/>
    <mergeCell ref="A523:G523"/>
    <mergeCell ref="H523:J523"/>
    <mergeCell ref="K523:N523"/>
    <mergeCell ref="O523:Q523"/>
    <mergeCell ref="R523:S523"/>
    <mergeCell ref="T523:V523"/>
    <mergeCell ref="T521:V521"/>
    <mergeCell ref="A522:G522"/>
    <mergeCell ref="H522:J522"/>
    <mergeCell ref="K522:N522"/>
    <mergeCell ref="O522:Q522"/>
    <mergeCell ref="R522:S522"/>
    <mergeCell ref="T522:V522"/>
    <mergeCell ref="A529:L529"/>
    <mergeCell ref="M529:N529"/>
    <mergeCell ref="O529:P529"/>
    <mergeCell ref="Q529:S529"/>
    <mergeCell ref="T529:V529"/>
    <mergeCell ref="A530:L530"/>
    <mergeCell ref="M530:N530"/>
    <mergeCell ref="O530:P530"/>
    <mergeCell ref="Q530:S530"/>
    <mergeCell ref="T530:V530"/>
    <mergeCell ref="A525:S525"/>
    <mergeCell ref="T525:V525"/>
    <mergeCell ref="A527:V527"/>
    <mergeCell ref="A528:L528"/>
    <mergeCell ref="M528:N528"/>
    <mergeCell ref="O528:P528"/>
    <mergeCell ref="Q528:S528"/>
    <mergeCell ref="T528:V528"/>
    <mergeCell ref="A535:V535"/>
    <mergeCell ref="A536:J536"/>
    <mergeCell ref="K536:L536"/>
    <mergeCell ref="M536:N536"/>
    <mergeCell ref="O536:Q536"/>
    <mergeCell ref="R536:S536"/>
    <mergeCell ref="T536:V536"/>
    <mergeCell ref="A533:L533"/>
    <mergeCell ref="M533:N533"/>
    <mergeCell ref="O533:P533"/>
    <mergeCell ref="Q533:S533"/>
    <mergeCell ref="T533:V533"/>
    <mergeCell ref="A534:S534"/>
    <mergeCell ref="T534:V534"/>
    <mergeCell ref="A531:L531"/>
    <mergeCell ref="M531:N531"/>
    <mergeCell ref="O531:P531"/>
    <mergeCell ref="Q531:S531"/>
    <mergeCell ref="T531:V531"/>
    <mergeCell ref="A532:L532"/>
    <mergeCell ref="M532:N532"/>
    <mergeCell ref="O532:P532"/>
    <mergeCell ref="Q532:S532"/>
    <mergeCell ref="T532:V532"/>
    <mergeCell ref="A539:J539"/>
    <mergeCell ref="K539:L539"/>
    <mergeCell ref="M539:N539"/>
    <mergeCell ref="O539:Q539"/>
    <mergeCell ref="R539:S539"/>
    <mergeCell ref="T539:V539"/>
    <mergeCell ref="A538:J538"/>
    <mergeCell ref="K538:L538"/>
    <mergeCell ref="M538:N538"/>
    <mergeCell ref="O538:Q538"/>
    <mergeCell ref="R538:S538"/>
    <mergeCell ref="T538:V538"/>
    <mergeCell ref="A537:J537"/>
    <mergeCell ref="K537:L537"/>
    <mergeCell ref="M537:N537"/>
    <mergeCell ref="O537:Q537"/>
    <mergeCell ref="R537:S537"/>
    <mergeCell ref="T537:V537"/>
    <mergeCell ref="A546:I546"/>
    <mergeCell ref="J546:P546"/>
    <mergeCell ref="Q546:S546"/>
    <mergeCell ref="T546:V546"/>
    <mergeCell ref="A547:S547"/>
    <mergeCell ref="T547:V547"/>
    <mergeCell ref="A544:I544"/>
    <mergeCell ref="J544:M544"/>
    <mergeCell ref="N544:P544"/>
    <mergeCell ref="Q544:S544"/>
    <mergeCell ref="T544:V544"/>
    <mergeCell ref="A545:I545"/>
    <mergeCell ref="J545:M545"/>
    <mergeCell ref="N545:P545"/>
    <mergeCell ref="Q545:S545"/>
    <mergeCell ref="T545:V545"/>
    <mergeCell ref="A540:S540"/>
    <mergeCell ref="T540:V540"/>
    <mergeCell ref="A542:V542"/>
    <mergeCell ref="A543:I543"/>
    <mergeCell ref="J543:M543"/>
    <mergeCell ref="N543:P543"/>
    <mergeCell ref="Q543:S543"/>
    <mergeCell ref="T543:V543"/>
    <mergeCell ref="A560:B560"/>
    <mergeCell ref="C560:Q560"/>
    <mergeCell ref="R560:S560"/>
    <mergeCell ref="T560:V560"/>
    <mergeCell ref="A562:V562"/>
    <mergeCell ref="A563:G563"/>
    <mergeCell ref="H563:J563"/>
    <mergeCell ref="K563:N563"/>
    <mergeCell ref="O563:Q563"/>
    <mergeCell ref="R563:S563"/>
    <mergeCell ref="E557:V557"/>
    <mergeCell ref="A558:V558"/>
    <mergeCell ref="A559:B559"/>
    <mergeCell ref="C559:Q559"/>
    <mergeCell ref="R559:S559"/>
    <mergeCell ref="T559:V559"/>
    <mergeCell ref="A548:S548"/>
    <mergeCell ref="T548:V548"/>
    <mergeCell ref="T549:V549"/>
    <mergeCell ref="A550:S550"/>
    <mergeCell ref="T550:V550"/>
    <mergeCell ref="A553:D557"/>
    <mergeCell ref="E553:S554"/>
    <mergeCell ref="T553:V554"/>
    <mergeCell ref="E555:V555"/>
    <mergeCell ref="E556:V556"/>
    <mergeCell ref="A566:G566"/>
    <mergeCell ref="H566:J566"/>
    <mergeCell ref="K566:N566"/>
    <mergeCell ref="O566:Q566"/>
    <mergeCell ref="R566:S566"/>
    <mergeCell ref="T566:V566"/>
    <mergeCell ref="A565:G565"/>
    <mergeCell ref="H565:J565"/>
    <mergeCell ref="K565:N565"/>
    <mergeCell ref="O565:Q565"/>
    <mergeCell ref="R565:S565"/>
    <mergeCell ref="T565:V565"/>
    <mergeCell ref="T563:V563"/>
    <mergeCell ref="A564:G564"/>
    <mergeCell ref="H564:J564"/>
    <mergeCell ref="K564:N564"/>
    <mergeCell ref="O564:Q564"/>
    <mergeCell ref="R564:S564"/>
    <mergeCell ref="T564:V564"/>
    <mergeCell ref="A571:L571"/>
    <mergeCell ref="M571:N571"/>
    <mergeCell ref="O571:P571"/>
    <mergeCell ref="Q571:S571"/>
    <mergeCell ref="T571:V571"/>
    <mergeCell ref="A572:L572"/>
    <mergeCell ref="M572:N572"/>
    <mergeCell ref="O572:P572"/>
    <mergeCell ref="Q572:S572"/>
    <mergeCell ref="T572:V572"/>
    <mergeCell ref="A567:S567"/>
    <mergeCell ref="T567:V567"/>
    <mergeCell ref="A569:V569"/>
    <mergeCell ref="A570:L570"/>
    <mergeCell ref="M570:N570"/>
    <mergeCell ref="O570:P570"/>
    <mergeCell ref="Q570:S570"/>
    <mergeCell ref="T570:V570"/>
    <mergeCell ref="A577:V577"/>
    <mergeCell ref="A578:J578"/>
    <mergeCell ref="K578:L578"/>
    <mergeCell ref="M578:N578"/>
    <mergeCell ref="O578:Q578"/>
    <mergeCell ref="R578:S578"/>
    <mergeCell ref="T578:V578"/>
    <mergeCell ref="A575:L575"/>
    <mergeCell ref="M575:N575"/>
    <mergeCell ref="O575:P575"/>
    <mergeCell ref="Q575:S575"/>
    <mergeCell ref="T575:V575"/>
    <mergeCell ref="A576:S576"/>
    <mergeCell ref="T576:V576"/>
    <mergeCell ref="A573:L573"/>
    <mergeCell ref="M573:N573"/>
    <mergeCell ref="O573:P573"/>
    <mergeCell ref="Q573:S573"/>
    <mergeCell ref="T573:V573"/>
    <mergeCell ref="A574:L574"/>
    <mergeCell ref="M574:N574"/>
    <mergeCell ref="O574:P574"/>
    <mergeCell ref="Q574:S574"/>
    <mergeCell ref="T574:V574"/>
    <mergeCell ref="A581:J581"/>
    <mergeCell ref="K581:L581"/>
    <mergeCell ref="M581:N581"/>
    <mergeCell ref="O581:Q581"/>
    <mergeCell ref="R581:S581"/>
    <mergeCell ref="T581:V581"/>
    <mergeCell ref="A580:J580"/>
    <mergeCell ref="K580:L580"/>
    <mergeCell ref="M580:N580"/>
    <mergeCell ref="O580:Q580"/>
    <mergeCell ref="R580:S580"/>
    <mergeCell ref="T580:V580"/>
    <mergeCell ref="A579:J579"/>
    <mergeCell ref="K579:L579"/>
    <mergeCell ref="M579:N579"/>
    <mergeCell ref="O579:Q579"/>
    <mergeCell ref="R579:S579"/>
    <mergeCell ref="T579:V579"/>
    <mergeCell ref="A586:I586"/>
    <mergeCell ref="J586:M586"/>
    <mergeCell ref="N586:P586"/>
    <mergeCell ref="Q586:S586"/>
    <mergeCell ref="T586:V586"/>
    <mergeCell ref="A587:I587"/>
    <mergeCell ref="J587:M587"/>
    <mergeCell ref="N587:P587"/>
    <mergeCell ref="Q587:S587"/>
    <mergeCell ref="T587:V587"/>
    <mergeCell ref="A582:S582"/>
    <mergeCell ref="T582:V582"/>
    <mergeCell ref="A584:V584"/>
    <mergeCell ref="A585:I585"/>
    <mergeCell ref="J585:M585"/>
    <mergeCell ref="N585:P585"/>
    <mergeCell ref="Q585:S585"/>
    <mergeCell ref="T585:V585"/>
    <mergeCell ref="E599:V599"/>
    <mergeCell ref="A600:V600"/>
    <mergeCell ref="A601:B601"/>
    <mergeCell ref="C601:Q601"/>
    <mergeCell ref="R601:S601"/>
    <mergeCell ref="T601:V601"/>
    <mergeCell ref="A590:S590"/>
    <mergeCell ref="T590:V590"/>
    <mergeCell ref="T591:V591"/>
    <mergeCell ref="A592:S592"/>
    <mergeCell ref="T592:V592"/>
    <mergeCell ref="A595:D599"/>
    <mergeCell ref="E595:S596"/>
    <mergeCell ref="T595:V596"/>
    <mergeCell ref="E597:V597"/>
    <mergeCell ref="E598:V598"/>
    <mergeCell ref="A588:I588"/>
    <mergeCell ref="J588:P588"/>
    <mergeCell ref="Q588:S588"/>
    <mergeCell ref="T588:V588"/>
    <mergeCell ref="A589:S589"/>
    <mergeCell ref="T589:V589"/>
    <mergeCell ref="T605:V605"/>
    <mergeCell ref="A606:G606"/>
    <mergeCell ref="H606:J606"/>
    <mergeCell ref="K606:N606"/>
    <mergeCell ref="O606:Q606"/>
    <mergeCell ref="R606:S606"/>
    <mergeCell ref="T606:V606"/>
    <mergeCell ref="A602:B602"/>
    <mergeCell ref="C602:Q602"/>
    <mergeCell ref="R602:S602"/>
    <mergeCell ref="T602:V602"/>
    <mergeCell ref="A604:V604"/>
    <mergeCell ref="A605:G605"/>
    <mergeCell ref="H605:J605"/>
    <mergeCell ref="K605:N605"/>
    <mergeCell ref="O605:Q605"/>
    <mergeCell ref="R605:S605"/>
    <mergeCell ref="A609:S609"/>
    <mergeCell ref="T609:V609"/>
    <mergeCell ref="A611:V611"/>
    <mergeCell ref="A612:L612"/>
    <mergeCell ref="M612:N612"/>
    <mergeCell ref="O612:P612"/>
    <mergeCell ref="Q612:S612"/>
    <mergeCell ref="T612:V612"/>
    <mergeCell ref="A608:G608"/>
    <mergeCell ref="H608:J608"/>
    <mergeCell ref="K608:N608"/>
    <mergeCell ref="O608:Q608"/>
    <mergeCell ref="R608:S608"/>
    <mergeCell ref="T608:V608"/>
    <mergeCell ref="A607:G607"/>
    <mergeCell ref="H607:J607"/>
    <mergeCell ref="K607:N607"/>
    <mergeCell ref="O607:Q607"/>
    <mergeCell ref="R607:S607"/>
    <mergeCell ref="T607:V607"/>
    <mergeCell ref="A614:L614"/>
    <mergeCell ref="M614:N614"/>
    <mergeCell ref="O614:P614"/>
    <mergeCell ref="Q614:S614"/>
    <mergeCell ref="T614:V614"/>
    <mergeCell ref="A617:L617"/>
    <mergeCell ref="M617:N617"/>
    <mergeCell ref="O617:P617"/>
    <mergeCell ref="Q617:S617"/>
    <mergeCell ref="T617:V617"/>
    <mergeCell ref="A613:L613"/>
    <mergeCell ref="M613:N613"/>
    <mergeCell ref="O613:P613"/>
    <mergeCell ref="Q613:S613"/>
    <mergeCell ref="T613:V613"/>
    <mergeCell ref="A616:L616"/>
    <mergeCell ref="M616:N616"/>
    <mergeCell ref="O616:P616"/>
    <mergeCell ref="Q616:S616"/>
    <mergeCell ref="T616:V616"/>
    <mergeCell ref="A622:J622"/>
    <mergeCell ref="K622:L622"/>
    <mergeCell ref="M622:N622"/>
    <mergeCell ref="O622:Q622"/>
    <mergeCell ref="R622:S622"/>
    <mergeCell ref="T622:V622"/>
    <mergeCell ref="A620:V620"/>
    <mergeCell ref="A621:J621"/>
    <mergeCell ref="K621:L621"/>
    <mergeCell ref="M621:N621"/>
    <mergeCell ref="O621:Q621"/>
    <mergeCell ref="R621:S621"/>
    <mergeCell ref="T621:V621"/>
    <mergeCell ref="A618:L618"/>
    <mergeCell ref="M618:N618"/>
    <mergeCell ref="O618:P618"/>
    <mergeCell ref="Q618:S618"/>
    <mergeCell ref="T618:V618"/>
    <mergeCell ref="A619:S619"/>
    <mergeCell ref="T619:V619"/>
    <mergeCell ref="A625:S625"/>
    <mergeCell ref="T625:V625"/>
    <mergeCell ref="A627:V627"/>
    <mergeCell ref="A628:I628"/>
    <mergeCell ref="J628:M628"/>
    <mergeCell ref="N628:P628"/>
    <mergeCell ref="Q628:S628"/>
    <mergeCell ref="T628:V628"/>
    <mergeCell ref="A624:J624"/>
    <mergeCell ref="K624:L624"/>
    <mergeCell ref="M624:N624"/>
    <mergeCell ref="O624:Q624"/>
    <mergeCell ref="R624:S624"/>
    <mergeCell ref="T624:V624"/>
    <mergeCell ref="A623:J623"/>
    <mergeCell ref="K623:L623"/>
    <mergeCell ref="M623:N623"/>
    <mergeCell ref="O623:Q623"/>
    <mergeCell ref="R623:S623"/>
    <mergeCell ref="T623:V623"/>
    <mergeCell ref="A638:D642"/>
    <mergeCell ref="E638:S639"/>
    <mergeCell ref="T638:V639"/>
    <mergeCell ref="E640:V640"/>
    <mergeCell ref="E641:V641"/>
    <mergeCell ref="E642:V642"/>
    <mergeCell ref="A633:S633"/>
    <mergeCell ref="T633:V633"/>
    <mergeCell ref="T634:V634"/>
    <mergeCell ref="A635:S635"/>
    <mergeCell ref="T635:V635"/>
    <mergeCell ref="A615:L615"/>
    <mergeCell ref="M615:N615"/>
    <mergeCell ref="O615:P615"/>
    <mergeCell ref="Q615:S615"/>
    <mergeCell ref="T615:V615"/>
    <mergeCell ref="A631:I631"/>
    <mergeCell ref="J631:P631"/>
    <mergeCell ref="Q631:S631"/>
    <mergeCell ref="T631:V631"/>
    <mergeCell ref="A632:S632"/>
    <mergeCell ref="T632:V632"/>
    <mergeCell ref="A629:I629"/>
    <mergeCell ref="J629:M629"/>
    <mergeCell ref="N629:P629"/>
    <mergeCell ref="Q629:S629"/>
    <mergeCell ref="T629:V629"/>
    <mergeCell ref="A630:I630"/>
    <mergeCell ref="J630:M630"/>
    <mergeCell ref="N630:P630"/>
    <mergeCell ref="Q630:S630"/>
    <mergeCell ref="T630:V630"/>
    <mergeCell ref="A649:G649"/>
    <mergeCell ref="H649:J649"/>
    <mergeCell ref="K649:N649"/>
    <mergeCell ref="O649:Q649"/>
    <mergeCell ref="R649:S649"/>
    <mergeCell ref="T649:V649"/>
    <mergeCell ref="A647:V647"/>
    <mergeCell ref="A648:G648"/>
    <mergeCell ref="H648:J648"/>
    <mergeCell ref="K648:N648"/>
    <mergeCell ref="O648:Q648"/>
    <mergeCell ref="R648:S648"/>
    <mergeCell ref="T648:V648"/>
    <mergeCell ref="A643:V643"/>
    <mergeCell ref="A644:B644"/>
    <mergeCell ref="C644:Q644"/>
    <mergeCell ref="R644:S644"/>
    <mergeCell ref="T644:V644"/>
    <mergeCell ref="A645:B645"/>
    <mergeCell ref="C645:Q645"/>
    <mergeCell ref="R645:S645"/>
    <mergeCell ref="T645:V645"/>
    <mergeCell ref="A652:S652"/>
    <mergeCell ref="T652:V652"/>
    <mergeCell ref="A654:V654"/>
    <mergeCell ref="A655:L655"/>
    <mergeCell ref="M655:N655"/>
    <mergeCell ref="O655:P655"/>
    <mergeCell ref="Q655:S655"/>
    <mergeCell ref="T655:V655"/>
    <mergeCell ref="A651:G651"/>
    <mergeCell ref="H651:J651"/>
    <mergeCell ref="K651:N651"/>
    <mergeCell ref="O651:Q651"/>
    <mergeCell ref="R651:S651"/>
    <mergeCell ref="T651:V651"/>
    <mergeCell ref="A650:G650"/>
    <mergeCell ref="H650:J650"/>
    <mergeCell ref="K650:N650"/>
    <mergeCell ref="O650:Q650"/>
    <mergeCell ref="R650:S650"/>
    <mergeCell ref="T650:V650"/>
    <mergeCell ref="A658:L658"/>
    <mergeCell ref="M658:N658"/>
    <mergeCell ref="O658:P658"/>
    <mergeCell ref="Q658:S658"/>
    <mergeCell ref="T658:V658"/>
    <mergeCell ref="A659:L659"/>
    <mergeCell ref="M659:N659"/>
    <mergeCell ref="O659:P659"/>
    <mergeCell ref="Q659:S659"/>
    <mergeCell ref="T659:V659"/>
    <mergeCell ref="A656:L656"/>
    <mergeCell ref="M656:N656"/>
    <mergeCell ref="O656:P656"/>
    <mergeCell ref="Q656:S656"/>
    <mergeCell ref="T656:V656"/>
    <mergeCell ref="A657:L657"/>
    <mergeCell ref="M657:N657"/>
    <mergeCell ref="O657:P657"/>
    <mergeCell ref="Q657:S657"/>
    <mergeCell ref="T657:V657"/>
    <mergeCell ref="A662:S662"/>
    <mergeCell ref="T662:V662"/>
    <mergeCell ref="A663:V663"/>
    <mergeCell ref="A664:J664"/>
    <mergeCell ref="K664:L664"/>
    <mergeCell ref="M664:N664"/>
    <mergeCell ref="O664:Q664"/>
    <mergeCell ref="R664:S664"/>
    <mergeCell ref="T664:V664"/>
    <mergeCell ref="A660:L660"/>
    <mergeCell ref="M660:N660"/>
    <mergeCell ref="O660:P660"/>
    <mergeCell ref="Q660:S660"/>
    <mergeCell ref="T660:V660"/>
    <mergeCell ref="A661:L661"/>
    <mergeCell ref="M661:N661"/>
    <mergeCell ref="O661:P661"/>
    <mergeCell ref="Q661:S661"/>
    <mergeCell ref="T661:V661"/>
    <mergeCell ref="A667:J667"/>
    <mergeCell ref="K667:L667"/>
    <mergeCell ref="M667:N667"/>
    <mergeCell ref="O667:Q667"/>
    <mergeCell ref="R667:S667"/>
    <mergeCell ref="T667:V667"/>
    <mergeCell ref="A666:J666"/>
    <mergeCell ref="K666:L666"/>
    <mergeCell ref="M666:N666"/>
    <mergeCell ref="O666:Q666"/>
    <mergeCell ref="R666:S666"/>
    <mergeCell ref="T666:V666"/>
    <mergeCell ref="A665:J665"/>
    <mergeCell ref="K665:L665"/>
    <mergeCell ref="M665:N665"/>
    <mergeCell ref="O665:Q665"/>
    <mergeCell ref="R665:S665"/>
    <mergeCell ref="T665:V665"/>
    <mergeCell ref="A672:I672"/>
    <mergeCell ref="J672:M672"/>
    <mergeCell ref="N672:P672"/>
    <mergeCell ref="Q672:S672"/>
    <mergeCell ref="T672:V672"/>
    <mergeCell ref="A673:I673"/>
    <mergeCell ref="J673:M673"/>
    <mergeCell ref="N673:P673"/>
    <mergeCell ref="Q673:S673"/>
    <mergeCell ref="T673:V673"/>
    <mergeCell ref="A668:S668"/>
    <mergeCell ref="T668:V668"/>
    <mergeCell ref="A670:V670"/>
    <mergeCell ref="A671:I671"/>
    <mergeCell ref="J671:M671"/>
    <mergeCell ref="N671:P671"/>
    <mergeCell ref="Q671:S671"/>
    <mergeCell ref="T671:V671"/>
    <mergeCell ref="E685:V685"/>
    <mergeCell ref="A686:V686"/>
    <mergeCell ref="A687:B687"/>
    <mergeCell ref="C687:Q687"/>
    <mergeCell ref="R687:S687"/>
    <mergeCell ref="T687:V687"/>
    <mergeCell ref="A676:S676"/>
    <mergeCell ref="T676:V676"/>
    <mergeCell ref="T677:V677"/>
    <mergeCell ref="A678:S678"/>
    <mergeCell ref="T678:V678"/>
    <mergeCell ref="A681:D685"/>
    <mergeCell ref="E681:S682"/>
    <mergeCell ref="T681:V682"/>
    <mergeCell ref="E683:V683"/>
    <mergeCell ref="E684:V684"/>
    <mergeCell ref="A674:I674"/>
    <mergeCell ref="J674:P674"/>
    <mergeCell ref="Q674:S674"/>
    <mergeCell ref="T674:V674"/>
    <mergeCell ref="A675:S675"/>
    <mergeCell ref="T675:V675"/>
    <mergeCell ref="T691:V691"/>
    <mergeCell ref="A692:G692"/>
    <mergeCell ref="H692:J692"/>
    <mergeCell ref="K692:N692"/>
    <mergeCell ref="O692:Q692"/>
    <mergeCell ref="R692:S692"/>
    <mergeCell ref="T692:V692"/>
    <mergeCell ref="A688:B688"/>
    <mergeCell ref="C688:Q688"/>
    <mergeCell ref="R688:S688"/>
    <mergeCell ref="T688:V688"/>
    <mergeCell ref="A690:V690"/>
    <mergeCell ref="A691:G691"/>
    <mergeCell ref="H691:J691"/>
    <mergeCell ref="K691:N691"/>
    <mergeCell ref="O691:Q691"/>
    <mergeCell ref="R691:S691"/>
    <mergeCell ref="A695:S695"/>
    <mergeCell ref="T695:V695"/>
    <mergeCell ref="A697:V697"/>
    <mergeCell ref="A698:L698"/>
    <mergeCell ref="M698:N698"/>
    <mergeCell ref="O698:P698"/>
    <mergeCell ref="Q698:S698"/>
    <mergeCell ref="T698:V698"/>
    <mergeCell ref="A694:G694"/>
    <mergeCell ref="H694:J694"/>
    <mergeCell ref="K694:N694"/>
    <mergeCell ref="O694:Q694"/>
    <mergeCell ref="R694:S694"/>
    <mergeCell ref="T694:V694"/>
    <mergeCell ref="A693:G693"/>
    <mergeCell ref="H693:J693"/>
    <mergeCell ref="K693:N693"/>
    <mergeCell ref="O693:Q693"/>
    <mergeCell ref="R693:S693"/>
    <mergeCell ref="T693:V693"/>
    <mergeCell ref="A701:L701"/>
    <mergeCell ref="M701:N701"/>
    <mergeCell ref="O701:P701"/>
    <mergeCell ref="Q701:S701"/>
    <mergeCell ref="T701:V701"/>
    <mergeCell ref="A702:L702"/>
    <mergeCell ref="M702:N702"/>
    <mergeCell ref="O702:P702"/>
    <mergeCell ref="Q702:S702"/>
    <mergeCell ref="T702:V702"/>
    <mergeCell ref="A699:L699"/>
    <mergeCell ref="M699:N699"/>
    <mergeCell ref="O699:P699"/>
    <mergeCell ref="Q699:S699"/>
    <mergeCell ref="T699:V699"/>
    <mergeCell ref="A700:L700"/>
    <mergeCell ref="M700:N700"/>
    <mergeCell ref="O700:P700"/>
    <mergeCell ref="Q700:S700"/>
    <mergeCell ref="T700:V700"/>
    <mergeCell ref="A705:S705"/>
    <mergeCell ref="T705:V705"/>
    <mergeCell ref="A706:V706"/>
    <mergeCell ref="A707:J707"/>
    <mergeCell ref="K707:L707"/>
    <mergeCell ref="M707:N707"/>
    <mergeCell ref="O707:Q707"/>
    <mergeCell ref="R707:S707"/>
    <mergeCell ref="T707:V707"/>
    <mergeCell ref="A703:L703"/>
    <mergeCell ref="M703:N703"/>
    <mergeCell ref="O703:P703"/>
    <mergeCell ref="Q703:S703"/>
    <mergeCell ref="T703:V703"/>
    <mergeCell ref="A704:L704"/>
    <mergeCell ref="M704:N704"/>
    <mergeCell ref="O704:P704"/>
    <mergeCell ref="Q704:S704"/>
    <mergeCell ref="T704:V704"/>
    <mergeCell ref="A710:J710"/>
    <mergeCell ref="K710:L710"/>
    <mergeCell ref="M710:N710"/>
    <mergeCell ref="O710:Q710"/>
    <mergeCell ref="R710:S710"/>
    <mergeCell ref="T710:V710"/>
    <mergeCell ref="A709:J709"/>
    <mergeCell ref="K709:L709"/>
    <mergeCell ref="M709:N709"/>
    <mergeCell ref="O709:Q709"/>
    <mergeCell ref="R709:S709"/>
    <mergeCell ref="T709:V709"/>
    <mergeCell ref="A708:J708"/>
    <mergeCell ref="K708:L708"/>
    <mergeCell ref="M708:N708"/>
    <mergeCell ref="O708:Q708"/>
    <mergeCell ref="R708:S708"/>
    <mergeCell ref="T708:V708"/>
    <mergeCell ref="A715:I715"/>
    <mergeCell ref="J715:M715"/>
    <mergeCell ref="N715:P715"/>
    <mergeCell ref="Q715:S715"/>
    <mergeCell ref="T715:V715"/>
    <mergeCell ref="A716:I716"/>
    <mergeCell ref="J716:M716"/>
    <mergeCell ref="N716:P716"/>
    <mergeCell ref="Q716:S716"/>
    <mergeCell ref="T716:V716"/>
    <mergeCell ref="A711:S711"/>
    <mergeCell ref="T711:V711"/>
    <mergeCell ref="A713:V713"/>
    <mergeCell ref="A714:I714"/>
    <mergeCell ref="J714:M714"/>
    <mergeCell ref="N714:P714"/>
    <mergeCell ref="Q714:S714"/>
    <mergeCell ref="T714:V714"/>
    <mergeCell ref="E728:V728"/>
    <mergeCell ref="A729:V729"/>
    <mergeCell ref="A730:B730"/>
    <mergeCell ref="C730:Q730"/>
    <mergeCell ref="R730:S730"/>
    <mergeCell ref="T730:V730"/>
    <mergeCell ref="A719:S719"/>
    <mergeCell ref="T719:V719"/>
    <mergeCell ref="T720:V720"/>
    <mergeCell ref="A721:S721"/>
    <mergeCell ref="T721:V721"/>
    <mergeCell ref="A724:D728"/>
    <mergeCell ref="E724:S725"/>
    <mergeCell ref="T724:V725"/>
    <mergeCell ref="E726:V726"/>
    <mergeCell ref="E727:V727"/>
    <mergeCell ref="A717:I717"/>
    <mergeCell ref="J717:P717"/>
    <mergeCell ref="Q717:S717"/>
    <mergeCell ref="T717:V717"/>
    <mergeCell ref="A718:S718"/>
    <mergeCell ref="T718:V718"/>
    <mergeCell ref="T734:V734"/>
    <mergeCell ref="A735:G735"/>
    <mergeCell ref="H735:J735"/>
    <mergeCell ref="K735:N735"/>
    <mergeCell ref="O735:Q735"/>
    <mergeCell ref="R735:S735"/>
    <mergeCell ref="T735:V735"/>
    <mergeCell ref="A731:B731"/>
    <mergeCell ref="C731:Q731"/>
    <mergeCell ref="R731:S731"/>
    <mergeCell ref="T731:V731"/>
    <mergeCell ref="A733:V733"/>
    <mergeCell ref="A734:G734"/>
    <mergeCell ref="H734:J734"/>
    <mergeCell ref="K734:N734"/>
    <mergeCell ref="O734:Q734"/>
    <mergeCell ref="R734:S734"/>
    <mergeCell ref="A738:S738"/>
    <mergeCell ref="T738:V738"/>
    <mergeCell ref="A740:V740"/>
    <mergeCell ref="A741:L741"/>
    <mergeCell ref="M741:N741"/>
    <mergeCell ref="O741:P741"/>
    <mergeCell ref="Q741:S741"/>
    <mergeCell ref="T741:V741"/>
    <mergeCell ref="A737:G737"/>
    <mergeCell ref="H737:J737"/>
    <mergeCell ref="K737:N737"/>
    <mergeCell ref="O737:Q737"/>
    <mergeCell ref="R737:S737"/>
    <mergeCell ref="T737:V737"/>
    <mergeCell ref="A736:G736"/>
    <mergeCell ref="H736:J736"/>
    <mergeCell ref="K736:N736"/>
    <mergeCell ref="O736:Q736"/>
    <mergeCell ref="R736:S736"/>
    <mergeCell ref="T736:V736"/>
    <mergeCell ref="A745:L745"/>
    <mergeCell ref="M745:N745"/>
    <mergeCell ref="O745:P745"/>
    <mergeCell ref="Q745:S745"/>
    <mergeCell ref="T745:V745"/>
    <mergeCell ref="A743:L743"/>
    <mergeCell ref="M743:N743"/>
    <mergeCell ref="O743:P743"/>
    <mergeCell ref="Q743:S743"/>
    <mergeCell ref="T743:V743"/>
    <mergeCell ref="A742:L742"/>
    <mergeCell ref="M742:N742"/>
    <mergeCell ref="O742:P742"/>
    <mergeCell ref="Q742:S742"/>
    <mergeCell ref="T742:V742"/>
    <mergeCell ref="A744:L744"/>
    <mergeCell ref="M744:N744"/>
    <mergeCell ref="O744:P744"/>
    <mergeCell ref="Q744:S744"/>
    <mergeCell ref="T744:V744"/>
    <mergeCell ref="A748:S748"/>
    <mergeCell ref="T748:V748"/>
    <mergeCell ref="A749:V749"/>
    <mergeCell ref="A750:J750"/>
    <mergeCell ref="K750:L750"/>
    <mergeCell ref="M750:N750"/>
    <mergeCell ref="O750:Q750"/>
    <mergeCell ref="R750:S750"/>
    <mergeCell ref="T750:V750"/>
    <mergeCell ref="A746:L746"/>
    <mergeCell ref="M746:N746"/>
    <mergeCell ref="O746:P746"/>
    <mergeCell ref="Q746:S746"/>
    <mergeCell ref="T746:V746"/>
    <mergeCell ref="A747:L747"/>
    <mergeCell ref="M747:N747"/>
    <mergeCell ref="O747:P747"/>
    <mergeCell ref="Q747:S747"/>
    <mergeCell ref="T747:V747"/>
    <mergeCell ref="A753:J753"/>
    <mergeCell ref="K753:L753"/>
    <mergeCell ref="M753:N753"/>
    <mergeCell ref="O753:Q753"/>
    <mergeCell ref="R753:S753"/>
    <mergeCell ref="T753:V753"/>
    <mergeCell ref="A752:J752"/>
    <mergeCell ref="K752:L752"/>
    <mergeCell ref="M752:N752"/>
    <mergeCell ref="O752:Q752"/>
    <mergeCell ref="R752:S752"/>
    <mergeCell ref="T752:V752"/>
    <mergeCell ref="A751:J751"/>
    <mergeCell ref="K751:L751"/>
    <mergeCell ref="M751:N751"/>
    <mergeCell ref="O751:Q751"/>
    <mergeCell ref="R751:S751"/>
    <mergeCell ref="T751:V751"/>
    <mergeCell ref="A760:I760"/>
    <mergeCell ref="J760:P760"/>
    <mergeCell ref="Q760:S760"/>
    <mergeCell ref="T760:V760"/>
    <mergeCell ref="A761:S761"/>
    <mergeCell ref="T761:V761"/>
    <mergeCell ref="A758:I758"/>
    <mergeCell ref="J758:M758"/>
    <mergeCell ref="N758:P758"/>
    <mergeCell ref="Q758:S758"/>
    <mergeCell ref="T758:V758"/>
    <mergeCell ref="A759:I759"/>
    <mergeCell ref="J759:M759"/>
    <mergeCell ref="N759:P759"/>
    <mergeCell ref="Q759:S759"/>
    <mergeCell ref="T759:V759"/>
    <mergeCell ref="A754:S754"/>
    <mergeCell ref="T754:V754"/>
    <mergeCell ref="A756:V756"/>
    <mergeCell ref="A757:I757"/>
    <mergeCell ref="J757:M757"/>
    <mergeCell ref="N757:P757"/>
    <mergeCell ref="Q757:S757"/>
    <mergeCell ref="T757:V757"/>
    <mergeCell ref="A774:B774"/>
    <mergeCell ref="C774:Q774"/>
    <mergeCell ref="R774:S774"/>
    <mergeCell ref="T774:V774"/>
    <mergeCell ref="A776:V776"/>
    <mergeCell ref="A777:G777"/>
    <mergeCell ref="H777:J777"/>
    <mergeCell ref="K777:N777"/>
    <mergeCell ref="O777:Q777"/>
    <mergeCell ref="R777:S777"/>
    <mergeCell ref="E771:V771"/>
    <mergeCell ref="A772:V772"/>
    <mergeCell ref="A773:B773"/>
    <mergeCell ref="C773:Q773"/>
    <mergeCell ref="R773:S773"/>
    <mergeCell ref="T773:V773"/>
    <mergeCell ref="A762:S762"/>
    <mergeCell ref="T762:V762"/>
    <mergeCell ref="T763:V763"/>
    <mergeCell ref="A764:S764"/>
    <mergeCell ref="T764:V764"/>
    <mergeCell ref="A767:D771"/>
    <mergeCell ref="E767:S768"/>
    <mergeCell ref="T767:V768"/>
    <mergeCell ref="E769:V769"/>
    <mergeCell ref="E770:V770"/>
    <mergeCell ref="A780:G780"/>
    <mergeCell ref="H780:J780"/>
    <mergeCell ref="K780:N780"/>
    <mergeCell ref="O780:Q780"/>
    <mergeCell ref="R780:S780"/>
    <mergeCell ref="T780:V780"/>
    <mergeCell ref="A779:G779"/>
    <mergeCell ref="H779:J779"/>
    <mergeCell ref="K779:N779"/>
    <mergeCell ref="O779:Q779"/>
    <mergeCell ref="R779:S779"/>
    <mergeCell ref="T779:V779"/>
    <mergeCell ref="T777:V777"/>
    <mergeCell ref="A778:G778"/>
    <mergeCell ref="H778:J778"/>
    <mergeCell ref="K778:N778"/>
    <mergeCell ref="O778:Q778"/>
    <mergeCell ref="R778:S778"/>
    <mergeCell ref="T778:V778"/>
    <mergeCell ref="A785:L785"/>
    <mergeCell ref="M785:N785"/>
    <mergeCell ref="O785:P785"/>
    <mergeCell ref="Q785:S785"/>
    <mergeCell ref="T785:V785"/>
    <mergeCell ref="A788:L788"/>
    <mergeCell ref="M788:N788"/>
    <mergeCell ref="O788:P788"/>
    <mergeCell ref="Q788:S788"/>
    <mergeCell ref="T788:V788"/>
    <mergeCell ref="A781:S781"/>
    <mergeCell ref="T781:V781"/>
    <mergeCell ref="A783:V783"/>
    <mergeCell ref="A784:L784"/>
    <mergeCell ref="M784:N784"/>
    <mergeCell ref="O784:P784"/>
    <mergeCell ref="Q784:S784"/>
    <mergeCell ref="T784:V784"/>
    <mergeCell ref="A789:S789"/>
    <mergeCell ref="T789:V789"/>
    <mergeCell ref="A791:V791"/>
    <mergeCell ref="A792:J792"/>
    <mergeCell ref="K792:L792"/>
    <mergeCell ref="M792:N792"/>
    <mergeCell ref="O792:Q792"/>
    <mergeCell ref="R792:S792"/>
    <mergeCell ref="T792:V792"/>
    <mergeCell ref="A786:L786"/>
    <mergeCell ref="M786:N786"/>
    <mergeCell ref="O786:P786"/>
    <mergeCell ref="Q786:S786"/>
    <mergeCell ref="T786:V786"/>
    <mergeCell ref="A787:L787"/>
    <mergeCell ref="M787:N787"/>
    <mergeCell ref="O787:P787"/>
    <mergeCell ref="Q787:S787"/>
    <mergeCell ref="T787:V787"/>
    <mergeCell ref="A795:J795"/>
    <mergeCell ref="K795:L795"/>
    <mergeCell ref="M795:N795"/>
    <mergeCell ref="O795:Q795"/>
    <mergeCell ref="R795:S795"/>
    <mergeCell ref="T795:V795"/>
    <mergeCell ref="A794:J794"/>
    <mergeCell ref="K794:L794"/>
    <mergeCell ref="M794:N794"/>
    <mergeCell ref="O794:Q794"/>
    <mergeCell ref="R794:S794"/>
    <mergeCell ref="T794:V794"/>
    <mergeCell ref="A793:J793"/>
    <mergeCell ref="K793:L793"/>
    <mergeCell ref="M793:N793"/>
    <mergeCell ref="O793:Q793"/>
    <mergeCell ref="R793:S793"/>
    <mergeCell ref="T793:V793"/>
    <mergeCell ref="A802:I802"/>
    <mergeCell ref="J802:P802"/>
    <mergeCell ref="Q802:S802"/>
    <mergeCell ref="T802:V802"/>
    <mergeCell ref="A803:S803"/>
    <mergeCell ref="T803:V803"/>
    <mergeCell ref="A800:I800"/>
    <mergeCell ref="J800:M800"/>
    <mergeCell ref="N800:P800"/>
    <mergeCell ref="Q800:S800"/>
    <mergeCell ref="T800:V800"/>
    <mergeCell ref="A801:I801"/>
    <mergeCell ref="J801:M801"/>
    <mergeCell ref="N801:P801"/>
    <mergeCell ref="Q801:S801"/>
    <mergeCell ref="T801:V801"/>
    <mergeCell ref="A796:S796"/>
    <mergeCell ref="T796:V796"/>
    <mergeCell ref="A798:V798"/>
    <mergeCell ref="A799:I799"/>
    <mergeCell ref="J799:M799"/>
    <mergeCell ref="N799:P799"/>
    <mergeCell ref="Q799:S799"/>
    <mergeCell ref="T799:V799"/>
    <mergeCell ref="A816:B816"/>
    <mergeCell ref="C816:Q816"/>
    <mergeCell ref="R816:S816"/>
    <mergeCell ref="T816:V816"/>
    <mergeCell ref="A818:V818"/>
    <mergeCell ref="A819:G819"/>
    <mergeCell ref="H819:J819"/>
    <mergeCell ref="K819:N819"/>
    <mergeCell ref="O819:Q819"/>
    <mergeCell ref="R819:S819"/>
    <mergeCell ref="E813:V813"/>
    <mergeCell ref="A814:V814"/>
    <mergeCell ref="A815:B815"/>
    <mergeCell ref="C815:Q815"/>
    <mergeCell ref="R815:S815"/>
    <mergeCell ref="T815:V815"/>
    <mergeCell ref="A804:S804"/>
    <mergeCell ref="T804:V804"/>
    <mergeCell ref="T805:V805"/>
    <mergeCell ref="A806:S806"/>
    <mergeCell ref="T806:V806"/>
    <mergeCell ref="A809:D813"/>
    <mergeCell ref="E809:S810"/>
    <mergeCell ref="T809:V810"/>
    <mergeCell ref="E811:V811"/>
    <mergeCell ref="E812:V812"/>
    <mergeCell ref="A822:G822"/>
    <mergeCell ref="H822:J822"/>
    <mergeCell ref="K822:N822"/>
    <mergeCell ref="O822:Q822"/>
    <mergeCell ref="R822:S822"/>
    <mergeCell ref="T822:V822"/>
    <mergeCell ref="A821:G821"/>
    <mergeCell ref="H821:J821"/>
    <mergeCell ref="K821:N821"/>
    <mergeCell ref="O821:Q821"/>
    <mergeCell ref="R821:S821"/>
    <mergeCell ref="T821:V821"/>
    <mergeCell ref="T819:V819"/>
    <mergeCell ref="A820:G820"/>
    <mergeCell ref="H820:J820"/>
    <mergeCell ref="K820:N820"/>
    <mergeCell ref="O820:Q820"/>
    <mergeCell ref="R820:S820"/>
    <mergeCell ref="T820:V820"/>
    <mergeCell ref="A827:L827"/>
    <mergeCell ref="M827:N827"/>
    <mergeCell ref="O827:P827"/>
    <mergeCell ref="Q827:S827"/>
    <mergeCell ref="T827:V827"/>
    <mergeCell ref="A828:L828"/>
    <mergeCell ref="M828:N828"/>
    <mergeCell ref="O828:P828"/>
    <mergeCell ref="Q828:S828"/>
    <mergeCell ref="T828:V828"/>
    <mergeCell ref="A823:S823"/>
    <mergeCell ref="T823:V823"/>
    <mergeCell ref="A825:V825"/>
    <mergeCell ref="A826:L826"/>
    <mergeCell ref="M826:N826"/>
    <mergeCell ref="O826:P826"/>
    <mergeCell ref="Q826:S826"/>
    <mergeCell ref="T826:V826"/>
    <mergeCell ref="A831:S831"/>
    <mergeCell ref="T831:V831"/>
    <mergeCell ref="A833:V833"/>
    <mergeCell ref="A834:J834"/>
    <mergeCell ref="K834:L834"/>
    <mergeCell ref="M834:N834"/>
    <mergeCell ref="O834:Q834"/>
    <mergeCell ref="R834:S834"/>
    <mergeCell ref="T834:V834"/>
    <mergeCell ref="A829:L829"/>
    <mergeCell ref="M829:N829"/>
    <mergeCell ref="O829:P829"/>
    <mergeCell ref="Q829:S829"/>
    <mergeCell ref="T829:V829"/>
    <mergeCell ref="A830:L830"/>
    <mergeCell ref="M830:N830"/>
    <mergeCell ref="O830:P830"/>
    <mergeCell ref="Q830:S830"/>
    <mergeCell ref="T830:V830"/>
    <mergeCell ref="A837:J837"/>
    <mergeCell ref="K837:L837"/>
    <mergeCell ref="M837:N837"/>
    <mergeCell ref="O837:Q837"/>
    <mergeCell ref="R837:S837"/>
    <mergeCell ref="T837:V837"/>
    <mergeCell ref="A836:J836"/>
    <mergeCell ref="K836:L836"/>
    <mergeCell ref="M836:N836"/>
    <mergeCell ref="O836:Q836"/>
    <mergeCell ref="R836:S836"/>
    <mergeCell ref="T836:V836"/>
    <mergeCell ref="A835:J835"/>
    <mergeCell ref="K835:L835"/>
    <mergeCell ref="M835:N835"/>
    <mergeCell ref="O835:Q835"/>
    <mergeCell ref="R835:S835"/>
    <mergeCell ref="T835:V835"/>
    <mergeCell ref="A844:I844"/>
    <mergeCell ref="J844:P844"/>
    <mergeCell ref="Q844:S844"/>
    <mergeCell ref="T844:V844"/>
    <mergeCell ref="A845:S845"/>
    <mergeCell ref="T845:V845"/>
    <mergeCell ref="A842:I842"/>
    <mergeCell ref="J842:M842"/>
    <mergeCell ref="N842:P842"/>
    <mergeCell ref="Q842:S842"/>
    <mergeCell ref="T842:V842"/>
    <mergeCell ref="A843:I843"/>
    <mergeCell ref="J843:M843"/>
    <mergeCell ref="N843:P843"/>
    <mergeCell ref="Q843:S843"/>
    <mergeCell ref="T843:V843"/>
    <mergeCell ref="A838:S838"/>
    <mergeCell ref="T838:V838"/>
    <mergeCell ref="A840:V840"/>
    <mergeCell ref="A841:I841"/>
    <mergeCell ref="J841:M841"/>
    <mergeCell ref="N841:P841"/>
    <mergeCell ref="Q841:S841"/>
    <mergeCell ref="T841:V841"/>
    <mergeCell ref="A858:B858"/>
    <mergeCell ref="C858:Q858"/>
    <mergeCell ref="R858:S858"/>
    <mergeCell ref="T858:V858"/>
    <mergeCell ref="A860:V860"/>
    <mergeCell ref="A861:G861"/>
    <mergeCell ref="H861:J861"/>
    <mergeCell ref="K861:N861"/>
    <mergeCell ref="O861:Q861"/>
    <mergeCell ref="R861:S861"/>
    <mergeCell ref="E855:V855"/>
    <mergeCell ref="A856:V856"/>
    <mergeCell ref="A857:B857"/>
    <mergeCell ref="C857:Q857"/>
    <mergeCell ref="R857:S857"/>
    <mergeCell ref="T857:V857"/>
    <mergeCell ref="A846:S846"/>
    <mergeCell ref="T846:V846"/>
    <mergeCell ref="T847:V847"/>
    <mergeCell ref="A848:S848"/>
    <mergeCell ref="T848:V848"/>
    <mergeCell ref="A851:D855"/>
    <mergeCell ref="E851:S852"/>
    <mergeCell ref="T851:V852"/>
    <mergeCell ref="E853:V853"/>
    <mergeCell ref="E854:V854"/>
    <mergeCell ref="A864:G864"/>
    <mergeCell ref="H864:J864"/>
    <mergeCell ref="K864:N864"/>
    <mergeCell ref="O864:Q864"/>
    <mergeCell ref="R864:S864"/>
    <mergeCell ref="T864:V864"/>
    <mergeCell ref="A863:G863"/>
    <mergeCell ref="H863:J863"/>
    <mergeCell ref="K863:N863"/>
    <mergeCell ref="O863:Q863"/>
    <mergeCell ref="R863:S863"/>
    <mergeCell ref="T863:V863"/>
    <mergeCell ref="T861:V861"/>
    <mergeCell ref="A862:G862"/>
    <mergeCell ref="H862:J862"/>
    <mergeCell ref="K862:N862"/>
    <mergeCell ref="O862:Q862"/>
    <mergeCell ref="R862:S862"/>
    <mergeCell ref="T862:V862"/>
    <mergeCell ref="A869:L869"/>
    <mergeCell ref="M869:N869"/>
    <mergeCell ref="O869:P869"/>
    <mergeCell ref="Q869:S869"/>
    <mergeCell ref="T869:V869"/>
    <mergeCell ref="A870:L870"/>
    <mergeCell ref="M870:N870"/>
    <mergeCell ref="O870:P870"/>
    <mergeCell ref="Q870:S870"/>
    <mergeCell ref="T870:V870"/>
    <mergeCell ref="A865:S865"/>
    <mergeCell ref="T865:V865"/>
    <mergeCell ref="A867:V867"/>
    <mergeCell ref="A868:L868"/>
    <mergeCell ref="M868:N868"/>
    <mergeCell ref="O868:P868"/>
    <mergeCell ref="Q868:S868"/>
    <mergeCell ref="T868:V868"/>
    <mergeCell ref="A873:S873"/>
    <mergeCell ref="T873:V873"/>
    <mergeCell ref="A875:V875"/>
    <mergeCell ref="A876:J876"/>
    <mergeCell ref="K876:L876"/>
    <mergeCell ref="M876:N876"/>
    <mergeCell ref="O876:Q876"/>
    <mergeCell ref="R876:S876"/>
    <mergeCell ref="T876:V876"/>
    <mergeCell ref="A871:L871"/>
    <mergeCell ref="M871:N871"/>
    <mergeCell ref="O871:P871"/>
    <mergeCell ref="Q871:S871"/>
    <mergeCell ref="T871:V871"/>
    <mergeCell ref="A872:L872"/>
    <mergeCell ref="M872:N872"/>
    <mergeCell ref="O872:P872"/>
    <mergeCell ref="Q872:S872"/>
    <mergeCell ref="T872:V872"/>
    <mergeCell ref="A879:J879"/>
    <mergeCell ref="K879:L879"/>
    <mergeCell ref="M879:N879"/>
    <mergeCell ref="O879:Q879"/>
    <mergeCell ref="R879:S879"/>
    <mergeCell ref="T879:V879"/>
    <mergeCell ref="A878:J878"/>
    <mergeCell ref="K878:L878"/>
    <mergeCell ref="M878:N878"/>
    <mergeCell ref="O878:Q878"/>
    <mergeCell ref="R878:S878"/>
    <mergeCell ref="T878:V878"/>
    <mergeCell ref="A877:J877"/>
    <mergeCell ref="K877:L877"/>
    <mergeCell ref="M877:N877"/>
    <mergeCell ref="O877:Q877"/>
    <mergeCell ref="R877:S877"/>
    <mergeCell ref="T877:V877"/>
    <mergeCell ref="A886:I886"/>
    <mergeCell ref="J886:P886"/>
    <mergeCell ref="Q886:S886"/>
    <mergeCell ref="T886:V886"/>
    <mergeCell ref="A887:S887"/>
    <mergeCell ref="T887:V887"/>
    <mergeCell ref="A884:I884"/>
    <mergeCell ref="J884:M884"/>
    <mergeCell ref="N884:P884"/>
    <mergeCell ref="Q884:S884"/>
    <mergeCell ref="T884:V884"/>
    <mergeCell ref="A885:I885"/>
    <mergeCell ref="J885:M885"/>
    <mergeCell ref="N885:P885"/>
    <mergeCell ref="Q885:S885"/>
    <mergeCell ref="T885:V885"/>
    <mergeCell ref="A880:S880"/>
    <mergeCell ref="T880:V880"/>
    <mergeCell ref="A882:V882"/>
    <mergeCell ref="A883:I883"/>
    <mergeCell ref="J883:M883"/>
    <mergeCell ref="N883:P883"/>
    <mergeCell ref="Q883:S883"/>
    <mergeCell ref="T883:V883"/>
    <mergeCell ref="A900:B900"/>
    <mergeCell ref="C900:Q900"/>
    <mergeCell ref="R900:S900"/>
    <mergeCell ref="T900:V900"/>
    <mergeCell ref="A902:V902"/>
    <mergeCell ref="A903:G903"/>
    <mergeCell ref="H903:J903"/>
    <mergeCell ref="K903:N903"/>
    <mergeCell ref="O903:Q903"/>
    <mergeCell ref="R903:S903"/>
    <mergeCell ref="E897:V897"/>
    <mergeCell ref="A898:V898"/>
    <mergeCell ref="A899:B899"/>
    <mergeCell ref="C899:Q899"/>
    <mergeCell ref="R899:S899"/>
    <mergeCell ref="T899:V899"/>
    <mergeCell ref="A888:S888"/>
    <mergeCell ref="T888:V888"/>
    <mergeCell ref="T889:V889"/>
    <mergeCell ref="A890:S890"/>
    <mergeCell ref="T890:V890"/>
    <mergeCell ref="A893:D897"/>
    <mergeCell ref="E893:S894"/>
    <mergeCell ref="T893:V894"/>
    <mergeCell ref="E895:V895"/>
    <mergeCell ref="E896:V896"/>
    <mergeCell ref="A906:G906"/>
    <mergeCell ref="H906:J906"/>
    <mergeCell ref="K906:N906"/>
    <mergeCell ref="O906:Q906"/>
    <mergeCell ref="R906:S906"/>
    <mergeCell ref="T906:V906"/>
    <mergeCell ref="A905:G905"/>
    <mergeCell ref="H905:J905"/>
    <mergeCell ref="K905:N905"/>
    <mergeCell ref="O905:Q905"/>
    <mergeCell ref="R905:S905"/>
    <mergeCell ref="T905:V905"/>
    <mergeCell ref="T903:V903"/>
    <mergeCell ref="A904:G904"/>
    <mergeCell ref="H904:J904"/>
    <mergeCell ref="K904:N904"/>
    <mergeCell ref="O904:Q904"/>
    <mergeCell ref="R904:S904"/>
    <mergeCell ref="T904:V904"/>
    <mergeCell ref="A911:L911"/>
    <mergeCell ref="M911:N911"/>
    <mergeCell ref="O911:P911"/>
    <mergeCell ref="Q911:S911"/>
    <mergeCell ref="T911:V911"/>
    <mergeCell ref="A912:L912"/>
    <mergeCell ref="M912:N912"/>
    <mergeCell ref="O912:P912"/>
    <mergeCell ref="Q912:S912"/>
    <mergeCell ref="T912:V912"/>
    <mergeCell ref="A907:S907"/>
    <mergeCell ref="T907:V907"/>
    <mergeCell ref="A909:V909"/>
    <mergeCell ref="A910:L910"/>
    <mergeCell ref="M910:N910"/>
    <mergeCell ref="O910:P910"/>
    <mergeCell ref="Q910:S910"/>
    <mergeCell ref="T910:V910"/>
    <mergeCell ref="A915:S915"/>
    <mergeCell ref="T915:V915"/>
    <mergeCell ref="A917:V917"/>
    <mergeCell ref="A918:J918"/>
    <mergeCell ref="K918:L918"/>
    <mergeCell ref="M918:N918"/>
    <mergeCell ref="O918:Q918"/>
    <mergeCell ref="R918:S918"/>
    <mergeCell ref="T918:V918"/>
    <mergeCell ref="A913:L913"/>
    <mergeCell ref="M913:N913"/>
    <mergeCell ref="O913:P913"/>
    <mergeCell ref="Q913:S913"/>
    <mergeCell ref="T913:V913"/>
    <mergeCell ref="A914:L914"/>
    <mergeCell ref="M914:N914"/>
    <mergeCell ref="O914:P914"/>
    <mergeCell ref="Q914:S914"/>
    <mergeCell ref="T914:V914"/>
    <mergeCell ref="A921:J921"/>
    <mergeCell ref="K921:L921"/>
    <mergeCell ref="M921:N921"/>
    <mergeCell ref="O921:Q921"/>
    <mergeCell ref="R921:S921"/>
    <mergeCell ref="T921:V921"/>
    <mergeCell ref="A920:J920"/>
    <mergeCell ref="K920:L920"/>
    <mergeCell ref="M920:N920"/>
    <mergeCell ref="O920:Q920"/>
    <mergeCell ref="R920:S920"/>
    <mergeCell ref="T920:V920"/>
    <mergeCell ref="A919:J919"/>
    <mergeCell ref="K919:L919"/>
    <mergeCell ref="M919:N919"/>
    <mergeCell ref="O919:Q919"/>
    <mergeCell ref="R919:S919"/>
    <mergeCell ref="T919:V919"/>
    <mergeCell ref="A926:I926"/>
    <mergeCell ref="J926:M926"/>
    <mergeCell ref="N926:P926"/>
    <mergeCell ref="Q926:S926"/>
    <mergeCell ref="T926:V926"/>
    <mergeCell ref="A927:I927"/>
    <mergeCell ref="J927:M927"/>
    <mergeCell ref="N927:P927"/>
    <mergeCell ref="Q927:S927"/>
    <mergeCell ref="T927:V927"/>
    <mergeCell ref="A922:S922"/>
    <mergeCell ref="T922:V922"/>
    <mergeCell ref="A924:V924"/>
    <mergeCell ref="A925:I925"/>
    <mergeCell ref="J925:M925"/>
    <mergeCell ref="N925:P925"/>
    <mergeCell ref="Q925:S925"/>
    <mergeCell ref="T925:V925"/>
    <mergeCell ref="E939:V939"/>
    <mergeCell ref="A940:V940"/>
    <mergeCell ref="A941:B941"/>
    <mergeCell ref="C941:Q941"/>
    <mergeCell ref="R941:S941"/>
    <mergeCell ref="T941:V941"/>
    <mergeCell ref="A930:S930"/>
    <mergeCell ref="T930:V930"/>
    <mergeCell ref="T931:V931"/>
    <mergeCell ref="A932:S932"/>
    <mergeCell ref="T932:V932"/>
    <mergeCell ref="A935:D939"/>
    <mergeCell ref="E935:S936"/>
    <mergeCell ref="T935:V936"/>
    <mergeCell ref="E937:V937"/>
    <mergeCell ref="E938:V938"/>
    <mergeCell ref="A928:I928"/>
    <mergeCell ref="J928:P928"/>
    <mergeCell ref="Q928:S928"/>
    <mergeCell ref="T928:V928"/>
    <mergeCell ref="A929:S929"/>
    <mergeCell ref="T929:V929"/>
    <mergeCell ref="T945:V945"/>
    <mergeCell ref="A946:G946"/>
    <mergeCell ref="H946:J946"/>
    <mergeCell ref="K946:N946"/>
    <mergeCell ref="O946:Q946"/>
    <mergeCell ref="R946:S946"/>
    <mergeCell ref="T946:V946"/>
    <mergeCell ref="A942:B942"/>
    <mergeCell ref="C942:Q942"/>
    <mergeCell ref="R942:S942"/>
    <mergeCell ref="T942:V942"/>
    <mergeCell ref="A944:V944"/>
    <mergeCell ref="A945:G945"/>
    <mergeCell ref="H945:J945"/>
    <mergeCell ref="K945:N945"/>
    <mergeCell ref="O945:Q945"/>
    <mergeCell ref="R945:S945"/>
    <mergeCell ref="A949:S949"/>
    <mergeCell ref="T949:V949"/>
    <mergeCell ref="A951:V951"/>
    <mergeCell ref="A952:L952"/>
    <mergeCell ref="M952:N952"/>
    <mergeCell ref="O952:P952"/>
    <mergeCell ref="Q952:S952"/>
    <mergeCell ref="T952:V952"/>
    <mergeCell ref="A948:G948"/>
    <mergeCell ref="H948:J948"/>
    <mergeCell ref="K948:N948"/>
    <mergeCell ref="O948:Q948"/>
    <mergeCell ref="R948:S948"/>
    <mergeCell ref="T948:V948"/>
    <mergeCell ref="A947:G947"/>
    <mergeCell ref="H947:J947"/>
    <mergeCell ref="K947:N947"/>
    <mergeCell ref="O947:Q947"/>
    <mergeCell ref="R947:S947"/>
    <mergeCell ref="T947:V947"/>
    <mergeCell ref="A958:V958"/>
    <mergeCell ref="A959:J959"/>
    <mergeCell ref="K959:L959"/>
    <mergeCell ref="M959:N959"/>
    <mergeCell ref="O959:Q959"/>
    <mergeCell ref="R959:S959"/>
    <mergeCell ref="T959:V959"/>
    <mergeCell ref="A956:L956"/>
    <mergeCell ref="M956:N956"/>
    <mergeCell ref="O956:P956"/>
    <mergeCell ref="Q956:S956"/>
    <mergeCell ref="T956:V956"/>
    <mergeCell ref="A957:S957"/>
    <mergeCell ref="T957:V957"/>
    <mergeCell ref="A953:L953"/>
    <mergeCell ref="M953:N953"/>
    <mergeCell ref="O953:P953"/>
    <mergeCell ref="Q953:S953"/>
    <mergeCell ref="T953:V953"/>
    <mergeCell ref="A955:L955"/>
    <mergeCell ref="M955:N955"/>
    <mergeCell ref="O955:P955"/>
    <mergeCell ref="Q955:S955"/>
    <mergeCell ref="T955:V955"/>
    <mergeCell ref="A954:L954"/>
    <mergeCell ref="M954:N954"/>
    <mergeCell ref="O954:P954"/>
    <mergeCell ref="Q954:S954"/>
    <mergeCell ref="T954:V954"/>
    <mergeCell ref="A962:J962"/>
    <mergeCell ref="K962:L962"/>
    <mergeCell ref="M962:N962"/>
    <mergeCell ref="O962:Q962"/>
    <mergeCell ref="R962:S962"/>
    <mergeCell ref="T962:V962"/>
    <mergeCell ref="A961:J961"/>
    <mergeCell ref="K961:L961"/>
    <mergeCell ref="M961:N961"/>
    <mergeCell ref="O961:Q961"/>
    <mergeCell ref="R961:S961"/>
    <mergeCell ref="T961:V961"/>
    <mergeCell ref="A960:J960"/>
    <mergeCell ref="K960:L960"/>
    <mergeCell ref="M960:N960"/>
    <mergeCell ref="O960:Q960"/>
    <mergeCell ref="R960:S960"/>
    <mergeCell ref="T960:V960"/>
    <mergeCell ref="A969:I969"/>
    <mergeCell ref="J969:P969"/>
    <mergeCell ref="Q969:S969"/>
    <mergeCell ref="T969:V969"/>
    <mergeCell ref="A970:S970"/>
    <mergeCell ref="T970:V970"/>
    <mergeCell ref="A967:I967"/>
    <mergeCell ref="J967:M967"/>
    <mergeCell ref="N967:P967"/>
    <mergeCell ref="Q967:S967"/>
    <mergeCell ref="T967:V967"/>
    <mergeCell ref="A968:I968"/>
    <mergeCell ref="J968:M968"/>
    <mergeCell ref="N968:P968"/>
    <mergeCell ref="Q968:S968"/>
    <mergeCell ref="T968:V968"/>
    <mergeCell ref="A963:S963"/>
    <mergeCell ref="T963:V963"/>
    <mergeCell ref="A965:V965"/>
    <mergeCell ref="A966:I966"/>
    <mergeCell ref="J966:M966"/>
    <mergeCell ref="N966:P966"/>
    <mergeCell ref="Q966:S966"/>
    <mergeCell ref="T966:V966"/>
    <mergeCell ref="A983:B983"/>
    <mergeCell ref="C983:Q983"/>
    <mergeCell ref="R983:S983"/>
    <mergeCell ref="T983:V983"/>
    <mergeCell ref="A985:V985"/>
    <mergeCell ref="A986:G986"/>
    <mergeCell ref="H986:J986"/>
    <mergeCell ref="K986:N986"/>
    <mergeCell ref="O986:Q986"/>
    <mergeCell ref="R986:S986"/>
    <mergeCell ref="E980:V980"/>
    <mergeCell ref="A981:V981"/>
    <mergeCell ref="A982:B982"/>
    <mergeCell ref="C982:Q982"/>
    <mergeCell ref="R982:S982"/>
    <mergeCell ref="T982:V982"/>
    <mergeCell ref="A971:S971"/>
    <mergeCell ref="T971:V971"/>
    <mergeCell ref="T972:V972"/>
    <mergeCell ref="A973:S973"/>
    <mergeCell ref="T973:V973"/>
    <mergeCell ref="A976:D980"/>
    <mergeCell ref="E976:S977"/>
    <mergeCell ref="T976:V977"/>
    <mergeCell ref="E978:V978"/>
    <mergeCell ref="E979:V979"/>
    <mergeCell ref="A989:G989"/>
    <mergeCell ref="H989:J989"/>
    <mergeCell ref="K989:N989"/>
    <mergeCell ref="O989:Q989"/>
    <mergeCell ref="R989:S989"/>
    <mergeCell ref="T989:V989"/>
    <mergeCell ref="A988:G988"/>
    <mergeCell ref="H988:J988"/>
    <mergeCell ref="K988:N988"/>
    <mergeCell ref="O988:Q988"/>
    <mergeCell ref="R988:S988"/>
    <mergeCell ref="T988:V988"/>
    <mergeCell ref="T986:V986"/>
    <mergeCell ref="A987:G987"/>
    <mergeCell ref="H987:J987"/>
    <mergeCell ref="K987:N987"/>
    <mergeCell ref="O987:Q987"/>
    <mergeCell ref="R987:S987"/>
    <mergeCell ref="T987:V987"/>
    <mergeCell ref="A994:L994"/>
    <mergeCell ref="M994:N994"/>
    <mergeCell ref="O994:P994"/>
    <mergeCell ref="Q994:S994"/>
    <mergeCell ref="T994:V994"/>
    <mergeCell ref="A995:L995"/>
    <mergeCell ref="M995:N995"/>
    <mergeCell ref="O995:P995"/>
    <mergeCell ref="Q995:S995"/>
    <mergeCell ref="T995:V995"/>
    <mergeCell ref="A990:S990"/>
    <mergeCell ref="T990:V990"/>
    <mergeCell ref="A992:V992"/>
    <mergeCell ref="A993:L993"/>
    <mergeCell ref="M993:N993"/>
    <mergeCell ref="O993:P993"/>
    <mergeCell ref="Q993:S993"/>
    <mergeCell ref="T993:V993"/>
    <mergeCell ref="A998:S998"/>
    <mergeCell ref="T998:V998"/>
    <mergeCell ref="A999:V999"/>
    <mergeCell ref="A1000:J1000"/>
    <mergeCell ref="K1000:L1000"/>
    <mergeCell ref="M1000:N1000"/>
    <mergeCell ref="O1000:Q1000"/>
    <mergeCell ref="R1000:S1000"/>
    <mergeCell ref="T1000:V1000"/>
    <mergeCell ref="A996:L996"/>
    <mergeCell ref="M996:N996"/>
    <mergeCell ref="O996:P996"/>
    <mergeCell ref="Q996:S996"/>
    <mergeCell ref="T996:V996"/>
    <mergeCell ref="A997:L997"/>
    <mergeCell ref="M997:N997"/>
    <mergeCell ref="O997:P997"/>
    <mergeCell ref="Q997:S997"/>
    <mergeCell ref="T997:V997"/>
    <mergeCell ref="A1003:J1003"/>
    <mergeCell ref="K1003:L1003"/>
    <mergeCell ref="M1003:N1003"/>
    <mergeCell ref="O1003:Q1003"/>
    <mergeCell ref="R1003:S1003"/>
    <mergeCell ref="T1003:V1003"/>
    <mergeCell ref="A1002:J1002"/>
    <mergeCell ref="K1002:L1002"/>
    <mergeCell ref="M1002:N1002"/>
    <mergeCell ref="O1002:Q1002"/>
    <mergeCell ref="R1002:S1002"/>
    <mergeCell ref="T1002:V1002"/>
    <mergeCell ref="A1001:J1001"/>
    <mergeCell ref="K1001:L1001"/>
    <mergeCell ref="M1001:N1001"/>
    <mergeCell ref="O1001:Q1001"/>
    <mergeCell ref="R1001:S1001"/>
    <mergeCell ref="T1001:V1001"/>
    <mergeCell ref="A1010:I1010"/>
    <mergeCell ref="J1010:P1010"/>
    <mergeCell ref="Q1010:S1010"/>
    <mergeCell ref="T1010:V1010"/>
    <mergeCell ref="A1011:S1011"/>
    <mergeCell ref="T1011:V1011"/>
    <mergeCell ref="A1008:I1008"/>
    <mergeCell ref="J1008:M1008"/>
    <mergeCell ref="N1008:P1008"/>
    <mergeCell ref="Q1008:S1008"/>
    <mergeCell ref="T1008:V1008"/>
    <mergeCell ref="A1009:I1009"/>
    <mergeCell ref="J1009:M1009"/>
    <mergeCell ref="N1009:P1009"/>
    <mergeCell ref="Q1009:S1009"/>
    <mergeCell ref="T1009:V1009"/>
    <mergeCell ref="A1004:S1004"/>
    <mergeCell ref="T1004:V1004"/>
    <mergeCell ref="A1006:V1006"/>
    <mergeCell ref="A1007:I1007"/>
    <mergeCell ref="J1007:M1007"/>
    <mergeCell ref="N1007:P1007"/>
    <mergeCell ref="Q1007:S1007"/>
    <mergeCell ref="T1007:V1007"/>
    <mergeCell ref="A1024:B1024"/>
    <mergeCell ref="C1024:Q1024"/>
    <mergeCell ref="R1024:S1024"/>
    <mergeCell ref="T1024:V1024"/>
    <mergeCell ref="A1026:V1026"/>
    <mergeCell ref="A1027:G1027"/>
    <mergeCell ref="H1027:J1027"/>
    <mergeCell ref="K1027:N1027"/>
    <mergeCell ref="O1027:Q1027"/>
    <mergeCell ref="R1027:S1027"/>
    <mergeCell ref="E1021:V1021"/>
    <mergeCell ref="A1022:V1022"/>
    <mergeCell ref="A1023:B1023"/>
    <mergeCell ref="C1023:Q1023"/>
    <mergeCell ref="R1023:S1023"/>
    <mergeCell ref="T1023:V1023"/>
    <mergeCell ref="A1012:S1012"/>
    <mergeCell ref="T1012:V1012"/>
    <mergeCell ref="T1013:V1013"/>
    <mergeCell ref="A1014:S1014"/>
    <mergeCell ref="T1014:V1014"/>
    <mergeCell ref="A1017:D1021"/>
    <mergeCell ref="E1017:S1018"/>
    <mergeCell ref="T1017:V1018"/>
    <mergeCell ref="E1019:V1019"/>
    <mergeCell ref="E1020:V1020"/>
    <mergeCell ref="A1030:G1030"/>
    <mergeCell ref="H1030:J1030"/>
    <mergeCell ref="K1030:N1030"/>
    <mergeCell ref="O1030:Q1030"/>
    <mergeCell ref="R1030:S1030"/>
    <mergeCell ref="T1030:V1030"/>
    <mergeCell ref="A1029:G1029"/>
    <mergeCell ref="H1029:J1029"/>
    <mergeCell ref="K1029:N1029"/>
    <mergeCell ref="O1029:Q1029"/>
    <mergeCell ref="R1029:S1029"/>
    <mergeCell ref="T1029:V1029"/>
    <mergeCell ref="T1027:V1027"/>
    <mergeCell ref="A1028:G1028"/>
    <mergeCell ref="H1028:J1028"/>
    <mergeCell ref="K1028:N1028"/>
    <mergeCell ref="O1028:Q1028"/>
    <mergeCell ref="R1028:S1028"/>
    <mergeCell ref="T1028:V1028"/>
    <mergeCell ref="A1035:L1035"/>
    <mergeCell ref="M1035:N1035"/>
    <mergeCell ref="O1035:P1035"/>
    <mergeCell ref="Q1035:S1035"/>
    <mergeCell ref="T1035:V1035"/>
    <mergeCell ref="A1036:L1036"/>
    <mergeCell ref="M1036:N1036"/>
    <mergeCell ref="O1036:P1036"/>
    <mergeCell ref="Q1036:S1036"/>
    <mergeCell ref="T1036:V1036"/>
    <mergeCell ref="A1031:S1031"/>
    <mergeCell ref="T1031:V1031"/>
    <mergeCell ref="A1033:V1033"/>
    <mergeCell ref="A1034:L1034"/>
    <mergeCell ref="M1034:N1034"/>
    <mergeCell ref="O1034:P1034"/>
    <mergeCell ref="Q1034:S1034"/>
    <mergeCell ref="T1034:V1034"/>
    <mergeCell ref="A1039:S1039"/>
    <mergeCell ref="T1039:V1039"/>
    <mergeCell ref="A1040:V1040"/>
    <mergeCell ref="A1041:J1041"/>
    <mergeCell ref="K1041:L1041"/>
    <mergeCell ref="M1041:N1041"/>
    <mergeCell ref="O1041:Q1041"/>
    <mergeCell ref="R1041:S1041"/>
    <mergeCell ref="T1041:V1041"/>
    <mergeCell ref="A1037:L1037"/>
    <mergeCell ref="M1037:N1037"/>
    <mergeCell ref="O1037:P1037"/>
    <mergeCell ref="Q1037:S1037"/>
    <mergeCell ref="T1037:V1037"/>
    <mergeCell ref="A1038:L1038"/>
    <mergeCell ref="M1038:N1038"/>
    <mergeCell ref="O1038:P1038"/>
    <mergeCell ref="Q1038:S1038"/>
    <mergeCell ref="T1038:V1038"/>
    <mergeCell ref="A1044:J1044"/>
    <mergeCell ref="K1044:L1044"/>
    <mergeCell ref="M1044:N1044"/>
    <mergeCell ref="O1044:Q1044"/>
    <mergeCell ref="R1044:S1044"/>
    <mergeCell ref="T1044:V1044"/>
    <mergeCell ref="A1043:J1043"/>
    <mergeCell ref="K1043:L1043"/>
    <mergeCell ref="M1043:N1043"/>
    <mergeCell ref="O1043:Q1043"/>
    <mergeCell ref="R1043:S1043"/>
    <mergeCell ref="T1043:V1043"/>
    <mergeCell ref="A1042:J1042"/>
    <mergeCell ref="K1042:L1042"/>
    <mergeCell ref="M1042:N1042"/>
    <mergeCell ref="O1042:Q1042"/>
    <mergeCell ref="R1042:S1042"/>
    <mergeCell ref="T1042:V1042"/>
    <mergeCell ref="A1049:I1049"/>
    <mergeCell ref="J1049:M1049"/>
    <mergeCell ref="N1049:P1049"/>
    <mergeCell ref="Q1049:S1049"/>
    <mergeCell ref="T1049:V1049"/>
    <mergeCell ref="A1050:I1050"/>
    <mergeCell ref="J1050:M1050"/>
    <mergeCell ref="N1050:P1050"/>
    <mergeCell ref="Q1050:S1050"/>
    <mergeCell ref="T1050:V1050"/>
    <mergeCell ref="A1045:S1045"/>
    <mergeCell ref="T1045:V1045"/>
    <mergeCell ref="A1047:V1047"/>
    <mergeCell ref="A1048:I1048"/>
    <mergeCell ref="J1048:M1048"/>
    <mergeCell ref="N1048:P1048"/>
    <mergeCell ref="Q1048:S1048"/>
    <mergeCell ref="T1048:V1048"/>
    <mergeCell ref="E1062:V1062"/>
    <mergeCell ref="A1063:V1063"/>
    <mergeCell ref="A1064:B1064"/>
    <mergeCell ref="C1064:Q1064"/>
    <mergeCell ref="R1064:S1064"/>
    <mergeCell ref="T1064:V1064"/>
    <mergeCell ref="A1053:S1053"/>
    <mergeCell ref="T1053:V1053"/>
    <mergeCell ref="T1054:V1054"/>
    <mergeCell ref="A1055:S1055"/>
    <mergeCell ref="T1055:V1055"/>
    <mergeCell ref="A1058:D1062"/>
    <mergeCell ref="E1058:S1059"/>
    <mergeCell ref="T1058:V1059"/>
    <mergeCell ref="E1060:V1060"/>
    <mergeCell ref="E1061:V1061"/>
    <mergeCell ref="A1051:I1051"/>
    <mergeCell ref="J1051:P1051"/>
    <mergeCell ref="Q1051:S1051"/>
    <mergeCell ref="T1051:V1051"/>
    <mergeCell ref="A1052:S1052"/>
    <mergeCell ref="T1052:V1052"/>
    <mergeCell ref="T1068:V1068"/>
    <mergeCell ref="A1069:G1069"/>
    <mergeCell ref="H1069:J1069"/>
    <mergeCell ref="K1069:N1069"/>
    <mergeCell ref="O1069:Q1069"/>
    <mergeCell ref="R1069:S1069"/>
    <mergeCell ref="T1069:V1069"/>
    <mergeCell ref="A1065:B1065"/>
    <mergeCell ref="C1065:Q1065"/>
    <mergeCell ref="R1065:S1065"/>
    <mergeCell ref="T1065:V1065"/>
    <mergeCell ref="A1067:V1067"/>
    <mergeCell ref="A1068:G1068"/>
    <mergeCell ref="H1068:J1068"/>
    <mergeCell ref="K1068:N1068"/>
    <mergeCell ref="O1068:Q1068"/>
    <mergeCell ref="R1068:S1068"/>
    <mergeCell ref="A1072:S1072"/>
    <mergeCell ref="T1072:V1072"/>
    <mergeCell ref="A1074:V1074"/>
    <mergeCell ref="A1075:L1075"/>
    <mergeCell ref="M1075:N1075"/>
    <mergeCell ref="O1075:P1075"/>
    <mergeCell ref="Q1075:S1075"/>
    <mergeCell ref="T1075:V1075"/>
    <mergeCell ref="A1071:G1071"/>
    <mergeCell ref="H1071:J1071"/>
    <mergeCell ref="K1071:N1071"/>
    <mergeCell ref="O1071:Q1071"/>
    <mergeCell ref="R1071:S1071"/>
    <mergeCell ref="T1071:V1071"/>
    <mergeCell ref="A1070:G1070"/>
    <mergeCell ref="H1070:J1070"/>
    <mergeCell ref="K1070:N1070"/>
    <mergeCell ref="O1070:Q1070"/>
    <mergeCell ref="R1070:S1070"/>
    <mergeCell ref="T1070:V1070"/>
    <mergeCell ref="A1078:L1078"/>
    <mergeCell ref="M1078:N1078"/>
    <mergeCell ref="O1078:P1078"/>
    <mergeCell ref="Q1078:S1078"/>
    <mergeCell ref="T1078:V1078"/>
    <mergeCell ref="A1079:L1079"/>
    <mergeCell ref="M1079:N1079"/>
    <mergeCell ref="O1079:P1079"/>
    <mergeCell ref="Q1079:S1079"/>
    <mergeCell ref="T1079:V1079"/>
    <mergeCell ref="A1076:L1076"/>
    <mergeCell ref="M1076:N1076"/>
    <mergeCell ref="O1076:P1076"/>
    <mergeCell ref="Q1076:S1076"/>
    <mergeCell ref="T1076:V1076"/>
    <mergeCell ref="A1077:L1077"/>
    <mergeCell ref="M1077:N1077"/>
    <mergeCell ref="O1077:P1077"/>
    <mergeCell ref="Q1077:S1077"/>
    <mergeCell ref="T1077:V1077"/>
    <mergeCell ref="A1082:S1082"/>
    <mergeCell ref="T1082:V1082"/>
    <mergeCell ref="A1083:V1083"/>
    <mergeCell ref="A1084:J1084"/>
    <mergeCell ref="K1084:L1084"/>
    <mergeCell ref="M1084:N1084"/>
    <mergeCell ref="O1084:Q1084"/>
    <mergeCell ref="R1084:S1084"/>
    <mergeCell ref="T1084:V1084"/>
    <mergeCell ref="A1080:L1080"/>
    <mergeCell ref="M1080:N1080"/>
    <mergeCell ref="O1080:P1080"/>
    <mergeCell ref="Q1080:S1080"/>
    <mergeCell ref="T1080:V1080"/>
    <mergeCell ref="A1081:L1081"/>
    <mergeCell ref="M1081:N1081"/>
    <mergeCell ref="O1081:P1081"/>
    <mergeCell ref="Q1081:S1081"/>
    <mergeCell ref="T1081:V1081"/>
    <mergeCell ref="A1087:J1087"/>
    <mergeCell ref="K1087:L1087"/>
    <mergeCell ref="M1087:N1087"/>
    <mergeCell ref="O1087:Q1087"/>
    <mergeCell ref="R1087:S1087"/>
    <mergeCell ref="T1087:V1087"/>
    <mergeCell ref="A1086:J1086"/>
    <mergeCell ref="K1086:L1086"/>
    <mergeCell ref="M1086:N1086"/>
    <mergeCell ref="O1086:Q1086"/>
    <mergeCell ref="R1086:S1086"/>
    <mergeCell ref="T1086:V1086"/>
    <mergeCell ref="A1085:J1085"/>
    <mergeCell ref="K1085:L1085"/>
    <mergeCell ref="M1085:N1085"/>
    <mergeCell ref="O1085:Q1085"/>
    <mergeCell ref="R1085:S1085"/>
    <mergeCell ref="T1085:V1085"/>
    <mergeCell ref="A1094:I1094"/>
    <mergeCell ref="J1094:P1094"/>
    <mergeCell ref="Q1094:S1094"/>
    <mergeCell ref="T1094:V1094"/>
    <mergeCell ref="A1095:S1095"/>
    <mergeCell ref="T1095:V1095"/>
    <mergeCell ref="A1092:I1092"/>
    <mergeCell ref="J1092:M1092"/>
    <mergeCell ref="N1092:P1092"/>
    <mergeCell ref="Q1092:S1092"/>
    <mergeCell ref="T1092:V1092"/>
    <mergeCell ref="A1093:I1093"/>
    <mergeCell ref="J1093:M1093"/>
    <mergeCell ref="N1093:P1093"/>
    <mergeCell ref="Q1093:S1093"/>
    <mergeCell ref="T1093:V1093"/>
    <mergeCell ref="A1088:S1088"/>
    <mergeCell ref="T1088:V1088"/>
    <mergeCell ref="A1090:V1090"/>
    <mergeCell ref="A1091:I1091"/>
    <mergeCell ref="J1091:M1091"/>
    <mergeCell ref="N1091:P1091"/>
    <mergeCell ref="Q1091:S1091"/>
    <mergeCell ref="T1091:V1091"/>
    <mergeCell ref="A1108:B1108"/>
    <mergeCell ref="C1108:Q1108"/>
    <mergeCell ref="R1108:S1108"/>
    <mergeCell ref="T1108:V1108"/>
    <mergeCell ref="A1110:V1110"/>
    <mergeCell ref="A1111:G1111"/>
    <mergeCell ref="H1111:J1111"/>
    <mergeCell ref="K1111:N1111"/>
    <mergeCell ref="O1111:Q1111"/>
    <mergeCell ref="R1111:S1111"/>
    <mergeCell ref="E1105:V1105"/>
    <mergeCell ref="A1106:V1106"/>
    <mergeCell ref="A1107:B1107"/>
    <mergeCell ref="C1107:Q1107"/>
    <mergeCell ref="R1107:S1107"/>
    <mergeCell ref="T1107:V1107"/>
    <mergeCell ref="A1096:S1096"/>
    <mergeCell ref="T1096:V1096"/>
    <mergeCell ref="T1097:V1097"/>
    <mergeCell ref="A1098:S1098"/>
    <mergeCell ref="T1098:V1098"/>
    <mergeCell ref="A1101:D1105"/>
    <mergeCell ref="E1101:S1102"/>
    <mergeCell ref="T1101:V1102"/>
    <mergeCell ref="E1103:V1103"/>
    <mergeCell ref="E1104:V1104"/>
    <mergeCell ref="A1114:G1114"/>
    <mergeCell ref="H1114:J1114"/>
    <mergeCell ref="K1114:N1114"/>
    <mergeCell ref="O1114:Q1114"/>
    <mergeCell ref="R1114:S1114"/>
    <mergeCell ref="T1114:V1114"/>
    <mergeCell ref="A1113:G1113"/>
    <mergeCell ref="H1113:J1113"/>
    <mergeCell ref="K1113:N1113"/>
    <mergeCell ref="O1113:Q1113"/>
    <mergeCell ref="R1113:S1113"/>
    <mergeCell ref="T1113:V1113"/>
    <mergeCell ref="T1111:V1111"/>
    <mergeCell ref="A1112:G1112"/>
    <mergeCell ref="H1112:J1112"/>
    <mergeCell ref="K1112:N1112"/>
    <mergeCell ref="O1112:Q1112"/>
    <mergeCell ref="R1112:S1112"/>
    <mergeCell ref="T1112:V1112"/>
    <mergeCell ref="A1119:L1119"/>
    <mergeCell ref="M1119:N1119"/>
    <mergeCell ref="O1119:P1119"/>
    <mergeCell ref="Q1119:S1119"/>
    <mergeCell ref="T1119:V1119"/>
    <mergeCell ref="A1120:L1120"/>
    <mergeCell ref="M1120:N1120"/>
    <mergeCell ref="O1120:P1120"/>
    <mergeCell ref="Q1120:S1120"/>
    <mergeCell ref="T1120:V1120"/>
    <mergeCell ref="A1115:S1115"/>
    <mergeCell ref="T1115:V1115"/>
    <mergeCell ref="A1117:V1117"/>
    <mergeCell ref="A1118:L1118"/>
    <mergeCell ref="M1118:N1118"/>
    <mergeCell ref="O1118:P1118"/>
    <mergeCell ref="Q1118:S1118"/>
    <mergeCell ref="T1118:V1118"/>
    <mergeCell ref="A1123:S1123"/>
    <mergeCell ref="T1123:V1123"/>
    <mergeCell ref="A1125:V1125"/>
    <mergeCell ref="A1126:J1126"/>
    <mergeCell ref="K1126:L1126"/>
    <mergeCell ref="M1126:N1126"/>
    <mergeCell ref="O1126:Q1126"/>
    <mergeCell ref="R1126:S1126"/>
    <mergeCell ref="T1126:V1126"/>
    <mergeCell ref="A1121:L1121"/>
    <mergeCell ref="M1121:N1121"/>
    <mergeCell ref="O1121:P1121"/>
    <mergeCell ref="Q1121:S1121"/>
    <mergeCell ref="T1121:V1121"/>
    <mergeCell ref="A1122:L1122"/>
    <mergeCell ref="M1122:N1122"/>
    <mergeCell ref="O1122:P1122"/>
    <mergeCell ref="Q1122:S1122"/>
    <mergeCell ref="T1122:V1122"/>
    <mergeCell ref="A1129:J1129"/>
    <mergeCell ref="K1129:L1129"/>
    <mergeCell ref="M1129:N1129"/>
    <mergeCell ref="O1129:Q1129"/>
    <mergeCell ref="R1129:S1129"/>
    <mergeCell ref="T1129:V1129"/>
    <mergeCell ref="A1128:J1128"/>
    <mergeCell ref="K1128:L1128"/>
    <mergeCell ref="M1128:N1128"/>
    <mergeCell ref="O1128:Q1128"/>
    <mergeCell ref="R1128:S1128"/>
    <mergeCell ref="T1128:V1128"/>
    <mergeCell ref="A1127:J1127"/>
    <mergeCell ref="K1127:L1127"/>
    <mergeCell ref="M1127:N1127"/>
    <mergeCell ref="O1127:Q1127"/>
    <mergeCell ref="R1127:S1127"/>
    <mergeCell ref="T1127:V1127"/>
    <mergeCell ref="A1136:I1136"/>
    <mergeCell ref="J1136:P1136"/>
    <mergeCell ref="Q1136:S1136"/>
    <mergeCell ref="T1136:V1136"/>
    <mergeCell ref="A1137:S1137"/>
    <mergeCell ref="T1137:V1137"/>
    <mergeCell ref="A1134:I1134"/>
    <mergeCell ref="J1134:M1134"/>
    <mergeCell ref="N1134:P1134"/>
    <mergeCell ref="Q1134:S1134"/>
    <mergeCell ref="T1134:V1134"/>
    <mergeCell ref="A1135:I1135"/>
    <mergeCell ref="J1135:M1135"/>
    <mergeCell ref="N1135:P1135"/>
    <mergeCell ref="Q1135:S1135"/>
    <mergeCell ref="T1135:V1135"/>
    <mergeCell ref="A1130:S1130"/>
    <mergeCell ref="T1130:V1130"/>
    <mergeCell ref="A1132:V1132"/>
    <mergeCell ref="A1133:I1133"/>
    <mergeCell ref="J1133:M1133"/>
    <mergeCell ref="N1133:P1133"/>
    <mergeCell ref="Q1133:S1133"/>
    <mergeCell ref="T1133:V1133"/>
    <mergeCell ref="A1150:B1150"/>
    <mergeCell ref="C1150:Q1150"/>
    <mergeCell ref="R1150:S1150"/>
    <mergeCell ref="T1150:V1150"/>
    <mergeCell ref="A1152:V1152"/>
    <mergeCell ref="A1153:G1153"/>
    <mergeCell ref="H1153:J1153"/>
    <mergeCell ref="K1153:N1153"/>
    <mergeCell ref="O1153:Q1153"/>
    <mergeCell ref="R1153:S1153"/>
    <mergeCell ref="E1147:V1147"/>
    <mergeCell ref="A1148:V1148"/>
    <mergeCell ref="A1149:B1149"/>
    <mergeCell ref="C1149:Q1149"/>
    <mergeCell ref="R1149:S1149"/>
    <mergeCell ref="T1149:V1149"/>
    <mergeCell ref="A1138:S1138"/>
    <mergeCell ref="T1138:V1138"/>
    <mergeCell ref="T1139:V1139"/>
    <mergeCell ref="A1140:S1140"/>
    <mergeCell ref="T1140:V1140"/>
    <mergeCell ref="A1143:D1147"/>
    <mergeCell ref="E1143:S1144"/>
    <mergeCell ref="T1143:V1144"/>
    <mergeCell ref="E1145:V1145"/>
    <mergeCell ref="E1146:V1146"/>
    <mergeCell ref="A1156:G1156"/>
    <mergeCell ref="H1156:J1156"/>
    <mergeCell ref="K1156:N1156"/>
    <mergeCell ref="O1156:Q1156"/>
    <mergeCell ref="R1156:S1156"/>
    <mergeCell ref="T1156:V1156"/>
    <mergeCell ref="A1155:G1155"/>
    <mergeCell ref="H1155:J1155"/>
    <mergeCell ref="K1155:N1155"/>
    <mergeCell ref="O1155:Q1155"/>
    <mergeCell ref="R1155:S1155"/>
    <mergeCell ref="T1155:V1155"/>
    <mergeCell ref="T1153:V1153"/>
    <mergeCell ref="A1154:G1154"/>
    <mergeCell ref="H1154:J1154"/>
    <mergeCell ref="K1154:N1154"/>
    <mergeCell ref="O1154:Q1154"/>
    <mergeCell ref="R1154:S1154"/>
    <mergeCell ref="T1154:V1154"/>
    <mergeCell ref="A1161:L1161"/>
    <mergeCell ref="M1161:N1161"/>
    <mergeCell ref="O1161:P1161"/>
    <mergeCell ref="Q1161:S1161"/>
    <mergeCell ref="T1161:V1161"/>
    <mergeCell ref="A1162:L1162"/>
    <mergeCell ref="M1162:N1162"/>
    <mergeCell ref="O1162:P1162"/>
    <mergeCell ref="Q1162:S1162"/>
    <mergeCell ref="T1162:V1162"/>
    <mergeCell ref="A1157:S1157"/>
    <mergeCell ref="T1157:V1157"/>
    <mergeCell ref="A1159:V1159"/>
    <mergeCell ref="A1160:L1160"/>
    <mergeCell ref="M1160:N1160"/>
    <mergeCell ref="O1160:P1160"/>
    <mergeCell ref="Q1160:S1160"/>
    <mergeCell ref="T1160:V1160"/>
    <mergeCell ref="A1165:S1165"/>
    <mergeCell ref="T1165:V1165"/>
    <mergeCell ref="A1166:V1166"/>
    <mergeCell ref="A1167:J1167"/>
    <mergeCell ref="K1167:L1167"/>
    <mergeCell ref="M1167:N1167"/>
    <mergeCell ref="O1167:Q1167"/>
    <mergeCell ref="R1167:S1167"/>
    <mergeCell ref="T1167:V1167"/>
    <mergeCell ref="A1163:L1163"/>
    <mergeCell ref="M1163:N1163"/>
    <mergeCell ref="O1163:P1163"/>
    <mergeCell ref="Q1163:S1163"/>
    <mergeCell ref="T1163:V1163"/>
    <mergeCell ref="A1164:L1164"/>
    <mergeCell ref="M1164:N1164"/>
    <mergeCell ref="O1164:P1164"/>
    <mergeCell ref="Q1164:S1164"/>
    <mergeCell ref="T1164:V1164"/>
    <mergeCell ref="A1170:J1170"/>
    <mergeCell ref="K1170:L1170"/>
    <mergeCell ref="M1170:N1170"/>
    <mergeCell ref="O1170:Q1170"/>
    <mergeCell ref="R1170:S1170"/>
    <mergeCell ref="T1170:V1170"/>
    <mergeCell ref="A1169:J1169"/>
    <mergeCell ref="K1169:L1169"/>
    <mergeCell ref="M1169:N1169"/>
    <mergeCell ref="O1169:Q1169"/>
    <mergeCell ref="R1169:S1169"/>
    <mergeCell ref="T1169:V1169"/>
    <mergeCell ref="A1168:J1168"/>
    <mergeCell ref="K1168:L1168"/>
    <mergeCell ref="M1168:N1168"/>
    <mergeCell ref="O1168:Q1168"/>
    <mergeCell ref="R1168:S1168"/>
    <mergeCell ref="T1168:V1168"/>
    <mergeCell ref="A1177:I1177"/>
    <mergeCell ref="J1177:P1177"/>
    <mergeCell ref="Q1177:S1177"/>
    <mergeCell ref="T1177:V1177"/>
    <mergeCell ref="A1178:S1178"/>
    <mergeCell ref="T1178:V1178"/>
    <mergeCell ref="A1175:I1175"/>
    <mergeCell ref="J1175:M1175"/>
    <mergeCell ref="N1175:P1175"/>
    <mergeCell ref="Q1175:S1175"/>
    <mergeCell ref="T1175:V1175"/>
    <mergeCell ref="A1176:I1176"/>
    <mergeCell ref="J1176:M1176"/>
    <mergeCell ref="N1176:P1176"/>
    <mergeCell ref="Q1176:S1176"/>
    <mergeCell ref="T1176:V1176"/>
    <mergeCell ref="A1171:S1171"/>
    <mergeCell ref="T1171:V1171"/>
    <mergeCell ref="A1173:V1173"/>
    <mergeCell ref="A1174:I1174"/>
    <mergeCell ref="J1174:M1174"/>
    <mergeCell ref="N1174:P1174"/>
    <mergeCell ref="Q1174:S1174"/>
    <mergeCell ref="T1174:V1174"/>
    <mergeCell ref="A1191:B1191"/>
    <mergeCell ref="C1191:Q1191"/>
    <mergeCell ref="R1191:S1191"/>
    <mergeCell ref="T1191:V1191"/>
    <mergeCell ref="A1193:V1193"/>
    <mergeCell ref="A1194:G1194"/>
    <mergeCell ref="H1194:J1194"/>
    <mergeCell ref="K1194:N1194"/>
    <mergeCell ref="O1194:Q1194"/>
    <mergeCell ref="R1194:S1194"/>
    <mergeCell ref="E1188:V1188"/>
    <mergeCell ref="A1189:V1189"/>
    <mergeCell ref="A1190:B1190"/>
    <mergeCell ref="C1190:Q1190"/>
    <mergeCell ref="R1190:S1190"/>
    <mergeCell ref="T1190:V1190"/>
    <mergeCell ref="A1179:S1179"/>
    <mergeCell ref="T1179:V1179"/>
    <mergeCell ref="T1180:V1180"/>
    <mergeCell ref="A1181:S1181"/>
    <mergeCell ref="T1181:V1181"/>
    <mergeCell ref="A1184:D1188"/>
    <mergeCell ref="E1184:S1185"/>
    <mergeCell ref="T1184:V1185"/>
    <mergeCell ref="E1186:V1186"/>
    <mergeCell ref="E1187:V1187"/>
    <mergeCell ref="A1197:G1197"/>
    <mergeCell ref="H1197:J1197"/>
    <mergeCell ref="K1197:N1197"/>
    <mergeCell ref="O1197:Q1197"/>
    <mergeCell ref="R1197:S1197"/>
    <mergeCell ref="T1197:V1197"/>
    <mergeCell ref="A1196:G1196"/>
    <mergeCell ref="H1196:J1196"/>
    <mergeCell ref="K1196:N1196"/>
    <mergeCell ref="O1196:Q1196"/>
    <mergeCell ref="R1196:S1196"/>
    <mergeCell ref="T1196:V1196"/>
    <mergeCell ref="T1194:V1194"/>
    <mergeCell ref="A1195:G1195"/>
    <mergeCell ref="H1195:J1195"/>
    <mergeCell ref="K1195:N1195"/>
    <mergeCell ref="O1195:Q1195"/>
    <mergeCell ref="R1195:S1195"/>
    <mergeCell ref="T1195:V1195"/>
    <mergeCell ref="A1202:L1202"/>
    <mergeCell ref="M1202:N1202"/>
    <mergeCell ref="O1202:P1202"/>
    <mergeCell ref="Q1202:S1202"/>
    <mergeCell ref="T1202:V1202"/>
    <mergeCell ref="A1203:L1203"/>
    <mergeCell ref="M1203:N1203"/>
    <mergeCell ref="O1203:P1203"/>
    <mergeCell ref="Q1203:S1203"/>
    <mergeCell ref="T1203:V1203"/>
    <mergeCell ref="A1198:S1198"/>
    <mergeCell ref="T1198:V1198"/>
    <mergeCell ref="A1200:V1200"/>
    <mergeCell ref="A1201:L1201"/>
    <mergeCell ref="M1201:N1201"/>
    <mergeCell ref="O1201:P1201"/>
    <mergeCell ref="Q1201:S1201"/>
    <mergeCell ref="T1201:V1201"/>
    <mergeCell ref="A1206:S1206"/>
    <mergeCell ref="T1206:V1206"/>
    <mergeCell ref="A1207:V1207"/>
    <mergeCell ref="A1208:J1208"/>
    <mergeCell ref="K1208:L1208"/>
    <mergeCell ref="M1208:N1208"/>
    <mergeCell ref="O1208:Q1208"/>
    <mergeCell ref="R1208:S1208"/>
    <mergeCell ref="T1208:V1208"/>
    <mergeCell ref="A1204:L1204"/>
    <mergeCell ref="M1204:N1204"/>
    <mergeCell ref="O1204:P1204"/>
    <mergeCell ref="Q1204:S1204"/>
    <mergeCell ref="T1204:V1204"/>
    <mergeCell ref="A1205:L1205"/>
    <mergeCell ref="M1205:N1205"/>
    <mergeCell ref="O1205:P1205"/>
    <mergeCell ref="Q1205:S1205"/>
    <mergeCell ref="T1205:V1205"/>
    <mergeCell ref="A1211:J1211"/>
    <mergeCell ref="K1211:L1211"/>
    <mergeCell ref="M1211:N1211"/>
    <mergeCell ref="O1211:Q1211"/>
    <mergeCell ref="R1211:S1211"/>
    <mergeCell ref="T1211:V1211"/>
    <mergeCell ref="A1210:J1210"/>
    <mergeCell ref="K1210:L1210"/>
    <mergeCell ref="M1210:N1210"/>
    <mergeCell ref="O1210:Q1210"/>
    <mergeCell ref="R1210:S1210"/>
    <mergeCell ref="T1210:V1210"/>
    <mergeCell ref="A1209:J1209"/>
    <mergeCell ref="K1209:L1209"/>
    <mergeCell ref="M1209:N1209"/>
    <mergeCell ref="O1209:Q1209"/>
    <mergeCell ref="R1209:S1209"/>
    <mergeCell ref="T1209:V1209"/>
    <mergeCell ref="A1218:I1218"/>
    <mergeCell ref="J1218:P1218"/>
    <mergeCell ref="Q1218:S1218"/>
    <mergeCell ref="T1218:V1218"/>
    <mergeCell ref="A1219:S1219"/>
    <mergeCell ref="T1219:V1219"/>
    <mergeCell ref="A1216:I1216"/>
    <mergeCell ref="J1216:M1216"/>
    <mergeCell ref="N1216:P1216"/>
    <mergeCell ref="Q1216:S1216"/>
    <mergeCell ref="T1216:V1216"/>
    <mergeCell ref="A1217:I1217"/>
    <mergeCell ref="J1217:M1217"/>
    <mergeCell ref="N1217:P1217"/>
    <mergeCell ref="Q1217:S1217"/>
    <mergeCell ref="T1217:V1217"/>
    <mergeCell ref="A1212:S1212"/>
    <mergeCell ref="T1212:V1212"/>
    <mergeCell ref="A1214:V1214"/>
    <mergeCell ref="A1215:I1215"/>
    <mergeCell ref="J1215:M1215"/>
    <mergeCell ref="N1215:P1215"/>
    <mergeCell ref="Q1215:S1215"/>
    <mergeCell ref="T1215:V1215"/>
    <mergeCell ref="A1232:B1232"/>
    <mergeCell ref="C1232:Q1232"/>
    <mergeCell ref="R1232:S1232"/>
    <mergeCell ref="T1232:V1232"/>
    <mergeCell ref="A1234:V1234"/>
    <mergeCell ref="A1235:G1235"/>
    <mergeCell ref="H1235:J1235"/>
    <mergeCell ref="K1235:N1235"/>
    <mergeCell ref="O1235:Q1235"/>
    <mergeCell ref="R1235:S1235"/>
    <mergeCell ref="E1229:V1229"/>
    <mergeCell ref="A1230:V1230"/>
    <mergeCell ref="A1231:B1231"/>
    <mergeCell ref="C1231:Q1231"/>
    <mergeCell ref="R1231:S1231"/>
    <mergeCell ref="T1231:V1231"/>
    <mergeCell ref="A1220:S1220"/>
    <mergeCell ref="T1220:V1220"/>
    <mergeCell ref="T1221:V1221"/>
    <mergeCell ref="A1222:S1222"/>
    <mergeCell ref="T1222:V1222"/>
    <mergeCell ref="A1225:D1229"/>
    <mergeCell ref="E1225:S1226"/>
    <mergeCell ref="T1225:V1226"/>
    <mergeCell ref="E1227:V1227"/>
    <mergeCell ref="E1228:V1228"/>
    <mergeCell ref="A1238:G1238"/>
    <mergeCell ref="H1238:J1238"/>
    <mergeCell ref="K1238:N1238"/>
    <mergeCell ref="O1238:Q1238"/>
    <mergeCell ref="R1238:S1238"/>
    <mergeCell ref="T1238:V1238"/>
    <mergeCell ref="A1237:G1237"/>
    <mergeCell ref="H1237:J1237"/>
    <mergeCell ref="K1237:N1237"/>
    <mergeCell ref="O1237:Q1237"/>
    <mergeCell ref="R1237:S1237"/>
    <mergeCell ref="T1237:V1237"/>
    <mergeCell ref="T1235:V1235"/>
    <mergeCell ref="A1236:G1236"/>
    <mergeCell ref="H1236:J1236"/>
    <mergeCell ref="K1236:N1236"/>
    <mergeCell ref="O1236:Q1236"/>
    <mergeCell ref="R1236:S1236"/>
    <mergeCell ref="T1236:V1236"/>
    <mergeCell ref="A1243:L1243"/>
    <mergeCell ref="M1243:N1243"/>
    <mergeCell ref="O1243:P1243"/>
    <mergeCell ref="Q1243:S1243"/>
    <mergeCell ref="T1243:V1243"/>
    <mergeCell ref="A1244:L1244"/>
    <mergeCell ref="M1244:N1244"/>
    <mergeCell ref="O1244:P1244"/>
    <mergeCell ref="Q1244:S1244"/>
    <mergeCell ref="T1244:V1244"/>
    <mergeCell ref="A1239:S1239"/>
    <mergeCell ref="T1239:V1239"/>
    <mergeCell ref="A1241:V1241"/>
    <mergeCell ref="A1242:L1242"/>
    <mergeCell ref="M1242:N1242"/>
    <mergeCell ref="O1242:P1242"/>
    <mergeCell ref="Q1242:S1242"/>
    <mergeCell ref="T1242:V1242"/>
    <mergeCell ref="A1247:S1247"/>
    <mergeCell ref="T1247:V1247"/>
    <mergeCell ref="A1248:V1248"/>
    <mergeCell ref="A1249:J1249"/>
    <mergeCell ref="K1249:L1249"/>
    <mergeCell ref="M1249:N1249"/>
    <mergeCell ref="O1249:Q1249"/>
    <mergeCell ref="R1249:S1249"/>
    <mergeCell ref="T1249:V1249"/>
    <mergeCell ref="A1245:L1245"/>
    <mergeCell ref="M1245:N1245"/>
    <mergeCell ref="O1245:P1245"/>
    <mergeCell ref="Q1245:S1245"/>
    <mergeCell ref="T1245:V1245"/>
    <mergeCell ref="A1246:L1246"/>
    <mergeCell ref="M1246:N1246"/>
    <mergeCell ref="O1246:P1246"/>
    <mergeCell ref="Q1246:S1246"/>
    <mergeCell ref="T1246:V1246"/>
    <mergeCell ref="A1252:J1252"/>
    <mergeCell ref="K1252:L1252"/>
    <mergeCell ref="M1252:N1252"/>
    <mergeCell ref="O1252:Q1252"/>
    <mergeCell ref="R1252:S1252"/>
    <mergeCell ref="T1252:V1252"/>
    <mergeCell ref="A1251:J1251"/>
    <mergeCell ref="K1251:L1251"/>
    <mergeCell ref="M1251:N1251"/>
    <mergeCell ref="O1251:Q1251"/>
    <mergeCell ref="R1251:S1251"/>
    <mergeCell ref="T1251:V1251"/>
    <mergeCell ref="A1250:J1250"/>
    <mergeCell ref="K1250:L1250"/>
    <mergeCell ref="M1250:N1250"/>
    <mergeCell ref="O1250:Q1250"/>
    <mergeCell ref="R1250:S1250"/>
    <mergeCell ref="T1250:V1250"/>
    <mergeCell ref="A1259:I1259"/>
    <mergeCell ref="J1259:P1259"/>
    <mergeCell ref="Q1259:S1259"/>
    <mergeCell ref="T1259:V1259"/>
    <mergeCell ref="A1260:S1260"/>
    <mergeCell ref="T1260:V1260"/>
    <mergeCell ref="A1257:I1257"/>
    <mergeCell ref="J1257:M1257"/>
    <mergeCell ref="N1257:P1257"/>
    <mergeCell ref="Q1257:S1257"/>
    <mergeCell ref="T1257:V1257"/>
    <mergeCell ref="A1258:I1258"/>
    <mergeCell ref="J1258:M1258"/>
    <mergeCell ref="N1258:P1258"/>
    <mergeCell ref="Q1258:S1258"/>
    <mergeCell ref="T1258:V1258"/>
    <mergeCell ref="A1253:S1253"/>
    <mergeCell ref="T1253:V1253"/>
    <mergeCell ref="A1255:V1255"/>
    <mergeCell ref="A1256:I1256"/>
    <mergeCell ref="J1256:M1256"/>
    <mergeCell ref="N1256:P1256"/>
    <mergeCell ref="Q1256:S1256"/>
    <mergeCell ref="T1256:V1256"/>
    <mergeCell ref="A1273:B1273"/>
    <mergeCell ref="C1273:Q1273"/>
    <mergeCell ref="R1273:S1273"/>
    <mergeCell ref="T1273:V1273"/>
    <mergeCell ref="A1275:V1275"/>
    <mergeCell ref="A1276:G1276"/>
    <mergeCell ref="H1276:J1276"/>
    <mergeCell ref="K1276:N1276"/>
    <mergeCell ref="O1276:Q1276"/>
    <mergeCell ref="R1276:S1276"/>
    <mergeCell ref="E1270:V1270"/>
    <mergeCell ref="A1271:V1271"/>
    <mergeCell ref="A1272:B1272"/>
    <mergeCell ref="C1272:Q1272"/>
    <mergeCell ref="R1272:S1272"/>
    <mergeCell ref="T1272:V1272"/>
    <mergeCell ref="A1261:S1261"/>
    <mergeCell ref="T1261:V1261"/>
    <mergeCell ref="T1262:V1262"/>
    <mergeCell ref="A1263:S1263"/>
    <mergeCell ref="T1263:V1263"/>
    <mergeCell ref="A1266:D1270"/>
    <mergeCell ref="E1266:S1267"/>
    <mergeCell ref="T1266:V1267"/>
    <mergeCell ref="E1268:V1268"/>
    <mergeCell ref="E1269:V1269"/>
    <mergeCell ref="A1279:G1279"/>
    <mergeCell ref="H1279:J1279"/>
    <mergeCell ref="K1279:N1279"/>
    <mergeCell ref="O1279:Q1279"/>
    <mergeCell ref="R1279:S1279"/>
    <mergeCell ref="T1279:V1279"/>
    <mergeCell ref="A1278:G1278"/>
    <mergeCell ref="H1278:J1278"/>
    <mergeCell ref="K1278:N1278"/>
    <mergeCell ref="O1278:Q1278"/>
    <mergeCell ref="R1278:S1278"/>
    <mergeCell ref="T1278:V1278"/>
    <mergeCell ref="T1276:V1276"/>
    <mergeCell ref="A1277:G1277"/>
    <mergeCell ref="H1277:J1277"/>
    <mergeCell ref="K1277:N1277"/>
    <mergeCell ref="O1277:Q1277"/>
    <mergeCell ref="R1277:S1277"/>
    <mergeCell ref="T1277:V1277"/>
    <mergeCell ref="A1284:L1284"/>
    <mergeCell ref="M1284:N1284"/>
    <mergeCell ref="O1284:P1284"/>
    <mergeCell ref="Q1284:S1284"/>
    <mergeCell ref="T1284:V1284"/>
    <mergeCell ref="A1285:L1285"/>
    <mergeCell ref="M1285:N1285"/>
    <mergeCell ref="O1285:P1285"/>
    <mergeCell ref="Q1285:S1285"/>
    <mergeCell ref="T1285:V1285"/>
    <mergeCell ref="A1280:S1280"/>
    <mergeCell ref="T1280:V1280"/>
    <mergeCell ref="A1282:V1282"/>
    <mergeCell ref="A1283:L1283"/>
    <mergeCell ref="M1283:N1283"/>
    <mergeCell ref="O1283:P1283"/>
    <mergeCell ref="Q1283:S1283"/>
    <mergeCell ref="T1283:V1283"/>
    <mergeCell ref="A1288:S1288"/>
    <mergeCell ref="T1288:V1288"/>
    <mergeCell ref="A1289:V1289"/>
    <mergeCell ref="A1290:J1290"/>
    <mergeCell ref="K1290:L1290"/>
    <mergeCell ref="M1290:N1290"/>
    <mergeCell ref="O1290:Q1290"/>
    <mergeCell ref="R1290:S1290"/>
    <mergeCell ref="T1290:V1290"/>
    <mergeCell ref="A1286:L1286"/>
    <mergeCell ref="M1286:N1286"/>
    <mergeCell ref="O1286:P1286"/>
    <mergeCell ref="Q1286:S1286"/>
    <mergeCell ref="T1286:V1286"/>
    <mergeCell ref="A1287:L1287"/>
    <mergeCell ref="M1287:N1287"/>
    <mergeCell ref="O1287:P1287"/>
    <mergeCell ref="Q1287:S1287"/>
    <mergeCell ref="T1287:V1287"/>
    <mergeCell ref="A1293:J1293"/>
    <mergeCell ref="K1293:L1293"/>
    <mergeCell ref="M1293:N1293"/>
    <mergeCell ref="O1293:Q1293"/>
    <mergeCell ref="R1293:S1293"/>
    <mergeCell ref="T1293:V1293"/>
    <mergeCell ref="A1292:J1292"/>
    <mergeCell ref="K1292:L1292"/>
    <mergeCell ref="M1292:N1292"/>
    <mergeCell ref="O1292:Q1292"/>
    <mergeCell ref="R1292:S1292"/>
    <mergeCell ref="T1292:V1292"/>
    <mergeCell ref="A1291:J1291"/>
    <mergeCell ref="K1291:L1291"/>
    <mergeCell ref="M1291:N1291"/>
    <mergeCell ref="O1291:Q1291"/>
    <mergeCell ref="R1291:S1291"/>
    <mergeCell ref="T1291:V1291"/>
    <mergeCell ref="A1300:I1300"/>
    <mergeCell ref="J1300:P1300"/>
    <mergeCell ref="Q1300:S1300"/>
    <mergeCell ref="T1300:V1300"/>
    <mergeCell ref="A1301:S1301"/>
    <mergeCell ref="T1301:V1301"/>
    <mergeCell ref="A1298:I1298"/>
    <mergeCell ref="J1298:M1298"/>
    <mergeCell ref="N1298:P1298"/>
    <mergeCell ref="Q1298:S1298"/>
    <mergeCell ref="T1298:V1298"/>
    <mergeCell ref="A1299:I1299"/>
    <mergeCell ref="J1299:M1299"/>
    <mergeCell ref="N1299:P1299"/>
    <mergeCell ref="Q1299:S1299"/>
    <mergeCell ref="T1299:V1299"/>
    <mergeCell ref="A1294:S1294"/>
    <mergeCell ref="T1294:V1294"/>
    <mergeCell ref="A1296:V1296"/>
    <mergeCell ref="A1297:I1297"/>
    <mergeCell ref="J1297:M1297"/>
    <mergeCell ref="N1297:P1297"/>
    <mergeCell ref="Q1297:S1297"/>
    <mergeCell ref="T1297:V1297"/>
    <mergeCell ref="A1314:B1314"/>
    <mergeCell ref="C1314:Q1314"/>
    <mergeCell ref="R1314:S1314"/>
    <mergeCell ref="T1314:V1314"/>
    <mergeCell ref="A1316:V1316"/>
    <mergeCell ref="A1317:G1317"/>
    <mergeCell ref="H1317:J1317"/>
    <mergeCell ref="K1317:N1317"/>
    <mergeCell ref="O1317:Q1317"/>
    <mergeCell ref="R1317:S1317"/>
    <mergeCell ref="E1311:V1311"/>
    <mergeCell ref="A1312:V1312"/>
    <mergeCell ref="A1313:B1313"/>
    <mergeCell ref="C1313:Q1313"/>
    <mergeCell ref="R1313:S1313"/>
    <mergeCell ref="T1313:V1313"/>
    <mergeCell ref="A1302:S1302"/>
    <mergeCell ref="T1302:V1302"/>
    <mergeCell ref="T1303:V1303"/>
    <mergeCell ref="A1304:S1304"/>
    <mergeCell ref="T1304:V1304"/>
    <mergeCell ref="A1307:D1311"/>
    <mergeCell ref="E1307:S1308"/>
    <mergeCell ref="T1307:V1308"/>
    <mergeCell ref="E1309:V1309"/>
    <mergeCell ref="E1310:V1310"/>
    <mergeCell ref="A1320:G1320"/>
    <mergeCell ref="H1320:J1320"/>
    <mergeCell ref="K1320:N1320"/>
    <mergeCell ref="O1320:Q1320"/>
    <mergeCell ref="R1320:S1320"/>
    <mergeCell ref="T1320:V1320"/>
    <mergeCell ref="A1319:G1319"/>
    <mergeCell ref="H1319:J1319"/>
    <mergeCell ref="K1319:N1319"/>
    <mergeCell ref="O1319:Q1319"/>
    <mergeCell ref="R1319:S1319"/>
    <mergeCell ref="T1319:V1319"/>
    <mergeCell ref="T1317:V1317"/>
    <mergeCell ref="A1318:G1318"/>
    <mergeCell ref="H1318:J1318"/>
    <mergeCell ref="K1318:N1318"/>
    <mergeCell ref="O1318:Q1318"/>
    <mergeCell ref="R1318:S1318"/>
    <mergeCell ref="T1318:V1318"/>
    <mergeCell ref="A1325:L1325"/>
    <mergeCell ref="M1325:N1325"/>
    <mergeCell ref="O1325:P1325"/>
    <mergeCell ref="Q1325:S1325"/>
    <mergeCell ref="T1325:V1325"/>
    <mergeCell ref="A1326:L1326"/>
    <mergeCell ref="M1326:N1326"/>
    <mergeCell ref="O1326:P1326"/>
    <mergeCell ref="Q1326:S1326"/>
    <mergeCell ref="T1326:V1326"/>
    <mergeCell ref="A1321:S1321"/>
    <mergeCell ref="T1321:V1321"/>
    <mergeCell ref="A1323:V1323"/>
    <mergeCell ref="A1324:L1324"/>
    <mergeCell ref="M1324:N1324"/>
    <mergeCell ref="O1324:P1324"/>
    <mergeCell ref="Q1324:S1324"/>
    <mergeCell ref="T1324:V1324"/>
    <mergeCell ref="A1329:S1329"/>
    <mergeCell ref="T1329:V1329"/>
    <mergeCell ref="A1330:V1330"/>
    <mergeCell ref="A1331:J1331"/>
    <mergeCell ref="K1331:L1331"/>
    <mergeCell ref="M1331:N1331"/>
    <mergeCell ref="O1331:Q1331"/>
    <mergeCell ref="R1331:S1331"/>
    <mergeCell ref="T1331:V1331"/>
    <mergeCell ref="A1327:L1327"/>
    <mergeCell ref="M1327:N1327"/>
    <mergeCell ref="O1327:P1327"/>
    <mergeCell ref="Q1327:S1327"/>
    <mergeCell ref="T1327:V1327"/>
    <mergeCell ref="A1328:L1328"/>
    <mergeCell ref="M1328:N1328"/>
    <mergeCell ref="O1328:P1328"/>
    <mergeCell ref="Q1328:S1328"/>
    <mergeCell ref="T1328:V1328"/>
    <mergeCell ref="A1334:J1334"/>
    <mergeCell ref="K1334:L1334"/>
    <mergeCell ref="M1334:N1334"/>
    <mergeCell ref="O1334:Q1334"/>
    <mergeCell ref="R1334:S1334"/>
    <mergeCell ref="T1334:V1334"/>
    <mergeCell ref="A1333:J1333"/>
    <mergeCell ref="K1333:L1333"/>
    <mergeCell ref="M1333:N1333"/>
    <mergeCell ref="O1333:Q1333"/>
    <mergeCell ref="R1333:S1333"/>
    <mergeCell ref="T1333:V1333"/>
    <mergeCell ref="A1332:J1332"/>
    <mergeCell ref="K1332:L1332"/>
    <mergeCell ref="M1332:N1332"/>
    <mergeCell ref="O1332:Q1332"/>
    <mergeCell ref="R1332:S1332"/>
    <mergeCell ref="T1332:V1332"/>
    <mergeCell ref="A1341:I1341"/>
    <mergeCell ref="J1341:P1341"/>
    <mergeCell ref="Q1341:S1341"/>
    <mergeCell ref="T1341:V1341"/>
    <mergeCell ref="A1342:S1342"/>
    <mergeCell ref="T1342:V1342"/>
    <mergeCell ref="A1339:I1339"/>
    <mergeCell ref="J1339:M1339"/>
    <mergeCell ref="N1339:P1339"/>
    <mergeCell ref="Q1339:S1339"/>
    <mergeCell ref="T1339:V1339"/>
    <mergeCell ref="A1340:I1340"/>
    <mergeCell ref="J1340:M1340"/>
    <mergeCell ref="N1340:P1340"/>
    <mergeCell ref="Q1340:S1340"/>
    <mergeCell ref="T1340:V1340"/>
    <mergeCell ref="A1335:S1335"/>
    <mergeCell ref="T1335:V1335"/>
    <mergeCell ref="A1337:V1337"/>
    <mergeCell ref="A1338:I1338"/>
    <mergeCell ref="J1338:M1338"/>
    <mergeCell ref="N1338:P1338"/>
    <mergeCell ref="Q1338:S1338"/>
    <mergeCell ref="T1338:V1338"/>
    <mergeCell ref="A1355:B1355"/>
    <mergeCell ref="C1355:Q1355"/>
    <mergeCell ref="R1355:S1355"/>
    <mergeCell ref="T1355:V1355"/>
    <mergeCell ref="A1357:V1357"/>
    <mergeCell ref="A1358:G1358"/>
    <mergeCell ref="H1358:J1358"/>
    <mergeCell ref="K1358:N1358"/>
    <mergeCell ref="O1358:Q1358"/>
    <mergeCell ref="R1358:S1358"/>
    <mergeCell ref="E1352:V1352"/>
    <mergeCell ref="A1353:V1353"/>
    <mergeCell ref="A1354:B1354"/>
    <mergeCell ref="C1354:Q1354"/>
    <mergeCell ref="R1354:S1354"/>
    <mergeCell ref="T1354:V1354"/>
    <mergeCell ref="A1343:S1343"/>
    <mergeCell ref="T1343:V1343"/>
    <mergeCell ref="T1344:V1344"/>
    <mergeCell ref="A1345:S1345"/>
    <mergeCell ref="T1345:V1345"/>
    <mergeCell ref="A1348:D1352"/>
    <mergeCell ref="E1348:S1349"/>
    <mergeCell ref="T1348:V1349"/>
    <mergeCell ref="E1350:V1350"/>
    <mergeCell ref="E1351:V1351"/>
    <mergeCell ref="A1361:G1361"/>
    <mergeCell ref="H1361:J1361"/>
    <mergeCell ref="K1361:N1361"/>
    <mergeCell ref="O1361:Q1361"/>
    <mergeCell ref="R1361:S1361"/>
    <mergeCell ref="T1361:V1361"/>
    <mergeCell ref="A1360:G1360"/>
    <mergeCell ref="H1360:J1360"/>
    <mergeCell ref="K1360:N1360"/>
    <mergeCell ref="O1360:Q1360"/>
    <mergeCell ref="R1360:S1360"/>
    <mergeCell ref="T1360:V1360"/>
    <mergeCell ref="T1358:V1358"/>
    <mergeCell ref="A1359:G1359"/>
    <mergeCell ref="H1359:J1359"/>
    <mergeCell ref="K1359:N1359"/>
    <mergeCell ref="O1359:Q1359"/>
    <mergeCell ref="R1359:S1359"/>
    <mergeCell ref="T1359:V1359"/>
    <mergeCell ref="A1366:L1366"/>
    <mergeCell ref="M1366:N1366"/>
    <mergeCell ref="O1366:P1366"/>
    <mergeCell ref="Q1366:S1366"/>
    <mergeCell ref="T1366:V1366"/>
    <mergeCell ref="A1367:L1367"/>
    <mergeCell ref="M1367:N1367"/>
    <mergeCell ref="O1367:P1367"/>
    <mergeCell ref="Q1367:S1367"/>
    <mergeCell ref="T1367:V1367"/>
    <mergeCell ref="A1362:S1362"/>
    <mergeCell ref="T1362:V1362"/>
    <mergeCell ref="A1364:V1364"/>
    <mergeCell ref="A1365:L1365"/>
    <mergeCell ref="M1365:N1365"/>
    <mergeCell ref="O1365:P1365"/>
    <mergeCell ref="Q1365:S1365"/>
    <mergeCell ref="T1365:V1365"/>
    <mergeCell ref="A1370:S1370"/>
    <mergeCell ref="T1370:V1370"/>
    <mergeCell ref="A1371:V1371"/>
    <mergeCell ref="A1372:J1372"/>
    <mergeCell ref="K1372:L1372"/>
    <mergeCell ref="M1372:N1372"/>
    <mergeCell ref="O1372:Q1372"/>
    <mergeCell ref="R1372:S1372"/>
    <mergeCell ref="T1372:V1372"/>
    <mergeCell ref="A1368:L1368"/>
    <mergeCell ref="M1368:N1368"/>
    <mergeCell ref="O1368:P1368"/>
    <mergeCell ref="Q1368:S1368"/>
    <mergeCell ref="T1368:V1368"/>
    <mergeCell ref="A1369:L1369"/>
    <mergeCell ref="M1369:N1369"/>
    <mergeCell ref="O1369:P1369"/>
    <mergeCell ref="Q1369:S1369"/>
    <mergeCell ref="T1369:V1369"/>
    <mergeCell ref="A1375:J1375"/>
    <mergeCell ref="K1375:L1375"/>
    <mergeCell ref="M1375:N1375"/>
    <mergeCell ref="O1375:Q1375"/>
    <mergeCell ref="R1375:S1375"/>
    <mergeCell ref="T1375:V1375"/>
    <mergeCell ref="A1374:J1374"/>
    <mergeCell ref="K1374:L1374"/>
    <mergeCell ref="M1374:N1374"/>
    <mergeCell ref="O1374:Q1374"/>
    <mergeCell ref="R1374:S1374"/>
    <mergeCell ref="T1374:V1374"/>
    <mergeCell ref="A1373:J1373"/>
    <mergeCell ref="K1373:L1373"/>
    <mergeCell ref="M1373:N1373"/>
    <mergeCell ref="O1373:Q1373"/>
    <mergeCell ref="R1373:S1373"/>
    <mergeCell ref="T1373:V1373"/>
    <mergeCell ref="A1382:I1382"/>
    <mergeCell ref="J1382:P1382"/>
    <mergeCell ref="Q1382:S1382"/>
    <mergeCell ref="T1382:V1382"/>
    <mergeCell ref="A1383:S1383"/>
    <mergeCell ref="T1383:V1383"/>
    <mergeCell ref="A1380:I1380"/>
    <mergeCell ref="J1380:M1380"/>
    <mergeCell ref="N1380:P1380"/>
    <mergeCell ref="Q1380:S1380"/>
    <mergeCell ref="T1380:V1380"/>
    <mergeCell ref="A1381:I1381"/>
    <mergeCell ref="J1381:M1381"/>
    <mergeCell ref="N1381:P1381"/>
    <mergeCell ref="Q1381:S1381"/>
    <mergeCell ref="T1381:V1381"/>
    <mergeCell ref="A1376:S1376"/>
    <mergeCell ref="T1376:V1376"/>
    <mergeCell ref="A1378:V1378"/>
    <mergeCell ref="A1379:I1379"/>
    <mergeCell ref="J1379:M1379"/>
    <mergeCell ref="N1379:P1379"/>
    <mergeCell ref="Q1379:S1379"/>
    <mergeCell ref="T1379:V1379"/>
    <mergeCell ref="A1396:B1396"/>
    <mergeCell ref="C1396:Q1396"/>
    <mergeCell ref="R1396:S1396"/>
    <mergeCell ref="T1396:V1396"/>
    <mergeCell ref="A1398:V1398"/>
    <mergeCell ref="A1399:G1399"/>
    <mergeCell ref="H1399:J1399"/>
    <mergeCell ref="K1399:N1399"/>
    <mergeCell ref="O1399:Q1399"/>
    <mergeCell ref="R1399:S1399"/>
    <mergeCell ref="E1393:V1393"/>
    <mergeCell ref="A1394:V1394"/>
    <mergeCell ref="A1395:B1395"/>
    <mergeCell ref="C1395:Q1395"/>
    <mergeCell ref="R1395:S1395"/>
    <mergeCell ref="T1395:V1395"/>
    <mergeCell ref="A1384:S1384"/>
    <mergeCell ref="T1384:V1384"/>
    <mergeCell ref="T1385:V1385"/>
    <mergeCell ref="A1386:S1386"/>
    <mergeCell ref="T1386:V1386"/>
    <mergeCell ref="A1389:D1393"/>
    <mergeCell ref="E1389:S1390"/>
    <mergeCell ref="T1389:V1390"/>
    <mergeCell ref="E1391:V1391"/>
    <mergeCell ref="E1392:V1392"/>
    <mergeCell ref="A1402:G1402"/>
    <mergeCell ref="H1402:J1402"/>
    <mergeCell ref="K1402:N1402"/>
    <mergeCell ref="O1402:Q1402"/>
    <mergeCell ref="R1402:S1402"/>
    <mergeCell ref="T1402:V1402"/>
    <mergeCell ref="A1401:G1401"/>
    <mergeCell ref="H1401:J1401"/>
    <mergeCell ref="K1401:N1401"/>
    <mergeCell ref="O1401:Q1401"/>
    <mergeCell ref="R1401:S1401"/>
    <mergeCell ref="T1401:V1401"/>
    <mergeCell ref="T1399:V1399"/>
    <mergeCell ref="A1400:G1400"/>
    <mergeCell ref="H1400:J1400"/>
    <mergeCell ref="K1400:N1400"/>
    <mergeCell ref="O1400:Q1400"/>
    <mergeCell ref="R1400:S1400"/>
    <mergeCell ref="T1400:V1400"/>
    <mergeCell ref="A1407:L1407"/>
    <mergeCell ref="M1407:N1407"/>
    <mergeCell ref="O1407:P1407"/>
    <mergeCell ref="Q1407:S1407"/>
    <mergeCell ref="T1407:V1407"/>
    <mergeCell ref="A1408:L1408"/>
    <mergeCell ref="M1408:N1408"/>
    <mergeCell ref="O1408:P1408"/>
    <mergeCell ref="Q1408:S1408"/>
    <mergeCell ref="T1408:V1408"/>
    <mergeCell ref="A1403:S1403"/>
    <mergeCell ref="T1403:V1403"/>
    <mergeCell ref="A1405:V1405"/>
    <mergeCell ref="A1406:L1406"/>
    <mergeCell ref="M1406:N1406"/>
    <mergeCell ref="O1406:P1406"/>
    <mergeCell ref="Q1406:S1406"/>
    <mergeCell ref="T1406:V1406"/>
    <mergeCell ref="A1411:S1411"/>
    <mergeCell ref="T1411:V1411"/>
    <mergeCell ref="A1412:V1412"/>
    <mergeCell ref="A1413:J1413"/>
    <mergeCell ref="K1413:L1413"/>
    <mergeCell ref="M1413:N1413"/>
    <mergeCell ref="O1413:Q1413"/>
    <mergeCell ref="R1413:S1413"/>
    <mergeCell ref="T1413:V1413"/>
    <mergeCell ref="A1409:L1409"/>
    <mergeCell ref="M1409:N1409"/>
    <mergeCell ref="O1409:P1409"/>
    <mergeCell ref="Q1409:S1409"/>
    <mergeCell ref="T1409:V1409"/>
    <mergeCell ref="A1410:L1410"/>
    <mergeCell ref="M1410:N1410"/>
    <mergeCell ref="O1410:P1410"/>
    <mergeCell ref="Q1410:S1410"/>
    <mergeCell ref="T1410:V1410"/>
    <mergeCell ref="A1416:J1416"/>
    <mergeCell ref="K1416:L1416"/>
    <mergeCell ref="M1416:N1416"/>
    <mergeCell ref="O1416:Q1416"/>
    <mergeCell ref="R1416:S1416"/>
    <mergeCell ref="T1416:V1416"/>
    <mergeCell ref="A1415:J1415"/>
    <mergeCell ref="K1415:L1415"/>
    <mergeCell ref="M1415:N1415"/>
    <mergeCell ref="O1415:Q1415"/>
    <mergeCell ref="R1415:S1415"/>
    <mergeCell ref="T1415:V1415"/>
    <mergeCell ref="A1414:J1414"/>
    <mergeCell ref="K1414:L1414"/>
    <mergeCell ref="M1414:N1414"/>
    <mergeCell ref="O1414:Q1414"/>
    <mergeCell ref="R1414:S1414"/>
    <mergeCell ref="T1414:V1414"/>
    <mergeCell ref="A1423:I1423"/>
    <mergeCell ref="J1423:P1423"/>
    <mergeCell ref="Q1423:S1423"/>
    <mergeCell ref="T1423:V1423"/>
    <mergeCell ref="A1424:S1424"/>
    <mergeCell ref="T1424:V1424"/>
    <mergeCell ref="A1421:I1421"/>
    <mergeCell ref="J1421:M1421"/>
    <mergeCell ref="N1421:P1421"/>
    <mergeCell ref="Q1421:S1421"/>
    <mergeCell ref="T1421:V1421"/>
    <mergeCell ref="A1422:I1422"/>
    <mergeCell ref="J1422:M1422"/>
    <mergeCell ref="N1422:P1422"/>
    <mergeCell ref="Q1422:S1422"/>
    <mergeCell ref="T1422:V1422"/>
    <mergeCell ref="A1417:S1417"/>
    <mergeCell ref="T1417:V1417"/>
    <mergeCell ref="A1419:V1419"/>
    <mergeCell ref="A1420:I1420"/>
    <mergeCell ref="J1420:M1420"/>
    <mergeCell ref="N1420:P1420"/>
    <mergeCell ref="Q1420:S1420"/>
    <mergeCell ref="T1420:V1420"/>
    <mergeCell ref="A1437:B1437"/>
    <mergeCell ref="C1437:Q1437"/>
    <mergeCell ref="R1437:S1437"/>
    <mergeCell ref="T1437:V1437"/>
    <mergeCell ref="A1439:V1439"/>
    <mergeCell ref="A1440:G1440"/>
    <mergeCell ref="H1440:J1440"/>
    <mergeCell ref="K1440:N1440"/>
    <mergeCell ref="O1440:Q1440"/>
    <mergeCell ref="R1440:S1440"/>
    <mergeCell ref="E1434:V1434"/>
    <mergeCell ref="A1435:V1435"/>
    <mergeCell ref="A1436:B1436"/>
    <mergeCell ref="C1436:Q1436"/>
    <mergeCell ref="R1436:S1436"/>
    <mergeCell ref="T1436:V1436"/>
    <mergeCell ref="A1425:S1425"/>
    <mergeCell ref="T1425:V1425"/>
    <mergeCell ref="T1426:V1426"/>
    <mergeCell ref="A1427:S1427"/>
    <mergeCell ref="T1427:V1427"/>
    <mergeCell ref="A1430:D1434"/>
    <mergeCell ref="E1430:S1431"/>
    <mergeCell ref="T1430:V1431"/>
    <mergeCell ref="E1432:V1432"/>
    <mergeCell ref="E1433:V1433"/>
    <mergeCell ref="A1443:G1443"/>
    <mergeCell ref="H1443:J1443"/>
    <mergeCell ref="K1443:N1443"/>
    <mergeCell ref="O1443:Q1443"/>
    <mergeCell ref="R1443:S1443"/>
    <mergeCell ref="T1443:V1443"/>
    <mergeCell ref="A1442:G1442"/>
    <mergeCell ref="H1442:J1442"/>
    <mergeCell ref="K1442:N1442"/>
    <mergeCell ref="O1442:Q1442"/>
    <mergeCell ref="R1442:S1442"/>
    <mergeCell ref="T1442:V1442"/>
    <mergeCell ref="T1440:V1440"/>
    <mergeCell ref="A1441:G1441"/>
    <mergeCell ref="H1441:J1441"/>
    <mergeCell ref="K1441:N1441"/>
    <mergeCell ref="O1441:Q1441"/>
    <mergeCell ref="R1441:S1441"/>
    <mergeCell ref="T1441:V1441"/>
    <mergeCell ref="A1448:L1448"/>
    <mergeCell ref="M1448:N1448"/>
    <mergeCell ref="O1448:P1448"/>
    <mergeCell ref="Q1448:S1448"/>
    <mergeCell ref="T1448:V1448"/>
    <mergeCell ref="A1449:L1449"/>
    <mergeCell ref="M1449:N1449"/>
    <mergeCell ref="O1449:P1449"/>
    <mergeCell ref="Q1449:S1449"/>
    <mergeCell ref="T1449:V1449"/>
    <mergeCell ref="A1444:S1444"/>
    <mergeCell ref="T1444:V1444"/>
    <mergeCell ref="A1446:V1446"/>
    <mergeCell ref="A1447:L1447"/>
    <mergeCell ref="M1447:N1447"/>
    <mergeCell ref="O1447:P1447"/>
    <mergeCell ref="Q1447:S1447"/>
    <mergeCell ref="T1447:V1447"/>
    <mergeCell ref="A1452:S1452"/>
    <mergeCell ref="T1452:V1452"/>
    <mergeCell ref="A1453:V1453"/>
    <mergeCell ref="A1454:J1454"/>
    <mergeCell ref="K1454:L1454"/>
    <mergeCell ref="M1454:N1454"/>
    <mergeCell ref="O1454:Q1454"/>
    <mergeCell ref="R1454:S1454"/>
    <mergeCell ref="T1454:V1454"/>
    <mergeCell ref="A1450:L1450"/>
    <mergeCell ref="M1450:N1450"/>
    <mergeCell ref="O1450:P1450"/>
    <mergeCell ref="Q1450:S1450"/>
    <mergeCell ref="T1450:V1450"/>
    <mergeCell ref="A1451:L1451"/>
    <mergeCell ref="M1451:N1451"/>
    <mergeCell ref="O1451:P1451"/>
    <mergeCell ref="Q1451:S1451"/>
    <mergeCell ref="T1451:V1451"/>
    <mergeCell ref="A1457:J1457"/>
    <mergeCell ref="K1457:L1457"/>
    <mergeCell ref="M1457:N1457"/>
    <mergeCell ref="O1457:Q1457"/>
    <mergeCell ref="R1457:S1457"/>
    <mergeCell ref="T1457:V1457"/>
    <mergeCell ref="A1456:J1456"/>
    <mergeCell ref="K1456:L1456"/>
    <mergeCell ref="M1456:N1456"/>
    <mergeCell ref="O1456:Q1456"/>
    <mergeCell ref="R1456:S1456"/>
    <mergeCell ref="T1456:V1456"/>
    <mergeCell ref="A1455:J1455"/>
    <mergeCell ref="K1455:L1455"/>
    <mergeCell ref="M1455:N1455"/>
    <mergeCell ref="O1455:Q1455"/>
    <mergeCell ref="R1455:S1455"/>
    <mergeCell ref="T1455:V1455"/>
    <mergeCell ref="A1462:I1462"/>
    <mergeCell ref="J1462:M1462"/>
    <mergeCell ref="N1462:P1462"/>
    <mergeCell ref="Q1462:S1462"/>
    <mergeCell ref="T1462:V1462"/>
    <mergeCell ref="A1463:I1463"/>
    <mergeCell ref="J1463:M1463"/>
    <mergeCell ref="N1463:P1463"/>
    <mergeCell ref="Q1463:S1463"/>
    <mergeCell ref="T1463:V1463"/>
    <mergeCell ref="A1458:S1458"/>
    <mergeCell ref="T1458:V1458"/>
    <mergeCell ref="A1460:V1460"/>
    <mergeCell ref="A1461:I1461"/>
    <mergeCell ref="J1461:M1461"/>
    <mergeCell ref="N1461:P1461"/>
    <mergeCell ref="Q1461:S1461"/>
    <mergeCell ref="T1461:V1461"/>
    <mergeCell ref="E1475:V1475"/>
    <mergeCell ref="A1476:V1476"/>
    <mergeCell ref="A1477:B1477"/>
    <mergeCell ref="C1477:Q1477"/>
    <mergeCell ref="R1477:S1477"/>
    <mergeCell ref="T1477:V1477"/>
    <mergeCell ref="A1466:S1466"/>
    <mergeCell ref="T1466:V1466"/>
    <mergeCell ref="T1467:V1467"/>
    <mergeCell ref="A1468:S1468"/>
    <mergeCell ref="T1468:V1468"/>
    <mergeCell ref="A1471:D1475"/>
    <mergeCell ref="E1471:S1472"/>
    <mergeCell ref="T1471:V1472"/>
    <mergeCell ref="E1473:V1473"/>
    <mergeCell ref="E1474:V1474"/>
    <mergeCell ref="A1464:I1464"/>
    <mergeCell ref="J1464:P1464"/>
    <mergeCell ref="Q1464:S1464"/>
    <mergeCell ref="T1464:V1464"/>
    <mergeCell ref="A1465:S1465"/>
    <mergeCell ref="T1465:V1465"/>
    <mergeCell ref="T1481:V1481"/>
    <mergeCell ref="A1482:G1482"/>
    <mergeCell ref="H1482:J1482"/>
    <mergeCell ref="K1482:N1482"/>
    <mergeCell ref="O1482:Q1482"/>
    <mergeCell ref="R1482:S1482"/>
    <mergeCell ref="T1482:V1482"/>
    <mergeCell ref="A1478:B1478"/>
    <mergeCell ref="C1478:Q1478"/>
    <mergeCell ref="R1478:S1478"/>
    <mergeCell ref="T1478:V1478"/>
    <mergeCell ref="A1480:V1480"/>
    <mergeCell ref="A1481:G1481"/>
    <mergeCell ref="H1481:J1481"/>
    <mergeCell ref="K1481:N1481"/>
    <mergeCell ref="O1481:Q1481"/>
    <mergeCell ref="R1481:S1481"/>
    <mergeCell ref="A1485:G1485"/>
    <mergeCell ref="H1485:J1485"/>
    <mergeCell ref="K1485:N1485"/>
    <mergeCell ref="O1485:Q1485"/>
    <mergeCell ref="R1485:S1485"/>
    <mergeCell ref="T1485:V1485"/>
    <mergeCell ref="A1484:G1484"/>
    <mergeCell ref="H1484:J1484"/>
    <mergeCell ref="K1484:N1484"/>
    <mergeCell ref="O1484:Q1484"/>
    <mergeCell ref="R1484:S1484"/>
    <mergeCell ref="T1484:V1484"/>
    <mergeCell ref="A1483:G1483"/>
    <mergeCell ref="H1483:J1483"/>
    <mergeCell ref="K1483:N1483"/>
    <mergeCell ref="O1483:Q1483"/>
    <mergeCell ref="R1483:S1483"/>
    <mergeCell ref="T1483:V1483"/>
    <mergeCell ref="A1490:L1490"/>
    <mergeCell ref="M1490:N1490"/>
    <mergeCell ref="O1490:P1490"/>
    <mergeCell ref="Q1490:S1490"/>
    <mergeCell ref="T1490:V1490"/>
    <mergeCell ref="A1491:L1491"/>
    <mergeCell ref="M1491:N1491"/>
    <mergeCell ref="O1491:P1491"/>
    <mergeCell ref="Q1491:S1491"/>
    <mergeCell ref="T1491:V1491"/>
    <mergeCell ref="A1486:S1486"/>
    <mergeCell ref="T1486:V1486"/>
    <mergeCell ref="A1488:V1488"/>
    <mergeCell ref="A1489:L1489"/>
    <mergeCell ref="M1489:N1489"/>
    <mergeCell ref="O1489:P1489"/>
    <mergeCell ref="Q1489:S1489"/>
    <mergeCell ref="T1489:V1489"/>
    <mergeCell ref="A1494:S1494"/>
    <mergeCell ref="T1494:V1494"/>
    <mergeCell ref="A1496:V1496"/>
    <mergeCell ref="A1497:J1497"/>
    <mergeCell ref="K1497:L1497"/>
    <mergeCell ref="M1497:N1497"/>
    <mergeCell ref="O1497:Q1497"/>
    <mergeCell ref="R1497:S1497"/>
    <mergeCell ref="T1497:V1497"/>
    <mergeCell ref="A1492:L1492"/>
    <mergeCell ref="M1492:N1492"/>
    <mergeCell ref="O1492:P1492"/>
    <mergeCell ref="Q1492:S1492"/>
    <mergeCell ref="T1492:V1492"/>
    <mergeCell ref="A1493:L1493"/>
    <mergeCell ref="M1493:N1493"/>
    <mergeCell ref="O1493:P1493"/>
    <mergeCell ref="Q1493:S1493"/>
    <mergeCell ref="T1493:V1493"/>
    <mergeCell ref="A1500:J1500"/>
    <mergeCell ref="K1500:L1500"/>
    <mergeCell ref="M1500:N1500"/>
    <mergeCell ref="O1500:Q1500"/>
    <mergeCell ref="R1500:S1500"/>
    <mergeCell ref="T1500:V1500"/>
    <mergeCell ref="A1499:J1499"/>
    <mergeCell ref="K1499:L1499"/>
    <mergeCell ref="M1499:N1499"/>
    <mergeCell ref="O1499:Q1499"/>
    <mergeCell ref="R1499:S1499"/>
    <mergeCell ref="T1499:V1499"/>
    <mergeCell ref="A1498:J1498"/>
    <mergeCell ref="K1498:L1498"/>
    <mergeCell ref="M1498:N1498"/>
    <mergeCell ref="O1498:Q1498"/>
    <mergeCell ref="R1498:S1498"/>
    <mergeCell ref="T1498:V1498"/>
    <mergeCell ref="A1505:I1505"/>
    <mergeCell ref="J1505:M1505"/>
    <mergeCell ref="N1505:P1505"/>
    <mergeCell ref="Q1505:S1505"/>
    <mergeCell ref="T1505:V1505"/>
    <mergeCell ref="A1506:I1506"/>
    <mergeCell ref="J1506:M1506"/>
    <mergeCell ref="N1506:P1506"/>
    <mergeCell ref="Q1506:S1506"/>
    <mergeCell ref="T1506:V1506"/>
    <mergeCell ref="A1501:S1501"/>
    <mergeCell ref="T1501:V1501"/>
    <mergeCell ref="A1503:V1503"/>
    <mergeCell ref="A1504:I1504"/>
    <mergeCell ref="J1504:M1504"/>
    <mergeCell ref="N1504:P1504"/>
    <mergeCell ref="Q1504:S1504"/>
    <mergeCell ref="T1504:V1504"/>
    <mergeCell ref="E1518:V1518"/>
    <mergeCell ref="A1519:V1519"/>
    <mergeCell ref="A1520:B1520"/>
    <mergeCell ref="C1520:Q1520"/>
    <mergeCell ref="R1520:S1520"/>
    <mergeCell ref="T1520:V1520"/>
    <mergeCell ref="A1509:S1509"/>
    <mergeCell ref="T1509:V1509"/>
    <mergeCell ref="T1510:V1510"/>
    <mergeCell ref="A1511:S1511"/>
    <mergeCell ref="T1511:V1511"/>
    <mergeCell ref="A1514:D1518"/>
    <mergeCell ref="E1514:S1515"/>
    <mergeCell ref="T1514:V1515"/>
    <mergeCell ref="E1516:V1516"/>
    <mergeCell ref="E1517:V1517"/>
    <mergeCell ref="A1507:I1507"/>
    <mergeCell ref="J1507:P1507"/>
    <mergeCell ref="Q1507:S1507"/>
    <mergeCell ref="T1507:V1507"/>
    <mergeCell ref="A1508:S1508"/>
    <mergeCell ref="T1508:V1508"/>
    <mergeCell ref="T1524:V1524"/>
    <mergeCell ref="A1525:G1525"/>
    <mergeCell ref="H1525:J1525"/>
    <mergeCell ref="K1525:N1525"/>
    <mergeCell ref="O1525:Q1525"/>
    <mergeCell ref="R1525:S1525"/>
    <mergeCell ref="T1525:V1525"/>
    <mergeCell ref="A1521:B1521"/>
    <mergeCell ref="C1521:Q1521"/>
    <mergeCell ref="R1521:S1521"/>
    <mergeCell ref="T1521:V1521"/>
    <mergeCell ref="A1523:V1523"/>
    <mergeCell ref="A1524:G1524"/>
    <mergeCell ref="H1524:J1524"/>
    <mergeCell ref="K1524:N1524"/>
    <mergeCell ref="O1524:Q1524"/>
    <mergeCell ref="R1524:S1524"/>
    <mergeCell ref="A1528:G1528"/>
    <mergeCell ref="H1528:J1528"/>
    <mergeCell ref="K1528:N1528"/>
    <mergeCell ref="O1528:Q1528"/>
    <mergeCell ref="R1528:S1528"/>
    <mergeCell ref="T1528:V1528"/>
    <mergeCell ref="A1527:G1527"/>
    <mergeCell ref="H1527:J1527"/>
    <mergeCell ref="K1527:N1527"/>
    <mergeCell ref="O1527:Q1527"/>
    <mergeCell ref="R1527:S1527"/>
    <mergeCell ref="T1527:V1527"/>
    <mergeCell ref="A1526:G1526"/>
    <mergeCell ref="H1526:J1526"/>
    <mergeCell ref="K1526:N1526"/>
    <mergeCell ref="O1526:Q1526"/>
    <mergeCell ref="R1526:S1526"/>
    <mergeCell ref="T1526:V1526"/>
    <mergeCell ref="A1533:L1533"/>
    <mergeCell ref="M1533:N1533"/>
    <mergeCell ref="O1533:P1533"/>
    <mergeCell ref="Q1533:S1533"/>
    <mergeCell ref="T1533:V1533"/>
    <mergeCell ref="A1534:L1534"/>
    <mergeCell ref="M1534:N1534"/>
    <mergeCell ref="O1534:P1534"/>
    <mergeCell ref="Q1534:S1534"/>
    <mergeCell ref="T1534:V1534"/>
    <mergeCell ref="A1529:S1529"/>
    <mergeCell ref="T1529:V1529"/>
    <mergeCell ref="A1531:V1531"/>
    <mergeCell ref="A1532:L1532"/>
    <mergeCell ref="M1532:N1532"/>
    <mergeCell ref="O1532:P1532"/>
    <mergeCell ref="Q1532:S1532"/>
    <mergeCell ref="T1532:V1532"/>
    <mergeCell ref="A1537:S1537"/>
    <mergeCell ref="T1537:V1537"/>
    <mergeCell ref="A1539:V1539"/>
    <mergeCell ref="A1540:J1540"/>
    <mergeCell ref="K1540:L1540"/>
    <mergeCell ref="M1540:N1540"/>
    <mergeCell ref="O1540:Q1540"/>
    <mergeCell ref="R1540:S1540"/>
    <mergeCell ref="T1540:V1540"/>
    <mergeCell ref="A1535:L1535"/>
    <mergeCell ref="M1535:N1535"/>
    <mergeCell ref="O1535:P1535"/>
    <mergeCell ref="Q1535:S1535"/>
    <mergeCell ref="T1535:V1535"/>
    <mergeCell ref="A1536:L1536"/>
    <mergeCell ref="M1536:N1536"/>
    <mergeCell ref="O1536:P1536"/>
    <mergeCell ref="Q1536:S1536"/>
    <mergeCell ref="T1536:V1536"/>
    <mergeCell ref="A1543:J1543"/>
    <mergeCell ref="K1543:L1543"/>
    <mergeCell ref="M1543:N1543"/>
    <mergeCell ref="O1543:Q1543"/>
    <mergeCell ref="R1543:S1543"/>
    <mergeCell ref="T1543:V1543"/>
    <mergeCell ref="A1542:J1542"/>
    <mergeCell ref="K1542:L1542"/>
    <mergeCell ref="M1542:N1542"/>
    <mergeCell ref="O1542:Q1542"/>
    <mergeCell ref="R1542:S1542"/>
    <mergeCell ref="T1542:V1542"/>
    <mergeCell ref="A1541:J1541"/>
    <mergeCell ref="K1541:L1541"/>
    <mergeCell ref="M1541:N1541"/>
    <mergeCell ref="O1541:Q1541"/>
    <mergeCell ref="R1541:S1541"/>
    <mergeCell ref="T1541:V1541"/>
    <mergeCell ref="A1548:I1548"/>
    <mergeCell ref="J1548:M1548"/>
    <mergeCell ref="N1548:P1548"/>
    <mergeCell ref="Q1548:S1548"/>
    <mergeCell ref="T1548:V1548"/>
    <mergeCell ref="A1549:I1549"/>
    <mergeCell ref="J1549:M1549"/>
    <mergeCell ref="N1549:P1549"/>
    <mergeCell ref="Q1549:S1549"/>
    <mergeCell ref="T1549:V1549"/>
    <mergeCell ref="A1544:S1544"/>
    <mergeCell ref="T1544:V1544"/>
    <mergeCell ref="A1546:V1546"/>
    <mergeCell ref="A1547:I1547"/>
    <mergeCell ref="J1547:M1547"/>
    <mergeCell ref="N1547:P1547"/>
    <mergeCell ref="Q1547:S1547"/>
    <mergeCell ref="T1547:V1547"/>
    <mergeCell ref="E1561:V1561"/>
    <mergeCell ref="A1562:V1562"/>
    <mergeCell ref="A1563:B1563"/>
    <mergeCell ref="C1563:Q1563"/>
    <mergeCell ref="R1563:S1563"/>
    <mergeCell ref="T1563:V1563"/>
    <mergeCell ref="A1552:S1552"/>
    <mergeCell ref="T1552:V1552"/>
    <mergeCell ref="T1553:V1553"/>
    <mergeCell ref="A1554:S1554"/>
    <mergeCell ref="T1554:V1554"/>
    <mergeCell ref="A1557:D1561"/>
    <mergeCell ref="E1557:S1558"/>
    <mergeCell ref="T1557:V1558"/>
    <mergeCell ref="E1559:V1559"/>
    <mergeCell ref="E1560:V1560"/>
    <mergeCell ref="A1550:I1550"/>
    <mergeCell ref="J1550:P1550"/>
    <mergeCell ref="Q1550:S1550"/>
    <mergeCell ref="T1550:V1550"/>
    <mergeCell ref="A1551:S1551"/>
    <mergeCell ref="T1551:V1551"/>
    <mergeCell ref="T1567:V1567"/>
    <mergeCell ref="A1568:G1568"/>
    <mergeCell ref="H1568:J1568"/>
    <mergeCell ref="K1568:N1568"/>
    <mergeCell ref="O1568:Q1568"/>
    <mergeCell ref="R1568:S1568"/>
    <mergeCell ref="T1568:V1568"/>
    <mergeCell ref="A1564:B1564"/>
    <mergeCell ref="C1564:Q1564"/>
    <mergeCell ref="R1564:S1564"/>
    <mergeCell ref="T1564:V1564"/>
    <mergeCell ref="A1566:V1566"/>
    <mergeCell ref="A1567:G1567"/>
    <mergeCell ref="H1567:J1567"/>
    <mergeCell ref="K1567:N1567"/>
    <mergeCell ref="O1567:Q1567"/>
    <mergeCell ref="R1567:S1567"/>
    <mergeCell ref="A1571:G1571"/>
    <mergeCell ref="H1571:J1571"/>
    <mergeCell ref="K1571:N1571"/>
    <mergeCell ref="O1571:Q1571"/>
    <mergeCell ref="R1571:S1571"/>
    <mergeCell ref="T1571:V1571"/>
    <mergeCell ref="A1570:G1570"/>
    <mergeCell ref="H1570:J1570"/>
    <mergeCell ref="K1570:N1570"/>
    <mergeCell ref="O1570:Q1570"/>
    <mergeCell ref="R1570:S1570"/>
    <mergeCell ref="T1570:V1570"/>
    <mergeCell ref="A1569:G1569"/>
    <mergeCell ref="H1569:J1569"/>
    <mergeCell ref="K1569:N1569"/>
    <mergeCell ref="O1569:Q1569"/>
    <mergeCell ref="R1569:S1569"/>
    <mergeCell ref="T1569:V1569"/>
    <mergeCell ref="A1576:L1576"/>
    <mergeCell ref="M1576:N1576"/>
    <mergeCell ref="O1576:P1576"/>
    <mergeCell ref="Q1576:S1576"/>
    <mergeCell ref="T1576:V1576"/>
    <mergeCell ref="A1577:L1577"/>
    <mergeCell ref="M1577:N1577"/>
    <mergeCell ref="O1577:P1577"/>
    <mergeCell ref="Q1577:S1577"/>
    <mergeCell ref="T1577:V1577"/>
    <mergeCell ref="A1572:S1572"/>
    <mergeCell ref="T1572:V1572"/>
    <mergeCell ref="A1574:V1574"/>
    <mergeCell ref="A1575:L1575"/>
    <mergeCell ref="M1575:N1575"/>
    <mergeCell ref="O1575:P1575"/>
    <mergeCell ref="Q1575:S1575"/>
    <mergeCell ref="T1575:V1575"/>
    <mergeCell ref="A1580:S1580"/>
    <mergeCell ref="T1580:V1580"/>
    <mergeCell ref="A1582:V1582"/>
    <mergeCell ref="A1583:J1583"/>
    <mergeCell ref="K1583:L1583"/>
    <mergeCell ref="M1583:N1583"/>
    <mergeCell ref="O1583:Q1583"/>
    <mergeCell ref="R1583:S1583"/>
    <mergeCell ref="T1583:V1583"/>
    <mergeCell ref="A1578:L1578"/>
    <mergeCell ref="M1578:N1578"/>
    <mergeCell ref="O1578:P1578"/>
    <mergeCell ref="Q1578:S1578"/>
    <mergeCell ref="T1578:V1578"/>
    <mergeCell ref="A1579:L1579"/>
    <mergeCell ref="M1579:N1579"/>
    <mergeCell ref="O1579:P1579"/>
    <mergeCell ref="Q1579:S1579"/>
    <mergeCell ref="T1579:V1579"/>
    <mergeCell ref="A1586:J1586"/>
    <mergeCell ref="K1586:L1586"/>
    <mergeCell ref="M1586:N1586"/>
    <mergeCell ref="O1586:Q1586"/>
    <mergeCell ref="R1586:S1586"/>
    <mergeCell ref="T1586:V1586"/>
    <mergeCell ref="A1585:J1585"/>
    <mergeCell ref="K1585:L1585"/>
    <mergeCell ref="M1585:N1585"/>
    <mergeCell ref="O1585:Q1585"/>
    <mergeCell ref="R1585:S1585"/>
    <mergeCell ref="T1585:V1585"/>
    <mergeCell ref="A1584:J1584"/>
    <mergeCell ref="K1584:L1584"/>
    <mergeCell ref="M1584:N1584"/>
    <mergeCell ref="O1584:Q1584"/>
    <mergeCell ref="R1584:S1584"/>
    <mergeCell ref="T1584:V1584"/>
    <mergeCell ref="A1591:I1591"/>
    <mergeCell ref="J1591:M1591"/>
    <mergeCell ref="N1591:P1591"/>
    <mergeCell ref="Q1591:S1591"/>
    <mergeCell ref="T1591:V1591"/>
    <mergeCell ref="A1592:I1592"/>
    <mergeCell ref="J1592:M1592"/>
    <mergeCell ref="N1592:P1592"/>
    <mergeCell ref="Q1592:S1592"/>
    <mergeCell ref="T1592:V1592"/>
    <mergeCell ref="A1587:S1587"/>
    <mergeCell ref="T1587:V1587"/>
    <mergeCell ref="A1589:V1589"/>
    <mergeCell ref="A1590:I1590"/>
    <mergeCell ref="J1590:M1590"/>
    <mergeCell ref="N1590:P1590"/>
    <mergeCell ref="Q1590:S1590"/>
    <mergeCell ref="T1590:V1590"/>
    <mergeCell ref="E1604:V1604"/>
    <mergeCell ref="A1605:V1605"/>
    <mergeCell ref="A1606:B1606"/>
    <mergeCell ref="C1606:Q1606"/>
    <mergeCell ref="R1606:S1606"/>
    <mergeCell ref="T1606:V1606"/>
    <mergeCell ref="A1595:S1595"/>
    <mergeCell ref="T1595:V1595"/>
    <mergeCell ref="T1596:V1596"/>
    <mergeCell ref="A1597:S1597"/>
    <mergeCell ref="T1597:V1597"/>
    <mergeCell ref="A1600:D1604"/>
    <mergeCell ref="E1600:S1601"/>
    <mergeCell ref="T1600:V1601"/>
    <mergeCell ref="E1602:V1602"/>
    <mergeCell ref="E1603:V1603"/>
    <mergeCell ref="A1593:I1593"/>
    <mergeCell ref="J1593:P1593"/>
    <mergeCell ref="Q1593:S1593"/>
    <mergeCell ref="T1593:V1593"/>
    <mergeCell ref="A1594:S1594"/>
    <mergeCell ref="T1594:V1594"/>
    <mergeCell ref="T1610:V1610"/>
    <mergeCell ref="A1611:G1611"/>
    <mergeCell ref="H1611:J1611"/>
    <mergeCell ref="K1611:N1611"/>
    <mergeCell ref="O1611:Q1611"/>
    <mergeCell ref="R1611:S1611"/>
    <mergeCell ref="T1611:V1611"/>
    <mergeCell ref="A1607:B1607"/>
    <mergeCell ref="C1607:Q1607"/>
    <mergeCell ref="R1607:S1607"/>
    <mergeCell ref="T1607:V1607"/>
    <mergeCell ref="A1609:V1609"/>
    <mergeCell ref="A1610:G1610"/>
    <mergeCell ref="H1610:J1610"/>
    <mergeCell ref="K1610:N1610"/>
    <mergeCell ref="O1610:Q1610"/>
    <mergeCell ref="R1610:S1610"/>
    <mergeCell ref="A1614:G1614"/>
    <mergeCell ref="H1614:J1614"/>
    <mergeCell ref="K1614:N1614"/>
    <mergeCell ref="O1614:Q1614"/>
    <mergeCell ref="R1614:S1614"/>
    <mergeCell ref="T1614:V1614"/>
    <mergeCell ref="A1613:G1613"/>
    <mergeCell ref="H1613:J1613"/>
    <mergeCell ref="K1613:N1613"/>
    <mergeCell ref="O1613:Q1613"/>
    <mergeCell ref="R1613:S1613"/>
    <mergeCell ref="T1613:V1613"/>
    <mergeCell ref="A1612:G1612"/>
    <mergeCell ref="H1612:J1612"/>
    <mergeCell ref="K1612:N1612"/>
    <mergeCell ref="O1612:Q1612"/>
    <mergeCell ref="R1612:S1612"/>
    <mergeCell ref="T1612:V1612"/>
    <mergeCell ref="A1619:L1619"/>
    <mergeCell ref="M1619:N1619"/>
    <mergeCell ref="O1619:P1619"/>
    <mergeCell ref="Q1619:S1619"/>
    <mergeCell ref="T1619:V1619"/>
    <mergeCell ref="A1620:L1620"/>
    <mergeCell ref="M1620:N1620"/>
    <mergeCell ref="O1620:P1620"/>
    <mergeCell ref="Q1620:S1620"/>
    <mergeCell ref="T1620:V1620"/>
    <mergeCell ref="A1615:S1615"/>
    <mergeCell ref="T1615:V1615"/>
    <mergeCell ref="A1617:V1617"/>
    <mergeCell ref="A1618:L1618"/>
    <mergeCell ref="M1618:N1618"/>
    <mergeCell ref="O1618:P1618"/>
    <mergeCell ref="Q1618:S1618"/>
    <mergeCell ref="T1618:V1618"/>
    <mergeCell ref="A1623:S1623"/>
    <mergeCell ref="T1623:V1623"/>
    <mergeCell ref="A1625:V1625"/>
    <mergeCell ref="A1626:J1626"/>
    <mergeCell ref="K1626:L1626"/>
    <mergeCell ref="M1626:N1626"/>
    <mergeCell ref="O1626:Q1626"/>
    <mergeCell ref="R1626:S1626"/>
    <mergeCell ref="T1626:V1626"/>
    <mergeCell ref="A1621:L1621"/>
    <mergeCell ref="M1621:N1621"/>
    <mergeCell ref="O1621:P1621"/>
    <mergeCell ref="Q1621:S1621"/>
    <mergeCell ref="T1621:V1621"/>
    <mergeCell ref="A1622:L1622"/>
    <mergeCell ref="M1622:N1622"/>
    <mergeCell ref="O1622:P1622"/>
    <mergeCell ref="Q1622:S1622"/>
    <mergeCell ref="T1622:V1622"/>
    <mergeCell ref="A1629:J1629"/>
    <mergeCell ref="K1629:L1629"/>
    <mergeCell ref="M1629:N1629"/>
    <mergeCell ref="O1629:Q1629"/>
    <mergeCell ref="R1629:S1629"/>
    <mergeCell ref="T1629:V1629"/>
    <mergeCell ref="A1628:J1628"/>
    <mergeCell ref="K1628:L1628"/>
    <mergeCell ref="M1628:N1628"/>
    <mergeCell ref="O1628:Q1628"/>
    <mergeCell ref="R1628:S1628"/>
    <mergeCell ref="T1628:V1628"/>
    <mergeCell ref="A1627:J1627"/>
    <mergeCell ref="K1627:L1627"/>
    <mergeCell ref="M1627:N1627"/>
    <mergeCell ref="O1627:Q1627"/>
    <mergeCell ref="R1627:S1627"/>
    <mergeCell ref="T1627:V1627"/>
    <mergeCell ref="A1634:I1634"/>
    <mergeCell ref="J1634:M1634"/>
    <mergeCell ref="N1634:P1634"/>
    <mergeCell ref="Q1634:S1634"/>
    <mergeCell ref="T1634:V1634"/>
    <mergeCell ref="A1635:I1635"/>
    <mergeCell ref="J1635:M1635"/>
    <mergeCell ref="N1635:P1635"/>
    <mergeCell ref="Q1635:S1635"/>
    <mergeCell ref="T1635:V1635"/>
    <mergeCell ref="A1630:S1630"/>
    <mergeCell ref="T1630:V1630"/>
    <mergeCell ref="A1632:V1632"/>
    <mergeCell ref="A1633:I1633"/>
    <mergeCell ref="J1633:M1633"/>
    <mergeCell ref="N1633:P1633"/>
    <mergeCell ref="Q1633:S1633"/>
    <mergeCell ref="T1633:V1633"/>
    <mergeCell ref="E1647:V1647"/>
    <mergeCell ref="A1648:V1648"/>
    <mergeCell ref="A1649:B1649"/>
    <mergeCell ref="C1649:Q1649"/>
    <mergeCell ref="R1649:S1649"/>
    <mergeCell ref="T1649:V1649"/>
    <mergeCell ref="A1638:S1638"/>
    <mergeCell ref="T1638:V1638"/>
    <mergeCell ref="T1639:V1639"/>
    <mergeCell ref="A1640:S1640"/>
    <mergeCell ref="T1640:V1640"/>
    <mergeCell ref="A1643:D1647"/>
    <mergeCell ref="E1643:S1644"/>
    <mergeCell ref="T1643:V1644"/>
    <mergeCell ref="E1645:V1645"/>
    <mergeCell ref="E1646:V1646"/>
    <mergeCell ref="A1636:I1636"/>
    <mergeCell ref="J1636:P1636"/>
    <mergeCell ref="Q1636:S1636"/>
    <mergeCell ref="T1636:V1636"/>
    <mergeCell ref="A1637:S1637"/>
    <mergeCell ref="T1637:V1637"/>
    <mergeCell ref="T1653:V1653"/>
    <mergeCell ref="A1654:G1654"/>
    <mergeCell ref="H1654:J1654"/>
    <mergeCell ref="K1654:N1654"/>
    <mergeCell ref="O1654:Q1654"/>
    <mergeCell ref="R1654:S1654"/>
    <mergeCell ref="T1654:V1654"/>
    <mergeCell ref="A1650:B1650"/>
    <mergeCell ref="C1650:Q1650"/>
    <mergeCell ref="R1650:S1650"/>
    <mergeCell ref="T1650:V1650"/>
    <mergeCell ref="A1652:V1652"/>
    <mergeCell ref="A1653:G1653"/>
    <mergeCell ref="H1653:J1653"/>
    <mergeCell ref="K1653:N1653"/>
    <mergeCell ref="O1653:Q1653"/>
    <mergeCell ref="R1653:S1653"/>
    <mergeCell ref="A1657:G1657"/>
    <mergeCell ref="H1657:J1657"/>
    <mergeCell ref="K1657:N1657"/>
    <mergeCell ref="O1657:Q1657"/>
    <mergeCell ref="R1657:S1657"/>
    <mergeCell ref="T1657:V1657"/>
    <mergeCell ref="A1656:G1656"/>
    <mergeCell ref="H1656:J1656"/>
    <mergeCell ref="K1656:N1656"/>
    <mergeCell ref="O1656:Q1656"/>
    <mergeCell ref="R1656:S1656"/>
    <mergeCell ref="T1656:V1656"/>
    <mergeCell ref="A1655:G1655"/>
    <mergeCell ref="H1655:J1655"/>
    <mergeCell ref="K1655:N1655"/>
    <mergeCell ref="O1655:Q1655"/>
    <mergeCell ref="R1655:S1655"/>
    <mergeCell ref="T1655:V1655"/>
    <mergeCell ref="A1662:L1662"/>
    <mergeCell ref="M1662:N1662"/>
    <mergeCell ref="O1662:P1662"/>
    <mergeCell ref="Q1662:S1662"/>
    <mergeCell ref="T1662:V1662"/>
    <mergeCell ref="A1663:L1663"/>
    <mergeCell ref="M1663:N1663"/>
    <mergeCell ref="O1663:P1663"/>
    <mergeCell ref="Q1663:S1663"/>
    <mergeCell ref="T1663:V1663"/>
    <mergeCell ref="A1658:S1658"/>
    <mergeCell ref="T1658:V1658"/>
    <mergeCell ref="A1660:V1660"/>
    <mergeCell ref="A1661:L1661"/>
    <mergeCell ref="M1661:N1661"/>
    <mergeCell ref="O1661:P1661"/>
    <mergeCell ref="Q1661:S1661"/>
    <mergeCell ref="T1661:V1661"/>
    <mergeCell ref="A1666:S1666"/>
    <mergeCell ref="T1666:V1666"/>
    <mergeCell ref="A1668:V1668"/>
    <mergeCell ref="A1669:J1669"/>
    <mergeCell ref="K1669:L1669"/>
    <mergeCell ref="M1669:N1669"/>
    <mergeCell ref="O1669:Q1669"/>
    <mergeCell ref="R1669:S1669"/>
    <mergeCell ref="T1669:V1669"/>
    <mergeCell ref="A1664:L1664"/>
    <mergeCell ref="M1664:N1664"/>
    <mergeCell ref="O1664:P1664"/>
    <mergeCell ref="Q1664:S1664"/>
    <mergeCell ref="T1664:V1664"/>
    <mergeCell ref="A1665:L1665"/>
    <mergeCell ref="M1665:N1665"/>
    <mergeCell ref="O1665:P1665"/>
    <mergeCell ref="Q1665:S1665"/>
    <mergeCell ref="T1665:V1665"/>
    <mergeCell ref="A1672:J1672"/>
    <mergeCell ref="K1672:L1672"/>
    <mergeCell ref="M1672:N1672"/>
    <mergeCell ref="O1672:Q1672"/>
    <mergeCell ref="R1672:S1672"/>
    <mergeCell ref="T1672:V1672"/>
    <mergeCell ref="A1671:J1671"/>
    <mergeCell ref="K1671:L1671"/>
    <mergeCell ref="M1671:N1671"/>
    <mergeCell ref="O1671:Q1671"/>
    <mergeCell ref="R1671:S1671"/>
    <mergeCell ref="T1671:V1671"/>
    <mergeCell ref="A1670:J1670"/>
    <mergeCell ref="K1670:L1670"/>
    <mergeCell ref="M1670:N1670"/>
    <mergeCell ref="O1670:Q1670"/>
    <mergeCell ref="R1670:S1670"/>
    <mergeCell ref="T1670:V1670"/>
    <mergeCell ref="A1677:I1677"/>
    <mergeCell ref="J1677:M1677"/>
    <mergeCell ref="N1677:P1677"/>
    <mergeCell ref="Q1677:S1677"/>
    <mergeCell ref="T1677:V1677"/>
    <mergeCell ref="A1678:I1678"/>
    <mergeCell ref="J1678:M1678"/>
    <mergeCell ref="N1678:P1678"/>
    <mergeCell ref="Q1678:S1678"/>
    <mergeCell ref="T1678:V1678"/>
    <mergeCell ref="A1673:S1673"/>
    <mergeCell ref="T1673:V1673"/>
    <mergeCell ref="A1675:V1675"/>
    <mergeCell ref="A1676:I1676"/>
    <mergeCell ref="J1676:M1676"/>
    <mergeCell ref="N1676:P1676"/>
    <mergeCell ref="Q1676:S1676"/>
    <mergeCell ref="T1676:V1676"/>
    <mergeCell ref="E1690:V1690"/>
    <mergeCell ref="A1691:V1691"/>
    <mergeCell ref="A1692:B1692"/>
    <mergeCell ref="C1692:Q1692"/>
    <mergeCell ref="R1692:S1692"/>
    <mergeCell ref="T1692:V1692"/>
    <mergeCell ref="A1681:S1681"/>
    <mergeCell ref="T1681:V1681"/>
    <mergeCell ref="T1682:V1682"/>
    <mergeCell ref="A1683:S1683"/>
    <mergeCell ref="T1683:V1683"/>
    <mergeCell ref="A1686:D1690"/>
    <mergeCell ref="E1686:S1687"/>
    <mergeCell ref="T1686:V1687"/>
    <mergeCell ref="E1688:V1688"/>
    <mergeCell ref="E1689:V1689"/>
    <mergeCell ref="A1679:I1679"/>
    <mergeCell ref="J1679:P1679"/>
    <mergeCell ref="Q1679:S1679"/>
    <mergeCell ref="T1679:V1679"/>
    <mergeCell ref="A1680:S1680"/>
    <mergeCell ref="T1680:V1680"/>
    <mergeCell ref="T1696:V1696"/>
    <mergeCell ref="A1697:G1697"/>
    <mergeCell ref="H1697:J1697"/>
    <mergeCell ref="K1697:N1697"/>
    <mergeCell ref="O1697:Q1697"/>
    <mergeCell ref="R1697:S1697"/>
    <mergeCell ref="T1697:V1697"/>
    <mergeCell ref="A1693:B1693"/>
    <mergeCell ref="C1693:Q1693"/>
    <mergeCell ref="R1693:S1693"/>
    <mergeCell ref="T1693:V1693"/>
    <mergeCell ref="A1695:V1695"/>
    <mergeCell ref="A1696:G1696"/>
    <mergeCell ref="H1696:J1696"/>
    <mergeCell ref="K1696:N1696"/>
    <mergeCell ref="O1696:Q1696"/>
    <mergeCell ref="R1696:S1696"/>
    <mergeCell ref="A1700:G1700"/>
    <mergeCell ref="H1700:J1700"/>
    <mergeCell ref="K1700:N1700"/>
    <mergeCell ref="O1700:Q1700"/>
    <mergeCell ref="R1700:S1700"/>
    <mergeCell ref="T1700:V1700"/>
    <mergeCell ref="A1699:G1699"/>
    <mergeCell ref="H1699:J1699"/>
    <mergeCell ref="K1699:N1699"/>
    <mergeCell ref="O1699:Q1699"/>
    <mergeCell ref="R1699:S1699"/>
    <mergeCell ref="T1699:V1699"/>
    <mergeCell ref="A1698:G1698"/>
    <mergeCell ref="H1698:J1698"/>
    <mergeCell ref="K1698:N1698"/>
    <mergeCell ref="O1698:Q1698"/>
    <mergeCell ref="R1698:S1698"/>
    <mergeCell ref="T1698:V1698"/>
    <mergeCell ref="A1705:L1705"/>
    <mergeCell ref="M1705:N1705"/>
    <mergeCell ref="O1705:P1705"/>
    <mergeCell ref="Q1705:S1705"/>
    <mergeCell ref="T1705:V1705"/>
    <mergeCell ref="A1706:L1706"/>
    <mergeCell ref="M1706:N1706"/>
    <mergeCell ref="O1706:P1706"/>
    <mergeCell ref="Q1706:S1706"/>
    <mergeCell ref="T1706:V1706"/>
    <mergeCell ref="A1701:S1701"/>
    <mergeCell ref="T1701:V1701"/>
    <mergeCell ref="A1703:V1703"/>
    <mergeCell ref="A1704:L1704"/>
    <mergeCell ref="M1704:N1704"/>
    <mergeCell ref="O1704:P1704"/>
    <mergeCell ref="Q1704:S1704"/>
    <mergeCell ref="T1704:V1704"/>
    <mergeCell ref="A1709:S1709"/>
    <mergeCell ref="T1709:V1709"/>
    <mergeCell ref="A1711:V1711"/>
    <mergeCell ref="A1712:J1712"/>
    <mergeCell ref="K1712:L1712"/>
    <mergeCell ref="M1712:N1712"/>
    <mergeCell ref="O1712:Q1712"/>
    <mergeCell ref="R1712:S1712"/>
    <mergeCell ref="T1712:V1712"/>
    <mergeCell ref="A1707:L1707"/>
    <mergeCell ref="M1707:N1707"/>
    <mergeCell ref="O1707:P1707"/>
    <mergeCell ref="Q1707:S1707"/>
    <mergeCell ref="T1707:V1707"/>
    <mergeCell ref="A1708:L1708"/>
    <mergeCell ref="M1708:N1708"/>
    <mergeCell ref="O1708:P1708"/>
    <mergeCell ref="Q1708:S1708"/>
    <mergeCell ref="T1708:V1708"/>
    <mergeCell ref="A1715:J1715"/>
    <mergeCell ref="K1715:L1715"/>
    <mergeCell ref="M1715:N1715"/>
    <mergeCell ref="O1715:Q1715"/>
    <mergeCell ref="R1715:S1715"/>
    <mergeCell ref="T1715:V1715"/>
    <mergeCell ref="A1714:J1714"/>
    <mergeCell ref="K1714:L1714"/>
    <mergeCell ref="M1714:N1714"/>
    <mergeCell ref="O1714:Q1714"/>
    <mergeCell ref="R1714:S1714"/>
    <mergeCell ref="T1714:V1714"/>
    <mergeCell ref="A1713:J1713"/>
    <mergeCell ref="K1713:L1713"/>
    <mergeCell ref="M1713:N1713"/>
    <mergeCell ref="O1713:Q1713"/>
    <mergeCell ref="R1713:S1713"/>
    <mergeCell ref="T1713:V1713"/>
    <mergeCell ref="A1720:I1720"/>
    <mergeCell ref="J1720:M1720"/>
    <mergeCell ref="N1720:P1720"/>
    <mergeCell ref="Q1720:S1720"/>
    <mergeCell ref="T1720:V1720"/>
    <mergeCell ref="A1721:I1721"/>
    <mergeCell ref="J1721:M1721"/>
    <mergeCell ref="N1721:P1721"/>
    <mergeCell ref="Q1721:S1721"/>
    <mergeCell ref="T1721:V1721"/>
    <mergeCell ref="A1716:S1716"/>
    <mergeCell ref="T1716:V1716"/>
    <mergeCell ref="A1718:V1718"/>
    <mergeCell ref="A1719:I1719"/>
    <mergeCell ref="J1719:M1719"/>
    <mergeCell ref="N1719:P1719"/>
    <mergeCell ref="Q1719:S1719"/>
    <mergeCell ref="T1719:V1719"/>
    <mergeCell ref="E1733:V1733"/>
    <mergeCell ref="A1734:V1734"/>
    <mergeCell ref="A1735:B1735"/>
    <mergeCell ref="C1735:Q1735"/>
    <mergeCell ref="R1735:S1735"/>
    <mergeCell ref="T1735:V1735"/>
    <mergeCell ref="A1724:S1724"/>
    <mergeCell ref="T1724:V1724"/>
    <mergeCell ref="T1725:V1725"/>
    <mergeCell ref="A1726:S1726"/>
    <mergeCell ref="T1726:V1726"/>
    <mergeCell ref="A1729:D1733"/>
    <mergeCell ref="E1729:S1730"/>
    <mergeCell ref="T1729:V1730"/>
    <mergeCell ref="E1731:V1731"/>
    <mergeCell ref="E1732:V1732"/>
    <mergeCell ref="A1722:I1722"/>
    <mergeCell ref="J1722:P1722"/>
    <mergeCell ref="Q1722:S1722"/>
    <mergeCell ref="T1722:V1722"/>
    <mergeCell ref="A1723:S1723"/>
    <mergeCell ref="T1723:V1723"/>
    <mergeCell ref="T1739:V1739"/>
    <mergeCell ref="A1740:G1740"/>
    <mergeCell ref="H1740:J1740"/>
    <mergeCell ref="K1740:N1740"/>
    <mergeCell ref="O1740:Q1740"/>
    <mergeCell ref="R1740:S1740"/>
    <mergeCell ref="T1740:V1740"/>
    <mergeCell ref="A1736:B1736"/>
    <mergeCell ref="C1736:Q1736"/>
    <mergeCell ref="R1736:S1736"/>
    <mergeCell ref="T1736:V1736"/>
    <mergeCell ref="A1738:V1738"/>
    <mergeCell ref="A1739:G1739"/>
    <mergeCell ref="H1739:J1739"/>
    <mergeCell ref="K1739:N1739"/>
    <mergeCell ref="O1739:Q1739"/>
    <mergeCell ref="R1739:S1739"/>
    <mergeCell ref="A1743:G1743"/>
    <mergeCell ref="H1743:J1743"/>
    <mergeCell ref="K1743:N1743"/>
    <mergeCell ref="O1743:Q1743"/>
    <mergeCell ref="R1743:S1743"/>
    <mergeCell ref="T1743:V1743"/>
    <mergeCell ref="A1742:G1742"/>
    <mergeCell ref="H1742:J1742"/>
    <mergeCell ref="K1742:N1742"/>
    <mergeCell ref="O1742:Q1742"/>
    <mergeCell ref="R1742:S1742"/>
    <mergeCell ref="T1742:V1742"/>
    <mergeCell ref="A1741:G1741"/>
    <mergeCell ref="H1741:J1741"/>
    <mergeCell ref="K1741:N1741"/>
    <mergeCell ref="O1741:Q1741"/>
    <mergeCell ref="R1741:S1741"/>
    <mergeCell ref="T1741:V1741"/>
    <mergeCell ref="A1748:L1748"/>
    <mergeCell ref="M1748:N1748"/>
    <mergeCell ref="O1748:P1748"/>
    <mergeCell ref="Q1748:S1748"/>
    <mergeCell ref="T1748:V1748"/>
    <mergeCell ref="A1749:L1749"/>
    <mergeCell ref="M1749:N1749"/>
    <mergeCell ref="O1749:P1749"/>
    <mergeCell ref="Q1749:S1749"/>
    <mergeCell ref="T1749:V1749"/>
    <mergeCell ref="A1744:S1744"/>
    <mergeCell ref="T1744:V1744"/>
    <mergeCell ref="A1746:V1746"/>
    <mergeCell ref="A1747:L1747"/>
    <mergeCell ref="M1747:N1747"/>
    <mergeCell ref="O1747:P1747"/>
    <mergeCell ref="Q1747:S1747"/>
    <mergeCell ref="T1747:V1747"/>
    <mergeCell ref="A1756:J1756"/>
    <mergeCell ref="K1756:L1756"/>
    <mergeCell ref="M1756:N1756"/>
    <mergeCell ref="O1756:Q1756"/>
    <mergeCell ref="R1756:S1756"/>
    <mergeCell ref="T1756:V1756"/>
    <mergeCell ref="A1752:S1752"/>
    <mergeCell ref="T1752:V1752"/>
    <mergeCell ref="A1754:V1754"/>
    <mergeCell ref="A1755:J1755"/>
    <mergeCell ref="K1755:L1755"/>
    <mergeCell ref="M1755:N1755"/>
    <mergeCell ref="O1755:Q1755"/>
    <mergeCell ref="R1755:S1755"/>
    <mergeCell ref="T1755:V1755"/>
    <mergeCell ref="A1750:L1750"/>
    <mergeCell ref="M1750:N1750"/>
    <mergeCell ref="O1750:P1750"/>
    <mergeCell ref="Q1750:S1750"/>
    <mergeCell ref="T1750:V1750"/>
    <mergeCell ref="A1751:L1751"/>
    <mergeCell ref="M1751:N1751"/>
    <mergeCell ref="O1751:P1751"/>
    <mergeCell ref="Q1751:S1751"/>
    <mergeCell ref="T1751:V1751"/>
    <mergeCell ref="A1759:S1759"/>
    <mergeCell ref="T1759:V1759"/>
    <mergeCell ref="A1761:V1761"/>
    <mergeCell ref="A1762:I1762"/>
    <mergeCell ref="J1762:M1762"/>
    <mergeCell ref="N1762:P1762"/>
    <mergeCell ref="Q1762:S1762"/>
    <mergeCell ref="T1762:V1762"/>
    <mergeCell ref="A1758:J1758"/>
    <mergeCell ref="K1758:L1758"/>
    <mergeCell ref="M1758:N1758"/>
    <mergeCell ref="O1758:Q1758"/>
    <mergeCell ref="R1758:S1758"/>
    <mergeCell ref="T1758:V1758"/>
    <mergeCell ref="A1757:J1757"/>
    <mergeCell ref="K1757:L1757"/>
    <mergeCell ref="M1757:N1757"/>
    <mergeCell ref="O1757:Q1757"/>
    <mergeCell ref="R1757:S1757"/>
    <mergeCell ref="T1757:V1757"/>
    <mergeCell ref="A1767:S1767"/>
    <mergeCell ref="T1767:V1767"/>
    <mergeCell ref="T1768:V1768"/>
    <mergeCell ref="A1769:S1769"/>
    <mergeCell ref="T1769:V1769"/>
    <mergeCell ref="A1765:I1765"/>
    <mergeCell ref="J1765:P1765"/>
    <mergeCell ref="Q1765:S1765"/>
    <mergeCell ref="T1765:V1765"/>
    <mergeCell ref="A1766:S1766"/>
    <mergeCell ref="T1766:V1766"/>
    <mergeCell ref="A1763:I1763"/>
    <mergeCell ref="J1763:M1763"/>
    <mergeCell ref="N1763:P1763"/>
    <mergeCell ref="Q1763:S1763"/>
    <mergeCell ref="T1763:V1763"/>
    <mergeCell ref="A1764:I1764"/>
    <mergeCell ref="J1764:M1764"/>
    <mergeCell ref="N1764:P1764"/>
    <mergeCell ref="Q1764:S1764"/>
    <mergeCell ref="T1764:V1764"/>
  </mergeCells>
  <dataValidations xWindow="160" yWindow="624" count="1">
    <dataValidation allowBlank="1" showInputMessage="1" showErrorMessage="1" prompt="Escriba el item relacionado en la propuesta" sqref="A8 A50 A92 A134 A176 A218 A260 A304 A346 A388 A430 A472 A518 A560 A602 A645 A688 A731 A774 A816 A858 A900 A942 A983 A1024 A1065 A1108 A1150 A1191 A1232 A1273 A1314 A1355 A1396 A1437 A1478 A1521 A1564 A1607 A1650 A1693 A1736" xr:uid="{00000000-0002-0000-0300-000000000000}"/>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2025</vt:lpstr>
      <vt:lpstr>2026</vt:lpstr>
      <vt:lpstr>Hoja1</vt:lpstr>
      <vt:lpstr>APU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Pcv</cp:lastModifiedBy>
  <cp:revision/>
  <dcterms:created xsi:type="dcterms:W3CDTF">2025-06-09T15:20:36Z</dcterms:created>
  <dcterms:modified xsi:type="dcterms:W3CDTF">2026-06-17T14:02:34Z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2025-06-19T23:28:48Z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4d8ee0d3-03c7-4e45-9ccd-e27c30674843</vt:lpwstr>
  </property>
  <property fmtid="{D5CDD505-2E9C-101B-9397-08002B2CF9AE}" pid="8" name="MSIP_Label_fc111285-cafa-4fc9-8a9a-bd902089b24f_ContentBits">
    <vt:lpwstr>0</vt:lpwstr>
  </property>
</Properties>
</file>