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ASUS\Documents\AEROCIVIL\2026\0. ESTRUCTURACION\POPAYAN\PISTA\CONSULTORIA\RADICAR EN ADMINISTRATIVA\"/>
    </mc:Choice>
  </mc:AlternateContent>
  <xr:revisionPtr revIDLastSave="0" documentId="13_ncr:1_{AB8134D4-A8C4-42C7-9502-3934957C8720}" xr6:coauthVersionLast="47" xr6:coauthVersionMax="47" xr10:uidLastSave="{00000000-0000-0000-0000-000000000000}"/>
  <bookViews>
    <workbookView xWindow="5760" yWindow="3360" windowWidth="17280" windowHeight="8880" xr2:uid="{F8D03F90-67C9-4D6C-A843-BDC892FAA9D6}"/>
  </bookViews>
  <sheets>
    <sheet name="PPTO OFICIAL CONSULTORIA" sheetId="1" r:id="rId1"/>
    <sheet name="OFERTA ECONOMICA" sheetId="4" r:id="rId2"/>
  </sheets>
  <definedNames>
    <definedName name="A_IMPRESIÓN_IM" localSheetId="1">#REF!</definedName>
    <definedName name="A_IMPRESIÓN_IM" localSheetId="0">#REF!</definedName>
    <definedName name="A_IMPRESIÓN_IM">#REF!</definedName>
    <definedName name="AD" localSheetId="1">#REF!</definedName>
    <definedName name="AD" localSheetId="0">#REF!</definedName>
    <definedName name="AD">#REF!</definedName>
    <definedName name="Área_de_Cantidades" localSheetId="1">#REF!</definedName>
    <definedName name="Área_de_Cantidades" localSheetId="0">#REF!</definedName>
    <definedName name="Área_de_Cantidades">#REF!</definedName>
    <definedName name="_xlnm.Extract" localSheetId="1">#REF!</definedName>
    <definedName name="_xlnm.Extract" localSheetId="0">#REF!</definedName>
    <definedName name="_xlnm.Extract">#REF!</definedName>
    <definedName name="_xlnm.Print_Area" localSheetId="1">'OFERTA ECONOMICA'!$B$1:$I$99</definedName>
    <definedName name="_xlnm.Print_Area" localSheetId="0">'PPTO OFICIAL CONSULTORIA'!$B$1:$I$99</definedName>
    <definedName name="ASES" localSheetId="1">#REF!</definedName>
    <definedName name="ASES" localSheetId="0">#REF!</definedName>
    <definedName name="ASES">#REF!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_DE_DATOS" localSheetId="1">#REF!</definedName>
    <definedName name="BASE_DE_DATOS" localSheetId="0">#REF!</definedName>
    <definedName name="BASE_DE_DATOS">#REF!</definedName>
    <definedName name="_xlnm.Database" localSheetId="1">#REF!</definedName>
    <definedName name="_xlnm.Database" localSheetId="0">#REF!</definedName>
    <definedName name="_xlnm.Database">#REF!</definedName>
    <definedName name="BuiltIn_Print_Area" localSheetId="1">#REF!</definedName>
    <definedName name="BuiltIn_Print_Area" localSheetId="0">#REF!</definedName>
    <definedName name="BuiltIn_Print_Area">#REF!</definedName>
    <definedName name="BuiltIn_Print_Area___0" localSheetId="1">#REF!</definedName>
    <definedName name="BuiltIn_Print_Area___0" localSheetId="0">#REF!</definedName>
    <definedName name="BuiltIn_Print_Area___0">#REF!</definedName>
    <definedName name="BuiltIn_Print_Titles" localSheetId="1">#REF!</definedName>
    <definedName name="BuiltIn_Print_Titles" localSheetId="0">#REF!</definedName>
    <definedName name="BuiltIn_Print_Titles">#REF!</definedName>
    <definedName name="CALCULO" localSheetId="1">#REF!</definedName>
    <definedName name="CALCULO" localSheetId="0">#REF!</definedName>
    <definedName name="CALCULO">#REF!</definedName>
    <definedName name="contrato" localSheetId="1">#REF!</definedName>
    <definedName name="contrato" localSheetId="0">#REF!</definedName>
    <definedName name="contrato">#REF!</definedName>
    <definedName name="COPIA1" localSheetId="1">#REF!</definedName>
    <definedName name="COPIA1" localSheetId="0">#REF!</definedName>
    <definedName name="COPIA1">#REF!</definedName>
    <definedName name="COPIA2" localSheetId="1">#REF!</definedName>
    <definedName name="COPIA2" localSheetId="0">#REF!</definedName>
    <definedName name="COPIA2">#REF!</definedName>
    <definedName name="CRIT1" localSheetId="1">#REF!</definedName>
    <definedName name="CRIT1" localSheetId="0">#REF!</definedName>
    <definedName name="CRIT1">#REF!</definedName>
    <definedName name="Datos" localSheetId="1">#REF!</definedName>
    <definedName name="Datos" localSheetId="0">#REF!</definedName>
    <definedName name="Datos">#REF!</definedName>
    <definedName name="datos1" localSheetId="1">#REF!</definedName>
    <definedName name="datos1" localSheetId="0">#REF!</definedName>
    <definedName name="datos1">#REF!</definedName>
    <definedName name="datos2" localSheetId="1">#REF!</definedName>
    <definedName name="datos2" localSheetId="0">#REF!</definedName>
    <definedName name="datos2">#REF!</definedName>
    <definedName name="DATOS211111" localSheetId="1">#REF!</definedName>
    <definedName name="DATOS211111" localSheetId="0">#REF!</definedName>
    <definedName name="DATOS211111">#REF!</definedName>
    <definedName name="datos3" localSheetId="1">#REF!</definedName>
    <definedName name="datos3" localSheetId="0">#REF!</definedName>
    <definedName name="datos3">#REF!</definedName>
    <definedName name="DATOS8555555555555555555555555555" localSheetId="1">#REF!</definedName>
    <definedName name="DATOS8555555555555555555555555555" localSheetId="0">#REF!</definedName>
    <definedName name="DATOS8555555555555555555555555555">#REF!</definedName>
    <definedName name="DEPENDENCAS" localSheetId="1">#REF!</definedName>
    <definedName name="DEPENDENCAS" localSheetId="0">#REF!</definedName>
    <definedName name="DEPENDENCAS">#REF!</definedName>
    <definedName name="DFASDF" localSheetId="1">#REF!</definedName>
    <definedName name="DFASDF" localSheetId="0">#REF!</definedName>
    <definedName name="DFASDF">#REF!</definedName>
    <definedName name="Extracción_IM" localSheetId="1">#REF!</definedName>
    <definedName name="Extracción_IM" localSheetId="0">#REF!</definedName>
    <definedName name="Extracción_IM">#REF!</definedName>
    <definedName name="FF11261126" localSheetId="1">#REF!</definedName>
    <definedName name="FF11261126" localSheetId="0">#REF!</definedName>
    <definedName name="FF11261126">#REF!</definedName>
    <definedName name="FF1126112687" localSheetId="1">#REF!</definedName>
    <definedName name="FF1126112687" localSheetId="0">#REF!</definedName>
    <definedName name="FF1126112687">#REF!</definedName>
    <definedName name="FGGFRGRG" localSheetId="1">#REF!</definedName>
    <definedName name="FGGFRGRG" localSheetId="0">#REF!</definedName>
    <definedName name="FGGFRGRG">#REF!</definedName>
    <definedName name="FHGTRDHGT" localSheetId="1">#REF!</definedName>
    <definedName name="FHGTRDHGT" localSheetId="0">#REF!</definedName>
    <definedName name="FHGTRDHGT">#REF!</definedName>
    <definedName name="FSERFFSF" localSheetId="1">#REF!</definedName>
    <definedName name="FSERFFSF" localSheetId="0">#REF!</definedName>
    <definedName name="FSERFFSF">#REF!</definedName>
    <definedName name="GRGRG" localSheetId="1">#REF!</definedName>
    <definedName name="GRGRG" localSheetId="0">#REF!</definedName>
    <definedName name="GRGRG">#REF!</definedName>
    <definedName name="GVFDSVDSFGFFD" localSheetId="1">#REF!</definedName>
    <definedName name="GVFDSVDSFGFFD" localSheetId="0">#REF!</definedName>
    <definedName name="GVFDSVDSFGFFD">#REF!</definedName>
    <definedName name="HHGFHFGHF" localSheetId="1">#REF!</definedName>
    <definedName name="HHGFHFGHF" localSheetId="0">#REF!</definedName>
    <definedName name="HHGFHFGHF">#REF!</definedName>
    <definedName name="HHH" localSheetId="1">#REF!</definedName>
    <definedName name="HHH" localSheetId="0">#REF!</definedName>
    <definedName name="HHH">#REF!</definedName>
    <definedName name="HTHTHTH" localSheetId="1">#REF!</definedName>
    <definedName name="HTHTHTH" localSheetId="0">#REF!</definedName>
    <definedName name="HTHTHTH">#REF!</definedName>
    <definedName name="impresion" localSheetId="1">#REF!</definedName>
    <definedName name="impresion" localSheetId="0">#REF!</definedName>
    <definedName name="impresion">#REF!</definedName>
    <definedName name="inf" localSheetId="1">#REF!</definedName>
    <definedName name="inf" localSheetId="0">#REF!</definedName>
    <definedName name="inf">#REF!</definedName>
    <definedName name="kjk" localSheetId="1">#REF!</definedName>
    <definedName name="kjk" localSheetId="0">#REF!</definedName>
    <definedName name="kjk">#REF!</definedName>
    <definedName name="L.L.L.L" localSheetId="1">#REF!</definedName>
    <definedName name="L.L.L.L" localSheetId="0">#REF!</definedName>
    <definedName name="L.L.L.L">#REF!</definedName>
    <definedName name="Maquinaria" localSheetId="1">#REF!</definedName>
    <definedName name="Maquinaria" localSheetId="0">#REF!</definedName>
    <definedName name="Maquinaria">#REF!</definedName>
    <definedName name="NMH" localSheetId="1">#REF!</definedName>
    <definedName name="NMH" localSheetId="0">#REF!</definedName>
    <definedName name="NMH">#REF!</definedName>
    <definedName name="presup" localSheetId="1">#REF!</definedName>
    <definedName name="presup" localSheetId="0">#REF!</definedName>
    <definedName name="presup">#REF!</definedName>
    <definedName name="Print_Area_MI" localSheetId="1">#REF!</definedName>
    <definedName name="Print_Area_MI" localSheetId="0">#REF!</definedName>
    <definedName name="Print_Area_MI">#REF!</definedName>
    <definedName name="Print_Titles_MI" localSheetId="1">#REF!</definedName>
    <definedName name="Print_Titles_MI" localSheetId="0">#REF!</definedName>
    <definedName name="Print_Titles_MI">#REF!</definedName>
    <definedName name="REAJUSTE" localSheetId="1">#REF!</definedName>
    <definedName name="REAJUSTE" localSheetId="0">#REF!</definedName>
    <definedName name="REAJUSTE">#REF!</definedName>
    <definedName name="REAJUSTES" localSheetId="1">#REF!</definedName>
    <definedName name="REAJUSTES" localSheetId="0">#REF!</definedName>
    <definedName name="REAJUSTES">#REF!</definedName>
    <definedName name="RFEWFWEF" localSheetId="1">#REF!</definedName>
    <definedName name="RFEWFWEF" localSheetId="0">#REF!</definedName>
    <definedName name="RFEWFWEF">#REF!</definedName>
    <definedName name="RFRDSD" localSheetId="1">#REF!</definedName>
    <definedName name="RFRDSD" localSheetId="0">#REF!</definedName>
    <definedName name="RFRDSD">#REF!</definedName>
    <definedName name="rthgrhghg" localSheetId="1">#REF!</definedName>
    <definedName name="rthgrhghg" localSheetId="0">#REF!</definedName>
    <definedName name="rthgrhghg">#REF!</definedName>
    <definedName name="RTIGOTHRGUHTRGUHTRUGWRUG" localSheetId="1">#REF!</definedName>
    <definedName name="RTIGOTHRGUHTRGUHTRUGWRUG" localSheetId="0">#REF!</definedName>
    <definedName name="RTIGOTHRGUHTRGUHTRUGWRUG">#REF!</definedName>
    <definedName name="SALID1" localSheetId="1">#REF!</definedName>
    <definedName name="SALID1" localSheetId="0">#REF!</definedName>
    <definedName name="SALID1">#REF!</definedName>
    <definedName name="SFFG" localSheetId="1">#REF!</definedName>
    <definedName name="SFFG" localSheetId="0">#REF!</definedName>
    <definedName name="SFFG">#REF!</definedName>
    <definedName name="SHARED_FORMULA_21">#N/A</definedName>
    <definedName name="TabBL" localSheetId="1">#REF!</definedName>
    <definedName name="TabBL" localSheetId="0">#REF!</definedName>
    <definedName name="TabBL">#REF!</definedName>
    <definedName name="TabCIM" localSheetId="1">#REF!</definedName>
    <definedName name="TabCIM" localSheetId="0">#REF!</definedName>
    <definedName name="TabCIM">#REF!</definedName>
    <definedName name="TABLON" localSheetId="1">#REF!</definedName>
    <definedName name="TABLON" localSheetId="0">#REF!</definedName>
    <definedName name="TABLON">#REF!</definedName>
    <definedName name="THHTHT" localSheetId="1">#REF!</definedName>
    <definedName name="THHTHT" localSheetId="0">#REF!</definedName>
    <definedName name="THHTHT">#REF!</definedName>
    <definedName name="THTHT" localSheetId="1">#REF!</definedName>
    <definedName name="THTHT" localSheetId="0">#REF!</definedName>
    <definedName name="THTHT">#REF!</definedName>
    <definedName name="titu" localSheetId="1">#REF!</definedName>
    <definedName name="titu" localSheetId="0">#REF!</definedName>
    <definedName name="titu">#REF!</definedName>
    <definedName name="titu2" localSheetId="1">#REF!</definedName>
    <definedName name="titu2" localSheetId="0">#REF!</definedName>
    <definedName name="titu2">#REF!</definedName>
    <definedName name="_xlnm.Print_Titles">#N/A</definedName>
    <definedName name="TYRYRYU" localSheetId="1">#REF!</definedName>
    <definedName name="TYRYRYU" localSheetId="0">#REF!</definedName>
    <definedName name="TYRYRYU">#REF!</definedName>
    <definedName name="VolCIM" localSheetId="1">#REF!</definedName>
    <definedName name="VolCIM" localSheetId="0">#REF!</definedName>
    <definedName name="VolCIM">#REF!</definedName>
    <definedName name="VOLCIMBV" localSheetId="1">#REF!</definedName>
    <definedName name="VOLCIMBV" localSheetId="0">#REF!</definedName>
    <definedName name="VOLCIMBV">#REF!</definedName>
    <definedName name="VolCIMCE" localSheetId="1">#REF!</definedName>
    <definedName name="VolCIMCE" localSheetId="0">#REF!</definedName>
    <definedName name="VolCIMCE">#REF!</definedName>
    <definedName name="volcimrr" localSheetId="1">#REF!</definedName>
    <definedName name="volcimrr" localSheetId="0">#REF!</definedName>
    <definedName name="volcimrr">#REF!</definedName>
    <definedName name="VolCIMSE" localSheetId="1">#REF!</definedName>
    <definedName name="VolCIMSE" localSheetId="0">#REF!</definedName>
    <definedName name="VolCIMSE">#REF!</definedName>
    <definedName name="VOLCIMSE1" localSheetId="1">#REF!</definedName>
    <definedName name="VOLCIMSE1" localSheetId="0">#REF!</definedName>
    <definedName name="VOLCIMSE1">#REF!</definedName>
    <definedName name="WRWEFEF" localSheetId="1">#REF!</definedName>
    <definedName name="WRWEFEF" localSheetId="0">#REF!</definedName>
    <definedName name="WRWEFE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6" i="4" l="1"/>
  <c r="I87" i="4" s="1"/>
  <c r="I85" i="4"/>
  <c r="I84" i="4"/>
  <c r="I83" i="4"/>
  <c r="I78" i="4"/>
  <c r="I77" i="4"/>
  <c r="E69" i="4"/>
  <c r="I69" i="4" s="1"/>
  <c r="E67" i="4"/>
  <c r="I67" i="4" s="1"/>
  <c r="E65" i="4"/>
  <c r="E61" i="4"/>
  <c r="E62" i="4" s="1"/>
  <c r="E59" i="4"/>
  <c r="E57" i="4"/>
  <c r="E60" i="4" s="1"/>
  <c r="I60" i="4" s="1"/>
  <c r="I56" i="4"/>
  <c r="I54" i="4"/>
  <c r="I49" i="4"/>
  <c r="I47" i="4"/>
  <c r="I45" i="4"/>
  <c r="I44" i="4"/>
  <c r="I43" i="4"/>
  <c r="I42" i="4"/>
  <c r="I38" i="4"/>
  <c r="I37" i="4"/>
  <c r="I36" i="4"/>
  <c r="I34" i="4"/>
  <c r="I29" i="4"/>
  <c r="C29" i="4"/>
  <c r="C28" i="4"/>
  <c r="I24" i="4"/>
  <c r="I23" i="4"/>
  <c r="I22" i="4"/>
  <c r="I18" i="4"/>
  <c r="I17" i="4"/>
  <c r="I16" i="4"/>
  <c r="I15" i="4"/>
  <c r="I14" i="4"/>
  <c r="I58" i="1"/>
  <c r="G58" i="1"/>
  <c r="E58" i="1"/>
  <c r="I38" i="1"/>
  <c r="I79" i="4" l="1"/>
  <c r="I89" i="4"/>
  <c r="E64" i="4"/>
  <c r="I62" i="4"/>
  <c r="I65" i="4"/>
  <c r="I63" i="4"/>
  <c r="I21" i="4"/>
  <c r="I20" i="4"/>
  <c r="I41" i="4"/>
  <c r="I40" i="4"/>
  <c r="I59" i="4"/>
  <c r="I57" i="4"/>
  <c r="I61" i="4"/>
  <c r="E58" i="4"/>
  <c r="I58" i="4" s="1"/>
  <c r="I39" i="4"/>
  <c r="I35" i="4"/>
  <c r="I19" i="4"/>
  <c r="I55" i="4"/>
  <c r="I85" i="1"/>
  <c r="I86" i="1"/>
  <c r="I50" i="4" l="1"/>
  <c r="I27" i="4"/>
  <c r="I25" i="4"/>
  <c r="I30" i="4" s="1"/>
  <c r="I64" i="4"/>
  <c r="I70" i="4" s="1"/>
  <c r="I72" i="4" s="1"/>
  <c r="I84" i="1"/>
  <c r="I83" i="1"/>
  <c r="I78" i="1"/>
  <c r="E77" i="1"/>
  <c r="I77" i="1" s="1"/>
  <c r="E69" i="1"/>
  <c r="C28" i="1"/>
  <c r="E67" i="1"/>
  <c r="G55" i="1"/>
  <c r="G56" i="1" s="1"/>
  <c r="G57" i="1"/>
  <c r="G59" i="1" s="1"/>
  <c r="G60" i="1" s="1"/>
  <c r="G61" i="1" s="1"/>
  <c r="I45" i="1"/>
  <c r="I44" i="1"/>
  <c r="I43" i="1"/>
  <c r="G39" i="1"/>
  <c r="G40" i="1" s="1"/>
  <c r="I37" i="1"/>
  <c r="G47" i="1"/>
  <c r="I47" i="1" s="1"/>
  <c r="C29" i="1"/>
  <c r="G29" i="1"/>
  <c r="I29" i="1" s="1"/>
  <c r="I87" i="1" l="1"/>
  <c r="I79" i="1"/>
  <c r="G62" i="1"/>
  <c r="G63" i="1" s="1"/>
  <c r="G64" i="1" s="1"/>
  <c r="G65" i="1" s="1"/>
  <c r="G49" i="1"/>
  <c r="I49" i="1" s="1"/>
  <c r="I34" i="1"/>
  <c r="G67" i="1"/>
  <c r="I67" i="1" s="1"/>
  <c r="G69" i="1"/>
  <c r="I69" i="1" s="1"/>
  <c r="G35" i="1"/>
  <c r="I35" i="1" s="1"/>
  <c r="I54" i="1"/>
  <c r="I40" i="1"/>
  <c r="G41" i="1"/>
  <c r="E57" i="1"/>
  <c r="I56" i="1"/>
  <c r="E59" i="1"/>
  <c r="I59" i="1" s="1"/>
  <c r="G15" i="1"/>
  <c r="I39" i="1"/>
  <c r="I55" i="1"/>
  <c r="I14" i="1"/>
  <c r="I89" i="1" l="1"/>
  <c r="G36" i="1"/>
  <c r="I36" i="1" s="1"/>
  <c r="G16" i="1"/>
  <c r="I15" i="1"/>
  <c r="I41" i="1"/>
  <c r="I57" i="1"/>
  <c r="E60" i="1"/>
  <c r="E61" i="1"/>
  <c r="I42" i="1" l="1"/>
  <c r="I50" i="1" s="1"/>
  <c r="I60" i="1"/>
  <c r="E62" i="1"/>
  <c r="I61" i="1"/>
  <c r="I16" i="1"/>
  <c r="G17" i="1"/>
  <c r="G18" i="1" s="1"/>
  <c r="I18" i="1" s="1"/>
  <c r="E64" i="1" l="1"/>
  <c r="I64" i="1" s="1"/>
  <c r="I62" i="1"/>
  <c r="I17" i="1"/>
  <c r="G19" i="1"/>
  <c r="E65" i="1" l="1"/>
  <c r="I65" i="1" s="1"/>
  <c r="I63" i="1"/>
  <c r="I19" i="1"/>
  <c r="G20" i="1"/>
  <c r="I70" i="1" l="1"/>
  <c r="I20" i="1"/>
  <c r="G21" i="1"/>
  <c r="I21" i="1" l="1"/>
  <c r="I22" i="1" l="1"/>
  <c r="G23" i="1"/>
  <c r="G24" i="1" l="1"/>
  <c r="I23" i="1"/>
  <c r="I24" i="1" l="1"/>
  <c r="G25" i="1"/>
  <c r="I25" i="1" l="1"/>
  <c r="G27" i="1"/>
  <c r="I27" i="1" s="1"/>
  <c r="I30" i="1" l="1"/>
  <c r="I72" i="1" l="1"/>
  <c r="I91" i="1" s="1"/>
  <c r="I92" i="1" s="1"/>
  <c r="I93" i="1" s="1"/>
</calcChain>
</file>

<file path=xl/sharedStrings.xml><?xml version="1.0" encoding="utf-8"?>
<sst xmlns="http://schemas.openxmlformats.org/spreadsheetml/2006/main" count="324" uniqueCount="113">
  <si>
    <t>CONCURSO DE MERITOS No:</t>
  </si>
  <si>
    <t xml:space="preserve">FECHA: </t>
  </si>
  <si>
    <t>PRESUPUESTO OFICIAL</t>
  </si>
  <si>
    <t>PROPONENTE:</t>
  </si>
  <si>
    <t xml:space="preserve"> PRESUPUESTO OFICIAL CONSULTORÍA</t>
  </si>
  <si>
    <t xml:space="preserve">Nº </t>
  </si>
  <si>
    <t>DESCRIPCIÓN</t>
  </si>
  <si>
    <t>CANT</t>
  </si>
  <si>
    <t>DURACIÓN MESES</t>
  </si>
  <si>
    <t>% DEDICACIÓN</t>
  </si>
  <si>
    <t>F.M</t>
  </si>
  <si>
    <t>SALARIO</t>
  </si>
  <si>
    <t>TOTAL COSTOS</t>
  </si>
  <si>
    <t>ETAPA I: LEVANTAMIENTO, RECOPILACIÓN Y EVALUACIÓN DE INFORMACIÓN EXISTENTE</t>
  </si>
  <si>
    <t>PERSONAL PROFESIONAL</t>
  </si>
  <si>
    <t>1.1.1</t>
  </si>
  <si>
    <t>DIRECTOR DE ESTUDIOS Y DISEÑOS</t>
  </si>
  <si>
    <t>1.1.2</t>
  </si>
  <si>
    <t>ESPECIALISTA PAVIMENTOS</t>
  </si>
  <si>
    <t>1.1.3</t>
  </si>
  <si>
    <t xml:space="preserve">ESPECIALISTA EN GEOTECNIA </t>
  </si>
  <si>
    <t>1.1.4</t>
  </si>
  <si>
    <t>1.1.5</t>
  </si>
  <si>
    <t>ESPECIALISTA EN HIDRAULICA</t>
  </si>
  <si>
    <t>1.1.6</t>
  </si>
  <si>
    <t>ESPECIALISTA ELÉCTRICO</t>
  </si>
  <si>
    <t>1.1.7</t>
  </si>
  <si>
    <t xml:space="preserve">ESPECIALISTA EN COSTOS Y PRESUPUESTOS </t>
  </si>
  <si>
    <t>1.1.9</t>
  </si>
  <si>
    <t>ESPECIALISTA BIM</t>
  </si>
  <si>
    <t>1.1.10</t>
  </si>
  <si>
    <t>PROFESIONAL EN ASEGURAMIENTO Y GESTIÓN DE LA CALIDAD</t>
  </si>
  <si>
    <t>1.1.11</t>
  </si>
  <si>
    <t>ESPECIALISTA AMBIENTAL</t>
  </si>
  <si>
    <t>1.1.12</t>
  </si>
  <si>
    <t>INGENIERO DE APOYO</t>
  </si>
  <si>
    <t>PERSONAL TÉCNICO</t>
  </si>
  <si>
    <t>1.1.17</t>
  </si>
  <si>
    <t>TOPÓGRAFO</t>
  </si>
  <si>
    <t>1.1.19</t>
  </si>
  <si>
    <t>ETAPA II: FORMULACIÓN DE  ALTERNATIVAS, ESTUDIOS Y DISEÑOS DE DETALLE DEFINITIVOS</t>
  </si>
  <si>
    <t>2.1.1</t>
  </si>
  <si>
    <t>2.1.2</t>
  </si>
  <si>
    <t>2.1.3</t>
  </si>
  <si>
    <t>2.1.4</t>
  </si>
  <si>
    <t>2.1.5</t>
  </si>
  <si>
    <t>2.1.6</t>
  </si>
  <si>
    <t>2.1.7</t>
  </si>
  <si>
    <t>2.1.9</t>
  </si>
  <si>
    <t>2.1.10</t>
  </si>
  <si>
    <t>2.1.11</t>
  </si>
  <si>
    <t>2.1.12</t>
  </si>
  <si>
    <t>2.1.17</t>
  </si>
  <si>
    <t xml:space="preserve">PERSONAL TÉCNICO AUXILIAR </t>
  </si>
  <si>
    <t>2.1.19</t>
  </si>
  <si>
    <t xml:space="preserve">CADENERO </t>
  </si>
  <si>
    <t>ETAPA III: AJUSTE, COMPLEMENTACIÓN DE ESTUDIOS Y DISEÑOS</t>
  </si>
  <si>
    <t>3.1.1</t>
  </si>
  <si>
    <t>3.1.2</t>
  </si>
  <si>
    <t>3.1.3</t>
  </si>
  <si>
    <t>3.1.4</t>
  </si>
  <si>
    <t>3.1.5</t>
  </si>
  <si>
    <t>3.1.6</t>
  </si>
  <si>
    <t>3.1.7</t>
  </si>
  <si>
    <t>3.1.9</t>
  </si>
  <si>
    <t>3.1.10</t>
  </si>
  <si>
    <t>3.1.11</t>
  </si>
  <si>
    <t>3.1.12</t>
  </si>
  <si>
    <t>3.1.17</t>
  </si>
  <si>
    <t>3.1.19</t>
  </si>
  <si>
    <t>CADENERO</t>
  </si>
  <si>
    <t>COSTOS INDIRECTOS  Y GASTOS REEMBOLSABLES</t>
  </si>
  <si>
    <t xml:space="preserve">COSTOS INDIRECTOS </t>
  </si>
  <si>
    <t>UND.</t>
  </si>
  <si>
    <t>VALOR</t>
  </si>
  <si>
    <t>4.1.1</t>
  </si>
  <si>
    <t>MES</t>
  </si>
  <si>
    <t>4.1.3</t>
  </si>
  <si>
    <t>COMUNICACIONES, SISTEMAS, EDICION DE INFORMES, PAPELERIA, PLANOS, MEDIO MAGNETICO, DOCUMENTOS Y COPIAS</t>
  </si>
  <si>
    <t>SUBTOTAL COSTOS INDIRECTOS</t>
  </si>
  <si>
    <t xml:space="preserve">  GASTOS REEMBOLSABLES</t>
  </si>
  <si>
    <t>4.2.1</t>
  </si>
  <si>
    <t xml:space="preserve">ENSAYOS DE LABORATORIOS PARA PISTA </t>
  </si>
  <si>
    <t>BMA</t>
  </si>
  <si>
    <t>SEGÚN COMPROBANTES</t>
  </si>
  <si>
    <t>4.2.2</t>
  </si>
  <si>
    <t>ENSAYOS DE LABORATORIOS PARA PLATAFORMA</t>
  </si>
  <si>
    <t>4.2.3</t>
  </si>
  <si>
    <t>ENSAYOS DE LABORATORIOS PARA CALLE DE RODAJE</t>
  </si>
  <si>
    <t>4.2.4</t>
  </si>
  <si>
    <t>GASTOS DE DESPLAZAMIENTO</t>
  </si>
  <si>
    <t>SUBTOTAL GASTOS REEMBOLSABLES</t>
  </si>
  <si>
    <t>SUBTOTAL COSTOS INDIRECTOS Y  GASTOS REEMBOLSABLES</t>
  </si>
  <si>
    <t>TOTAL COSTOS CONSULTORÍA</t>
  </si>
  <si>
    <t>IVA SOBRE TOTAL 19%</t>
  </si>
  <si>
    <t>TOTAL  CONSULTORÍA</t>
  </si>
  <si>
    <t xml:space="preserve">% Dedicación : Porcentaje promedio de dedicación de cada uno de los profesionales que se propone para la ejecución del contrato de Consultoría.. El porcentaje máximo de 100% esta asignado a la persona que se dedicará de tiempo completo. </t>
  </si>
  <si>
    <t>Salario : Pago mensual de los profesionales de la Consultoría. El contratista se obliga a pagar el salario presentado en la oferta, durante el tiempo de ejecución del contrato de Consultoría..</t>
  </si>
  <si>
    <t xml:space="preserve">Factor multiplicador: Comprende las prestaciones sociales, horas extras, honorarios y demás gastos/costos indirectos y/o adicionales. </t>
  </si>
  <si>
    <t>Gastos de dsplazamiento=  Se pagaran de acuerdo a los Comprobantes que se presenten mensualmente, soportados con facturas y pagos.</t>
  </si>
  <si>
    <r>
      <rPr>
        <b/>
        <sz val="12"/>
        <color theme="1"/>
        <rFont val="Arial"/>
        <family val="2"/>
      </rPr>
      <t>Nota:</t>
    </r>
    <r>
      <rPr>
        <sz val="12"/>
        <color theme="1"/>
        <rFont val="Arial"/>
        <family val="2"/>
      </rPr>
      <t xml:space="preserve"> El Personal con dedicacion 100 %  debe residir en el lugar de ejecución de la obra, so pena de incurrir en falta grave a sus obligaciones, con la consecuente aplicación de las sanciones establecidas contractualmente.</t>
    </r>
  </si>
  <si>
    <t>PERSONAL AUXILIAR TÉCNICO</t>
  </si>
  <si>
    <t>EQUIPO COMPLETO DE TOPOGRAFÍA Y GEORREFERENCIACIÓN</t>
  </si>
  <si>
    <t>ESTUDIOS Y DISEÑOS PARA EL MEJORAMIENTO DE PISTA, PLATAFORMA, CARCAMO Y CONSTRUCCIÓN DE LA CALLE DE RODAJE INCLUYENDO AYUDAS VISUALES PARA EL AEROPUERTO GUILLERMO LEON VALENCIA</t>
  </si>
  <si>
    <t>SUBTOTAL DE PRODUCTOS DE RESULTADO DE LA ETAPA I</t>
  </si>
  <si>
    <t>SUBTOTAL DE PRODUCTOS DE RESULTADO DE LA ETAPA II</t>
  </si>
  <si>
    <t>SUBTOTAL COSTOS DE LOS PRODUCTOS ETAPA I (+) ETAPA II (+) ETAPA III</t>
  </si>
  <si>
    <t>SUBTOTAL DE PRODUCTOS DE RESULTADO DE LA ETAPA III</t>
  </si>
  <si>
    <t>ESPECIALISTA EN DISEÑO Y CONSTRUCCION DE VIAS Y AEROPISTAS</t>
  </si>
  <si>
    <t>3.1.8</t>
  </si>
  <si>
    <t>2.1.8</t>
  </si>
  <si>
    <t>1.1.8</t>
  </si>
  <si>
    <t>ESPECIALISTA DISEÑO GEOMETRICO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</si>
</sst>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Arial"/>
      <family val="2"/>
    </font>
    <font>
      <sz val="11"/>
      <color rgb="FFFFFF00"/>
      <name val="Arial"/>
      <family val="2"/>
    </font>
    <font>
      <b/>
      <sz val="12"/>
      <color theme="0"/>
      <name val="Arial"/>
      <family val="2"/>
    </font>
    <font>
      <sz val="28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rgb="FFFFFF00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2" fontId="2" fillId="2" borderId="0" xfId="3" applyNumberFormat="1" applyFont="1" applyFill="1"/>
    <xf numFmtId="0" fontId="2" fillId="0" borderId="0" xfId="5" applyFont="1"/>
    <xf numFmtId="0" fontId="6" fillId="5" borderId="21" xfId="5" applyFont="1" applyFill="1" applyBorder="1" applyAlignment="1">
      <alignment horizontal="center" vertical="center" wrapText="1"/>
    </xf>
    <xf numFmtId="0" fontId="6" fillId="5" borderId="11" xfId="5" applyFont="1" applyFill="1" applyBorder="1" applyAlignment="1">
      <alignment horizontal="left" vertical="center" wrapText="1"/>
    </xf>
    <xf numFmtId="0" fontId="7" fillId="5" borderId="11" xfId="5" applyFont="1" applyFill="1" applyBorder="1" applyAlignment="1">
      <alignment horizontal="center" vertical="center" wrapText="1"/>
    </xf>
    <xf numFmtId="2" fontId="7" fillId="5" borderId="11" xfId="6" applyNumberFormat="1" applyFont="1" applyFill="1" applyBorder="1" applyAlignment="1">
      <alignment horizontal="center" vertical="center" wrapText="1"/>
    </xf>
    <xf numFmtId="9" fontId="7" fillId="5" borderId="11" xfId="7" applyNumberFormat="1" applyFont="1" applyFill="1" applyBorder="1" applyAlignment="1">
      <alignment horizontal="center" vertical="center" wrapText="1"/>
    </xf>
    <xf numFmtId="165" fontId="8" fillId="5" borderId="11" xfId="8" applyFont="1" applyFill="1" applyBorder="1" applyAlignment="1">
      <alignment vertical="center" wrapText="1"/>
    </xf>
    <xf numFmtId="165" fontId="7" fillId="5" borderId="12" xfId="8" applyFont="1" applyFill="1" applyBorder="1" applyAlignment="1">
      <alignment vertical="center" wrapText="1"/>
    </xf>
    <xf numFmtId="0" fontId="6" fillId="2" borderId="22" xfId="5" applyFont="1" applyFill="1" applyBorder="1" applyAlignment="1">
      <alignment horizontal="center" vertical="center" wrapText="1"/>
    </xf>
    <xf numFmtId="0" fontId="6" fillId="2" borderId="24" xfId="5" applyFont="1" applyFill="1" applyBorder="1" applyAlignment="1">
      <alignment horizontal="center" vertical="center" wrapText="1"/>
    </xf>
    <xf numFmtId="10" fontId="6" fillId="2" borderId="24" xfId="5" applyNumberFormat="1" applyFont="1" applyFill="1" applyBorder="1" applyAlignment="1">
      <alignment horizontal="center" vertical="center" wrapText="1"/>
    </xf>
    <xf numFmtId="10" fontId="6" fillId="0" borderId="24" xfId="5" applyNumberFormat="1" applyFont="1" applyBorder="1" applyAlignment="1">
      <alignment horizontal="center" vertical="center" wrapText="1"/>
    </xf>
    <xf numFmtId="165" fontId="6" fillId="2" borderId="3" xfId="5" applyNumberFormat="1" applyFont="1" applyFill="1" applyBorder="1" applyAlignment="1">
      <alignment horizontal="center" vertical="center" wrapText="1"/>
    </xf>
    <xf numFmtId="165" fontId="6" fillId="2" borderId="25" xfId="5" applyNumberFormat="1" applyFont="1" applyFill="1" applyBorder="1" applyAlignment="1">
      <alignment horizontal="center" vertical="center" wrapText="1"/>
    </xf>
    <xf numFmtId="0" fontId="2" fillId="5" borderId="0" xfId="0" applyFont="1" applyFill="1"/>
    <xf numFmtId="0" fontId="7" fillId="5" borderId="26" xfId="0" applyFont="1" applyFill="1" applyBorder="1" applyAlignment="1">
      <alignment horizontal="center" vertical="center" wrapText="1"/>
    </xf>
    <xf numFmtId="2" fontId="7" fillId="5" borderId="0" xfId="6" applyNumberFormat="1" applyFont="1" applyFill="1" applyBorder="1" applyAlignment="1">
      <alignment horizontal="center" vertical="center" wrapText="1"/>
    </xf>
    <xf numFmtId="9" fontId="7" fillId="5" borderId="0" xfId="7" applyNumberFormat="1" applyFont="1" applyFill="1" applyBorder="1" applyAlignment="1">
      <alignment horizontal="center" vertical="center" wrapText="1"/>
    </xf>
    <xf numFmtId="165" fontId="8" fillId="5" borderId="0" xfId="8" applyFont="1" applyFill="1" applyBorder="1" applyAlignment="1">
      <alignment vertical="center" wrapText="1"/>
    </xf>
    <xf numFmtId="2" fontId="7" fillId="5" borderId="0" xfId="7" applyNumberFormat="1" applyFont="1" applyFill="1" applyBorder="1" applyAlignment="1">
      <alignment horizontal="center" vertical="center" wrapText="1"/>
    </xf>
    <xf numFmtId="165" fontId="7" fillId="5" borderId="9" xfId="8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66" fontId="7" fillId="0" borderId="7" xfId="0" quotePrefix="1" applyNumberFormat="1" applyFont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wrapText="1"/>
    </xf>
    <xf numFmtId="2" fontId="8" fillId="0" borderId="7" xfId="6" applyNumberFormat="1" applyFont="1" applyFill="1" applyBorder="1" applyAlignment="1">
      <alignment horizontal="center" vertical="center" wrapText="1"/>
    </xf>
    <xf numFmtId="2" fontId="7" fillId="2" borderId="7" xfId="7" applyNumberFormat="1" applyFont="1" applyFill="1" applyBorder="1" applyAlignment="1">
      <alignment horizontal="center" vertical="center" wrapText="1"/>
    </xf>
    <xf numFmtId="165" fontId="7" fillId="0" borderId="16" xfId="8" applyFont="1" applyFill="1" applyBorder="1" applyAlignment="1">
      <alignment vertical="center" wrapText="1"/>
    </xf>
    <xf numFmtId="166" fontId="2" fillId="0" borderId="0" xfId="8" applyNumberFormat="1" applyFont="1"/>
    <xf numFmtId="166" fontId="8" fillId="0" borderId="7" xfId="0" quotePrefix="1" applyNumberFormat="1" applyFont="1" applyBorder="1" applyAlignment="1">
      <alignment horizontal="left" vertical="center" wrapText="1"/>
    </xf>
    <xf numFmtId="2" fontId="8" fillId="5" borderId="0" xfId="6" applyNumberFormat="1" applyFont="1" applyFill="1" applyBorder="1" applyAlignment="1">
      <alignment horizontal="center" vertical="center" wrapText="1"/>
    </xf>
    <xf numFmtId="9" fontId="8" fillId="5" borderId="0" xfId="7" applyNumberFormat="1" applyFont="1" applyFill="1" applyBorder="1" applyAlignment="1">
      <alignment horizontal="center" vertical="center" wrapText="1"/>
    </xf>
    <xf numFmtId="2" fontId="8" fillId="5" borderId="0" xfId="7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10" fontId="8" fillId="0" borderId="7" xfId="7" applyNumberFormat="1" applyFont="1" applyFill="1" applyBorder="1" applyAlignment="1">
      <alignment horizontal="center" vertical="center" wrapText="1"/>
    </xf>
    <xf numFmtId="2" fontId="8" fillId="2" borderId="7" xfId="7" applyNumberFormat="1" applyFont="1" applyFill="1" applyBorder="1" applyAlignment="1">
      <alignment horizontal="center" vertical="center" wrapText="1"/>
    </xf>
    <xf numFmtId="165" fontId="8" fillId="2" borderId="7" xfId="8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7" fillId="0" borderId="7" xfId="6" applyNumberFormat="1" applyFont="1" applyFill="1" applyBorder="1" applyAlignment="1">
      <alignment horizontal="center" vertical="center" wrapText="1"/>
    </xf>
    <xf numFmtId="10" fontId="7" fillId="0" borderId="7" xfId="7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5" borderId="29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2" fontId="7" fillId="5" borderId="14" xfId="6" applyNumberFormat="1" applyFont="1" applyFill="1" applyBorder="1" applyAlignment="1">
      <alignment horizontal="center" vertical="center" wrapText="1"/>
    </xf>
    <xf numFmtId="9" fontId="7" fillId="5" borderId="14" xfId="7" applyNumberFormat="1" applyFont="1" applyFill="1" applyBorder="1" applyAlignment="1">
      <alignment horizontal="center" vertical="center" wrapText="1"/>
    </xf>
    <xf numFmtId="165" fontId="8" fillId="5" borderId="14" xfId="8" applyFont="1" applyFill="1" applyBorder="1" applyAlignment="1">
      <alignment vertical="center" wrapText="1"/>
    </xf>
    <xf numFmtId="2" fontId="7" fillId="5" borderId="14" xfId="7" applyNumberFormat="1" applyFont="1" applyFill="1" applyBorder="1" applyAlignment="1">
      <alignment horizontal="center" vertical="center" wrapText="1"/>
    </xf>
    <xf numFmtId="165" fontId="7" fillId="5" borderId="30" xfId="8" applyFont="1" applyFill="1" applyBorder="1" applyAlignment="1">
      <alignment vertical="center" wrapText="1"/>
    </xf>
    <xf numFmtId="0" fontId="6" fillId="2" borderId="6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justify" vertical="center" wrapTex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vertical="center" wrapText="1"/>
    </xf>
    <xf numFmtId="10" fontId="6" fillId="0" borderId="7" xfId="5" applyNumberFormat="1" applyFont="1" applyBorder="1" applyAlignment="1">
      <alignment horizontal="center" vertical="center" wrapText="1"/>
    </xf>
    <xf numFmtId="165" fontId="6" fillId="2" borderId="16" xfId="5" applyNumberFormat="1" applyFont="1" applyFill="1" applyBorder="1" applyAlignment="1">
      <alignment horizontal="center" vertical="center" wrapText="1"/>
    </xf>
    <xf numFmtId="167" fontId="7" fillId="0" borderId="27" xfId="5" applyNumberFormat="1" applyFont="1" applyBorder="1" applyAlignment="1">
      <alignment horizontal="center" vertical="center" wrapText="1"/>
    </xf>
    <xf numFmtId="0" fontId="7" fillId="2" borderId="31" xfId="5" applyFont="1" applyFill="1" applyBorder="1" applyAlignment="1">
      <alignment horizontal="justify" vertical="center" wrapText="1"/>
    </xf>
    <xf numFmtId="0" fontId="7" fillId="2" borderId="23" xfId="5" applyFont="1" applyFill="1" applyBorder="1" applyAlignment="1">
      <alignment horizontal="center" vertical="center" wrapText="1"/>
    </xf>
    <xf numFmtId="9" fontId="7" fillId="0" borderId="7" xfId="3" applyFont="1" applyFill="1" applyBorder="1" applyAlignment="1">
      <alignment horizontal="center" vertical="center" wrapText="1"/>
    </xf>
    <xf numFmtId="165" fontId="8" fillId="2" borderId="23" xfId="8" applyFont="1" applyFill="1" applyBorder="1" applyAlignment="1">
      <alignment horizontal="center" vertical="center" wrapText="1"/>
    </xf>
    <xf numFmtId="165" fontId="7" fillId="0" borderId="16" xfId="8" applyFont="1" applyFill="1" applyBorder="1" applyAlignment="1">
      <alignment horizontal="right" vertical="center" wrapText="1"/>
    </xf>
    <xf numFmtId="166" fontId="2" fillId="0" borderId="0" xfId="5" applyNumberFormat="1" applyFont="1"/>
    <xf numFmtId="165" fontId="8" fillId="0" borderId="23" xfId="8" applyFont="1" applyFill="1" applyBorder="1" applyAlignment="1">
      <alignment horizontal="center" vertical="center" wrapText="1"/>
    </xf>
    <xf numFmtId="165" fontId="6" fillId="5" borderId="16" xfId="8" applyFont="1" applyFill="1" applyBorder="1" applyAlignment="1">
      <alignment vertical="center" wrapText="1"/>
    </xf>
    <xf numFmtId="0" fontId="6" fillId="0" borderId="7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165" fontId="8" fillId="0" borderId="7" xfId="8" applyFont="1" applyFill="1" applyBorder="1" applyAlignment="1">
      <alignment horizontal="center" vertical="center" wrapText="1"/>
    </xf>
    <xf numFmtId="0" fontId="2" fillId="2" borderId="0" xfId="5" applyFont="1" applyFill="1"/>
    <xf numFmtId="0" fontId="2" fillId="8" borderId="0" xfId="5" applyFont="1" applyFill="1"/>
    <xf numFmtId="166" fontId="3" fillId="5" borderId="0" xfId="5" applyNumberFormat="1" applyFont="1" applyFill="1"/>
    <xf numFmtId="0" fontId="2" fillId="5" borderId="0" xfId="5" applyFont="1" applyFill="1"/>
    <xf numFmtId="0" fontId="9" fillId="0" borderId="0" xfId="0" applyFont="1"/>
    <xf numFmtId="0" fontId="6" fillId="2" borderId="2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5" fontId="6" fillId="0" borderId="34" xfId="8" applyFont="1" applyBorder="1" applyAlignment="1">
      <alignment vertical="center" wrapText="1"/>
    </xf>
    <xf numFmtId="44" fontId="2" fillId="0" borderId="0" xfId="0" applyNumberFormat="1" applyFont="1"/>
    <xf numFmtId="10" fontId="2" fillId="0" borderId="0" xfId="3" applyNumberFormat="1" applyFont="1"/>
    <xf numFmtId="0" fontId="7" fillId="2" borderId="2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5" fontId="6" fillId="0" borderId="9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3" applyNumberFormat="1" applyFont="1"/>
    <xf numFmtId="41" fontId="2" fillId="8" borderId="0" xfId="1" applyFont="1" applyFill="1"/>
    <xf numFmtId="2" fontId="10" fillId="8" borderId="0" xfId="3" applyNumberFormat="1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6" fillId="5" borderId="36" xfId="5" applyFont="1" applyFill="1" applyBorder="1" applyAlignment="1">
      <alignment horizontal="center" vertical="center" wrapText="1"/>
    </xf>
    <xf numFmtId="0" fontId="6" fillId="5" borderId="0" xfId="5" applyFont="1" applyFill="1" applyBorder="1" applyAlignment="1">
      <alignment horizontal="left" vertical="center" wrapText="1"/>
    </xf>
    <xf numFmtId="0" fontId="7" fillId="5" borderId="0" xfId="5" applyFont="1" applyFill="1" applyBorder="1" applyAlignment="1">
      <alignment horizontal="center" vertical="center" wrapText="1"/>
    </xf>
    <xf numFmtId="0" fontId="6" fillId="2" borderId="24" xfId="5" applyFont="1" applyFill="1" applyBorder="1" applyAlignment="1">
      <alignment horizontal="justify" vertical="center" wrapText="1"/>
    </xf>
    <xf numFmtId="0" fontId="6" fillId="5" borderId="6" xfId="5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6" fillId="6" borderId="6" xfId="5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9" fontId="7" fillId="0" borderId="7" xfId="9" applyFont="1" applyBorder="1" applyAlignment="1">
      <alignment horizontal="center" vertical="center" wrapText="1"/>
    </xf>
    <xf numFmtId="165" fontId="7" fillId="0" borderId="7" xfId="8" applyFont="1" applyBorder="1" applyAlignment="1">
      <alignment vertical="center" wrapText="1"/>
    </xf>
    <xf numFmtId="9" fontId="7" fillId="0" borderId="7" xfId="9" applyFont="1" applyFill="1" applyBorder="1" applyAlignment="1">
      <alignment horizontal="left" vertical="center"/>
    </xf>
    <xf numFmtId="165" fontId="7" fillId="0" borderId="7" xfId="8" applyFont="1" applyFill="1" applyBorder="1" applyAlignment="1">
      <alignment vertical="center" wrapText="1"/>
    </xf>
    <xf numFmtId="9" fontId="7" fillId="0" borderId="7" xfId="9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vertical="center"/>
    </xf>
    <xf numFmtId="0" fontId="5" fillId="5" borderId="14" xfId="0" applyFont="1" applyFill="1" applyBorder="1" applyAlignment="1">
      <alignment vertical="center"/>
    </xf>
    <xf numFmtId="165" fontId="6" fillId="12" borderId="16" xfId="2" applyNumberFormat="1" applyFont="1" applyFill="1" applyBorder="1" applyAlignment="1">
      <alignment vertical="center"/>
    </xf>
    <xf numFmtId="44" fontId="12" fillId="0" borderId="0" xfId="10" applyFont="1"/>
    <xf numFmtId="2" fontId="7" fillId="0" borderId="23" xfId="6" applyNumberFormat="1" applyFont="1" applyFill="1" applyBorder="1" applyAlignment="1">
      <alignment horizontal="center" vertical="center" wrapText="1"/>
    </xf>
    <xf numFmtId="9" fontId="7" fillId="0" borderId="23" xfId="3" applyFont="1" applyFill="1" applyBorder="1" applyAlignment="1">
      <alignment horizontal="center" vertical="center" wrapText="1"/>
    </xf>
    <xf numFmtId="165" fontId="7" fillId="0" borderId="28" xfId="8" applyFont="1" applyFill="1" applyBorder="1" applyAlignment="1">
      <alignment horizontal="right" vertical="center" wrapText="1"/>
    </xf>
    <xf numFmtId="165" fontId="6" fillId="0" borderId="7" xfId="8" applyFont="1" applyFill="1" applyBorder="1" applyAlignment="1">
      <alignment vertical="center" wrapText="1"/>
    </xf>
    <xf numFmtId="0" fontId="7" fillId="0" borderId="23" xfId="5" applyFont="1" applyBorder="1" applyAlignment="1">
      <alignment horizontal="center" vertical="center" wrapText="1"/>
    </xf>
    <xf numFmtId="165" fontId="8" fillId="0" borderId="40" xfId="8" applyFont="1" applyFill="1" applyBorder="1" applyAlignment="1">
      <alignment horizontal="center" vertical="center" wrapText="1"/>
    </xf>
    <xf numFmtId="165" fontId="6" fillId="7" borderId="41" xfId="8" applyFont="1" applyFill="1" applyBorder="1" applyAlignment="1">
      <alignment vertical="center" wrapText="1"/>
    </xf>
    <xf numFmtId="165" fontId="6" fillId="9" borderId="7" xfId="8" applyFont="1" applyFill="1" applyBorder="1" applyAlignment="1">
      <alignment vertical="center" wrapText="1"/>
    </xf>
    <xf numFmtId="165" fontId="6" fillId="10" borderId="35" xfId="8" applyFont="1" applyFill="1" applyBorder="1" applyAlignment="1">
      <alignment vertical="center"/>
    </xf>
    <xf numFmtId="165" fontId="6" fillId="11" borderId="16" xfId="8" applyFont="1" applyFill="1" applyBorder="1" applyAlignment="1">
      <alignment vertical="center"/>
    </xf>
    <xf numFmtId="0" fontId="13" fillId="2" borderId="0" xfId="0" applyFont="1" applyFill="1"/>
    <xf numFmtId="0" fontId="13" fillId="0" borderId="0" xfId="0" applyFont="1"/>
    <xf numFmtId="10" fontId="13" fillId="0" borderId="0" xfId="3" applyNumberFormat="1" applyFont="1"/>
    <xf numFmtId="0" fontId="14" fillId="8" borderId="0" xfId="0" applyFont="1" applyFill="1" applyAlignment="1">
      <alignment horizontal="center" vertical="center"/>
    </xf>
    <xf numFmtId="165" fontId="2" fillId="5" borderId="0" xfId="0" applyNumberFormat="1" applyFont="1" applyFill="1"/>
    <xf numFmtId="44" fontId="13" fillId="0" borderId="0" xfId="10" applyFont="1"/>
    <xf numFmtId="0" fontId="7" fillId="0" borderId="32" xfId="5" quotePrefix="1" applyFont="1" applyBorder="1" applyAlignment="1">
      <alignment horizontal="justify" vertical="center" wrapText="1"/>
    </xf>
    <xf numFmtId="0" fontId="7" fillId="0" borderId="33" xfId="5" quotePrefix="1" applyFont="1" applyBorder="1" applyAlignment="1">
      <alignment horizontal="justify" vertical="center" wrapText="1"/>
    </xf>
    <xf numFmtId="4" fontId="6" fillId="11" borderId="6" xfId="0" applyNumberFormat="1" applyFont="1" applyFill="1" applyBorder="1" applyAlignment="1">
      <alignment horizontal="center" vertical="center" wrapText="1"/>
    </xf>
    <xf numFmtId="4" fontId="6" fillId="11" borderId="7" xfId="0" applyNumberFormat="1" applyFont="1" applyFill="1" applyBorder="1" applyAlignment="1">
      <alignment horizontal="center" vertical="center" wrapText="1"/>
    </xf>
    <xf numFmtId="0" fontId="6" fillId="12" borderId="6" xfId="0" applyFont="1" applyFill="1" applyBorder="1" applyAlignment="1">
      <alignment horizontal="center" vertical="center" wrapText="1"/>
    </xf>
    <xf numFmtId="0" fontId="6" fillId="12" borderId="7" xfId="0" applyFont="1" applyFill="1" applyBorder="1" applyAlignment="1">
      <alignment horizontal="center" vertical="center" wrapText="1"/>
    </xf>
    <xf numFmtId="0" fontId="7" fillId="0" borderId="26" xfId="0" quotePrefix="1" applyFont="1" applyBorder="1" applyAlignment="1">
      <alignment horizontal="justify" vertical="center" wrapText="1"/>
    </xf>
    <xf numFmtId="0" fontId="7" fillId="0" borderId="0" xfId="0" quotePrefix="1" applyFont="1" applyAlignment="1">
      <alignment horizontal="justify" vertical="center" wrapText="1"/>
    </xf>
    <xf numFmtId="0" fontId="8" fillId="2" borderId="26" xfId="0" quotePrefix="1" applyFont="1" applyFill="1" applyBorder="1" applyAlignment="1">
      <alignment horizontal="justify" vertical="center" wrapText="1"/>
    </xf>
    <xf numFmtId="0" fontId="8" fillId="2" borderId="0" xfId="0" quotePrefix="1" applyFont="1" applyFill="1" applyAlignment="1">
      <alignment horizontal="justify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5" fillId="4" borderId="20" xfId="4" applyFont="1" applyFill="1" applyBorder="1" applyAlignment="1">
      <alignment horizontal="center" vertical="center" wrapText="1"/>
    </xf>
    <xf numFmtId="0" fontId="5" fillId="4" borderId="11" xfId="4" applyFont="1" applyFill="1" applyBorder="1" applyAlignment="1">
      <alignment horizontal="center" vertical="center" wrapText="1"/>
    </xf>
    <xf numFmtId="0" fontId="5" fillId="4" borderId="12" xfId="4" applyFont="1" applyFill="1" applyBorder="1" applyAlignment="1">
      <alignment horizontal="center" vertical="center" wrapText="1"/>
    </xf>
    <xf numFmtId="0" fontId="6" fillId="5" borderId="13" xfId="5" applyFont="1" applyFill="1" applyBorder="1" applyAlignment="1">
      <alignment horizontal="left" vertical="center" wrapText="1"/>
    </xf>
    <xf numFmtId="0" fontId="6" fillId="5" borderId="14" xfId="5" applyFont="1" applyFill="1" applyBorder="1" applyAlignment="1">
      <alignment horizontal="left" vertical="center" wrapText="1"/>
    </xf>
    <xf numFmtId="0" fontId="6" fillId="5" borderId="15" xfId="5" applyFont="1" applyFill="1" applyBorder="1" applyAlignment="1">
      <alignment horizontal="left" vertical="center" wrapText="1"/>
    </xf>
    <xf numFmtId="166" fontId="5" fillId="5" borderId="13" xfId="0" quotePrefix="1" applyNumberFormat="1" applyFont="1" applyFill="1" applyBorder="1" applyAlignment="1">
      <alignment horizontal="left" vertical="center" wrapText="1"/>
    </xf>
    <xf numFmtId="166" fontId="5" fillId="5" borderId="14" xfId="0" quotePrefix="1" applyNumberFormat="1" applyFont="1" applyFill="1" applyBorder="1" applyAlignment="1">
      <alignment horizontal="left" vertical="center" wrapText="1"/>
    </xf>
    <xf numFmtId="166" fontId="5" fillId="5" borderId="15" xfId="0" quotePrefix="1" applyNumberFormat="1" applyFont="1" applyFill="1" applyBorder="1" applyAlignment="1">
      <alignment horizontal="left" vertical="center" wrapText="1"/>
    </xf>
    <xf numFmtId="166" fontId="6" fillId="5" borderId="13" xfId="0" quotePrefix="1" applyNumberFormat="1" applyFont="1" applyFill="1" applyBorder="1" applyAlignment="1">
      <alignment horizontal="left" vertical="center" wrapText="1"/>
    </xf>
    <xf numFmtId="166" fontId="6" fillId="5" borderId="14" xfId="0" quotePrefix="1" applyNumberFormat="1" applyFont="1" applyFill="1" applyBorder="1" applyAlignment="1">
      <alignment horizontal="left" vertical="center" wrapText="1"/>
    </xf>
    <xf numFmtId="166" fontId="6" fillId="5" borderId="15" xfId="0" quotePrefix="1" applyNumberFormat="1" applyFont="1" applyFill="1" applyBorder="1" applyAlignment="1">
      <alignment horizontal="left" vertical="center" wrapText="1"/>
    </xf>
    <xf numFmtId="2" fontId="6" fillId="7" borderId="42" xfId="5" applyNumberFormat="1" applyFont="1" applyFill="1" applyBorder="1" applyAlignment="1">
      <alignment horizontal="right" vertical="center" wrapText="1"/>
    </xf>
    <xf numFmtId="2" fontId="6" fillId="7" borderId="43" xfId="5" applyNumberFormat="1" applyFont="1" applyFill="1" applyBorder="1" applyAlignment="1">
      <alignment horizontal="right" vertical="center" wrapText="1"/>
    </xf>
    <xf numFmtId="2" fontId="6" fillId="9" borderId="13" xfId="5" applyNumberFormat="1" applyFont="1" applyFill="1" applyBorder="1" applyAlignment="1">
      <alignment horizontal="right" vertical="center" wrapText="1"/>
    </xf>
    <xf numFmtId="2" fontId="6" fillId="9" borderId="14" xfId="5" applyNumberFormat="1" applyFont="1" applyFill="1" applyBorder="1" applyAlignment="1">
      <alignment horizontal="right" vertical="center" wrapText="1"/>
    </xf>
    <xf numFmtId="0" fontId="6" fillId="7" borderId="37" xfId="0" applyFont="1" applyFill="1" applyBorder="1" applyAlignment="1">
      <alignment horizontal="right" vertical="center" wrapText="1"/>
    </xf>
    <xf numFmtId="0" fontId="6" fillId="7" borderId="38" xfId="0" applyFont="1" applyFill="1" applyBorder="1" applyAlignment="1">
      <alignment horizontal="right" vertical="center" wrapText="1"/>
    </xf>
    <xf numFmtId="0" fontId="6" fillId="7" borderId="39" xfId="0" applyFont="1" applyFill="1" applyBorder="1" applyAlignment="1">
      <alignment horizontal="righ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6" fillId="0" borderId="13" xfId="0" quotePrefix="1" applyFont="1" applyBorder="1" applyAlignment="1">
      <alignment horizontal="right"/>
    </xf>
    <xf numFmtId="0" fontId="6" fillId="0" borderId="14" xfId="0" quotePrefix="1" applyFont="1" applyBorder="1" applyAlignment="1">
      <alignment horizontal="right"/>
    </xf>
    <xf numFmtId="0" fontId="6" fillId="0" borderId="15" xfId="0" quotePrefix="1" applyFont="1" applyBorder="1" applyAlignment="1">
      <alignment horizontal="right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right" vertical="center"/>
    </xf>
    <xf numFmtId="2" fontId="6" fillId="0" borderId="26" xfId="5" applyNumberFormat="1" applyFont="1" applyFill="1" applyBorder="1" applyAlignment="1">
      <alignment horizontal="center" vertical="center" wrapText="1"/>
    </xf>
    <xf numFmtId="2" fontId="6" fillId="0" borderId="0" xfId="5" applyNumberFormat="1" applyFont="1" applyFill="1" applyBorder="1" applyAlignment="1">
      <alignment horizontal="center" vertical="center" wrapText="1"/>
    </xf>
    <xf numFmtId="2" fontId="6" fillId="0" borderId="9" xfId="5" applyNumberFormat="1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2" fontId="6" fillId="0" borderId="20" xfId="5" applyNumberFormat="1" applyFont="1" applyFill="1" applyBorder="1" applyAlignment="1">
      <alignment horizontal="center" vertical="center" wrapText="1"/>
    </xf>
    <xf numFmtId="2" fontId="6" fillId="0" borderId="11" xfId="5" applyNumberFormat="1" applyFont="1" applyFill="1" applyBorder="1" applyAlignment="1">
      <alignment horizontal="center" vertical="center" wrapText="1"/>
    </xf>
    <xf numFmtId="2" fontId="6" fillId="0" borderId="12" xfId="5" applyNumberFormat="1" applyFont="1" applyFill="1" applyBorder="1" applyAlignment="1">
      <alignment horizontal="center" vertical="center" wrapText="1"/>
    </xf>
  </cellXfs>
  <cellStyles count="11">
    <cellStyle name="Millares [0]" xfId="1" builtinId="6"/>
    <cellStyle name="Millares 7" xfId="6" xr:uid="{BABA2306-B853-4D52-94FA-F5F5B7D510B1}"/>
    <cellStyle name="Millares_ACTA DE MODIFICACION" xfId="7" xr:uid="{3B7AB85E-D504-4CE5-A6FE-6B0EE42FAD93}"/>
    <cellStyle name="Moneda" xfId="10" builtinId="4"/>
    <cellStyle name="Moneda [0]" xfId="2" builtinId="7"/>
    <cellStyle name="Moneda 3 2 2" xfId="8" xr:uid="{14FDD8F2-0805-4621-9225-9FA4F9C4E61E}"/>
    <cellStyle name="Normal" xfId="0" builtinId="0"/>
    <cellStyle name="Normal 13 2" xfId="4" xr:uid="{AB49F725-B9AA-4459-989E-8490A468BBC9}"/>
    <cellStyle name="Normal 3 3" xfId="5" xr:uid="{A813B5E5-1C1B-4439-A19D-6C0AA518C406}"/>
    <cellStyle name="Porcentaje" xfId="3" builtinId="5"/>
    <cellStyle name="Porcentaje 3" xfId="9" xr:uid="{7D42909A-A4C9-4A40-913B-05EAB371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2841783</xdr:colOff>
      <xdr:row>6</xdr:row>
      <xdr:rowOff>111878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79DC3B-BA31-439F-86A3-2C8C8F94C0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04115" y="247922"/>
          <a:ext cx="2117803" cy="113875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304800</xdr:colOff>
      <xdr:row>53</xdr:row>
      <xdr:rowOff>55244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5B2A3758-2080-4410-AD68-C8A93038FFE3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0016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32</xdr:row>
      <xdr:rowOff>0</xdr:rowOff>
    </xdr:from>
    <xdr:ext cx="304800" cy="305594"/>
    <xdr:sp macro="" textlink="">
      <xdr:nvSpPr>
        <xdr:cNvPr id="5" name="avatar">
          <a:extLst>
            <a:ext uri="{FF2B5EF4-FFF2-40B4-BE49-F238E27FC236}">
              <a16:creationId xmlns:a16="http://schemas.microsoft.com/office/drawing/2014/main" id="{77E84BEB-471B-49DC-86EA-8CEB41D6371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8229600"/>
          <a:ext cx="304800" cy="3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53</xdr:row>
      <xdr:rowOff>0</xdr:rowOff>
    </xdr:from>
    <xdr:ext cx="304800" cy="322074"/>
    <xdr:sp macro="" textlink="">
      <xdr:nvSpPr>
        <xdr:cNvPr id="7" name="avatar">
          <a:extLst>
            <a:ext uri="{FF2B5EF4-FFF2-40B4-BE49-F238E27FC236}">
              <a16:creationId xmlns:a16="http://schemas.microsoft.com/office/drawing/2014/main" id="{F1A2FC6B-69BF-4094-8143-39918F1807D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2683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54</xdr:row>
      <xdr:rowOff>0</xdr:rowOff>
    </xdr:from>
    <xdr:ext cx="304800" cy="322074"/>
    <xdr:sp macro="" textlink="">
      <xdr:nvSpPr>
        <xdr:cNvPr id="8" name="avatar">
          <a:extLst>
            <a:ext uri="{FF2B5EF4-FFF2-40B4-BE49-F238E27FC236}">
              <a16:creationId xmlns:a16="http://schemas.microsoft.com/office/drawing/2014/main" id="{E9FFE1E5-7882-4634-A10C-1447F9A13B80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5350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55</xdr:row>
      <xdr:rowOff>0</xdr:rowOff>
    </xdr:from>
    <xdr:ext cx="304800" cy="322074"/>
    <xdr:sp macro="" textlink="">
      <xdr:nvSpPr>
        <xdr:cNvPr id="9" name="avatar">
          <a:extLst>
            <a:ext uri="{FF2B5EF4-FFF2-40B4-BE49-F238E27FC236}">
              <a16:creationId xmlns:a16="http://schemas.microsoft.com/office/drawing/2014/main" id="{AB6C1002-604C-4EDB-85E7-FD18CF7661C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8017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55</xdr:row>
      <xdr:rowOff>0</xdr:rowOff>
    </xdr:from>
    <xdr:ext cx="304800" cy="322074"/>
    <xdr:sp macro="" textlink="">
      <xdr:nvSpPr>
        <xdr:cNvPr id="10" name="avatar">
          <a:extLst>
            <a:ext uri="{FF2B5EF4-FFF2-40B4-BE49-F238E27FC236}">
              <a16:creationId xmlns:a16="http://schemas.microsoft.com/office/drawing/2014/main" id="{6A483539-E8DB-42E2-9109-6D67C80B8DD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8017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56</xdr:row>
      <xdr:rowOff>0</xdr:rowOff>
    </xdr:from>
    <xdr:ext cx="304800" cy="322074"/>
    <xdr:sp macro="" textlink="">
      <xdr:nvSpPr>
        <xdr:cNvPr id="11" name="avatar">
          <a:extLst>
            <a:ext uri="{FF2B5EF4-FFF2-40B4-BE49-F238E27FC236}">
              <a16:creationId xmlns:a16="http://schemas.microsoft.com/office/drawing/2014/main" id="{CCFBD366-38A0-422A-AE39-650FAE12EB7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068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56</xdr:row>
      <xdr:rowOff>0</xdr:rowOff>
    </xdr:from>
    <xdr:ext cx="304800" cy="322074"/>
    <xdr:sp macro="" textlink="">
      <xdr:nvSpPr>
        <xdr:cNvPr id="12" name="avatar">
          <a:extLst>
            <a:ext uri="{FF2B5EF4-FFF2-40B4-BE49-F238E27FC236}">
              <a16:creationId xmlns:a16="http://schemas.microsoft.com/office/drawing/2014/main" id="{6A0AD905-3F0B-4609-B86B-5A8AE87A9F1E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068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13" name="avatar">
          <a:extLst>
            <a:ext uri="{FF2B5EF4-FFF2-40B4-BE49-F238E27FC236}">
              <a16:creationId xmlns:a16="http://schemas.microsoft.com/office/drawing/2014/main" id="{FCFE0367-C076-4238-8390-DFDB648A077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335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14" name="avatar">
          <a:extLst>
            <a:ext uri="{FF2B5EF4-FFF2-40B4-BE49-F238E27FC236}">
              <a16:creationId xmlns:a16="http://schemas.microsoft.com/office/drawing/2014/main" id="{A70F5747-FA97-4ED5-8D87-C95851345EC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335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59</xdr:row>
      <xdr:rowOff>0</xdr:rowOff>
    </xdr:from>
    <xdr:ext cx="304800" cy="322074"/>
    <xdr:sp macro="" textlink="">
      <xdr:nvSpPr>
        <xdr:cNvPr id="15" name="avatar">
          <a:extLst>
            <a:ext uri="{FF2B5EF4-FFF2-40B4-BE49-F238E27FC236}">
              <a16:creationId xmlns:a16="http://schemas.microsoft.com/office/drawing/2014/main" id="{22435624-4AA6-4F5E-B4C2-C91CA529A0E3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6018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59</xdr:row>
      <xdr:rowOff>0</xdr:rowOff>
    </xdr:from>
    <xdr:ext cx="304800" cy="322074"/>
    <xdr:sp macro="" textlink="">
      <xdr:nvSpPr>
        <xdr:cNvPr id="16" name="avatar">
          <a:extLst>
            <a:ext uri="{FF2B5EF4-FFF2-40B4-BE49-F238E27FC236}">
              <a16:creationId xmlns:a16="http://schemas.microsoft.com/office/drawing/2014/main" id="{FC8F2CF2-548F-4109-B70E-F03F092451F7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6018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60</xdr:row>
      <xdr:rowOff>0</xdr:rowOff>
    </xdr:from>
    <xdr:ext cx="304800" cy="322074"/>
    <xdr:sp macro="" textlink="">
      <xdr:nvSpPr>
        <xdr:cNvPr id="17" name="avatar">
          <a:extLst>
            <a:ext uri="{FF2B5EF4-FFF2-40B4-BE49-F238E27FC236}">
              <a16:creationId xmlns:a16="http://schemas.microsoft.com/office/drawing/2014/main" id="{F5C02F5F-38A4-4630-BDC7-663A0588F5BA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8685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60</xdr:row>
      <xdr:rowOff>0</xdr:rowOff>
    </xdr:from>
    <xdr:ext cx="304800" cy="322074"/>
    <xdr:sp macro="" textlink="">
      <xdr:nvSpPr>
        <xdr:cNvPr id="18" name="avatar">
          <a:extLst>
            <a:ext uri="{FF2B5EF4-FFF2-40B4-BE49-F238E27FC236}">
              <a16:creationId xmlns:a16="http://schemas.microsoft.com/office/drawing/2014/main" id="{ECA9E7CF-CED3-4EFB-9C31-4775BA9067E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8685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19" name="avatar">
          <a:extLst>
            <a:ext uri="{FF2B5EF4-FFF2-40B4-BE49-F238E27FC236}">
              <a16:creationId xmlns:a16="http://schemas.microsoft.com/office/drawing/2014/main" id="{93F1BECB-7ACD-4FEE-9F87-5D355C19A34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1352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20" name="avatar">
          <a:extLst>
            <a:ext uri="{FF2B5EF4-FFF2-40B4-BE49-F238E27FC236}">
              <a16:creationId xmlns:a16="http://schemas.microsoft.com/office/drawing/2014/main" id="{D1F9DFE5-0869-4823-8945-137083D9F87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1352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21" name="avatar">
          <a:extLst>
            <a:ext uri="{FF2B5EF4-FFF2-40B4-BE49-F238E27FC236}">
              <a16:creationId xmlns:a16="http://schemas.microsoft.com/office/drawing/2014/main" id="{E73ECFF8-FDCD-4246-8D16-55E6308E5651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4019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22" name="avatar">
          <a:extLst>
            <a:ext uri="{FF2B5EF4-FFF2-40B4-BE49-F238E27FC236}">
              <a16:creationId xmlns:a16="http://schemas.microsoft.com/office/drawing/2014/main" id="{2102C9C4-9B25-4F1F-908B-06D28BFBD75B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4019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23" name="avatar">
          <a:extLst>
            <a:ext uri="{FF2B5EF4-FFF2-40B4-BE49-F238E27FC236}">
              <a16:creationId xmlns:a16="http://schemas.microsoft.com/office/drawing/2014/main" id="{2B6A53B3-F348-499E-9CE4-9228113D363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66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24" name="avatar">
          <a:extLst>
            <a:ext uri="{FF2B5EF4-FFF2-40B4-BE49-F238E27FC236}">
              <a16:creationId xmlns:a16="http://schemas.microsoft.com/office/drawing/2014/main" id="{D864B0E5-4760-48BA-9692-31AD863CD71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66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25" name="avatar">
          <a:extLst>
            <a:ext uri="{FF2B5EF4-FFF2-40B4-BE49-F238E27FC236}">
              <a16:creationId xmlns:a16="http://schemas.microsoft.com/office/drawing/2014/main" id="{31393D90-2112-4C9E-A4BA-F315C9DB9F7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9353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26" name="avatar">
          <a:extLst>
            <a:ext uri="{FF2B5EF4-FFF2-40B4-BE49-F238E27FC236}">
              <a16:creationId xmlns:a16="http://schemas.microsoft.com/office/drawing/2014/main" id="{25E098F9-6AB3-4516-95B9-4F0B5297053F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9353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27" name="avatar">
          <a:extLst>
            <a:ext uri="{FF2B5EF4-FFF2-40B4-BE49-F238E27FC236}">
              <a16:creationId xmlns:a16="http://schemas.microsoft.com/office/drawing/2014/main" id="{138B6395-63D5-4C1B-BAEE-73F37D40749A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354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28" name="avatar">
          <a:extLst>
            <a:ext uri="{FF2B5EF4-FFF2-40B4-BE49-F238E27FC236}">
              <a16:creationId xmlns:a16="http://schemas.microsoft.com/office/drawing/2014/main" id="{1AB87697-80FE-4308-870B-C3D968886127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354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29" name="avatar">
          <a:extLst>
            <a:ext uri="{FF2B5EF4-FFF2-40B4-BE49-F238E27FC236}">
              <a16:creationId xmlns:a16="http://schemas.microsoft.com/office/drawing/2014/main" id="{E5E44CED-1361-4874-BFFC-149CC7788898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0" name="avatar">
          <a:extLst>
            <a:ext uri="{FF2B5EF4-FFF2-40B4-BE49-F238E27FC236}">
              <a16:creationId xmlns:a16="http://schemas.microsoft.com/office/drawing/2014/main" id="{BEE8AD57-25D4-4C8A-AEB1-E0391CB164EA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1" name="avatar">
          <a:extLst>
            <a:ext uri="{FF2B5EF4-FFF2-40B4-BE49-F238E27FC236}">
              <a16:creationId xmlns:a16="http://schemas.microsoft.com/office/drawing/2014/main" id="{2C866BC1-704A-46E4-A7C1-5CC1387AA50F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2" name="avatar">
          <a:extLst>
            <a:ext uri="{FF2B5EF4-FFF2-40B4-BE49-F238E27FC236}">
              <a16:creationId xmlns:a16="http://schemas.microsoft.com/office/drawing/2014/main" id="{7D7A0256-21E4-4F38-BB4A-DC5AD6B9C53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3" name="avatar">
          <a:extLst>
            <a:ext uri="{FF2B5EF4-FFF2-40B4-BE49-F238E27FC236}">
              <a16:creationId xmlns:a16="http://schemas.microsoft.com/office/drawing/2014/main" id="{F34ADC2C-A172-4E82-BE7A-D14386A04A5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4" name="avatar">
          <a:extLst>
            <a:ext uri="{FF2B5EF4-FFF2-40B4-BE49-F238E27FC236}">
              <a16:creationId xmlns:a16="http://schemas.microsoft.com/office/drawing/2014/main" id="{9B9DC78E-0FFB-438C-8529-EFC976B18D8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5" name="avatar">
          <a:extLst>
            <a:ext uri="{FF2B5EF4-FFF2-40B4-BE49-F238E27FC236}">
              <a16:creationId xmlns:a16="http://schemas.microsoft.com/office/drawing/2014/main" id="{EE9A47AF-7378-4CB0-BCAA-0FF810655E0C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6" name="avatar">
          <a:extLst>
            <a:ext uri="{FF2B5EF4-FFF2-40B4-BE49-F238E27FC236}">
              <a16:creationId xmlns:a16="http://schemas.microsoft.com/office/drawing/2014/main" id="{FEA14772-9B30-4623-A772-42D57B0C66D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7" name="avatar">
          <a:extLst>
            <a:ext uri="{FF2B5EF4-FFF2-40B4-BE49-F238E27FC236}">
              <a16:creationId xmlns:a16="http://schemas.microsoft.com/office/drawing/2014/main" id="{6E6DBB21-91D4-43F7-AB69-1C5CC596E9B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8" name="avatar">
          <a:extLst>
            <a:ext uri="{FF2B5EF4-FFF2-40B4-BE49-F238E27FC236}">
              <a16:creationId xmlns:a16="http://schemas.microsoft.com/office/drawing/2014/main" id="{C74E13D8-DD46-47B9-90A5-F6870A79286D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9" name="avatar">
          <a:extLst>
            <a:ext uri="{FF2B5EF4-FFF2-40B4-BE49-F238E27FC236}">
              <a16:creationId xmlns:a16="http://schemas.microsoft.com/office/drawing/2014/main" id="{781DE88D-D164-4F51-83B9-9E7784C4A1F1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40" name="avatar">
          <a:extLst>
            <a:ext uri="{FF2B5EF4-FFF2-40B4-BE49-F238E27FC236}">
              <a16:creationId xmlns:a16="http://schemas.microsoft.com/office/drawing/2014/main" id="{73FB142C-7C61-43CC-8A41-2E8FB9A9A36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1" name="avatar">
          <a:extLst>
            <a:ext uri="{FF2B5EF4-FFF2-40B4-BE49-F238E27FC236}">
              <a16:creationId xmlns:a16="http://schemas.microsoft.com/office/drawing/2014/main" id="{56746C98-6328-4C0A-9992-75F7253222B5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2" name="avatar">
          <a:extLst>
            <a:ext uri="{FF2B5EF4-FFF2-40B4-BE49-F238E27FC236}">
              <a16:creationId xmlns:a16="http://schemas.microsoft.com/office/drawing/2014/main" id="{9F48AC2C-E6C3-401E-89D2-8CD17E68E0C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3" name="avatar">
          <a:extLst>
            <a:ext uri="{FF2B5EF4-FFF2-40B4-BE49-F238E27FC236}">
              <a16:creationId xmlns:a16="http://schemas.microsoft.com/office/drawing/2014/main" id="{6F4A3516-59A7-4BE4-B3E7-40884149957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4" name="avatar">
          <a:extLst>
            <a:ext uri="{FF2B5EF4-FFF2-40B4-BE49-F238E27FC236}">
              <a16:creationId xmlns:a16="http://schemas.microsoft.com/office/drawing/2014/main" id="{13B2E925-88A7-4F5A-9F9A-D15E6D6C698F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68</xdr:row>
      <xdr:rowOff>0</xdr:rowOff>
    </xdr:from>
    <xdr:ext cx="304800" cy="322074"/>
    <xdr:sp macro="" textlink="">
      <xdr:nvSpPr>
        <xdr:cNvPr id="45" name="avatar">
          <a:extLst>
            <a:ext uri="{FF2B5EF4-FFF2-40B4-BE49-F238E27FC236}">
              <a16:creationId xmlns:a16="http://schemas.microsoft.com/office/drawing/2014/main" id="{FD9A467C-1944-46AD-A63C-893BA3E9B875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192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2841783</xdr:colOff>
      <xdr:row>6</xdr:row>
      <xdr:rowOff>111878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D6251A-2072-4DFE-B12C-CEE6A728AA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32690" y="286022"/>
          <a:ext cx="2113993" cy="111363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304800</xdr:colOff>
      <xdr:row>53</xdr:row>
      <xdr:rowOff>55244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DDA589A1-AE68-447D-998A-7AB56A902BF0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4843760"/>
          <a:ext cx="304800" cy="321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32</xdr:row>
      <xdr:rowOff>0</xdr:rowOff>
    </xdr:from>
    <xdr:ext cx="304800" cy="305594"/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16D4893B-7196-4DEC-A788-E0E4F21B62AB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9182100"/>
          <a:ext cx="304800" cy="3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53</xdr:row>
      <xdr:rowOff>0</xdr:rowOff>
    </xdr:from>
    <xdr:ext cx="304800" cy="322074"/>
    <xdr:sp macro="" textlink="">
      <xdr:nvSpPr>
        <xdr:cNvPr id="5" name="avatar">
          <a:extLst>
            <a:ext uri="{FF2B5EF4-FFF2-40B4-BE49-F238E27FC236}">
              <a16:creationId xmlns:a16="http://schemas.microsoft.com/office/drawing/2014/main" id="{07BDBE6B-3934-449C-B7E9-E15ADE36EF86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51104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54</xdr:row>
      <xdr:rowOff>0</xdr:rowOff>
    </xdr:from>
    <xdr:ext cx="304800" cy="322074"/>
    <xdr:sp macro="" textlink="">
      <xdr:nvSpPr>
        <xdr:cNvPr id="6" name="avatar">
          <a:extLst>
            <a:ext uri="{FF2B5EF4-FFF2-40B4-BE49-F238E27FC236}">
              <a16:creationId xmlns:a16="http://schemas.microsoft.com/office/drawing/2014/main" id="{3A219B5F-6CC6-41CF-98D2-2F5824BA169A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53771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55</xdr:row>
      <xdr:rowOff>0</xdr:rowOff>
    </xdr:from>
    <xdr:ext cx="304800" cy="322074"/>
    <xdr:sp macro="" textlink="">
      <xdr:nvSpPr>
        <xdr:cNvPr id="7" name="avatar">
          <a:extLst>
            <a:ext uri="{FF2B5EF4-FFF2-40B4-BE49-F238E27FC236}">
              <a16:creationId xmlns:a16="http://schemas.microsoft.com/office/drawing/2014/main" id="{8ABA2FB0-CC84-4852-A9E4-20A5A2022C01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56438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55</xdr:row>
      <xdr:rowOff>0</xdr:rowOff>
    </xdr:from>
    <xdr:ext cx="304800" cy="322074"/>
    <xdr:sp macro="" textlink="">
      <xdr:nvSpPr>
        <xdr:cNvPr id="8" name="avatar">
          <a:extLst>
            <a:ext uri="{FF2B5EF4-FFF2-40B4-BE49-F238E27FC236}">
              <a16:creationId xmlns:a16="http://schemas.microsoft.com/office/drawing/2014/main" id="{26DB3811-73DE-4B5F-83FA-DDD4A517861A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56438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56</xdr:row>
      <xdr:rowOff>0</xdr:rowOff>
    </xdr:from>
    <xdr:ext cx="304800" cy="322074"/>
    <xdr:sp macro="" textlink="">
      <xdr:nvSpPr>
        <xdr:cNvPr id="9" name="avatar">
          <a:extLst>
            <a:ext uri="{FF2B5EF4-FFF2-40B4-BE49-F238E27FC236}">
              <a16:creationId xmlns:a16="http://schemas.microsoft.com/office/drawing/2014/main" id="{589F6BD7-C7C0-4E5B-99D2-66B4F92E457F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59105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56</xdr:row>
      <xdr:rowOff>0</xdr:rowOff>
    </xdr:from>
    <xdr:ext cx="304800" cy="322074"/>
    <xdr:sp macro="" textlink="">
      <xdr:nvSpPr>
        <xdr:cNvPr id="10" name="avatar">
          <a:extLst>
            <a:ext uri="{FF2B5EF4-FFF2-40B4-BE49-F238E27FC236}">
              <a16:creationId xmlns:a16="http://schemas.microsoft.com/office/drawing/2014/main" id="{593DE2AE-153E-40B4-B6BD-D51D5BFDB277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59105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11" name="avatar">
          <a:extLst>
            <a:ext uri="{FF2B5EF4-FFF2-40B4-BE49-F238E27FC236}">
              <a16:creationId xmlns:a16="http://schemas.microsoft.com/office/drawing/2014/main" id="{8437CDBB-4C29-4816-B8C3-754E04CC7A78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66573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12" name="avatar">
          <a:extLst>
            <a:ext uri="{FF2B5EF4-FFF2-40B4-BE49-F238E27FC236}">
              <a16:creationId xmlns:a16="http://schemas.microsoft.com/office/drawing/2014/main" id="{8BA069C5-4229-47AE-BE6B-175C8FE47257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66573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59</xdr:row>
      <xdr:rowOff>0</xdr:rowOff>
    </xdr:from>
    <xdr:ext cx="304800" cy="322074"/>
    <xdr:sp macro="" textlink="">
      <xdr:nvSpPr>
        <xdr:cNvPr id="13" name="avatar">
          <a:extLst>
            <a:ext uri="{FF2B5EF4-FFF2-40B4-BE49-F238E27FC236}">
              <a16:creationId xmlns:a16="http://schemas.microsoft.com/office/drawing/2014/main" id="{009E738F-1EAA-4661-9DDA-7EC67E0F3E96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69240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59</xdr:row>
      <xdr:rowOff>0</xdr:rowOff>
    </xdr:from>
    <xdr:ext cx="304800" cy="322074"/>
    <xdr:sp macro="" textlink="">
      <xdr:nvSpPr>
        <xdr:cNvPr id="14" name="avatar">
          <a:extLst>
            <a:ext uri="{FF2B5EF4-FFF2-40B4-BE49-F238E27FC236}">
              <a16:creationId xmlns:a16="http://schemas.microsoft.com/office/drawing/2014/main" id="{CC6CECAE-AA9A-49F5-AA32-6E8818E992DA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69240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60</xdr:row>
      <xdr:rowOff>0</xdr:rowOff>
    </xdr:from>
    <xdr:ext cx="304800" cy="322074"/>
    <xdr:sp macro="" textlink="">
      <xdr:nvSpPr>
        <xdr:cNvPr id="15" name="avatar">
          <a:extLst>
            <a:ext uri="{FF2B5EF4-FFF2-40B4-BE49-F238E27FC236}">
              <a16:creationId xmlns:a16="http://schemas.microsoft.com/office/drawing/2014/main" id="{FB8A515A-69A9-48F2-9408-2B757BCFD8E6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1907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60</xdr:row>
      <xdr:rowOff>0</xdr:rowOff>
    </xdr:from>
    <xdr:ext cx="304800" cy="322074"/>
    <xdr:sp macro="" textlink="">
      <xdr:nvSpPr>
        <xdr:cNvPr id="16" name="avatar">
          <a:extLst>
            <a:ext uri="{FF2B5EF4-FFF2-40B4-BE49-F238E27FC236}">
              <a16:creationId xmlns:a16="http://schemas.microsoft.com/office/drawing/2014/main" id="{58706632-D61D-4973-8E2D-F0752F0CD9AA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1907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17" name="avatar">
          <a:extLst>
            <a:ext uri="{FF2B5EF4-FFF2-40B4-BE49-F238E27FC236}">
              <a16:creationId xmlns:a16="http://schemas.microsoft.com/office/drawing/2014/main" id="{8502FB8F-F55C-45AD-9146-7399E9035668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4574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18" name="avatar">
          <a:extLst>
            <a:ext uri="{FF2B5EF4-FFF2-40B4-BE49-F238E27FC236}">
              <a16:creationId xmlns:a16="http://schemas.microsoft.com/office/drawing/2014/main" id="{9992EFA2-1985-4F27-95F4-BF84D2A28E92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4574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19" name="avatar">
          <a:extLst>
            <a:ext uri="{FF2B5EF4-FFF2-40B4-BE49-F238E27FC236}">
              <a16:creationId xmlns:a16="http://schemas.microsoft.com/office/drawing/2014/main" id="{2C2BA36E-1605-4794-8617-747D25247626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4574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20" name="avatar">
          <a:extLst>
            <a:ext uri="{FF2B5EF4-FFF2-40B4-BE49-F238E27FC236}">
              <a16:creationId xmlns:a16="http://schemas.microsoft.com/office/drawing/2014/main" id="{9535DA9D-6F44-470C-9FD6-B22AEAB964FA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4574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21" name="avatar">
          <a:extLst>
            <a:ext uri="{FF2B5EF4-FFF2-40B4-BE49-F238E27FC236}">
              <a16:creationId xmlns:a16="http://schemas.microsoft.com/office/drawing/2014/main" id="{B56999F6-0336-4A27-8F58-B4EE5562FCC8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7241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22" name="avatar">
          <a:extLst>
            <a:ext uri="{FF2B5EF4-FFF2-40B4-BE49-F238E27FC236}">
              <a16:creationId xmlns:a16="http://schemas.microsoft.com/office/drawing/2014/main" id="{0B5AEB9B-EA04-4DEA-A647-A178E1BC3DF2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7241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23" name="avatar">
          <a:extLst>
            <a:ext uri="{FF2B5EF4-FFF2-40B4-BE49-F238E27FC236}">
              <a16:creationId xmlns:a16="http://schemas.microsoft.com/office/drawing/2014/main" id="{49F466F9-7575-4B09-897E-E21B7EE8A429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9908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24" name="avatar">
          <a:extLst>
            <a:ext uri="{FF2B5EF4-FFF2-40B4-BE49-F238E27FC236}">
              <a16:creationId xmlns:a16="http://schemas.microsoft.com/office/drawing/2014/main" id="{3C9BAFF9-DC76-4D74-9D06-DF9C5F52E6A0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79908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25" name="avatar">
          <a:extLst>
            <a:ext uri="{FF2B5EF4-FFF2-40B4-BE49-F238E27FC236}">
              <a16:creationId xmlns:a16="http://schemas.microsoft.com/office/drawing/2014/main" id="{AA4CAB0A-1A28-43B7-BBC7-DDF0CB3D3597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4099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26" name="avatar">
          <a:extLst>
            <a:ext uri="{FF2B5EF4-FFF2-40B4-BE49-F238E27FC236}">
              <a16:creationId xmlns:a16="http://schemas.microsoft.com/office/drawing/2014/main" id="{37714D47-47A2-4695-AC85-546CBFAC04D6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4099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27" name="avatar">
          <a:extLst>
            <a:ext uri="{FF2B5EF4-FFF2-40B4-BE49-F238E27FC236}">
              <a16:creationId xmlns:a16="http://schemas.microsoft.com/office/drawing/2014/main" id="{83ED338C-AAC2-4289-887F-A10EFFD55619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28" name="avatar">
          <a:extLst>
            <a:ext uri="{FF2B5EF4-FFF2-40B4-BE49-F238E27FC236}">
              <a16:creationId xmlns:a16="http://schemas.microsoft.com/office/drawing/2014/main" id="{228045F6-12D4-426B-AF5C-3F6334E56A18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29" name="avatar">
          <a:extLst>
            <a:ext uri="{FF2B5EF4-FFF2-40B4-BE49-F238E27FC236}">
              <a16:creationId xmlns:a16="http://schemas.microsoft.com/office/drawing/2014/main" id="{E749DE4F-C4B5-41E6-B5AC-A277507ACC69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0" name="avatar">
          <a:extLst>
            <a:ext uri="{FF2B5EF4-FFF2-40B4-BE49-F238E27FC236}">
              <a16:creationId xmlns:a16="http://schemas.microsoft.com/office/drawing/2014/main" id="{12DC11DB-B760-4EF7-8F08-7D951A4FE6A9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1" name="avatar">
          <a:extLst>
            <a:ext uri="{FF2B5EF4-FFF2-40B4-BE49-F238E27FC236}">
              <a16:creationId xmlns:a16="http://schemas.microsoft.com/office/drawing/2014/main" id="{73BACFDE-7F1E-42A7-AB03-BC36A757D994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2" name="avatar">
          <a:extLst>
            <a:ext uri="{FF2B5EF4-FFF2-40B4-BE49-F238E27FC236}">
              <a16:creationId xmlns:a16="http://schemas.microsoft.com/office/drawing/2014/main" id="{978A699A-91C8-46EA-9D65-EF3079A0B601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3" name="avatar">
          <a:extLst>
            <a:ext uri="{FF2B5EF4-FFF2-40B4-BE49-F238E27FC236}">
              <a16:creationId xmlns:a16="http://schemas.microsoft.com/office/drawing/2014/main" id="{68A8C4A8-0ACF-426B-8F2C-8A8172DA2C3F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34" name="avatar">
          <a:extLst>
            <a:ext uri="{FF2B5EF4-FFF2-40B4-BE49-F238E27FC236}">
              <a16:creationId xmlns:a16="http://schemas.microsoft.com/office/drawing/2014/main" id="{C26F6292-BA71-4F2B-936D-185020A1D8E5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67662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5" name="avatar">
          <a:extLst>
            <a:ext uri="{FF2B5EF4-FFF2-40B4-BE49-F238E27FC236}">
              <a16:creationId xmlns:a16="http://schemas.microsoft.com/office/drawing/2014/main" id="{F38E8691-74A6-41D5-8E42-2C850CB77B14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8976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6" name="avatar">
          <a:extLst>
            <a:ext uri="{FF2B5EF4-FFF2-40B4-BE49-F238E27FC236}">
              <a16:creationId xmlns:a16="http://schemas.microsoft.com/office/drawing/2014/main" id="{A9CB7B09-BAB5-4185-9C83-65FAA916C1E0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8976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7" name="avatar">
          <a:extLst>
            <a:ext uri="{FF2B5EF4-FFF2-40B4-BE49-F238E27FC236}">
              <a16:creationId xmlns:a16="http://schemas.microsoft.com/office/drawing/2014/main" id="{0AC485DC-E023-4C87-8B73-54C691974ACB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8976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2074"/>
    <xdr:sp macro="" textlink="">
      <xdr:nvSpPr>
        <xdr:cNvPr id="38" name="avatar">
          <a:extLst>
            <a:ext uri="{FF2B5EF4-FFF2-40B4-BE49-F238E27FC236}">
              <a16:creationId xmlns:a16="http://schemas.microsoft.com/office/drawing/2014/main" id="{6337E264-80DD-44B3-BCF5-09A4234AFF3A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88976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39" name="avatar">
          <a:extLst>
            <a:ext uri="{FF2B5EF4-FFF2-40B4-BE49-F238E27FC236}">
              <a16:creationId xmlns:a16="http://schemas.microsoft.com/office/drawing/2014/main" id="{B04CC3C3-38E7-4846-9451-9F1EF15AE0D5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911858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0" name="avatar">
          <a:extLst>
            <a:ext uri="{FF2B5EF4-FFF2-40B4-BE49-F238E27FC236}">
              <a16:creationId xmlns:a16="http://schemas.microsoft.com/office/drawing/2014/main" id="{9A4939CB-E45F-47D2-8A4C-FB2FC80CA3D5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911858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1" name="avatar">
          <a:extLst>
            <a:ext uri="{FF2B5EF4-FFF2-40B4-BE49-F238E27FC236}">
              <a16:creationId xmlns:a16="http://schemas.microsoft.com/office/drawing/2014/main" id="{024DE610-0463-4C2B-BC91-3BF1D101DDAD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911858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67</xdr:row>
      <xdr:rowOff>0</xdr:rowOff>
    </xdr:from>
    <xdr:ext cx="304800" cy="322074"/>
    <xdr:sp macro="" textlink="">
      <xdr:nvSpPr>
        <xdr:cNvPr id="42" name="avatar">
          <a:extLst>
            <a:ext uri="{FF2B5EF4-FFF2-40B4-BE49-F238E27FC236}">
              <a16:creationId xmlns:a16="http://schemas.microsoft.com/office/drawing/2014/main" id="{E76D0963-F815-45AC-AE59-E44E958E3AD7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911858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68</xdr:row>
      <xdr:rowOff>0</xdr:rowOff>
    </xdr:from>
    <xdr:ext cx="304800" cy="322074"/>
    <xdr:sp macro="" textlink="">
      <xdr:nvSpPr>
        <xdr:cNvPr id="43" name="avatar">
          <a:extLst>
            <a:ext uri="{FF2B5EF4-FFF2-40B4-BE49-F238E27FC236}">
              <a16:creationId xmlns:a16="http://schemas.microsoft.com/office/drawing/2014/main" id="{311BC210-2962-4B43-918F-D27DB6546868}"/>
            </a:ext>
          </a:extLst>
        </xdr:cNvPr>
        <xdr:cNvSpPr>
          <a:spLocks noChangeAspect="1" noChangeArrowheads="1"/>
        </xdr:cNvSpPr>
      </xdr:nvSpPr>
      <xdr:spPr bwMode="auto">
        <a:xfrm>
          <a:off x="24940260" y="1933956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1CE75-C6E6-42A4-9AFA-4756EFE86874}">
  <sheetPr>
    <pageSetUpPr fitToPage="1"/>
  </sheetPr>
  <dimension ref="A1:BZ111"/>
  <sheetViews>
    <sheetView tabSelected="1" view="pageBreakPreview" topLeftCell="A36" zoomScale="46" zoomScaleNormal="59" workbookViewId="0">
      <selection activeCell="C38" sqref="C38"/>
    </sheetView>
  </sheetViews>
  <sheetFormatPr baseColWidth="10" defaultColWidth="10.88671875" defaultRowHeight="17.399999999999999" x14ac:dyDescent="0.3"/>
  <cols>
    <col min="1" max="1" width="3.44140625" style="1" customWidth="1"/>
    <col min="2" max="2" width="12.6640625" style="83" customWidth="1"/>
    <col min="3" max="3" width="74" style="1" customWidth="1"/>
    <col min="4" max="4" width="23.44140625" style="1" customWidth="1"/>
    <col min="5" max="5" width="17.109375" style="1" customWidth="1"/>
    <col min="6" max="6" width="23.6640625" style="84" customWidth="1"/>
    <col min="7" max="7" width="21.88671875" style="1" customWidth="1"/>
    <col min="8" max="8" width="26" style="1" customWidth="1"/>
    <col min="9" max="9" width="50.109375" style="1" bestFit="1" customWidth="1"/>
    <col min="10" max="10" width="90.6640625" style="117" bestFit="1" customWidth="1"/>
    <col min="11" max="12" width="20.6640625" style="1" bestFit="1" customWidth="1"/>
    <col min="13" max="16384" width="10.88671875" style="1"/>
  </cols>
  <sheetData>
    <row r="1" spans="1:12" s="3" customFormat="1" ht="18" thickBot="1" x14ac:dyDescent="0.35">
      <c r="A1" s="1"/>
      <c r="B1" s="2"/>
      <c r="F1" s="4"/>
      <c r="J1" s="116"/>
    </row>
    <row r="2" spans="1:12" ht="12.75" customHeight="1" x14ac:dyDescent="0.3">
      <c r="B2" s="161"/>
      <c r="C2" s="162"/>
      <c r="D2" s="165" t="s">
        <v>103</v>
      </c>
      <c r="E2" s="166"/>
      <c r="F2" s="166"/>
      <c r="G2" s="166"/>
      <c r="H2" s="166"/>
      <c r="I2" s="167"/>
    </row>
    <row r="3" spans="1:12" ht="12.75" customHeight="1" x14ac:dyDescent="0.3">
      <c r="B3" s="163"/>
      <c r="C3" s="164"/>
      <c r="D3" s="168"/>
      <c r="E3" s="169"/>
      <c r="F3" s="169"/>
      <c r="G3" s="169"/>
      <c r="H3" s="169"/>
      <c r="I3" s="170"/>
    </row>
    <row r="4" spans="1:12" ht="12.75" customHeight="1" x14ac:dyDescent="0.3">
      <c r="B4" s="163"/>
      <c r="C4" s="164"/>
      <c r="D4" s="168"/>
      <c r="E4" s="169"/>
      <c r="F4" s="169"/>
      <c r="G4" s="169"/>
      <c r="H4" s="169"/>
      <c r="I4" s="170"/>
    </row>
    <row r="5" spans="1:12" ht="28.5" customHeight="1" x14ac:dyDescent="0.3">
      <c r="B5" s="163"/>
      <c r="C5" s="164"/>
      <c r="D5" s="171"/>
      <c r="E5" s="172"/>
      <c r="F5" s="172"/>
      <c r="G5" s="172"/>
      <c r="H5" s="172"/>
      <c r="I5" s="173"/>
    </row>
    <row r="6" spans="1:12" x14ac:dyDescent="0.3">
      <c r="B6" s="163"/>
      <c r="C6" s="164"/>
      <c r="D6" s="174" t="s">
        <v>0</v>
      </c>
      <c r="E6" s="175"/>
      <c r="F6" s="176"/>
      <c r="G6" s="164"/>
      <c r="H6" s="164"/>
      <c r="I6" s="177"/>
    </row>
    <row r="7" spans="1:12" x14ac:dyDescent="0.3">
      <c r="B7" s="163"/>
      <c r="C7" s="164"/>
      <c r="D7" s="178" t="s">
        <v>1</v>
      </c>
      <c r="E7" s="178"/>
      <c r="F7" s="178"/>
      <c r="G7" s="164"/>
      <c r="H7" s="164"/>
      <c r="I7" s="177"/>
    </row>
    <row r="8" spans="1:12" ht="18" thickBot="1" x14ac:dyDescent="0.35">
      <c r="B8" s="134" t="s">
        <v>2</v>
      </c>
      <c r="C8" s="135"/>
      <c r="D8" s="136" t="s">
        <v>3</v>
      </c>
      <c r="E8" s="136"/>
      <c r="F8" s="136"/>
      <c r="G8" s="137"/>
      <c r="H8" s="137"/>
      <c r="I8" s="138"/>
    </row>
    <row r="9" spans="1:12" ht="28.5" customHeight="1" x14ac:dyDescent="0.3">
      <c r="B9" s="139" t="s">
        <v>4</v>
      </c>
      <c r="C9" s="140"/>
      <c r="D9" s="140"/>
      <c r="E9" s="140"/>
      <c r="F9" s="140"/>
      <c r="G9" s="140"/>
      <c r="H9" s="140"/>
      <c r="I9" s="141"/>
    </row>
    <row r="10" spans="1:12" s="5" customFormat="1" ht="21.6" customHeight="1" thickBot="1" x14ac:dyDescent="0.35">
      <c r="B10" s="88"/>
      <c r="C10" s="89"/>
      <c r="D10" s="90"/>
      <c r="E10" s="21"/>
      <c r="F10" s="22"/>
      <c r="G10" s="22"/>
      <c r="H10" s="23"/>
      <c r="I10" s="25"/>
      <c r="J10" s="117"/>
    </row>
    <row r="11" spans="1:12" ht="57" customHeight="1" x14ac:dyDescent="0.3">
      <c r="B11" s="13" t="s">
        <v>5</v>
      </c>
      <c r="C11" s="91" t="s">
        <v>6</v>
      </c>
      <c r="D11" s="14" t="s">
        <v>7</v>
      </c>
      <c r="E11" s="15" t="s">
        <v>8</v>
      </c>
      <c r="F11" s="16" t="s">
        <v>9</v>
      </c>
      <c r="G11" s="15" t="s">
        <v>10</v>
      </c>
      <c r="H11" s="17" t="s">
        <v>11</v>
      </c>
      <c r="I11" s="18" t="s">
        <v>12</v>
      </c>
    </row>
    <row r="12" spans="1:12" s="19" customFormat="1" ht="36" customHeight="1" x14ac:dyDescent="0.3">
      <c r="B12" s="92">
        <v>1</v>
      </c>
      <c r="C12" s="142" t="s">
        <v>13</v>
      </c>
      <c r="D12" s="143"/>
      <c r="E12" s="143"/>
      <c r="F12" s="143"/>
      <c r="G12" s="143"/>
      <c r="H12" s="144"/>
      <c r="I12" s="66"/>
      <c r="J12" s="117"/>
      <c r="K12" s="120"/>
    </row>
    <row r="13" spans="1:12" ht="21" customHeight="1" x14ac:dyDescent="0.3">
      <c r="B13" s="20">
        <v>1.1000000000000001</v>
      </c>
      <c r="C13" s="102" t="s">
        <v>14</v>
      </c>
      <c r="D13" s="93"/>
      <c r="E13" s="21"/>
      <c r="F13" s="22"/>
      <c r="G13" s="23"/>
      <c r="H13" s="24"/>
      <c r="I13" s="25"/>
      <c r="K13" s="120"/>
    </row>
    <row r="14" spans="1:12" ht="21" customHeight="1" x14ac:dyDescent="0.3">
      <c r="B14" s="26" t="s">
        <v>15</v>
      </c>
      <c r="C14" s="27" t="s">
        <v>16</v>
      </c>
      <c r="D14" s="28">
        <v>1</v>
      </c>
      <c r="E14" s="29">
        <v>2</v>
      </c>
      <c r="F14" s="97">
        <v>0.5</v>
      </c>
      <c r="G14" s="30">
        <v>2.1</v>
      </c>
      <c r="H14" s="98">
        <v>12000000</v>
      </c>
      <c r="I14" s="31">
        <f>ROUND(D14*E14*F14*G14*H14,0)</f>
        <v>25200000</v>
      </c>
      <c r="K14" s="120"/>
      <c r="L14" s="32"/>
    </row>
    <row r="15" spans="1:12" ht="21" customHeight="1" x14ac:dyDescent="0.3">
      <c r="B15" s="26" t="s">
        <v>17</v>
      </c>
      <c r="C15" s="33" t="s">
        <v>18</v>
      </c>
      <c r="D15" s="28">
        <v>2</v>
      </c>
      <c r="E15" s="29">
        <v>2</v>
      </c>
      <c r="F15" s="97">
        <v>1</v>
      </c>
      <c r="G15" s="30">
        <f>+G14</f>
        <v>2.1</v>
      </c>
      <c r="H15" s="98">
        <v>9000000</v>
      </c>
      <c r="I15" s="31">
        <f t="shared" ref="I15:I25" si="0">ROUND(D15*E15*F15*G15*H15,0)</f>
        <v>75600000</v>
      </c>
      <c r="K15" s="120"/>
    </row>
    <row r="16" spans="1:12" ht="21" customHeight="1" x14ac:dyDescent="0.3">
      <c r="B16" s="26" t="s">
        <v>19</v>
      </c>
      <c r="C16" s="33" t="s">
        <v>20</v>
      </c>
      <c r="D16" s="28">
        <v>1</v>
      </c>
      <c r="E16" s="29">
        <v>2</v>
      </c>
      <c r="F16" s="97">
        <v>1</v>
      </c>
      <c r="G16" s="30">
        <f t="shared" ref="G16:G25" si="1">+G15</f>
        <v>2.1</v>
      </c>
      <c r="H16" s="98">
        <v>9000000</v>
      </c>
      <c r="I16" s="31">
        <f t="shared" si="0"/>
        <v>37800000</v>
      </c>
      <c r="K16" s="120"/>
    </row>
    <row r="17" spans="1:12" x14ac:dyDescent="0.3">
      <c r="B17" s="26" t="s">
        <v>21</v>
      </c>
      <c r="C17" s="33" t="s">
        <v>112</v>
      </c>
      <c r="D17" s="28">
        <v>1</v>
      </c>
      <c r="E17" s="29">
        <v>2</v>
      </c>
      <c r="F17" s="97">
        <v>1</v>
      </c>
      <c r="G17" s="30">
        <f t="shared" si="1"/>
        <v>2.1</v>
      </c>
      <c r="H17" s="98">
        <v>9000000</v>
      </c>
      <c r="I17" s="31">
        <f t="shared" si="0"/>
        <v>37800000</v>
      </c>
      <c r="K17" s="120"/>
    </row>
    <row r="18" spans="1:12" ht="30" x14ac:dyDescent="0.3">
      <c r="B18" s="26" t="s">
        <v>22</v>
      </c>
      <c r="C18" s="33" t="s">
        <v>108</v>
      </c>
      <c r="D18" s="28">
        <v>1</v>
      </c>
      <c r="E18" s="29">
        <v>2</v>
      </c>
      <c r="F18" s="97">
        <v>1</v>
      </c>
      <c r="G18" s="30">
        <f t="shared" si="1"/>
        <v>2.1</v>
      </c>
      <c r="H18" s="98">
        <v>9000000</v>
      </c>
      <c r="I18" s="31">
        <f t="shared" ref="I18" si="2">ROUND(D18*E18*F18*G18*H18,0)</f>
        <v>37800000</v>
      </c>
      <c r="K18" s="120"/>
    </row>
    <row r="19" spans="1:12" ht="21" customHeight="1" x14ac:dyDescent="0.3">
      <c r="B19" s="26" t="s">
        <v>24</v>
      </c>
      <c r="C19" s="33" t="s">
        <v>23</v>
      </c>
      <c r="D19" s="28">
        <v>1</v>
      </c>
      <c r="E19" s="29">
        <v>2</v>
      </c>
      <c r="F19" s="97">
        <v>1</v>
      </c>
      <c r="G19" s="30">
        <f>+G17</f>
        <v>2.1</v>
      </c>
      <c r="H19" s="98">
        <v>9000000</v>
      </c>
      <c r="I19" s="31">
        <f t="shared" si="0"/>
        <v>37800000</v>
      </c>
      <c r="K19" s="120"/>
    </row>
    <row r="20" spans="1:12" ht="21" customHeight="1" x14ac:dyDescent="0.3">
      <c r="B20" s="26" t="s">
        <v>26</v>
      </c>
      <c r="C20" s="33" t="s">
        <v>25</v>
      </c>
      <c r="D20" s="28">
        <v>1</v>
      </c>
      <c r="E20" s="29">
        <v>2</v>
      </c>
      <c r="F20" s="97">
        <v>0.5</v>
      </c>
      <c r="G20" s="30">
        <f t="shared" si="1"/>
        <v>2.1</v>
      </c>
      <c r="H20" s="98">
        <v>9000000</v>
      </c>
      <c r="I20" s="31">
        <f t="shared" si="0"/>
        <v>18900000</v>
      </c>
      <c r="K20" s="120"/>
    </row>
    <row r="21" spans="1:12" ht="21" customHeight="1" x14ac:dyDescent="0.3">
      <c r="B21" s="26" t="s">
        <v>111</v>
      </c>
      <c r="C21" s="33" t="s">
        <v>27</v>
      </c>
      <c r="D21" s="28">
        <v>1</v>
      </c>
      <c r="E21" s="29">
        <v>2</v>
      </c>
      <c r="F21" s="97">
        <v>0.5</v>
      </c>
      <c r="G21" s="30">
        <f t="shared" si="1"/>
        <v>2.1</v>
      </c>
      <c r="H21" s="98">
        <v>9000000</v>
      </c>
      <c r="I21" s="31">
        <f t="shared" si="0"/>
        <v>18900000</v>
      </c>
      <c r="K21" s="120"/>
    </row>
    <row r="22" spans="1:12" ht="21" customHeight="1" x14ac:dyDescent="0.3">
      <c r="B22" s="26" t="s">
        <v>28</v>
      </c>
      <c r="C22" s="33" t="s">
        <v>29</v>
      </c>
      <c r="D22" s="28">
        <v>1</v>
      </c>
      <c r="E22" s="29">
        <v>2</v>
      </c>
      <c r="F22" s="97">
        <v>0.5</v>
      </c>
      <c r="G22" s="30">
        <v>2.1</v>
      </c>
      <c r="H22" s="98">
        <v>9000000</v>
      </c>
      <c r="I22" s="31">
        <f t="shared" si="0"/>
        <v>18900000</v>
      </c>
      <c r="K22" s="120"/>
    </row>
    <row r="23" spans="1:12" ht="21" customHeight="1" x14ac:dyDescent="0.3">
      <c r="B23" s="26" t="s">
        <v>30</v>
      </c>
      <c r="C23" s="99" t="s">
        <v>31</v>
      </c>
      <c r="D23" s="28">
        <v>1</v>
      </c>
      <c r="E23" s="29">
        <v>2</v>
      </c>
      <c r="F23" s="97">
        <v>0.3</v>
      </c>
      <c r="G23" s="30">
        <f t="shared" si="1"/>
        <v>2.1</v>
      </c>
      <c r="H23" s="100">
        <v>6000000</v>
      </c>
      <c r="I23" s="31">
        <f t="shared" si="0"/>
        <v>7560000</v>
      </c>
      <c r="K23" s="120"/>
    </row>
    <row r="24" spans="1:12" ht="21" customHeight="1" x14ac:dyDescent="0.3">
      <c r="B24" s="26" t="s">
        <v>32</v>
      </c>
      <c r="C24" s="33" t="s">
        <v>33</v>
      </c>
      <c r="D24" s="28">
        <v>1</v>
      </c>
      <c r="E24" s="29">
        <v>2</v>
      </c>
      <c r="F24" s="97">
        <v>0.3</v>
      </c>
      <c r="G24" s="30">
        <f t="shared" si="1"/>
        <v>2.1</v>
      </c>
      <c r="H24" s="98">
        <v>9000000</v>
      </c>
      <c r="I24" s="31">
        <f t="shared" si="0"/>
        <v>11340000</v>
      </c>
      <c r="K24" s="120"/>
    </row>
    <row r="25" spans="1:12" ht="21" customHeight="1" x14ac:dyDescent="0.3">
      <c r="B25" s="26" t="s">
        <v>34</v>
      </c>
      <c r="C25" s="33" t="s">
        <v>35</v>
      </c>
      <c r="D25" s="28">
        <v>1</v>
      </c>
      <c r="E25" s="29">
        <v>2</v>
      </c>
      <c r="F25" s="101">
        <v>1</v>
      </c>
      <c r="G25" s="30">
        <f t="shared" si="1"/>
        <v>2.1</v>
      </c>
      <c r="H25" s="100">
        <v>5000000</v>
      </c>
      <c r="I25" s="31">
        <f t="shared" si="0"/>
        <v>21000000</v>
      </c>
      <c r="K25" s="120"/>
    </row>
    <row r="26" spans="1:12" ht="21" customHeight="1" x14ac:dyDescent="0.3">
      <c r="B26" s="20"/>
      <c r="C26" s="102" t="s">
        <v>36</v>
      </c>
      <c r="D26" s="94"/>
      <c r="E26" s="34"/>
      <c r="F26" s="35"/>
      <c r="G26" s="23"/>
      <c r="H26" s="36"/>
      <c r="I26" s="25"/>
      <c r="K26" s="120"/>
      <c r="L26"/>
    </row>
    <row r="27" spans="1:12" ht="21" customHeight="1" x14ac:dyDescent="0.3">
      <c r="B27" s="26" t="s">
        <v>37</v>
      </c>
      <c r="C27" s="33" t="s">
        <v>38</v>
      </c>
      <c r="D27" s="37">
        <v>1</v>
      </c>
      <c r="E27" s="29">
        <v>2</v>
      </c>
      <c r="F27" s="38">
        <v>1</v>
      </c>
      <c r="G27" s="39">
        <f>+G25</f>
        <v>2.1</v>
      </c>
      <c r="H27" s="40">
        <v>4000000</v>
      </c>
      <c r="I27" s="31">
        <f>ROUND(D27*E27*F27*G27*H27,0)</f>
        <v>16800000</v>
      </c>
      <c r="K27" s="120"/>
    </row>
    <row r="28" spans="1:12" ht="21" customHeight="1" x14ac:dyDescent="0.3">
      <c r="B28" s="20"/>
      <c r="C28" s="102" t="str">
        <f>+C68</f>
        <v>PERSONAL AUXILIAR TÉCNICO</v>
      </c>
      <c r="D28" s="94"/>
      <c r="E28" s="34"/>
      <c r="F28" s="35"/>
      <c r="G28" s="23"/>
      <c r="H28" s="36"/>
      <c r="I28" s="25"/>
      <c r="K28" s="120"/>
      <c r="L28"/>
    </row>
    <row r="29" spans="1:12" ht="21" customHeight="1" x14ac:dyDescent="0.3">
      <c r="B29" s="26" t="s">
        <v>39</v>
      </c>
      <c r="C29" s="33" t="str">
        <f>+C69</f>
        <v>CADENERO</v>
      </c>
      <c r="D29" s="37">
        <v>2</v>
      </c>
      <c r="E29" s="29">
        <v>2</v>
      </c>
      <c r="F29" s="38">
        <v>1</v>
      </c>
      <c r="G29" s="39">
        <f>+G14</f>
        <v>2.1</v>
      </c>
      <c r="H29" s="40">
        <v>2000000</v>
      </c>
      <c r="I29" s="31">
        <f>ROUND(D29*E29*F29*G29*H29,0)</f>
        <v>16800000</v>
      </c>
      <c r="K29" s="120"/>
    </row>
    <row r="30" spans="1:12" s="73" customFormat="1" ht="24" customHeight="1" x14ac:dyDescent="0.3">
      <c r="A30" s="5"/>
      <c r="B30" s="153" t="s">
        <v>104</v>
      </c>
      <c r="C30" s="154"/>
      <c r="D30" s="154"/>
      <c r="E30" s="154"/>
      <c r="F30" s="154"/>
      <c r="G30" s="154"/>
      <c r="H30" s="154"/>
      <c r="I30" s="113">
        <f>SUM(I14:I29)</f>
        <v>382200000</v>
      </c>
      <c r="J30" s="117"/>
      <c r="K30" s="120"/>
      <c r="L30" s="72"/>
    </row>
    <row r="31" spans="1:12" ht="21" customHeight="1" x14ac:dyDescent="0.3">
      <c r="B31" s="158"/>
      <c r="C31" s="159"/>
      <c r="D31" s="159"/>
      <c r="E31" s="159"/>
      <c r="F31" s="159"/>
      <c r="G31" s="159"/>
      <c r="H31" s="159"/>
      <c r="I31" s="160"/>
      <c r="K31" s="120"/>
    </row>
    <row r="32" spans="1:12" s="19" customFormat="1" ht="36" customHeight="1" x14ac:dyDescent="0.3">
      <c r="B32" s="95">
        <v>2</v>
      </c>
      <c r="C32" s="145" t="s">
        <v>40</v>
      </c>
      <c r="D32" s="146"/>
      <c r="E32" s="146"/>
      <c r="F32" s="146"/>
      <c r="G32" s="146"/>
      <c r="H32" s="147"/>
      <c r="I32" s="66"/>
      <c r="J32" s="117"/>
      <c r="K32" s="120"/>
    </row>
    <row r="33" spans="2:12" ht="21" customHeight="1" x14ac:dyDescent="0.3">
      <c r="B33" s="20">
        <v>2.1</v>
      </c>
      <c r="C33" s="102" t="s">
        <v>14</v>
      </c>
      <c r="D33" s="94"/>
      <c r="E33" s="34"/>
      <c r="F33" s="35"/>
      <c r="G33" s="23"/>
      <c r="H33" s="36"/>
      <c r="I33" s="25"/>
      <c r="K33" s="120"/>
      <c r="L33"/>
    </row>
    <row r="34" spans="2:12" ht="21" customHeight="1" x14ac:dyDescent="0.3">
      <c r="B34" s="26" t="s">
        <v>41</v>
      </c>
      <c r="C34" s="27" t="s">
        <v>16</v>
      </c>
      <c r="D34" s="41">
        <v>1</v>
      </c>
      <c r="E34" s="29">
        <v>2</v>
      </c>
      <c r="F34" s="97">
        <v>0.5</v>
      </c>
      <c r="G34" s="39">
        <v>2.1</v>
      </c>
      <c r="H34" s="98">
        <v>12000000</v>
      </c>
      <c r="I34" s="31">
        <f t="shared" ref="I34:I45" si="3">ROUND(D34*E34*F34*G34*H34,0)</f>
        <v>25200000</v>
      </c>
      <c r="K34" s="120"/>
    </row>
    <row r="35" spans="2:12" ht="21" customHeight="1" x14ac:dyDescent="0.3">
      <c r="B35" s="26" t="s">
        <v>42</v>
      </c>
      <c r="C35" s="33" t="s">
        <v>18</v>
      </c>
      <c r="D35" s="41">
        <v>2</v>
      </c>
      <c r="E35" s="29">
        <v>2</v>
      </c>
      <c r="F35" s="97">
        <v>1</v>
      </c>
      <c r="G35" s="39">
        <f>+G34</f>
        <v>2.1</v>
      </c>
      <c r="H35" s="98">
        <v>9000000</v>
      </c>
      <c r="I35" s="31">
        <f t="shared" si="3"/>
        <v>75600000</v>
      </c>
      <c r="K35" s="120"/>
    </row>
    <row r="36" spans="2:12" ht="21" customHeight="1" x14ac:dyDescent="0.3">
      <c r="B36" s="26" t="s">
        <v>43</v>
      </c>
      <c r="C36" s="33" t="s">
        <v>20</v>
      </c>
      <c r="D36" s="41">
        <v>1</v>
      </c>
      <c r="E36" s="29">
        <v>2</v>
      </c>
      <c r="F36" s="97">
        <v>1</v>
      </c>
      <c r="G36" s="39">
        <f>+G35</f>
        <v>2.1</v>
      </c>
      <c r="H36" s="98">
        <v>9000000</v>
      </c>
      <c r="I36" s="31">
        <f t="shared" si="3"/>
        <v>37800000</v>
      </c>
      <c r="K36" s="120"/>
    </row>
    <row r="37" spans="2:12" ht="21" customHeight="1" x14ac:dyDescent="0.3">
      <c r="B37" s="26" t="s">
        <v>44</v>
      </c>
      <c r="C37" s="33" t="s">
        <v>112</v>
      </c>
      <c r="D37" s="41">
        <v>1</v>
      </c>
      <c r="E37" s="29">
        <v>2</v>
      </c>
      <c r="F37" s="97">
        <v>1</v>
      </c>
      <c r="G37" s="39">
        <v>2.1</v>
      </c>
      <c r="H37" s="98">
        <v>9000000</v>
      </c>
      <c r="I37" s="31">
        <f t="shared" si="3"/>
        <v>37800000</v>
      </c>
      <c r="K37" s="120"/>
    </row>
    <row r="38" spans="2:12" ht="36.6" customHeight="1" x14ac:dyDescent="0.3">
      <c r="B38" s="26" t="s">
        <v>45</v>
      </c>
      <c r="C38" s="33" t="s">
        <v>108</v>
      </c>
      <c r="D38" s="41">
        <v>1</v>
      </c>
      <c r="E38" s="29">
        <v>2</v>
      </c>
      <c r="F38" s="97">
        <v>1</v>
      </c>
      <c r="G38" s="39">
        <v>2.1</v>
      </c>
      <c r="H38" s="98">
        <v>9000000</v>
      </c>
      <c r="I38" s="31">
        <f t="shared" ref="I38" si="4">ROUND(D38*E38*F38*G38*H38,0)</f>
        <v>37800000</v>
      </c>
      <c r="K38" s="120"/>
    </row>
    <row r="39" spans="2:12" ht="21" customHeight="1" x14ac:dyDescent="0.3">
      <c r="B39" s="26" t="s">
        <v>46</v>
      </c>
      <c r="C39" s="33" t="s">
        <v>23</v>
      </c>
      <c r="D39" s="41">
        <v>1</v>
      </c>
      <c r="E39" s="29">
        <v>2</v>
      </c>
      <c r="F39" s="97">
        <v>1</v>
      </c>
      <c r="G39" s="39">
        <f>+G37</f>
        <v>2.1</v>
      </c>
      <c r="H39" s="98">
        <v>9000000</v>
      </c>
      <c r="I39" s="31">
        <f t="shared" si="3"/>
        <v>37800000</v>
      </c>
      <c r="K39" s="120"/>
    </row>
    <row r="40" spans="2:12" ht="21" customHeight="1" x14ac:dyDescent="0.3">
      <c r="B40" s="26" t="s">
        <v>47</v>
      </c>
      <c r="C40" s="33" t="s">
        <v>25</v>
      </c>
      <c r="D40" s="41">
        <v>1</v>
      </c>
      <c r="E40" s="29">
        <v>2</v>
      </c>
      <c r="F40" s="97">
        <v>0.3</v>
      </c>
      <c r="G40" s="30">
        <f>+G39</f>
        <v>2.1</v>
      </c>
      <c r="H40" s="98">
        <v>9000000</v>
      </c>
      <c r="I40" s="31">
        <f t="shared" si="3"/>
        <v>11340000</v>
      </c>
      <c r="K40" s="120"/>
    </row>
    <row r="41" spans="2:12" ht="21" customHeight="1" x14ac:dyDescent="0.3">
      <c r="B41" s="26" t="s">
        <v>110</v>
      </c>
      <c r="C41" s="33" t="s">
        <v>27</v>
      </c>
      <c r="D41" s="41">
        <v>1</v>
      </c>
      <c r="E41" s="29">
        <v>2</v>
      </c>
      <c r="F41" s="97">
        <v>1</v>
      </c>
      <c r="G41" s="30">
        <f>+G40</f>
        <v>2.1</v>
      </c>
      <c r="H41" s="98">
        <v>9000000</v>
      </c>
      <c r="I41" s="31">
        <f t="shared" si="3"/>
        <v>37800000</v>
      </c>
      <c r="K41" s="120"/>
    </row>
    <row r="42" spans="2:12" ht="21" customHeight="1" x14ac:dyDescent="0.3">
      <c r="B42" s="26" t="s">
        <v>48</v>
      </c>
      <c r="C42" s="33" t="s">
        <v>29</v>
      </c>
      <c r="D42" s="41">
        <v>1</v>
      </c>
      <c r="E42" s="29">
        <v>2</v>
      </c>
      <c r="F42" s="97">
        <v>0.78386243386243393</v>
      </c>
      <c r="G42" s="30">
        <v>2.1</v>
      </c>
      <c r="H42" s="98">
        <v>9000000</v>
      </c>
      <c r="I42" s="31">
        <f t="shared" si="3"/>
        <v>29630000</v>
      </c>
      <c r="K42" s="120"/>
    </row>
    <row r="43" spans="2:12" ht="21" customHeight="1" x14ac:dyDescent="0.3">
      <c r="B43" s="26" t="s">
        <v>49</v>
      </c>
      <c r="C43" s="99" t="s">
        <v>31</v>
      </c>
      <c r="D43" s="41">
        <v>1</v>
      </c>
      <c r="E43" s="29">
        <v>2</v>
      </c>
      <c r="F43" s="97">
        <v>0.3</v>
      </c>
      <c r="G43" s="30">
        <v>2.1</v>
      </c>
      <c r="H43" s="100">
        <v>6000000</v>
      </c>
      <c r="I43" s="31">
        <f t="shared" si="3"/>
        <v>7560000</v>
      </c>
      <c r="K43" s="120"/>
    </row>
    <row r="44" spans="2:12" ht="21" customHeight="1" x14ac:dyDescent="0.3">
      <c r="B44" s="26" t="s">
        <v>50</v>
      </c>
      <c r="C44" s="33" t="s">
        <v>33</v>
      </c>
      <c r="D44" s="41">
        <v>1</v>
      </c>
      <c r="E44" s="29">
        <v>2</v>
      </c>
      <c r="F44" s="97">
        <v>0.3</v>
      </c>
      <c r="G44" s="30">
        <v>2.1</v>
      </c>
      <c r="H44" s="98">
        <v>9000000</v>
      </c>
      <c r="I44" s="31">
        <f t="shared" si="3"/>
        <v>11340000</v>
      </c>
      <c r="K44" s="120"/>
    </row>
    <row r="45" spans="2:12" ht="21" customHeight="1" x14ac:dyDescent="0.3">
      <c r="B45" s="26" t="s">
        <v>51</v>
      </c>
      <c r="C45" s="33" t="s">
        <v>35</v>
      </c>
      <c r="D45" s="41">
        <v>1</v>
      </c>
      <c r="E45" s="29">
        <v>2</v>
      </c>
      <c r="F45" s="101">
        <v>1</v>
      </c>
      <c r="G45" s="30">
        <v>2.1</v>
      </c>
      <c r="H45" s="100">
        <v>5000000</v>
      </c>
      <c r="I45" s="31">
        <f t="shared" si="3"/>
        <v>21000000</v>
      </c>
      <c r="K45" s="120"/>
    </row>
    <row r="46" spans="2:12" x14ac:dyDescent="0.3">
      <c r="B46" s="20"/>
      <c r="C46" s="102" t="s">
        <v>36</v>
      </c>
      <c r="D46" s="93"/>
      <c r="E46" s="21"/>
      <c r="F46" s="22"/>
      <c r="G46" s="23"/>
      <c r="H46" s="36"/>
      <c r="I46" s="25"/>
      <c r="K46" s="120"/>
      <c r="L46"/>
    </row>
    <row r="47" spans="2:12" x14ac:dyDescent="0.3">
      <c r="B47" s="26" t="s">
        <v>52</v>
      </c>
      <c r="C47" s="27" t="s">
        <v>38</v>
      </c>
      <c r="D47" s="28">
        <v>1</v>
      </c>
      <c r="E47" s="29">
        <v>2</v>
      </c>
      <c r="F47" s="38">
        <v>0</v>
      </c>
      <c r="G47" s="30">
        <f>+G34</f>
        <v>2.1</v>
      </c>
      <c r="H47" s="40">
        <v>4000000</v>
      </c>
      <c r="I47" s="31">
        <f>ROUND(D47*E47*F47*G47*H47,0)</f>
        <v>0</v>
      </c>
      <c r="K47" s="120"/>
    </row>
    <row r="48" spans="2:12" x14ac:dyDescent="0.3">
      <c r="B48" s="20"/>
      <c r="C48" s="102" t="s">
        <v>53</v>
      </c>
      <c r="D48" s="93"/>
      <c r="E48" s="21"/>
      <c r="F48" s="22"/>
      <c r="G48" s="23"/>
      <c r="H48" s="36"/>
      <c r="I48" s="25"/>
      <c r="K48" s="120"/>
      <c r="L48"/>
    </row>
    <row r="49" spans="1:12" x14ac:dyDescent="0.3">
      <c r="B49" s="26" t="s">
        <v>54</v>
      </c>
      <c r="C49" s="27" t="s">
        <v>55</v>
      </c>
      <c r="D49" s="28">
        <v>2</v>
      </c>
      <c r="E49" s="29">
        <v>2</v>
      </c>
      <c r="F49" s="38">
        <v>0</v>
      </c>
      <c r="G49" s="30">
        <f>+G34</f>
        <v>2.1</v>
      </c>
      <c r="H49" s="40">
        <v>2000000</v>
      </c>
      <c r="I49" s="31">
        <f>ROUND(D49*E49*F49*G49*H49,0)</f>
        <v>0</v>
      </c>
      <c r="K49" s="120"/>
    </row>
    <row r="50" spans="1:12" s="73" customFormat="1" ht="24" customHeight="1" x14ac:dyDescent="0.3">
      <c r="A50" s="5"/>
      <c r="B50" s="153" t="s">
        <v>105</v>
      </c>
      <c r="C50" s="154"/>
      <c r="D50" s="154"/>
      <c r="E50" s="154"/>
      <c r="F50" s="154"/>
      <c r="G50" s="154"/>
      <c r="H50" s="154"/>
      <c r="I50" s="113">
        <f>SUM(I34:I49)</f>
        <v>370670000</v>
      </c>
      <c r="J50" s="117"/>
      <c r="K50" s="120"/>
      <c r="L50" s="72"/>
    </row>
    <row r="51" spans="1:12" ht="21" customHeight="1" x14ac:dyDescent="0.3">
      <c r="B51" s="158"/>
      <c r="C51" s="159"/>
      <c r="D51" s="159"/>
      <c r="E51" s="159"/>
      <c r="F51" s="159"/>
      <c r="G51" s="159"/>
      <c r="H51" s="159"/>
      <c r="I51" s="160"/>
      <c r="K51" s="120"/>
    </row>
    <row r="52" spans="1:12" s="19" customFormat="1" ht="42.75" customHeight="1" x14ac:dyDescent="0.3">
      <c r="B52" s="96">
        <v>3</v>
      </c>
      <c r="C52" s="148" t="s">
        <v>56</v>
      </c>
      <c r="D52" s="149"/>
      <c r="E52" s="149"/>
      <c r="F52" s="149"/>
      <c r="G52" s="149"/>
      <c r="H52" s="150"/>
      <c r="I52" s="66"/>
      <c r="J52" s="117"/>
      <c r="K52" s="120"/>
    </row>
    <row r="53" spans="1:12" ht="21" customHeight="1" x14ac:dyDescent="0.3">
      <c r="B53" s="20">
        <v>3.1</v>
      </c>
      <c r="C53" s="102" t="s">
        <v>14</v>
      </c>
      <c r="D53" s="93"/>
      <c r="E53" s="21"/>
      <c r="F53" s="22"/>
      <c r="G53" s="23"/>
      <c r="H53" s="24"/>
      <c r="I53" s="25"/>
      <c r="K53" s="120"/>
    </row>
    <row r="54" spans="1:12" ht="21" customHeight="1" x14ac:dyDescent="0.3">
      <c r="B54" s="26" t="s">
        <v>57</v>
      </c>
      <c r="C54" s="27" t="s">
        <v>16</v>
      </c>
      <c r="D54" s="41">
        <v>1</v>
      </c>
      <c r="E54" s="42">
        <v>1</v>
      </c>
      <c r="F54" s="97">
        <v>0.5</v>
      </c>
      <c r="G54" s="30">
        <v>2.1</v>
      </c>
      <c r="H54" s="98">
        <v>12000000</v>
      </c>
      <c r="I54" s="31">
        <f t="shared" ref="I54:I65" si="5">ROUND(D54*E54*F54*G54*H54,0)</f>
        <v>12600000</v>
      </c>
      <c r="K54" s="120"/>
      <c r="L54" s="32"/>
    </row>
    <row r="55" spans="1:12" ht="21" customHeight="1" x14ac:dyDescent="0.3">
      <c r="B55" s="26" t="s">
        <v>58</v>
      </c>
      <c r="C55" s="33" t="s">
        <v>18</v>
      </c>
      <c r="D55" s="41">
        <v>2</v>
      </c>
      <c r="E55" s="42">
        <v>1</v>
      </c>
      <c r="F55" s="97">
        <v>1</v>
      </c>
      <c r="G55" s="30">
        <f>+G54</f>
        <v>2.1</v>
      </c>
      <c r="H55" s="98">
        <v>9000000</v>
      </c>
      <c r="I55" s="31">
        <f t="shared" si="5"/>
        <v>37800000</v>
      </c>
      <c r="K55" s="120"/>
      <c r="L55" s="32"/>
    </row>
    <row r="56" spans="1:12" ht="21" customHeight="1" x14ac:dyDescent="0.3">
      <c r="B56" s="26" t="s">
        <v>59</v>
      </c>
      <c r="C56" s="33" t="s">
        <v>20</v>
      </c>
      <c r="D56" s="41">
        <v>1</v>
      </c>
      <c r="E56" s="42">
        <v>1</v>
      </c>
      <c r="F56" s="97">
        <v>1</v>
      </c>
      <c r="G56" s="30">
        <f>+G55</f>
        <v>2.1</v>
      </c>
      <c r="H56" s="98">
        <v>9000000</v>
      </c>
      <c r="I56" s="31">
        <f t="shared" si="5"/>
        <v>18900000</v>
      </c>
      <c r="K56" s="120"/>
      <c r="L56" s="32"/>
    </row>
    <row r="57" spans="1:12" ht="21" customHeight="1" x14ac:dyDescent="0.3">
      <c r="B57" s="26" t="s">
        <v>60</v>
      </c>
      <c r="C57" s="33" t="s">
        <v>112</v>
      </c>
      <c r="D57" s="41">
        <v>1</v>
      </c>
      <c r="E57" s="42">
        <f>+E56</f>
        <v>1</v>
      </c>
      <c r="F57" s="97">
        <v>1</v>
      </c>
      <c r="G57" s="30">
        <f>+G54</f>
        <v>2.1</v>
      </c>
      <c r="H57" s="98">
        <v>9000000</v>
      </c>
      <c r="I57" s="31">
        <f t="shared" si="5"/>
        <v>18900000</v>
      </c>
      <c r="K57" s="120"/>
      <c r="L57" s="32"/>
    </row>
    <row r="58" spans="1:12" ht="37.799999999999997" customHeight="1" x14ac:dyDescent="0.3">
      <c r="B58" s="26" t="s">
        <v>61</v>
      </c>
      <c r="C58" s="33" t="s">
        <v>108</v>
      </c>
      <c r="D58" s="41">
        <v>1</v>
      </c>
      <c r="E58" s="42">
        <f>+E57</f>
        <v>1</v>
      </c>
      <c r="F58" s="97">
        <v>1</v>
      </c>
      <c r="G58" s="30">
        <f>+G55</f>
        <v>2.1</v>
      </c>
      <c r="H58" s="98">
        <v>9000000</v>
      </c>
      <c r="I58" s="31">
        <f t="shared" ref="I58" si="6">ROUND(D58*E58*F58*G58*H58,0)</f>
        <v>18900000</v>
      </c>
      <c r="K58" s="120"/>
      <c r="L58" s="32"/>
    </row>
    <row r="59" spans="1:12" ht="21" customHeight="1" x14ac:dyDescent="0.3">
      <c r="B59" s="26" t="s">
        <v>62</v>
      </c>
      <c r="C59" s="33" t="s">
        <v>23</v>
      </c>
      <c r="D59" s="41">
        <v>1</v>
      </c>
      <c r="E59" s="42">
        <f>+E55</f>
        <v>1</v>
      </c>
      <c r="F59" s="97">
        <v>0.5</v>
      </c>
      <c r="G59" s="30">
        <f>+G57</f>
        <v>2.1</v>
      </c>
      <c r="H59" s="98">
        <v>9000000</v>
      </c>
      <c r="I59" s="31">
        <f t="shared" si="5"/>
        <v>9450000</v>
      </c>
      <c r="K59" s="120"/>
      <c r="L59" s="32"/>
    </row>
    <row r="60" spans="1:12" ht="21" customHeight="1" x14ac:dyDescent="0.3">
      <c r="B60" s="26" t="s">
        <v>63</v>
      </c>
      <c r="C60" s="33" t="s">
        <v>25</v>
      </c>
      <c r="D60" s="41">
        <v>1</v>
      </c>
      <c r="E60" s="42">
        <f>+E57</f>
        <v>1</v>
      </c>
      <c r="F60" s="97">
        <v>0.5</v>
      </c>
      <c r="G60" s="30">
        <f t="shared" ref="G60:G65" si="7">+G59</f>
        <v>2.1</v>
      </c>
      <c r="H60" s="98">
        <v>9000000</v>
      </c>
      <c r="I60" s="31">
        <f t="shared" si="5"/>
        <v>9450000</v>
      </c>
      <c r="K60" s="120"/>
      <c r="L60" s="32"/>
    </row>
    <row r="61" spans="1:12" ht="21" customHeight="1" x14ac:dyDescent="0.3">
      <c r="B61" s="26" t="s">
        <v>109</v>
      </c>
      <c r="C61" s="33" t="s">
        <v>27</v>
      </c>
      <c r="D61" s="41">
        <v>1</v>
      </c>
      <c r="E61" s="42">
        <f t="shared" ref="E61:E65" si="8">+E59</f>
        <v>1</v>
      </c>
      <c r="F61" s="97">
        <v>0.5</v>
      </c>
      <c r="G61" s="30">
        <f t="shared" si="7"/>
        <v>2.1</v>
      </c>
      <c r="H61" s="98">
        <v>9000000</v>
      </c>
      <c r="I61" s="31">
        <f t="shared" si="5"/>
        <v>9450000</v>
      </c>
      <c r="K61" s="120"/>
      <c r="L61" s="32"/>
    </row>
    <row r="62" spans="1:12" ht="21" customHeight="1" x14ac:dyDescent="0.3">
      <c r="B62" s="26" t="s">
        <v>64</v>
      </c>
      <c r="C62" s="33" t="s">
        <v>29</v>
      </c>
      <c r="D62" s="41">
        <v>1</v>
      </c>
      <c r="E62" s="42">
        <f>+E61</f>
        <v>1</v>
      </c>
      <c r="F62" s="97">
        <v>0.5</v>
      </c>
      <c r="G62" s="30">
        <f>+G61</f>
        <v>2.1</v>
      </c>
      <c r="H62" s="98">
        <v>9000000</v>
      </c>
      <c r="I62" s="31">
        <f t="shared" si="5"/>
        <v>9450000</v>
      </c>
      <c r="K62" s="120"/>
      <c r="L62" s="32"/>
    </row>
    <row r="63" spans="1:12" ht="21" customHeight="1" x14ac:dyDescent="0.3">
      <c r="B63" s="26" t="s">
        <v>65</v>
      </c>
      <c r="C63" s="99" t="s">
        <v>31</v>
      </c>
      <c r="D63" s="41">
        <v>1</v>
      </c>
      <c r="E63" s="42">
        <v>1</v>
      </c>
      <c r="F63" s="97">
        <v>0.3</v>
      </c>
      <c r="G63" s="30">
        <f t="shared" si="7"/>
        <v>2.1</v>
      </c>
      <c r="H63" s="100">
        <v>6000000</v>
      </c>
      <c r="I63" s="31">
        <f t="shared" si="5"/>
        <v>3780000</v>
      </c>
      <c r="K63" s="120"/>
      <c r="L63" s="32"/>
    </row>
    <row r="64" spans="1:12" ht="33" customHeight="1" x14ac:dyDescent="0.3">
      <c r="B64" s="26" t="s">
        <v>66</v>
      </c>
      <c r="C64" s="33" t="s">
        <v>33</v>
      </c>
      <c r="D64" s="41">
        <v>1</v>
      </c>
      <c r="E64" s="42">
        <f t="shared" si="8"/>
        <v>1</v>
      </c>
      <c r="F64" s="97">
        <v>0.3</v>
      </c>
      <c r="G64" s="30">
        <f t="shared" si="7"/>
        <v>2.1</v>
      </c>
      <c r="H64" s="98">
        <v>9000000</v>
      </c>
      <c r="I64" s="31">
        <f t="shared" si="5"/>
        <v>5670000</v>
      </c>
      <c r="K64" s="120"/>
      <c r="L64" s="32"/>
    </row>
    <row r="65" spans="1:12" ht="21" customHeight="1" x14ac:dyDescent="0.3">
      <c r="B65" s="26" t="s">
        <v>67</v>
      </c>
      <c r="C65" s="33" t="s">
        <v>35</v>
      </c>
      <c r="D65" s="41">
        <v>1</v>
      </c>
      <c r="E65" s="42">
        <f t="shared" si="8"/>
        <v>1</v>
      </c>
      <c r="F65" s="101">
        <v>1</v>
      </c>
      <c r="G65" s="30">
        <f t="shared" si="7"/>
        <v>2.1</v>
      </c>
      <c r="H65" s="100">
        <v>5000000</v>
      </c>
      <c r="I65" s="31">
        <f t="shared" si="5"/>
        <v>10500000</v>
      </c>
      <c r="K65" s="120"/>
      <c r="L65" s="32"/>
    </row>
    <row r="66" spans="1:12" x14ac:dyDescent="0.3">
      <c r="B66" s="20"/>
      <c r="C66" s="102" t="s">
        <v>36</v>
      </c>
      <c r="D66" s="93"/>
      <c r="E66" s="21"/>
      <c r="F66" s="22"/>
      <c r="G66" s="23"/>
      <c r="H66" s="36"/>
      <c r="I66" s="25"/>
      <c r="K66" s="120"/>
      <c r="L66" s="32"/>
    </row>
    <row r="67" spans="1:12" x14ac:dyDescent="0.3">
      <c r="B67" s="26" t="s">
        <v>68</v>
      </c>
      <c r="C67" s="27" t="s">
        <v>38</v>
      </c>
      <c r="D67" s="28">
        <v>1</v>
      </c>
      <c r="E67" s="42">
        <f>+E54</f>
        <v>1</v>
      </c>
      <c r="F67" s="43">
        <v>0</v>
      </c>
      <c r="G67" s="30">
        <f>+G54</f>
        <v>2.1</v>
      </c>
      <c r="H67" s="40">
        <v>4000000</v>
      </c>
      <c r="I67" s="31">
        <f>ROUND(D67*E67*F67*G67*H67,0)</f>
        <v>0</v>
      </c>
      <c r="K67" s="120"/>
      <c r="L67" s="32"/>
    </row>
    <row r="68" spans="1:12" x14ac:dyDescent="0.3">
      <c r="B68" s="20"/>
      <c r="C68" s="102" t="s">
        <v>101</v>
      </c>
      <c r="D68" s="93"/>
      <c r="E68" s="21"/>
      <c r="F68" s="22"/>
      <c r="G68" s="23"/>
      <c r="H68" s="36"/>
      <c r="I68" s="25"/>
      <c r="K68" s="120"/>
      <c r="L68" s="32"/>
    </row>
    <row r="69" spans="1:12" x14ac:dyDescent="0.3">
      <c r="B69" s="26" t="s">
        <v>69</v>
      </c>
      <c r="C69" s="27" t="s">
        <v>70</v>
      </c>
      <c r="D69" s="28">
        <v>2</v>
      </c>
      <c r="E69" s="42">
        <f>+E54</f>
        <v>1</v>
      </c>
      <c r="F69" s="43">
        <v>0</v>
      </c>
      <c r="G69" s="30">
        <f>+G54</f>
        <v>2.1</v>
      </c>
      <c r="H69" s="40">
        <v>2000000</v>
      </c>
      <c r="I69" s="31">
        <f>ROUND(D69*E69*F69*G69*H69,0)</f>
        <v>0</v>
      </c>
      <c r="K69" s="120"/>
      <c r="L69" s="32"/>
    </row>
    <row r="70" spans="1:12" s="73" customFormat="1" ht="24" customHeight="1" x14ac:dyDescent="0.3">
      <c r="A70" s="5"/>
      <c r="B70" s="153" t="s">
        <v>107</v>
      </c>
      <c r="C70" s="154"/>
      <c r="D70" s="154"/>
      <c r="E70" s="154"/>
      <c r="F70" s="154"/>
      <c r="G70" s="154"/>
      <c r="H70" s="154"/>
      <c r="I70" s="113">
        <f>SUM(I54:I69)</f>
        <v>164850000</v>
      </c>
      <c r="J70" s="117"/>
      <c r="K70" s="120"/>
      <c r="L70" s="72"/>
    </row>
    <row r="71" spans="1:12" ht="6" customHeight="1" thickBot="1" x14ac:dyDescent="0.35">
      <c r="B71" s="182"/>
      <c r="C71" s="183"/>
      <c r="D71" s="183"/>
      <c r="E71" s="183"/>
      <c r="F71" s="183"/>
      <c r="G71" s="183"/>
      <c r="H71" s="183"/>
      <c r="I71" s="184"/>
      <c r="K71" s="120"/>
      <c r="L71" s="32"/>
    </row>
    <row r="72" spans="1:12" s="44" customFormat="1" ht="27" customHeight="1" thickBot="1" x14ac:dyDescent="0.35">
      <c r="B72" s="151" t="s">
        <v>106</v>
      </c>
      <c r="C72" s="152"/>
      <c r="D72" s="152"/>
      <c r="E72" s="152"/>
      <c r="F72" s="152"/>
      <c r="G72" s="152"/>
      <c r="H72" s="152"/>
      <c r="I72" s="112">
        <f>+I70+I50+I30</f>
        <v>917720000</v>
      </c>
      <c r="J72" s="121"/>
      <c r="K72" s="120"/>
    </row>
    <row r="73" spans="1:12" s="44" customFormat="1" ht="27" customHeight="1" x14ac:dyDescent="0.3">
      <c r="B73" s="185"/>
      <c r="C73" s="186"/>
      <c r="D73" s="186"/>
      <c r="E73" s="186"/>
      <c r="F73" s="186"/>
      <c r="G73" s="186"/>
      <c r="H73" s="186"/>
      <c r="I73" s="187"/>
      <c r="J73" s="117"/>
      <c r="K73" s="120"/>
    </row>
    <row r="74" spans="1:12" ht="33" customHeight="1" x14ac:dyDescent="0.3">
      <c r="B74" s="45">
        <v>4</v>
      </c>
      <c r="C74" s="103" t="s">
        <v>71</v>
      </c>
      <c r="D74" s="46"/>
      <c r="E74" s="47"/>
      <c r="F74" s="48"/>
      <c r="G74" s="49"/>
      <c r="H74" s="50"/>
      <c r="I74" s="51"/>
      <c r="K74" s="120"/>
      <c r="L74"/>
    </row>
    <row r="75" spans="1:12" s="5" customFormat="1" ht="21" customHeight="1" x14ac:dyDescent="0.3">
      <c r="B75" s="6">
        <v>4.0999999999999996</v>
      </c>
      <c r="C75" s="7" t="s">
        <v>72</v>
      </c>
      <c r="D75" s="8"/>
      <c r="E75" s="9"/>
      <c r="F75" s="22"/>
      <c r="G75" s="10"/>
      <c r="H75" s="11"/>
      <c r="I75" s="12"/>
      <c r="J75" s="117"/>
      <c r="K75" s="120"/>
    </row>
    <row r="76" spans="1:12" s="5" customFormat="1" ht="36" customHeight="1" x14ac:dyDescent="0.3">
      <c r="B76" s="52" t="s">
        <v>5</v>
      </c>
      <c r="C76" s="53" t="s">
        <v>6</v>
      </c>
      <c r="D76" s="54" t="s">
        <v>73</v>
      </c>
      <c r="E76" s="55" t="s">
        <v>8</v>
      </c>
      <c r="F76" s="56" t="s">
        <v>9</v>
      </c>
      <c r="G76" s="55"/>
      <c r="H76" s="56" t="s">
        <v>74</v>
      </c>
      <c r="I76" s="57" t="s">
        <v>12</v>
      </c>
      <c r="J76" s="117"/>
      <c r="K76" s="120"/>
    </row>
    <row r="77" spans="1:12" s="5" customFormat="1" ht="59.25" customHeight="1" x14ac:dyDescent="0.3">
      <c r="B77" s="58" t="s">
        <v>75</v>
      </c>
      <c r="C77" s="59" t="s">
        <v>102</v>
      </c>
      <c r="D77" s="60" t="s">
        <v>76</v>
      </c>
      <c r="E77" s="42">
        <f>+E27*F27+E47*F47</f>
        <v>2</v>
      </c>
      <c r="F77" s="61">
        <v>1</v>
      </c>
      <c r="G77" s="42"/>
      <c r="H77" s="62">
        <v>4000000</v>
      </c>
      <c r="I77" s="63">
        <f>+H77*E77*F77</f>
        <v>8000000</v>
      </c>
      <c r="J77" s="117"/>
      <c r="K77" s="120"/>
      <c r="L77" s="64"/>
    </row>
    <row r="78" spans="1:12" s="5" customFormat="1" ht="59.25" customHeight="1" x14ac:dyDescent="0.3">
      <c r="B78" s="58" t="s">
        <v>77</v>
      </c>
      <c r="C78" s="59" t="s">
        <v>78</v>
      </c>
      <c r="D78" s="60" t="s">
        <v>76</v>
      </c>
      <c r="E78" s="106">
        <v>5</v>
      </c>
      <c r="F78" s="107">
        <v>1</v>
      </c>
      <c r="G78" s="106"/>
      <c r="H78" s="65">
        <v>4000000</v>
      </c>
      <c r="I78" s="108">
        <f>+H78*E78*F78</f>
        <v>20000000</v>
      </c>
      <c r="J78" s="117"/>
      <c r="K78" s="120"/>
      <c r="L78" s="64"/>
    </row>
    <row r="79" spans="1:12" s="73" customFormat="1" ht="24" customHeight="1" x14ac:dyDescent="0.3">
      <c r="A79" s="5"/>
      <c r="B79" s="153" t="s">
        <v>79</v>
      </c>
      <c r="C79" s="154"/>
      <c r="D79" s="154"/>
      <c r="E79" s="154"/>
      <c r="F79" s="154"/>
      <c r="G79" s="154"/>
      <c r="H79" s="154"/>
      <c r="I79" s="113">
        <f>+I78+I77</f>
        <v>28000000</v>
      </c>
      <c r="J79" s="117"/>
      <c r="K79" s="120"/>
      <c r="L79" s="72"/>
    </row>
    <row r="80" spans="1:12" s="44" customFormat="1" ht="23.25" customHeight="1" x14ac:dyDescent="0.3">
      <c r="B80" s="188"/>
      <c r="C80" s="189"/>
      <c r="D80" s="189"/>
      <c r="E80" s="189"/>
      <c r="F80" s="189"/>
      <c r="G80" s="189"/>
      <c r="H80" s="189"/>
      <c r="I80" s="190"/>
      <c r="J80" s="117"/>
      <c r="K80" s="120"/>
      <c r="L80" s="64"/>
    </row>
    <row r="81" spans="1:78" s="5" customFormat="1" ht="21.6" customHeight="1" x14ac:dyDescent="0.3">
      <c r="B81" s="6">
        <v>4.2</v>
      </c>
      <c r="C81" s="7" t="s">
        <v>80</v>
      </c>
      <c r="D81" s="8"/>
      <c r="E81" s="9"/>
      <c r="F81" s="10"/>
      <c r="G81" s="10"/>
      <c r="H81" s="11"/>
      <c r="I81" s="12"/>
      <c r="J81" s="117"/>
      <c r="K81" s="120"/>
      <c r="L81" s="64"/>
    </row>
    <row r="82" spans="1:78" s="5" customFormat="1" ht="31.2" x14ac:dyDescent="0.3">
      <c r="B82" s="52" t="s">
        <v>5</v>
      </c>
      <c r="C82" s="53" t="s">
        <v>6</v>
      </c>
      <c r="D82" s="54" t="s">
        <v>73</v>
      </c>
      <c r="E82" s="67" t="s">
        <v>8</v>
      </c>
      <c r="F82" s="56" t="s">
        <v>9</v>
      </c>
      <c r="G82" s="55"/>
      <c r="H82" s="56" t="s">
        <v>74</v>
      </c>
      <c r="I82" s="57" t="s">
        <v>12</v>
      </c>
      <c r="J82" s="117"/>
      <c r="K82" s="120"/>
      <c r="L82" s="64"/>
    </row>
    <row r="83" spans="1:78" s="5" customFormat="1" ht="30" x14ac:dyDescent="0.3">
      <c r="B83" s="58" t="s">
        <v>81</v>
      </c>
      <c r="C83" s="59" t="s">
        <v>82</v>
      </c>
      <c r="D83" s="60" t="s">
        <v>83</v>
      </c>
      <c r="E83" s="42">
        <v>4</v>
      </c>
      <c r="F83" s="61">
        <v>1</v>
      </c>
      <c r="G83" s="68" t="s">
        <v>84</v>
      </c>
      <c r="H83" s="69">
        <v>8000000</v>
      </c>
      <c r="I83" s="63">
        <f>+H83*E83*F83</f>
        <v>32000000</v>
      </c>
      <c r="J83" s="117"/>
      <c r="K83" s="120"/>
      <c r="L83" s="64"/>
    </row>
    <row r="84" spans="1:78" s="5" customFormat="1" ht="30" x14ac:dyDescent="0.3">
      <c r="B84" s="58" t="s">
        <v>85</v>
      </c>
      <c r="C84" s="59" t="s">
        <v>86</v>
      </c>
      <c r="D84" s="60" t="s">
        <v>83</v>
      </c>
      <c r="E84" s="42">
        <v>4</v>
      </c>
      <c r="F84" s="61">
        <v>1</v>
      </c>
      <c r="G84" s="68" t="s">
        <v>84</v>
      </c>
      <c r="H84" s="69">
        <v>8000000</v>
      </c>
      <c r="I84" s="63">
        <f>+H84*E84*F84</f>
        <v>32000000</v>
      </c>
      <c r="J84" s="117"/>
      <c r="K84" s="120"/>
      <c r="L84" s="64"/>
    </row>
    <row r="85" spans="1:78" s="5" customFormat="1" ht="30" x14ac:dyDescent="0.3">
      <c r="B85" s="58" t="s">
        <v>87</v>
      </c>
      <c r="C85" s="59" t="s">
        <v>88</v>
      </c>
      <c r="D85" s="60" t="s">
        <v>83</v>
      </c>
      <c r="E85" s="42">
        <v>4</v>
      </c>
      <c r="F85" s="61">
        <v>1</v>
      </c>
      <c r="G85" s="68" t="s">
        <v>84</v>
      </c>
      <c r="H85" s="69">
        <v>8000000</v>
      </c>
      <c r="I85" s="63">
        <f>+H85*E85*F85</f>
        <v>32000000</v>
      </c>
      <c r="J85" s="117"/>
      <c r="K85" s="120"/>
      <c r="L85" s="64"/>
    </row>
    <row r="86" spans="1:78" s="71" customFormat="1" ht="37.5" customHeight="1" x14ac:dyDescent="0.3">
      <c r="A86" s="5"/>
      <c r="B86" s="58" t="s">
        <v>89</v>
      </c>
      <c r="C86" s="59" t="s">
        <v>90</v>
      </c>
      <c r="D86" s="106" t="s">
        <v>83</v>
      </c>
      <c r="E86" s="106">
        <v>4</v>
      </c>
      <c r="F86" s="107">
        <v>0.5</v>
      </c>
      <c r="G86" s="110" t="s">
        <v>84</v>
      </c>
      <c r="H86" s="111">
        <v>6900000</v>
      </c>
      <c r="I86" s="108">
        <f>+H86*E86*F86</f>
        <v>13800000</v>
      </c>
      <c r="J86" s="117"/>
      <c r="K86" s="120"/>
      <c r="L86" s="64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</row>
    <row r="87" spans="1:78" s="73" customFormat="1" ht="24" customHeight="1" x14ac:dyDescent="0.3">
      <c r="A87" s="5"/>
      <c r="B87" s="153" t="s">
        <v>91</v>
      </c>
      <c r="C87" s="154"/>
      <c r="D87" s="154"/>
      <c r="E87" s="154"/>
      <c r="F87" s="154"/>
      <c r="G87" s="154"/>
      <c r="H87" s="154"/>
      <c r="I87" s="109">
        <f>+I86+I85+I84+I83</f>
        <v>109800000</v>
      </c>
      <c r="J87" s="117"/>
      <c r="K87" s="120"/>
      <c r="L87" s="72"/>
    </row>
    <row r="88" spans="1:78" s="73" customFormat="1" ht="7.2" customHeight="1" thickBot="1" x14ac:dyDescent="0.35">
      <c r="A88" s="5"/>
      <c r="B88" s="179"/>
      <c r="C88" s="180"/>
      <c r="D88" s="180"/>
      <c r="E88" s="180"/>
      <c r="F88" s="180"/>
      <c r="G88" s="180"/>
      <c r="H88" s="180"/>
      <c r="I88" s="181"/>
      <c r="J88" s="117"/>
      <c r="K88" s="120"/>
      <c r="L88" s="72"/>
    </row>
    <row r="89" spans="1:78" s="74" customFormat="1" ht="19.5" customHeight="1" thickBot="1" x14ac:dyDescent="0.35">
      <c r="B89" s="155" t="s">
        <v>92</v>
      </c>
      <c r="C89" s="156"/>
      <c r="D89" s="156"/>
      <c r="E89" s="156"/>
      <c r="F89" s="156"/>
      <c r="G89" s="156"/>
      <c r="H89" s="157"/>
      <c r="I89" s="112">
        <f>+I87+I79</f>
        <v>137800000</v>
      </c>
      <c r="J89" s="117"/>
      <c r="K89" s="120"/>
    </row>
    <row r="90" spans="1:78" s="74" customFormat="1" ht="21.6" customHeight="1" thickBot="1" x14ac:dyDescent="0.35">
      <c r="B90" s="75"/>
      <c r="C90" s="76"/>
      <c r="D90" s="76"/>
      <c r="E90" s="76"/>
      <c r="F90" s="76"/>
      <c r="G90" s="76"/>
      <c r="H90" s="76"/>
      <c r="I90" s="77"/>
      <c r="J90" s="117"/>
      <c r="K90" s="120"/>
    </row>
    <row r="91" spans="1:78" ht="39.6" customHeight="1" x14ac:dyDescent="0.3">
      <c r="B91" s="132" t="s">
        <v>93</v>
      </c>
      <c r="C91" s="133"/>
      <c r="D91" s="133"/>
      <c r="E91" s="133"/>
      <c r="F91" s="133"/>
      <c r="G91" s="133"/>
      <c r="H91" s="133"/>
      <c r="I91" s="114">
        <f>ROUND(I89+I72,0)</f>
        <v>1055520000</v>
      </c>
      <c r="K91" s="120"/>
    </row>
    <row r="92" spans="1:78" ht="39.6" customHeight="1" x14ac:dyDescent="0.3">
      <c r="B92" s="124" t="s">
        <v>94</v>
      </c>
      <c r="C92" s="125"/>
      <c r="D92" s="125"/>
      <c r="E92" s="125"/>
      <c r="F92" s="125"/>
      <c r="G92" s="125"/>
      <c r="H92" s="125"/>
      <c r="I92" s="115">
        <f>+ROUND(I91*0.19,0)</f>
        <v>200548800</v>
      </c>
      <c r="K92" s="120"/>
    </row>
    <row r="93" spans="1:78" ht="39.6" customHeight="1" x14ac:dyDescent="0.3">
      <c r="B93" s="126" t="s">
        <v>95</v>
      </c>
      <c r="C93" s="127"/>
      <c r="D93" s="127"/>
      <c r="E93" s="127"/>
      <c r="F93" s="127"/>
      <c r="G93" s="127"/>
      <c r="H93" s="127"/>
      <c r="I93" s="104">
        <f>ROUND(I92+I91,0)</f>
        <v>1256068800</v>
      </c>
      <c r="J93" s="118"/>
      <c r="K93" s="120"/>
      <c r="L93" s="79"/>
    </row>
    <row r="94" spans="1:78" ht="7.5" customHeight="1" x14ac:dyDescent="0.3">
      <c r="B94" s="80"/>
      <c r="C94" s="81"/>
      <c r="D94" s="81"/>
      <c r="E94" s="81"/>
      <c r="F94" s="81"/>
      <c r="G94" s="81"/>
      <c r="H94" s="81"/>
      <c r="I94" s="82"/>
    </row>
    <row r="95" spans="1:78" s="3" customFormat="1" ht="41.4" customHeight="1" x14ac:dyDescent="0.3">
      <c r="A95" s="1"/>
      <c r="B95" s="128" t="s">
        <v>96</v>
      </c>
      <c r="C95" s="129"/>
      <c r="D95" s="129"/>
      <c r="E95" s="129"/>
      <c r="F95" s="129"/>
      <c r="G95" s="129"/>
      <c r="H95" s="129"/>
      <c r="I95" s="129"/>
      <c r="J95" s="116"/>
    </row>
    <row r="96" spans="1:78" s="3" customFormat="1" ht="24.6" customHeight="1" x14ac:dyDescent="0.3">
      <c r="A96" s="1"/>
      <c r="B96" s="128" t="s">
        <v>97</v>
      </c>
      <c r="C96" s="129"/>
      <c r="D96" s="129"/>
      <c r="E96" s="129"/>
      <c r="F96" s="129"/>
      <c r="G96" s="129"/>
      <c r="H96" s="129"/>
      <c r="I96" s="129"/>
      <c r="J96" s="116"/>
    </row>
    <row r="97" spans="1:10" s="3" customFormat="1" ht="24.6" customHeight="1" x14ac:dyDescent="0.3">
      <c r="A97" s="1"/>
      <c r="B97" s="130" t="s">
        <v>98</v>
      </c>
      <c r="C97" s="131"/>
      <c r="D97" s="131"/>
      <c r="E97" s="131"/>
      <c r="F97" s="131"/>
      <c r="G97" s="131"/>
      <c r="H97" s="131"/>
      <c r="I97" s="131"/>
      <c r="J97" s="116"/>
    </row>
    <row r="98" spans="1:10" s="3" customFormat="1" ht="24.6" customHeight="1" x14ac:dyDescent="0.3">
      <c r="A98" s="1"/>
      <c r="B98" s="128" t="s">
        <v>99</v>
      </c>
      <c r="C98" s="129"/>
      <c r="D98" s="129"/>
      <c r="E98" s="129"/>
      <c r="F98" s="129"/>
      <c r="G98" s="129"/>
      <c r="H98" s="129"/>
      <c r="I98" s="129"/>
      <c r="J98" s="116"/>
    </row>
    <row r="99" spans="1:10" s="3" customFormat="1" ht="24.6" customHeight="1" thickBot="1" x14ac:dyDescent="0.35">
      <c r="A99" s="1"/>
      <c r="B99" s="122" t="s">
        <v>100</v>
      </c>
      <c r="C99" s="123"/>
      <c r="D99" s="123"/>
      <c r="E99" s="123"/>
      <c r="F99" s="123"/>
      <c r="G99" s="123"/>
      <c r="H99" s="123"/>
      <c r="I99" s="123"/>
      <c r="J99" s="116"/>
    </row>
    <row r="100" spans="1:10" s="3" customFormat="1" ht="28.5" customHeight="1" x14ac:dyDescent="0.3">
      <c r="A100" s="1"/>
      <c r="B100" s="2"/>
      <c r="F100" s="4"/>
      <c r="J100" s="116"/>
    </row>
    <row r="101" spans="1:10" x14ac:dyDescent="0.3">
      <c r="I101" s="85"/>
    </row>
    <row r="102" spans="1:10" x14ac:dyDescent="0.3">
      <c r="I102" s="78"/>
    </row>
    <row r="104" spans="1:10" x14ac:dyDescent="0.3">
      <c r="H104"/>
      <c r="I104"/>
    </row>
    <row r="105" spans="1:10" ht="62.25" customHeight="1" x14ac:dyDescent="0.7">
      <c r="H105"/>
      <c r="I105" s="105"/>
    </row>
    <row r="106" spans="1:10" s="87" customFormat="1" ht="54" customHeight="1" x14ac:dyDescent="0.3">
      <c r="F106" s="86"/>
      <c r="H106"/>
      <c r="I106"/>
      <c r="J106" s="119"/>
    </row>
    <row r="107" spans="1:10" x14ac:dyDescent="0.3">
      <c r="H107"/>
      <c r="I107"/>
    </row>
    <row r="108" spans="1:10" x14ac:dyDescent="0.3">
      <c r="H108"/>
      <c r="I108"/>
    </row>
    <row r="109" spans="1:10" x14ac:dyDescent="0.3">
      <c r="H109"/>
      <c r="I109"/>
    </row>
    <row r="110" spans="1:10" x14ac:dyDescent="0.3">
      <c r="H110"/>
      <c r="I110"/>
    </row>
    <row r="111" spans="1:10" x14ac:dyDescent="0.3">
      <c r="H111"/>
      <c r="I111"/>
    </row>
  </sheetData>
  <mergeCells count="34">
    <mergeCell ref="B88:I88"/>
    <mergeCell ref="B70:H70"/>
    <mergeCell ref="B71:I71"/>
    <mergeCell ref="B73:I73"/>
    <mergeCell ref="B80:I80"/>
    <mergeCell ref="B2:C7"/>
    <mergeCell ref="D2:I5"/>
    <mergeCell ref="D6:F6"/>
    <mergeCell ref="G6:I6"/>
    <mergeCell ref="D7:F7"/>
    <mergeCell ref="G7:I7"/>
    <mergeCell ref="B91:H91"/>
    <mergeCell ref="B8:C8"/>
    <mergeCell ref="D8:F8"/>
    <mergeCell ref="G8:I8"/>
    <mergeCell ref="B9:I9"/>
    <mergeCell ref="C12:H12"/>
    <mergeCell ref="C32:H32"/>
    <mergeCell ref="C52:H52"/>
    <mergeCell ref="B72:H72"/>
    <mergeCell ref="B79:H79"/>
    <mergeCell ref="B87:H87"/>
    <mergeCell ref="B89:H89"/>
    <mergeCell ref="B30:H30"/>
    <mergeCell ref="B31:I31"/>
    <mergeCell ref="B50:H50"/>
    <mergeCell ref="B51:I51"/>
    <mergeCell ref="B99:I99"/>
    <mergeCell ref="B92:H92"/>
    <mergeCell ref="B93:H93"/>
    <mergeCell ref="B95:I95"/>
    <mergeCell ref="B96:I96"/>
    <mergeCell ref="B97:I97"/>
    <mergeCell ref="B98:I98"/>
  </mergeCells>
  <phoneticPr fontId="15" type="noConversion"/>
  <pageMargins left="0.25" right="0.25" top="0.75" bottom="0.75" header="0.3" footer="0.3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4C9E6-0EBC-49B0-A192-2951F263394F}">
  <sheetPr>
    <pageSetUpPr fitToPage="1"/>
  </sheetPr>
  <dimension ref="A1:BZ111"/>
  <sheetViews>
    <sheetView view="pageBreakPreview" zoomScale="46" zoomScaleNormal="59" workbookViewId="0">
      <selection activeCell="B1" sqref="B1"/>
    </sheetView>
  </sheetViews>
  <sheetFormatPr baseColWidth="10" defaultColWidth="10.88671875" defaultRowHeight="17.399999999999999" x14ac:dyDescent="0.3"/>
  <cols>
    <col min="1" max="1" width="3.44140625" style="1" customWidth="1"/>
    <col min="2" max="2" width="12.6640625" style="83" customWidth="1"/>
    <col min="3" max="3" width="74" style="1" customWidth="1"/>
    <col min="4" max="4" width="23.44140625" style="1" customWidth="1"/>
    <col min="5" max="5" width="17.109375" style="1" customWidth="1"/>
    <col min="6" max="6" width="23.6640625" style="84" customWidth="1"/>
    <col min="7" max="7" width="21.88671875" style="1" customWidth="1"/>
    <col min="8" max="8" width="26" style="1" customWidth="1"/>
    <col min="9" max="9" width="50.109375" style="1" bestFit="1" customWidth="1"/>
    <col min="10" max="10" width="90.6640625" style="117" bestFit="1" customWidth="1"/>
    <col min="11" max="12" width="20.6640625" style="1" bestFit="1" customWidth="1"/>
    <col min="13" max="16384" width="10.88671875" style="1"/>
  </cols>
  <sheetData>
    <row r="1" spans="1:12" s="3" customFormat="1" ht="18" thickBot="1" x14ac:dyDescent="0.35">
      <c r="A1" s="1"/>
      <c r="B1" s="2"/>
      <c r="F1" s="4"/>
      <c r="J1" s="116"/>
    </row>
    <row r="2" spans="1:12" ht="12.75" customHeight="1" x14ac:dyDescent="0.3">
      <c r="B2" s="161"/>
      <c r="C2" s="162"/>
      <c r="D2" s="165" t="s">
        <v>103</v>
      </c>
      <c r="E2" s="166"/>
      <c r="F2" s="166"/>
      <c r="G2" s="166"/>
      <c r="H2" s="166"/>
      <c r="I2" s="167"/>
    </row>
    <row r="3" spans="1:12" ht="12.75" customHeight="1" x14ac:dyDescent="0.3">
      <c r="B3" s="163"/>
      <c r="C3" s="164"/>
      <c r="D3" s="168"/>
      <c r="E3" s="169"/>
      <c r="F3" s="169"/>
      <c r="G3" s="169"/>
      <c r="H3" s="169"/>
      <c r="I3" s="170"/>
    </row>
    <row r="4" spans="1:12" ht="12.75" customHeight="1" x14ac:dyDescent="0.3">
      <c r="B4" s="163"/>
      <c r="C4" s="164"/>
      <c r="D4" s="168"/>
      <c r="E4" s="169"/>
      <c r="F4" s="169"/>
      <c r="G4" s="169"/>
      <c r="H4" s="169"/>
      <c r="I4" s="170"/>
    </row>
    <row r="5" spans="1:12" ht="28.5" customHeight="1" x14ac:dyDescent="0.3">
      <c r="B5" s="163"/>
      <c r="C5" s="164"/>
      <c r="D5" s="171"/>
      <c r="E5" s="172"/>
      <c r="F5" s="172"/>
      <c r="G5" s="172"/>
      <c r="H5" s="172"/>
      <c r="I5" s="173"/>
    </row>
    <row r="6" spans="1:12" x14ac:dyDescent="0.3">
      <c r="B6" s="163"/>
      <c r="C6" s="164"/>
      <c r="D6" s="174" t="s">
        <v>0</v>
      </c>
      <c r="E6" s="175"/>
      <c r="F6" s="176"/>
      <c r="G6" s="164"/>
      <c r="H6" s="164"/>
      <c r="I6" s="177"/>
    </row>
    <row r="7" spans="1:12" x14ac:dyDescent="0.3">
      <c r="B7" s="163"/>
      <c r="C7" s="164"/>
      <c r="D7" s="178" t="s">
        <v>1</v>
      </c>
      <c r="E7" s="178"/>
      <c r="F7" s="178"/>
      <c r="G7" s="164"/>
      <c r="H7" s="164"/>
      <c r="I7" s="177"/>
    </row>
    <row r="8" spans="1:12" ht="18" thickBot="1" x14ac:dyDescent="0.35">
      <c r="B8" s="134" t="s">
        <v>2</v>
      </c>
      <c r="C8" s="135"/>
      <c r="D8" s="136" t="s">
        <v>3</v>
      </c>
      <c r="E8" s="136"/>
      <c r="F8" s="136"/>
      <c r="G8" s="137"/>
      <c r="H8" s="137"/>
      <c r="I8" s="138"/>
    </row>
    <row r="9" spans="1:12" ht="28.5" customHeight="1" x14ac:dyDescent="0.3">
      <c r="B9" s="139" t="s">
        <v>4</v>
      </c>
      <c r="C9" s="140"/>
      <c r="D9" s="140"/>
      <c r="E9" s="140"/>
      <c r="F9" s="140"/>
      <c r="G9" s="140"/>
      <c r="H9" s="140"/>
      <c r="I9" s="141"/>
    </row>
    <row r="10" spans="1:12" s="5" customFormat="1" ht="21.6" customHeight="1" thickBot="1" x14ac:dyDescent="0.35">
      <c r="B10" s="88"/>
      <c r="C10" s="89"/>
      <c r="D10" s="90"/>
      <c r="E10" s="21"/>
      <c r="F10" s="22"/>
      <c r="G10" s="22"/>
      <c r="H10" s="23"/>
      <c r="I10" s="25"/>
      <c r="J10" s="117"/>
    </row>
    <row r="11" spans="1:12" ht="57" customHeight="1" x14ac:dyDescent="0.3">
      <c r="B11" s="13" t="s">
        <v>5</v>
      </c>
      <c r="C11" s="91" t="s">
        <v>6</v>
      </c>
      <c r="D11" s="14" t="s">
        <v>7</v>
      </c>
      <c r="E11" s="15" t="s">
        <v>8</v>
      </c>
      <c r="F11" s="16" t="s">
        <v>9</v>
      </c>
      <c r="G11" s="15" t="s">
        <v>10</v>
      </c>
      <c r="H11" s="17" t="s">
        <v>11</v>
      </c>
      <c r="I11" s="18" t="s">
        <v>12</v>
      </c>
    </row>
    <row r="12" spans="1:12" s="19" customFormat="1" ht="36" customHeight="1" x14ac:dyDescent="0.3">
      <c r="B12" s="92">
        <v>1</v>
      </c>
      <c r="C12" s="142" t="s">
        <v>13</v>
      </c>
      <c r="D12" s="143"/>
      <c r="E12" s="143"/>
      <c r="F12" s="143"/>
      <c r="G12" s="143"/>
      <c r="H12" s="144"/>
      <c r="I12" s="66"/>
      <c r="J12" s="117"/>
      <c r="K12" s="120"/>
    </row>
    <row r="13" spans="1:12" ht="21" customHeight="1" x14ac:dyDescent="0.3">
      <c r="B13" s="20">
        <v>1.1000000000000001</v>
      </c>
      <c r="C13" s="102" t="s">
        <v>14</v>
      </c>
      <c r="D13" s="93"/>
      <c r="E13" s="21"/>
      <c r="F13" s="22"/>
      <c r="G13" s="23"/>
      <c r="H13" s="24"/>
      <c r="I13" s="25"/>
      <c r="K13" s="120"/>
    </row>
    <row r="14" spans="1:12" ht="21" customHeight="1" x14ac:dyDescent="0.3">
      <c r="B14" s="26" t="s">
        <v>15</v>
      </c>
      <c r="C14" s="27" t="s">
        <v>16</v>
      </c>
      <c r="D14" s="28">
        <v>1</v>
      </c>
      <c r="E14" s="29"/>
      <c r="F14" s="97"/>
      <c r="G14" s="30"/>
      <c r="H14" s="98"/>
      <c r="I14" s="31">
        <f>ROUND(D14*E14*F14*G14*H14,0)</f>
        <v>0</v>
      </c>
      <c r="K14" s="120"/>
      <c r="L14" s="32"/>
    </row>
    <row r="15" spans="1:12" ht="21" customHeight="1" x14ac:dyDescent="0.3">
      <c r="B15" s="26" t="s">
        <v>17</v>
      </c>
      <c r="C15" s="33" t="s">
        <v>18</v>
      </c>
      <c r="D15" s="28">
        <v>2</v>
      </c>
      <c r="E15" s="29"/>
      <c r="F15" s="97"/>
      <c r="G15" s="30"/>
      <c r="H15" s="98"/>
      <c r="I15" s="31">
        <f t="shared" ref="I15:I25" si="0">ROUND(D15*E15*F15*G15*H15,0)</f>
        <v>0</v>
      </c>
      <c r="K15" s="120"/>
    </row>
    <row r="16" spans="1:12" ht="21" customHeight="1" x14ac:dyDescent="0.3">
      <c r="B16" s="26" t="s">
        <v>19</v>
      </c>
      <c r="C16" s="33" t="s">
        <v>20</v>
      </c>
      <c r="D16" s="28">
        <v>1</v>
      </c>
      <c r="E16" s="29"/>
      <c r="F16" s="97"/>
      <c r="G16" s="30"/>
      <c r="H16" s="98"/>
      <c r="I16" s="31">
        <f t="shared" si="0"/>
        <v>0</v>
      </c>
      <c r="K16" s="120"/>
    </row>
    <row r="17" spans="1:12" x14ac:dyDescent="0.3">
      <c r="B17" s="26" t="s">
        <v>21</v>
      </c>
      <c r="C17" s="33" t="s">
        <v>112</v>
      </c>
      <c r="D17" s="28">
        <v>1</v>
      </c>
      <c r="E17" s="29"/>
      <c r="F17" s="97"/>
      <c r="G17" s="30"/>
      <c r="H17" s="98"/>
      <c r="I17" s="31">
        <f t="shared" si="0"/>
        <v>0</v>
      </c>
      <c r="K17" s="120"/>
    </row>
    <row r="18" spans="1:12" ht="30" x14ac:dyDescent="0.3">
      <c r="B18" s="26" t="s">
        <v>22</v>
      </c>
      <c r="C18" s="33" t="s">
        <v>108</v>
      </c>
      <c r="D18" s="28">
        <v>1</v>
      </c>
      <c r="E18" s="29"/>
      <c r="F18" s="97"/>
      <c r="G18" s="30"/>
      <c r="H18" s="98"/>
      <c r="I18" s="31">
        <f t="shared" si="0"/>
        <v>0</v>
      </c>
      <c r="K18" s="120"/>
    </row>
    <row r="19" spans="1:12" ht="21" customHeight="1" x14ac:dyDescent="0.3">
      <c r="B19" s="26" t="s">
        <v>24</v>
      </c>
      <c r="C19" s="33" t="s">
        <v>23</v>
      </c>
      <c r="D19" s="28">
        <v>1</v>
      </c>
      <c r="E19" s="29"/>
      <c r="F19" s="97"/>
      <c r="G19" s="30"/>
      <c r="H19" s="98"/>
      <c r="I19" s="31">
        <f t="shared" si="0"/>
        <v>0</v>
      </c>
      <c r="K19" s="120"/>
    </row>
    <row r="20" spans="1:12" ht="21" customHeight="1" x14ac:dyDescent="0.3">
      <c r="B20" s="26" t="s">
        <v>26</v>
      </c>
      <c r="C20" s="33" t="s">
        <v>25</v>
      </c>
      <c r="D20" s="28">
        <v>1</v>
      </c>
      <c r="E20" s="29"/>
      <c r="F20" s="97"/>
      <c r="G20" s="30"/>
      <c r="H20" s="98"/>
      <c r="I20" s="31">
        <f t="shared" si="0"/>
        <v>0</v>
      </c>
      <c r="K20" s="120"/>
    </row>
    <row r="21" spans="1:12" ht="21" customHeight="1" x14ac:dyDescent="0.3">
      <c r="B21" s="26" t="s">
        <v>111</v>
      </c>
      <c r="C21" s="33" t="s">
        <v>27</v>
      </c>
      <c r="D21" s="28">
        <v>1</v>
      </c>
      <c r="E21" s="29"/>
      <c r="F21" s="97"/>
      <c r="G21" s="30"/>
      <c r="H21" s="98"/>
      <c r="I21" s="31">
        <f t="shared" si="0"/>
        <v>0</v>
      </c>
      <c r="K21" s="120"/>
    </row>
    <row r="22" spans="1:12" ht="21" customHeight="1" x14ac:dyDescent="0.3">
      <c r="B22" s="26" t="s">
        <v>28</v>
      </c>
      <c r="C22" s="33" t="s">
        <v>29</v>
      </c>
      <c r="D22" s="28">
        <v>1</v>
      </c>
      <c r="E22" s="29"/>
      <c r="F22" s="97"/>
      <c r="G22" s="30"/>
      <c r="H22" s="98"/>
      <c r="I22" s="31">
        <f t="shared" si="0"/>
        <v>0</v>
      </c>
      <c r="K22" s="120"/>
    </row>
    <row r="23" spans="1:12" ht="21" customHeight="1" x14ac:dyDescent="0.3">
      <c r="B23" s="26" t="s">
        <v>30</v>
      </c>
      <c r="C23" s="99" t="s">
        <v>31</v>
      </c>
      <c r="D23" s="28">
        <v>1</v>
      </c>
      <c r="E23" s="29"/>
      <c r="F23" s="97"/>
      <c r="G23" s="30"/>
      <c r="H23" s="100"/>
      <c r="I23" s="31">
        <f t="shared" si="0"/>
        <v>0</v>
      </c>
      <c r="K23" s="120"/>
    </row>
    <row r="24" spans="1:12" ht="21" customHeight="1" x14ac:dyDescent="0.3">
      <c r="B24" s="26" t="s">
        <v>32</v>
      </c>
      <c r="C24" s="33" t="s">
        <v>33</v>
      </c>
      <c r="D24" s="28">
        <v>1</v>
      </c>
      <c r="E24" s="29"/>
      <c r="F24" s="97"/>
      <c r="G24" s="30"/>
      <c r="H24" s="98"/>
      <c r="I24" s="31">
        <f t="shared" si="0"/>
        <v>0</v>
      </c>
      <c r="K24" s="120"/>
    </row>
    <row r="25" spans="1:12" ht="21" customHeight="1" x14ac:dyDescent="0.3">
      <c r="B25" s="26" t="s">
        <v>34</v>
      </c>
      <c r="C25" s="33" t="s">
        <v>35</v>
      </c>
      <c r="D25" s="28">
        <v>1</v>
      </c>
      <c r="E25" s="29"/>
      <c r="F25" s="101"/>
      <c r="G25" s="30"/>
      <c r="H25" s="100"/>
      <c r="I25" s="31">
        <f t="shared" si="0"/>
        <v>0</v>
      </c>
      <c r="K25" s="120"/>
    </row>
    <row r="26" spans="1:12" ht="21" customHeight="1" x14ac:dyDescent="0.3">
      <c r="B26" s="20"/>
      <c r="C26" s="102" t="s">
        <v>36</v>
      </c>
      <c r="D26" s="94"/>
      <c r="E26" s="34"/>
      <c r="F26" s="35"/>
      <c r="G26" s="23"/>
      <c r="H26" s="36"/>
      <c r="I26" s="25"/>
      <c r="K26" s="120"/>
      <c r="L26"/>
    </row>
    <row r="27" spans="1:12" ht="21" customHeight="1" x14ac:dyDescent="0.3">
      <c r="B27" s="26" t="s">
        <v>37</v>
      </c>
      <c r="C27" s="33" t="s">
        <v>38</v>
      </c>
      <c r="D27" s="37">
        <v>1</v>
      </c>
      <c r="E27" s="29"/>
      <c r="F27" s="38"/>
      <c r="G27" s="39"/>
      <c r="H27" s="40"/>
      <c r="I27" s="31">
        <f>ROUND(D27*E27*F27*G27*H27,0)</f>
        <v>0</v>
      </c>
      <c r="K27" s="120"/>
    </row>
    <row r="28" spans="1:12" ht="21" customHeight="1" x14ac:dyDescent="0.3">
      <c r="B28" s="20"/>
      <c r="C28" s="102" t="str">
        <f>+C68</f>
        <v>PERSONAL AUXILIAR TÉCNICO</v>
      </c>
      <c r="D28" s="94"/>
      <c r="E28" s="34"/>
      <c r="F28" s="35"/>
      <c r="G28" s="23"/>
      <c r="H28" s="36"/>
      <c r="I28" s="25"/>
      <c r="K28" s="120"/>
      <c r="L28"/>
    </row>
    <row r="29" spans="1:12" ht="21" customHeight="1" x14ac:dyDescent="0.3">
      <c r="B29" s="26" t="s">
        <v>39</v>
      </c>
      <c r="C29" s="33" t="str">
        <f>+C69</f>
        <v>CADENERO</v>
      </c>
      <c r="D29" s="37">
        <v>2</v>
      </c>
      <c r="E29" s="29"/>
      <c r="F29" s="38"/>
      <c r="G29" s="39"/>
      <c r="H29" s="40"/>
      <c r="I29" s="31">
        <f>ROUND(D29*E29*F29*G29*H29,0)</f>
        <v>0</v>
      </c>
      <c r="K29" s="120"/>
    </row>
    <row r="30" spans="1:12" s="73" customFormat="1" ht="24" customHeight="1" x14ac:dyDescent="0.3">
      <c r="A30" s="5"/>
      <c r="B30" s="153" t="s">
        <v>104</v>
      </c>
      <c r="C30" s="154"/>
      <c r="D30" s="154"/>
      <c r="E30" s="154"/>
      <c r="F30" s="154"/>
      <c r="G30" s="154"/>
      <c r="H30" s="154"/>
      <c r="I30" s="113">
        <f>SUM(I14:I29)</f>
        <v>0</v>
      </c>
      <c r="J30" s="117"/>
      <c r="K30" s="120"/>
      <c r="L30" s="72"/>
    </row>
    <row r="31" spans="1:12" ht="21" customHeight="1" x14ac:dyDescent="0.3">
      <c r="B31" s="158"/>
      <c r="C31" s="159"/>
      <c r="D31" s="159"/>
      <c r="E31" s="159"/>
      <c r="F31" s="159"/>
      <c r="G31" s="159"/>
      <c r="H31" s="159"/>
      <c r="I31" s="160"/>
      <c r="K31" s="120"/>
    </row>
    <row r="32" spans="1:12" s="19" customFormat="1" ht="36" customHeight="1" x14ac:dyDescent="0.3">
      <c r="B32" s="95">
        <v>2</v>
      </c>
      <c r="C32" s="145" t="s">
        <v>40</v>
      </c>
      <c r="D32" s="146"/>
      <c r="E32" s="146"/>
      <c r="F32" s="146"/>
      <c r="G32" s="146"/>
      <c r="H32" s="147"/>
      <c r="I32" s="66"/>
      <c r="J32" s="117"/>
      <c r="K32" s="120"/>
    </row>
    <row r="33" spans="2:12" ht="21" customHeight="1" x14ac:dyDescent="0.3">
      <c r="B33" s="20">
        <v>2.1</v>
      </c>
      <c r="C33" s="102" t="s">
        <v>14</v>
      </c>
      <c r="D33" s="94"/>
      <c r="E33" s="34"/>
      <c r="F33" s="35"/>
      <c r="G33" s="23"/>
      <c r="H33" s="36"/>
      <c r="I33" s="25"/>
      <c r="K33" s="120"/>
      <c r="L33"/>
    </row>
    <row r="34" spans="2:12" ht="21" customHeight="1" x14ac:dyDescent="0.3">
      <c r="B34" s="26" t="s">
        <v>41</v>
      </c>
      <c r="C34" s="27" t="s">
        <v>16</v>
      </c>
      <c r="D34" s="41">
        <v>1</v>
      </c>
      <c r="E34" s="29"/>
      <c r="F34" s="97"/>
      <c r="G34" s="39"/>
      <c r="H34" s="98"/>
      <c r="I34" s="31">
        <f t="shared" ref="I34:I45" si="1">ROUND(D34*E34*F34*G34*H34,0)</f>
        <v>0</v>
      </c>
      <c r="K34" s="120"/>
    </row>
    <row r="35" spans="2:12" ht="21" customHeight="1" x14ac:dyDescent="0.3">
      <c r="B35" s="26" t="s">
        <v>42</v>
      </c>
      <c r="C35" s="33" t="s">
        <v>18</v>
      </c>
      <c r="D35" s="41">
        <v>2</v>
      </c>
      <c r="E35" s="29"/>
      <c r="F35" s="97"/>
      <c r="G35" s="39"/>
      <c r="H35" s="98"/>
      <c r="I35" s="31">
        <f t="shared" si="1"/>
        <v>0</v>
      </c>
      <c r="K35" s="120"/>
    </row>
    <row r="36" spans="2:12" ht="21" customHeight="1" x14ac:dyDescent="0.3">
      <c r="B36" s="26" t="s">
        <v>43</v>
      </c>
      <c r="C36" s="33" t="s">
        <v>20</v>
      </c>
      <c r="D36" s="41">
        <v>1</v>
      </c>
      <c r="E36" s="29"/>
      <c r="F36" s="97"/>
      <c r="G36" s="39"/>
      <c r="H36" s="98"/>
      <c r="I36" s="31">
        <f t="shared" si="1"/>
        <v>0</v>
      </c>
      <c r="K36" s="120"/>
    </row>
    <row r="37" spans="2:12" ht="21" customHeight="1" x14ac:dyDescent="0.3">
      <c r="B37" s="26" t="s">
        <v>44</v>
      </c>
      <c r="C37" s="33" t="s">
        <v>112</v>
      </c>
      <c r="D37" s="41">
        <v>1</v>
      </c>
      <c r="E37" s="29"/>
      <c r="F37" s="97"/>
      <c r="G37" s="39"/>
      <c r="H37" s="98"/>
      <c r="I37" s="31">
        <f t="shared" si="1"/>
        <v>0</v>
      </c>
      <c r="K37" s="120"/>
    </row>
    <row r="38" spans="2:12" ht="36.6" customHeight="1" x14ac:dyDescent="0.3">
      <c r="B38" s="26" t="s">
        <v>45</v>
      </c>
      <c r="C38" s="33" t="s">
        <v>108</v>
      </c>
      <c r="D38" s="41">
        <v>1</v>
      </c>
      <c r="E38" s="29"/>
      <c r="F38" s="97"/>
      <c r="G38" s="39"/>
      <c r="H38" s="98"/>
      <c r="I38" s="31">
        <f t="shared" si="1"/>
        <v>0</v>
      </c>
      <c r="K38" s="120"/>
    </row>
    <row r="39" spans="2:12" ht="21" customHeight="1" x14ac:dyDescent="0.3">
      <c r="B39" s="26" t="s">
        <v>46</v>
      </c>
      <c r="C39" s="33" t="s">
        <v>23</v>
      </c>
      <c r="D39" s="41">
        <v>1</v>
      </c>
      <c r="E39" s="29"/>
      <c r="F39" s="97"/>
      <c r="G39" s="39"/>
      <c r="H39" s="98"/>
      <c r="I39" s="31">
        <f t="shared" si="1"/>
        <v>0</v>
      </c>
      <c r="K39" s="120"/>
    </row>
    <row r="40" spans="2:12" ht="21" customHeight="1" x14ac:dyDescent="0.3">
      <c r="B40" s="26" t="s">
        <v>47</v>
      </c>
      <c r="C40" s="33" t="s">
        <v>25</v>
      </c>
      <c r="D40" s="41">
        <v>1</v>
      </c>
      <c r="E40" s="29"/>
      <c r="F40" s="97"/>
      <c r="G40" s="30"/>
      <c r="H40" s="98"/>
      <c r="I40" s="31">
        <f t="shared" si="1"/>
        <v>0</v>
      </c>
      <c r="K40" s="120"/>
    </row>
    <row r="41" spans="2:12" ht="21" customHeight="1" x14ac:dyDescent="0.3">
      <c r="B41" s="26" t="s">
        <v>110</v>
      </c>
      <c r="C41" s="33" t="s">
        <v>27</v>
      </c>
      <c r="D41" s="41">
        <v>1</v>
      </c>
      <c r="E41" s="29"/>
      <c r="F41" s="97"/>
      <c r="G41" s="30"/>
      <c r="H41" s="98"/>
      <c r="I41" s="31">
        <f t="shared" si="1"/>
        <v>0</v>
      </c>
      <c r="K41" s="120"/>
    </row>
    <row r="42" spans="2:12" ht="21" customHeight="1" x14ac:dyDescent="0.3">
      <c r="B42" s="26" t="s">
        <v>48</v>
      </c>
      <c r="C42" s="33" t="s">
        <v>29</v>
      </c>
      <c r="D42" s="41">
        <v>1</v>
      </c>
      <c r="E42" s="29"/>
      <c r="F42" s="97"/>
      <c r="G42" s="30"/>
      <c r="H42" s="98"/>
      <c r="I42" s="31">
        <f t="shared" si="1"/>
        <v>0</v>
      </c>
      <c r="K42" s="120"/>
    </row>
    <row r="43" spans="2:12" ht="21" customHeight="1" x14ac:dyDescent="0.3">
      <c r="B43" s="26" t="s">
        <v>49</v>
      </c>
      <c r="C43" s="99" t="s">
        <v>31</v>
      </c>
      <c r="D43" s="41">
        <v>1</v>
      </c>
      <c r="E43" s="29"/>
      <c r="F43" s="97"/>
      <c r="G43" s="30"/>
      <c r="H43" s="100"/>
      <c r="I43" s="31">
        <f t="shared" si="1"/>
        <v>0</v>
      </c>
      <c r="K43" s="120"/>
    </row>
    <row r="44" spans="2:12" ht="21" customHeight="1" x14ac:dyDescent="0.3">
      <c r="B44" s="26" t="s">
        <v>50</v>
      </c>
      <c r="C44" s="33" t="s">
        <v>33</v>
      </c>
      <c r="D44" s="41">
        <v>1</v>
      </c>
      <c r="E44" s="29"/>
      <c r="F44" s="97"/>
      <c r="G44" s="30"/>
      <c r="H44" s="98"/>
      <c r="I44" s="31">
        <f t="shared" si="1"/>
        <v>0</v>
      </c>
      <c r="K44" s="120"/>
    </row>
    <row r="45" spans="2:12" ht="21" customHeight="1" x14ac:dyDescent="0.3">
      <c r="B45" s="26" t="s">
        <v>51</v>
      </c>
      <c r="C45" s="33" t="s">
        <v>35</v>
      </c>
      <c r="D45" s="41">
        <v>1</v>
      </c>
      <c r="E45" s="29"/>
      <c r="F45" s="101"/>
      <c r="G45" s="30"/>
      <c r="H45" s="100"/>
      <c r="I45" s="31">
        <f t="shared" si="1"/>
        <v>0</v>
      </c>
      <c r="K45" s="120"/>
    </row>
    <row r="46" spans="2:12" x14ac:dyDescent="0.3">
      <c r="B46" s="20"/>
      <c r="C46" s="102" t="s">
        <v>36</v>
      </c>
      <c r="D46" s="93"/>
      <c r="E46" s="21"/>
      <c r="F46" s="22"/>
      <c r="G46" s="23"/>
      <c r="H46" s="36"/>
      <c r="I46" s="25"/>
      <c r="K46" s="120"/>
      <c r="L46"/>
    </row>
    <row r="47" spans="2:12" x14ac:dyDescent="0.3">
      <c r="B47" s="26" t="s">
        <v>52</v>
      </c>
      <c r="C47" s="27" t="s">
        <v>38</v>
      </c>
      <c r="D47" s="28">
        <v>1</v>
      </c>
      <c r="E47" s="29"/>
      <c r="F47" s="38"/>
      <c r="G47" s="30"/>
      <c r="H47" s="40"/>
      <c r="I47" s="31">
        <f>ROUND(D47*E47*F47*G47*H47,0)</f>
        <v>0</v>
      </c>
      <c r="K47" s="120"/>
    </row>
    <row r="48" spans="2:12" x14ac:dyDescent="0.3">
      <c r="B48" s="20"/>
      <c r="C48" s="102" t="s">
        <v>53</v>
      </c>
      <c r="D48" s="93"/>
      <c r="E48" s="21"/>
      <c r="F48" s="22"/>
      <c r="G48" s="23"/>
      <c r="H48" s="36"/>
      <c r="I48" s="25"/>
      <c r="K48" s="120"/>
      <c r="L48"/>
    </row>
    <row r="49" spans="1:12" x14ac:dyDescent="0.3">
      <c r="B49" s="26" t="s">
        <v>54</v>
      </c>
      <c r="C49" s="27" t="s">
        <v>55</v>
      </c>
      <c r="D49" s="28">
        <v>2</v>
      </c>
      <c r="E49" s="29"/>
      <c r="F49" s="38"/>
      <c r="G49" s="30"/>
      <c r="H49" s="40"/>
      <c r="I49" s="31">
        <f>ROUND(D49*E49*F49*G49*H49,0)</f>
        <v>0</v>
      </c>
      <c r="K49" s="120"/>
    </row>
    <row r="50" spans="1:12" s="73" customFormat="1" ht="24" customHeight="1" x14ac:dyDescent="0.3">
      <c r="A50" s="5"/>
      <c r="B50" s="153" t="s">
        <v>105</v>
      </c>
      <c r="C50" s="154"/>
      <c r="D50" s="154"/>
      <c r="E50" s="154"/>
      <c r="F50" s="154"/>
      <c r="G50" s="154"/>
      <c r="H50" s="154"/>
      <c r="I50" s="113">
        <f>SUM(I34:I49)</f>
        <v>0</v>
      </c>
      <c r="J50" s="117"/>
      <c r="K50" s="120"/>
      <c r="L50" s="72"/>
    </row>
    <row r="51" spans="1:12" ht="21" customHeight="1" x14ac:dyDescent="0.3">
      <c r="B51" s="158"/>
      <c r="C51" s="159"/>
      <c r="D51" s="159"/>
      <c r="E51" s="159"/>
      <c r="F51" s="159"/>
      <c r="G51" s="159"/>
      <c r="H51" s="159"/>
      <c r="I51" s="160"/>
      <c r="K51" s="120"/>
    </row>
    <row r="52" spans="1:12" s="19" customFormat="1" ht="42.75" customHeight="1" x14ac:dyDescent="0.3">
      <c r="B52" s="96">
        <v>3</v>
      </c>
      <c r="C52" s="148" t="s">
        <v>56</v>
      </c>
      <c r="D52" s="149"/>
      <c r="E52" s="149"/>
      <c r="F52" s="149"/>
      <c r="G52" s="149"/>
      <c r="H52" s="150"/>
      <c r="I52" s="66"/>
      <c r="J52" s="117"/>
      <c r="K52" s="120"/>
    </row>
    <row r="53" spans="1:12" ht="21" customHeight="1" x14ac:dyDescent="0.3">
      <c r="B53" s="20">
        <v>3.1</v>
      </c>
      <c r="C53" s="102" t="s">
        <v>14</v>
      </c>
      <c r="D53" s="93"/>
      <c r="E53" s="21"/>
      <c r="F53" s="22"/>
      <c r="G53" s="23"/>
      <c r="H53" s="24"/>
      <c r="I53" s="25"/>
      <c r="K53" s="120"/>
    </row>
    <row r="54" spans="1:12" ht="21" customHeight="1" x14ac:dyDescent="0.3">
      <c r="B54" s="26" t="s">
        <v>57</v>
      </c>
      <c r="C54" s="27" t="s">
        <v>16</v>
      </c>
      <c r="D54" s="41">
        <v>1</v>
      </c>
      <c r="E54" s="42">
        <v>1</v>
      </c>
      <c r="F54" s="97"/>
      <c r="G54" s="30"/>
      <c r="H54" s="98"/>
      <c r="I54" s="31">
        <f t="shared" ref="I54:I65" si="2">ROUND(D54*E54*F54*G54*H54,0)</f>
        <v>0</v>
      </c>
      <c r="K54" s="120"/>
      <c r="L54" s="32"/>
    </row>
    <row r="55" spans="1:12" ht="21" customHeight="1" x14ac:dyDescent="0.3">
      <c r="B55" s="26" t="s">
        <v>58</v>
      </c>
      <c r="C55" s="33" t="s">
        <v>18</v>
      </c>
      <c r="D55" s="41">
        <v>2</v>
      </c>
      <c r="E55" s="42">
        <v>1</v>
      </c>
      <c r="F55" s="97"/>
      <c r="G55" s="30"/>
      <c r="H55" s="98"/>
      <c r="I55" s="31">
        <f t="shared" si="2"/>
        <v>0</v>
      </c>
      <c r="K55" s="120"/>
      <c r="L55" s="32"/>
    </row>
    <row r="56" spans="1:12" ht="21" customHeight="1" x14ac:dyDescent="0.3">
      <c r="B56" s="26" t="s">
        <v>59</v>
      </c>
      <c r="C56" s="33" t="s">
        <v>20</v>
      </c>
      <c r="D56" s="41">
        <v>1</v>
      </c>
      <c r="E56" s="42">
        <v>1</v>
      </c>
      <c r="F56" s="97"/>
      <c r="G56" s="30"/>
      <c r="H56" s="98"/>
      <c r="I56" s="31">
        <f t="shared" si="2"/>
        <v>0</v>
      </c>
      <c r="K56" s="120"/>
      <c r="L56" s="32"/>
    </row>
    <row r="57" spans="1:12" ht="21" customHeight="1" x14ac:dyDescent="0.3">
      <c r="B57" s="26" t="s">
        <v>60</v>
      </c>
      <c r="C57" s="33" t="s">
        <v>112</v>
      </c>
      <c r="D57" s="41">
        <v>1</v>
      </c>
      <c r="E57" s="42">
        <f>+E56</f>
        <v>1</v>
      </c>
      <c r="F57" s="97"/>
      <c r="G57" s="30"/>
      <c r="H57" s="98"/>
      <c r="I57" s="31">
        <f t="shared" si="2"/>
        <v>0</v>
      </c>
      <c r="K57" s="120"/>
      <c r="L57" s="32"/>
    </row>
    <row r="58" spans="1:12" ht="37.799999999999997" customHeight="1" x14ac:dyDescent="0.3">
      <c r="B58" s="26" t="s">
        <v>61</v>
      </c>
      <c r="C58" s="33" t="s">
        <v>108</v>
      </c>
      <c r="D58" s="41">
        <v>1</v>
      </c>
      <c r="E58" s="42">
        <f>+E57</f>
        <v>1</v>
      </c>
      <c r="F58" s="97"/>
      <c r="G58" s="30"/>
      <c r="H58" s="98"/>
      <c r="I58" s="31">
        <f t="shared" si="2"/>
        <v>0</v>
      </c>
      <c r="K58" s="120"/>
      <c r="L58" s="32"/>
    </row>
    <row r="59" spans="1:12" ht="21" customHeight="1" x14ac:dyDescent="0.3">
      <c r="B59" s="26" t="s">
        <v>62</v>
      </c>
      <c r="C59" s="33" t="s">
        <v>23</v>
      </c>
      <c r="D59" s="41">
        <v>1</v>
      </c>
      <c r="E59" s="42">
        <f>+E55</f>
        <v>1</v>
      </c>
      <c r="F59" s="97"/>
      <c r="G59" s="30"/>
      <c r="H59" s="98"/>
      <c r="I59" s="31">
        <f t="shared" si="2"/>
        <v>0</v>
      </c>
      <c r="K59" s="120"/>
      <c r="L59" s="32"/>
    </row>
    <row r="60" spans="1:12" ht="21" customHeight="1" x14ac:dyDescent="0.3">
      <c r="B60" s="26" t="s">
        <v>63</v>
      </c>
      <c r="C60" s="33" t="s">
        <v>25</v>
      </c>
      <c r="D60" s="41">
        <v>1</v>
      </c>
      <c r="E60" s="42">
        <f>+E57</f>
        <v>1</v>
      </c>
      <c r="F60" s="97"/>
      <c r="G60" s="30"/>
      <c r="H60" s="98"/>
      <c r="I60" s="31">
        <f t="shared" si="2"/>
        <v>0</v>
      </c>
      <c r="K60" s="120"/>
      <c r="L60" s="32"/>
    </row>
    <row r="61" spans="1:12" ht="21" customHeight="1" x14ac:dyDescent="0.3">
      <c r="B61" s="26" t="s">
        <v>109</v>
      </c>
      <c r="C61" s="33" t="s">
        <v>27</v>
      </c>
      <c r="D61" s="41">
        <v>1</v>
      </c>
      <c r="E61" s="42">
        <f t="shared" ref="E61:E65" si="3">+E59</f>
        <v>1</v>
      </c>
      <c r="F61" s="97"/>
      <c r="G61" s="30"/>
      <c r="H61" s="98"/>
      <c r="I61" s="31">
        <f t="shared" si="2"/>
        <v>0</v>
      </c>
      <c r="K61" s="120"/>
      <c r="L61" s="32"/>
    </row>
    <row r="62" spans="1:12" ht="21" customHeight="1" x14ac:dyDescent="0.3">
      <c r="B62" s="26" t="s">
        <v>64</v>
      </c>
      <c r="C62" s="33" t="s">
        <v>29</v>
      </c>
      <c r="D62" s="41">
        <v>1</v>
      </c>
      <c r="E62" s="42">
        <f>+E61</f>
        <v>1</v>
      </c>
      <c r="F62" s="97"/>
      <c r="G62" s="30"/>
      <c r="H62" s="98"/>
      <c r="I62" s="31">
        <f t="shared" si="2"/>
        <v>0</v>
      </c>
      <c r="K62" s="120"/>
      <c r="L62" s="32"/>
    </row>
    <row r="63" spans="1:12" ht="21" customHeight="1" x14ac:dyDescent="0.3">
      <c r="B63" s="26" t="s">
        <v>65</v>
      </c>
      <c r="C63" s="99" t="s">
        <v>31</v>
      </c>
      <c r="D63" s="41">
        <v>1</v>
      </c>
      <c r="E63" s="42">
        <v>1</v>
      </c>
      <c r="F63" s="97"/>
      <c r="G63" s="30"/>
      <c r="H63" s="100"/>
      <c r="I63" s="31">
        <f t="shared" si="2"/>
        <v>0</v>
      </c>
      <c r="K63" s="120"/>
      <c r="L63" s="32"/>
    </row>
    <row r="64" spans="1:12" ht="33" customHeight="1" x14ac:dyDescent="0.3">
      <c r="B64" s="26" t="s">
        <v>66</v>
      </c>
      <c r="C64" s="33" t="s">
        <v>33</v>
      </c>
      <c r="D64" s="41">
        <v>1</v>
      </c>
      <c r="E64" s="42">
        <f t="shared" si="3"/>
        <v>1</v>
      </c>
      <c r="F64" s="97"/>
      <c r="G64" s="30"/>
      <c r="H64" s="98"/>
      <c r="I64" s="31">
        <f t="shared" si="2"/>
        <v>0</v>
      </c>
      <c r="K64" s="120"/>
      <c r="L64" s="32"/>
    </row>
    <row r="65" spans="1:12" ht="21" customHeight="1" x14ac:dyDescent="0.3">
      <c r="B65" s="26" t="s">
        <v>67</v>
      </c>
      <c r="C65" s="33" t="s">
        <v>35</v>
      </c>
      <c r="D65" s="41">
        <v>1</v>
      </c>
      <c r="E65" s="42">
        <f t="shared" si="3"/>
        <v>1</v>
      </c>
      <c r="F65" s="101"/>
      <c r="G65" s="30"/>
      <c r="H65" s="100"/>
      <c r="I65" s="31">
        <f t="shared" si="2"/>
        <v>0</v>
      </c>
      <c r="K65" s="120"/>
      <c r="L65" s="32"/>
    </row>
    <row r="66" spans="1:12" x14ac:dyDescent="0.3">
      <c r="B66" s="20"/>
      <c r="C66" s="102" t="s">
        <v>36</v>
      </c>
      <c r="D66" s="93"/>
      <c r="E66" s="21"/>
      <c r="F66" s="22"/>
      <c r="G66" s="23"/>
      <c r="H66" s="36"/>
      <c r="I66" s="25"/>
      <c r="K66" s="120"/>
      <c r="L66" s="32"/>
    </row>
    <row r="67" spans="1:12" x14ac:dyDescent="0.3">
      <c r="B67" s="26" t="s">
        <v>68</v>
      </c>
      <c r="C67" s="27" t="s">
        <v>38</v>
      </c>
      <c r="D67" s="28">
        <v>1</v>
      </c>
      <c r="E67" s="42">
        <f>+E54</f>
        <v>1</v>
      </c>
      <c r="F67" s="43"/>
      <c r="G67" s="30"/>
      <c r="H67" s="40"/>
      <c r="I67" s="31">
        <f>ROUND(D67*E67*F67*G67*H67,0)</f>
        <v>0</v>
      </c>
      <c r="K67" s="120"/>
      <c r="L67" s="32"/>
    </row>
    <row r="68" spans="1:12" x14ac:dyDescent="0.3">
      <c r="B68" s="20"/>
      <c r="C68" s="102" t="s">
        <v>101</v>
      </c>
      <c r="D68" s="93"/>
      <c r="E68" s="21"/>
      <c r="F68" s="22"/>
      <c r="G68" s="23"/>
      <c r="H68" s="36"/>
      <c r="I68" s="25"/>
      <c r="K68" s="120"/>
      <c r="L68" s="32"/>
    </row>
    <row r="69" spans="1:12" x14ac:dyDescent="0.3">
      <c r="B69" s="26" t="s">
        <v>69</v>
      </c>
      <c r="C69" s="27" t="s">
        <v>70</v>
      </c>
      <c r="D69" s="28">
        <v>2</v>
      </c>
      <c r="E69" s="42">
        <f>+E54</f>
        <v>1</v>
      </c>
      <c r="F69" s="43"/>
      <c r="G69" s="30"/>
      <c r="H69" s="40"/>
      <c r="I69" s="31">
        <f>ROUND(D69*E69*F69*G69*H69,0)</f>
        <v>0</v>
      </c>
      <c r="K69" s="120"/>
      <c r="L69" s="32"/>
    </row>
    <row r="70" spans="1:12" s="73" customFormat="1" ht="24" customHeight="1" x14ac:dyDescent="0.3">
      <c r="A70" s="5"/>
      <c r="B70" s="153" t="s">
        <v>107</v>
      </c>
      <c r="C70" s="154"/>
      <c r="D70" s="154"/>
      <c r="E70" s="154"/>
      <c r="F70" s="154"/>
      <c r="G70" s="154"/>
      <c r="H70" s="154"/>
      <c r="I70" s="113">
        <f>SUM(I54:I69)</f>
        <v>0</v>
      </c>
      <c r="J70" s="117"/>
      <c r="K70" s="120"/>
      <c r="L70" s="72"/>
    </row>
    <row r="71" spans="1:12" ht="6" customHeight="1" thickBot="1" x14ac:dyDescent="0.35">
      <c r="B71" s="182"/>
      <c r="C71" s="183"/>
      <c r="D71" s="183"/>
      <c r="E71" s="183"/>
      <c r="F71" s="183"/>
      <c r="G71" s="183"/>
      <c r="H71" s="183"/>
      <c r="I71" s="184"/>
      <c r="K71" s="120"/>
      <c r="L71" s="32"/>
    </row>
    <row r="72" spans="1:12" s="44" customFormat="1" ht="27" customHeight="1" thickBot="1" x14ac:dyDescent="0.35">
      <c r="B72" s="151" t="s">
        <v>106</v>
      </c>
      <c r="C72" s="152"/>
      <c r="D72" s="152"/>
      <c r="E72" s="152"/>
      <c r="F72" s="152"/>
      <c r="G72" s="152"/>
      <c r="H72" s="152"/>
      <c r="I72" s="112">
        <f>+I70+I50+I30</f>
        <v>0</v>
      </c>
      <c r="J72" s="121"/>
      <c r="K72" s="120"/>
    </row>
    <row r="73" spans="1:12" s="44" customFormat="1" ht="27" customHeight="1" x14ac:dyDescent="0.3">
      <c r="B73" s="185"/>
      <c r="C73" s="186"/>
      <c r="D73" s="186"/>
      <c r="E73" s="186"/>
      <c r="F73" s="186"/>
      <c r="G73" s="186"/>
      <c r="H73" s="186"/>
      <c r="I73" s="187"/>
      <c r="J73" s="117"/>
      <c r="K73" s="120"/>
    </row>
    <row r="74" spans="1:12" ht="33" customHeight="1" x14ac:dyDescent="0.3">
      <c r="B74" s="45">
        <v>4</v>
      </c>
      <c r="C74" s="103" t="s">
        <v>71</v>
      </c>
      <c r="D74" s="46"/>
      <c r="E74" s="47"/>
      <c r="F74" s="48"/>
      <c r="G74" s="49"/>
      <c r="H74" s="50"/>
      <c r="I74" s="51"/>
      <c r="K74" s="120"/>
      <c r="L74"/>
    </row>
    <row r="75" spans="1:12" s="5" customFormat="1" ht="21" customHeight="1" x14ac:dyDescent="0.3">
      <c r="B75" s="6">
        <v>4.0999999999999996</v>
      </c>
      <c r="C75" s="7" t="s">
        <v>72</v>
      </c>
      <c r="D75" s="8"/>
      <c r="E75" s="9"/>
      <c r="F75" s="22"/>
      <c r="G75" s="10"/>
      <c r="H75" s="11"/>
      <c r="I75" s="12"/>
      <c r="J75" s="117"/>
      <c r="K75" s="120"/>
    </row>
    <row r="76" spans="1:12" s="5" customFormat="1" ht="36" customHeight="1" x14ac:dyDescent="0.3">
      <c r="B76" s="52" t="s">
        <v>5</v>
      </c>
      <c r="C76" s="53" t="s">
        <v>6</v>
      </c>
      <c r="D76" s="54" t="s">
        <v>73</v>
      </c>
      <c r="E76" s="55" t="s">
        <v>8</v>
      </c>
      <c r="F76" s="56" t="s">
        <v>9</v>
      </c>
      <c r="G76" s="55"/>
      <c r="H76" s="56" t="s">
        <v>74</v>
      </c>
      <c r="I76" s="57" t="s">
        <v>12</v>
      </c>
      <c r="J76" s="117"/>
      <c r="K76" s="120"/>
    </row>
    <row r="77" spans="1:12" s="5" customFormat="1" ht="59.25" customHeight="1" x14ac:dyDescent="0.3">
      <c r="B77" s="58" t="s">
        <v>75</v>
      </c>
      <c r="C77" s="59" t="s">
        <v>102</v>
      </c>
      <c r="D77" s="60" t="s">
        <v>76</v>
      </c>
      <c r="E77" s="42"/>
      <c r="F77" s="61"/>
      <c r="G77" s="42"/>
      <c r="H77" s="62"/>
      <c r="I77" s="63">
        <f>+H77*E77*F77</f>
        <v>0</v>
      </c>
      <c r="J77" s="117"/>
      <c r="K77" s="120"/>
      <c r="L77" s="64"/>
    </row>
    <row r="78" spans="1:12" s="5" customFormat="1" ht="59.25" customHeight="1" x14ac:dyDescent="0.3">
      <c r="B78" s="58" t="s">
        <v>77</v>
      </c>
      <c r="C78" s="59" t="s">
        <v>78</v>
      </c>
      <c r="D78" s="60" t="s">
        <v>76</v>
      </c>
      <c r="E78" s="106"/>
      <c r="F78" s="107"/>
      <c r="G78" s="106"/>
      <c r="H78" s="65"/>
      <c r="I78" s="108">
        <f>+H78*E78*F78</f>
        <v>0</v>
      </c>
      <c r="J78" s="117"/>
      <c r="K78" s="120"/>
      <c r="L78" s="64"/>
    </row>
    <row r="79" spans="1:12" s="73" customFormat="1" ht="24" customHeight="1" x14ac:dyDescent="0.3">
      <c r="A79" s="5"/>
      <c r="B79" s="153" t="s">
        <v>79</v>
      </c>
      <c r="C79" s="154"/>
      <c r="D79" s="154"/>
      <c r="E79" s="154"/>
      <c r="F79" s="154"/>
      <c r="G79" s="154"/>
      <c r="H79" s="154"/>
      <c r="I79" s="113">
        <f>+I78+I77</f>
        <v>0</v>
      </c>
      <c r="J79" s="117"/>
      <c r="K79" s="120"/>
      <c r="L79" s="72"/>
    </row>
    <row r="80" spans="1:12" s="44" customFormat="1" ht="23.25" customHeight="1" x14ac:dyDescent="0.3">
      <c r="B80" s="188"/>
      <c r="C80" s="189"/>
      <c r="D80" s="189"/>
      <c r="E80" s="189"/>
      <c r="F80" s="189"/>
      <c r="G80" s="189"/>
      <c r="H80" s="189"/>
      <c r="I80" s="190"/>
      <c r="J80" s="117"/>
      <c r="K80" s="120"/>
      <c r="L80" s="64"/>
    </row>
    <row r="81" spans="1:78" s="5" customFormat="1" ht="21.6" customHeight="1" x14ac:dyDescent="0.3">
      <c r="B81" s="6">
        <v>4.2</v>
      </c>
      <c r="C81" s="7" t="s">
        <v>80</v>
      </c>
      <c r="D81" s="8"/>
      <c r="E81" s="9"/>
      <c r="F81" s="10"/>
      <c r="G81" s="10"/>
      <c r="H81" s="11"/>
      <c r="I81" s="12"/>
      <c r="J81" s="117"/>
      <c r="K81" s="120"/>
      <c r="L81" s="64"/>
    </row>
    <row r="82" spans="1:78" s="5" customFormat="1" ht="31.2" x14ac:dyDescent="0.3">
      <c r="B82" s="52" t="s">
        <v>5</v>
      </c>
      <c r="C82" s="53" t="s">
        <v>6</v>
      </c>
      <c r="D82" s="54" t="s">
        <v>73</v>
      </c>
      <c r="E82" s="67" t="s">
        <v>8</v>
      </c>
      <c r="F82" s="56" t="s">
        <v>9</v>
      </c>
      <c r="G82" s="55"/>
      <c r="H82" s="56" t="s">
        <v>74</v>
      </c>
      <c r="I82" s="57" t="s">
        <v>12</v>
      </c>
      <c r="J82" s="117"/>
      <c r="K82" s="120"/>
      <c r="L82" s="64"/>
    </row>
    <row r="83" spans="1:78" s="5" customFormat="1" ht="30" x14ac:dyDescent="0.3">
      <c r="B83" s="58" t="s">
        <v>81</v>
      </c>
      <c r="C83" s="59" t="s">
        <v>82</v>
      </c>
      <c r="D83" s="60" t="s">
        <v>83</v>
      </c>
      <c r="E83" s="42">
        <v>4</v>
      </c>
      <c r="F83" s="61">
        <v>1</v>
      </c>
      <c r="G83" s="68" t="s">
        <v>84</v>
      </c>
      <c r="H83" s="69">
        <v>8000000</v>
      </c>
      <c r="I83" s="63">
        <f>+H83*E83*F83</f>
        <v>32000000</v>
      </c>
      <c r="J83" s="117"/>
      <c r="K83" s="120"/>
      <c r="L83" s="64"/>
    </row>
    <row r="84" spans="1:78" s="5" customFormat="1" ht="30" x14ac:dyDescent="0.3">
      <c r="B84" s="58" t="s">
        <v>85</v>
      </c>
      <c r="C84" s="59" t="s">
        <v>86</v>
      </c>
      <c r="D84" s="60" t="s">
        <v>83</v>
      </c>
      <c r="E84" s="42">
        <v>4</v>
      </c>
      <c r="F84" s="61">
        <v>1</v>
      </c>
      <c r="G84" s="68" t="s">
        <v>84</v>
      </c>
      <c r="H84" s="69">
        <v>8000000</v>
      </c>
      <c r="I84" s="63">
        <f>+H84*E84*F84</f>
        <v>32000000</v>
      </c>
      <c r="J84" s="117"/>
      <c r="K84" s="120"/>
      <c r="L84" s="64"/>
    </row>
    <row r="85" spans="1:78" s="5" customFormat="1" ht="30" x14ac:dyDescent="0.3">
      <c r="B85" s="58" t="s">
        <v>87</v>
      </c>
      <c r="C85" s="59" t="s">
        <v>88</v>
      </c>
      <c r="D85" s="60" t="s">
        <v>83</v>
      </c>
      <c r="E85" s="42">
        <v>4</v>
      </c>
      <c r="F85" s="61">
        <v>1</v>
      </c>
      <c r="G85" s="68" t="s">
        <v>84</v>
      </c>
      <c r="H85" s="69">
        <v>8000000</v>
      </c>
      <c r="I85" s="63">
        <f>+H85*E85*F85</f>
        <v>32000000</v>
      </c>
      <c r="J85" s="117"/>
      <c r="K85" s="120"/>
      <c r="L85" s="64"/>
    </row>
    <row r="86" spans="1:78" s="71" customFormat="1" ht="37.5" customHeight="1" x14ac:dyDescent="0.3">
      <c r="A86" s="5"/>
      <c r="B86" s="58" t="s">
        <v>89</v>
      </c>
      <c r="C86" s="59" t="s">
        <v>90</v>
      </c>
      <c r="D86" s="106" t="s">
        <v>83</v>
      </c>
      <c r="E86" s="106">
        <v>4</v>
      </c>
      <c r="F86" s="107">
        <v>0.5</v>
      </c>
      <c r="G86" s="110" t="s">
        <v>84</v>
      </c>
      <c r="H86" s="111">
        <v>6900000</v>
      </c>
      <c r="I86" s="108">
        <f>+H86*E86*F86</f>
        <v>13800000</v>
      </c>
      <c r="J86" s="117"/>
      <c r="K86" s="120"/>
      <c r="L86" s="64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</row>
    <row r="87" spans="1:78" s="73" customFormat="1" ht="24" customHeight="1" x14ac:dyDescent="0.3">
      <c r="A87" s="5"/>
      <c r="B87" s="153" t="s">
        <v>91</v>
      </c>
      <c r="C87" s="154"/>
      <c r="D87" s="154"/>
      <c r="E87" s="154"/>
      <c r="F87" s="154"/>
      <c r="G87" s="154"/>
      <c r="H87" s="154"/>
      <c r="I87" s="109">
        <f>+I86+I85+I84+I83</f>
        <v>109800000</v>
      </c>
      <c r="J87" s="117"/>
      <c r="K87" s="120"/>
      <c r="L87" s="72"/>
    </row>
    <row r="88" spans="1:78" s="73" customFormat="1" ht="7.2" customHeight="1" thickBot="1" x14ac:dyDescent="0.35">
      <c r="A88" s="5"/>
      <c r="B88" s="179"/>
      <c r="C88" s="180"/>
      <c r="D88" s="180"/>
      <c r="E88" s="180"/>
      <c r="F88" s="180"/>
      <c r="G88" s="180"/>
      <c r="H88" s="180"/>
      <c r="I88" s="181"/>
      <c r="J88" s="117"/>
      <c r="K88" s="120"/>
      <c r="L88" s="72"/>
    </row>
    <row r="89" spans="1:78" s="74" customFormat="1" ht="19.5" customHeight="1" thickBot="1" x14ac:dyDescent="0.35">
      <c r="B89" s="155" t="s">
        <v>92</v>
      </c>
      <c r="C89" s="156"/>
      <c r="D89" s="156"/>
      <c r="E89" s="156"/>
      <c r="F89" s="156"/>
      <c r="G89" s="156"/>
      <c r="H89" s="157"/>
      <c r="I89" s="112">
        <f>+I87+I79</f>
        <v>109800000</v>
      </c>
      <c r="J89" s="117"/>
      <c r="K89" s="120"/>
    </row>
    <row r="90" spans="1:78" s="74" customFormat="1" ht="21.6" customHeight="1" thickBot="1" x14ac:dyDescent="0.35">
      <c r="B90" s="75"/>
      <c r="C90" s="76"/>
      <c r="D90" s="76"/>
      <c r="E90" s="76"/>
      <c r="F90" s="76"/>
      <c r="G90" s="76"/>
      <c r="H90" s="76"/>
      <c r="I90" s="77"/>
      <c r="J90" s="117"/>
      <c r="K90" s="120"/>
    </row>
    <row r="91" spans="1:78" ht="39.6" customHeight="1" x14ac:dyDescent="0.3">
      <c r="B91" s="132" t="s">
        <v>93</v>
      </c>
      <c r="C91" s="133"/>
      <c r="D91" s="133"/>
      <c r="E91" s="133"/>
      <c r="F91" s="133"/>
      <c r="G91" s="133"/>
      <c r="H91" s="133"/>
      <c r="I91" s="114"/>
      <c r="K91" s="120"/>
    </row>
    <row r="92" spans="1:78" ht="39.6" customHeight="1" x14ac:dyDescent="0.3">
      <c r="B92" s="124" t="s">
        <v>94</v>
      </c>
      <c r="C92" s="125"/>
      <c r="D92" s="125"/>
      <c r="E92" s="125"/>
      <c r="F92" s="125"/>
      <c r="G92" s="125"/>
      <c r="H92" s="125"/>
      <c r="I92" s="115"/>
      <c r="K92" s="120"/>
    </row>
    <row r="93" spans="1:78" ht="39.6" customHeight="1" x14ac:dyDescent="0.3">
      <c r="B93" s="126" t="s">
        <v>95</v>
      </c>
      <c r="C93" s="127"/>
      <c r="D93" s="127"/>
      <c r="E93" s="127"/>
      <c r="F93" s="127"/>
      <c r="G93" s="127"/>
      <c r="H93" s="127"/>
      <c r="I93" s="104"/>
      <c r="J93" s="118"/>
      <c r="K93" s="120"/>
      <c r="L93" s="79"/>
    </row>
    <row r="94" spans="1:78" ht="7.5" customHeight="1" x14ac:dyDescent="0.3">
      <c r="B94" s="80"/>
      <c r="C94" s="81"/>
      <c r="D94" s="81"/>
      <c r="E94" s="81"/>
      <c r="F94" s="81"/>
      <c r="G94" s="81"/>
      <c r="H94" s="81"/>
      <c r="I94" s="82"/>
    </row>
    <row r="95" spans="1:78" s="3" customFormat="1" ht="41.4" customHeight="1" x14ac:dyDescent="0.3">
      <c r="A95" s="1"/>
      <c r="B95" s="128" t="s">
        <v>96</v>
      </c>
      <c r="C95" s="129"/>
      <c r="D95" s="129"/>
      <c r="E95" s="129"/>
      <c r="F95" s="129"/>
      <c r="G95" s="129"/>
      <c r="H95" s="129"/>
      <c r="I95" s="129"/>
      <c r="J95" s="116"/>
    </row>
    <row r="96" spans="1:78" s="3" customFormat="1" ht="24.6" customHeight="1" x14ac:dyDescent="0.3">
      <c r="A96" s="1"/>
      <c r="B96" s="128" t="s">
        <v>97</v>
      </c>
      <c r="C96" s="129"/>
      <c r="D96" s="129"/>
      <c r="E96" s="129"/>
      <c r="F96" s="129"/>
      <c r="G96" s="129"/>
      <c r="H96" s="129"/>
      <c r="I96" s="129"/>
      <c r="J96" s="116"/>
    </row>
    <row r="97" spans="1:10" s="3" customFormat="1" ht="24.6" customHeight="1" x14ac:dyDescent="0.3">
      <c r="A97" s="1"/>
      <c r="B97" s="130" t="s">
        <v>98</v>
      </c>
      <c r="C97" s="131"/>
      <c r="D97" s="131"/>
      <c r="E97" s="131"/>
      <c r="F97" s="131"/>
      <c r="G97" s="131"/>
      <c r="H97" s="131"/>
      <c r="I97" s="131"/>
      <c r="J97" s="116"/>
    </row>
    <row r="98" spans="1:10" s="3" customFormat="1" ht="24.6" customHeight="1" x14ac:dyDescent="0.3">
      <c r="A98" s="1"/>
      <c r="B98" s="128" t="s">
        <v>99</v>
      </c>
      <c r="C98" s="129"/>
      <c r="D98" s="129"/>
      <c r="E98" s="129"/>
      <c r="F98" s="129"/>
      <c r="G98" s="129"/>
      <c r="H98" s="129"/>
      <c r="I98" s="129"/>
      <c r="J98" s="116"/>
    </row>
    <row r="99" spans="1:10" s="3" customFormat="1" ht="24.6" customHeight="1" thickBot="1" x14ac:dyDescent="0.35">
      <c r="A99" s="1"/>
      <c r="B99" s="122" t="s">
        <v>100</v>
      </c>
      <c r="C99" s="123"/>
      <c r="D99" s="123"/>
      <c r="E99" s="123"/>
      <c r="F99" s="123"/>
      <c r="G99" s="123"/>
      <c r="H99" s="123"/>
      <c r="I99" s="123"/>
      <c r="J99" s="116"/>
    </row>
    <row r="100" spans="1:10" s="3" customFormat="1" ht="28.5" customHeight="1" x14ac:dyDescent="0.3">
      <c r="A100" s="1"/>
      <c r="B100" s="2"/>
      <c r="F100" s="4"/>
      <c r="J100" s="116"/>
    </row>
    <row r="101" spans="1:10" x14ac:dyDescent="0.3">
      <c r="I101" s="85"/>
    </row>
    <row r="102" spans="1:10" x14ac:dyDescent="0.3">
      <c r="I102" s="78"/>
    </row>
    <row r="104" spans="1:10" x14ac:dyDescent="0.3">
      <c r="H104"/>
      <c r="I104"/>
    </row>
    <row r="105" spans="1:10" ht="62.25" customHeight="1" x14ac:dyDescent="0.7">
      <c r="H105"/>
      <c r="I105" s="105"/>
    </row>
    <row r="106" spans="1:10" s="87" customFormat="1" ht="54" customHeight="1" x14ac:dyDescent="0.3">
      <c r="F106" s="86"/>
      <c r="H106"/>
      <c r="I106"/>
      <c r="J106" s="119"/>
    </row>
    <row r="107" spans="1:10" x14ac:dyDescent="0.3">
      <c r="H107"/>
      <c r="I107"/>
    </row>
    <row r="108" spans="1:10" x14ac:dyDescent="0.3">
      <c r="H108"/>
      <c r="I108"/>
    </row>
    <row r="109" spans="1:10" x14ac:dyDescent="0.3">
      <c r="H109"/>
      <c r="I109"/>
    </row>
    <row r="110" spans="1:10" x14ac:dyDescent="0.3">
      <c r="H110"/>
      <c r="I110"/>
    </row>
    <row r="111" spans="1:10" x14ac:dyDescent="0.3">
      <c r="H111"/>
      <c r="I111"/>
    </row>
  </sheetData>
  <mergeCells count="34">
    <mergeCell ref="B30:H30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2:H12"/>
    <mergeCell ref="B87:H87"/>
    <mergeCell ref="B31:I31"/>
    <mergeCell ref="C32:H32"/>
    <mergeCell ref="B50:H50"/>
    <mergeCell ref="B51:I51"/>
    <mergeCell ref="C52:H52"/>
    <mergeCell ref="B70:H70"/>
    <mergeCell ref="B71:I71"/>
    <mergeCell ref="B72:H72"/>
    <mergeCell ref="B73:I73"/>
    <mergeCell ref="B79:H79"/>
    <mergeCell ref="B80:I80"/>
    <mergeCell ref="B96:I96"/>
    <mergeCell ref="B97:I97"/>
    <mergeCell ref="B98:I98"/>
    <mergeCell ref="B99:I99"/>
    <mergeCell ref="B88:I88"/>
    <mergeCell ref="B89:H89"/>
    <mergeCell ref="B91:H91"/>
    <mergeCell ref="B92:H92"/>
    <mergeCell ref="B93:H93"/>
    <mergeCell ref="B95:I95"/>
  </mergeCells>
  <pageMargins left="0.25" right="0.25" top="0.75" bottom="0.75" header="0.3" footer="0.3"/>
  <pageSetup paperSize="9" scale="3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5675C9FF2A034596F4379291E2B3B1" ma:contentTypeVersion="18" ma:contentTypeDescription="Crear nuevo documento." ma:contentTypeScope="" ma:versionID="b82c94fb2416714d90061bb523b2bdbb">
  <xsd:schema xmlns:xsd="http://www.w3.org/2001/XMLSchema" xmlns:xs="http://www.w3.org/2001/XMLSchema" xmlns:p="http://schemas.microsoft.com/office/2006/metadata/properties" xmlns:ns1="http://schemas.microsoft.com/sharepoint/v3" xmlns:ns2="48e3ded8-9fe4-4675-a37e-744d4f816972" xmlns:ns3="3072dc14-e728-4a32-b320-d246d9b4151c" targetNamespace="http://schemas.microsoft.com/office/2006/metadata/properties" ma:root="true" ma:fieldsID="b306231dc98df553f7acde55ad95377a" ns1:_="" ns2:_="" ns3:_="">
    <xsd:import namespace="http://schemas.microsoft.com/sharepoint/v3"/>
    <xsd:import namespace="48e3ded8-9fe4-4675-a37e-744d4f816972"/>
    <xsd:import namespace="3072dc14-e728-4a32-b320-d246d9b415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e3ded8-9fe4-4675-a37e-744d4f8169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2dc14-e728-4a32-b320-d246d9b4151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e71f4e2-5b98-4fba-b0f9-a44b5057fbeb}" ma:internalName="TaxCatchAll" ma:showField="CatchAllData" ma:web="3072dc14-e728-4a32-b320-d246d9b415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48e3ded8-9fe4-4675-a37e-744d4f816972">
      <Terms xmlns="http://schemas.microsoft.com/office/infopath/2007/PartnerControls"/>
    </lcf76f155ced4ddcb4097134ff3c332f>
    <_ip_UnifiedCompliancePolicyProperties xmlns="http://schemas.microsoft.com/sharepoint/v3" xsi:nil="true"/>
    <TaxCatchAll xmlns="3072dc14-e728-4a32-b320-d246d9b4151c" xsi:nil="true"/>
  </documentManagement>
</p:properties>
</file>

<file path=customXml/itemProps1.xml><?xml version="1.0" encoding="utf-8"?>
<ds:datastoreItem xmlns:ds="http://schemas.openxmlformats.org/officeDocument/2006/customXml" ds:itemID="{4D38A191-85B2-410F-9029-2D8F95E79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8e3ded8-9fe4-4675-a37e-744d4f816972"/>
    <ds:schemaRef ds:uri="3072dc14-e728-4a32-b320-d246d9b415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D99223-47FD-45EA-87CF-DBFB0EB6C7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D369CC-C7F1-4053-9EF4-0FA2191E180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8e3ded8-9fe4-4675-a37e-744d4f816972"/>
    <ds:schemaRef ds:uri="3072dc14-e728-4a32-b320-d246d9b4151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PPTO OFICIAL CONSULTORIA</vt:lpstr>
      <vt:lpstr>OFERTA ECONOMICA</vt:lpstr>
      <vt:lpstr>'OFERTA ECONOMICA'!Área_de_impresión</vt:lpstr>
      <vt:lpstr>'PPTO OFICIAL CONSULTORIA'!Área_de_impresión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Ximena Vargas Rojas</dc:creator>
  <cp:lastModifiedBy>ASUS</cp:lastModifiedBy>
  <dcterms:created xsi:type="dcterms:W3CDTF">2025-10-06T23:41:31Z</dcterms:created>
  <dcterms:modified xsi:type="dcterms:W3CDTF">2026-05-26T01:01:36Z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0x010100B05675C9FF2A034596F4379291E2B3B1</vt:lpwstr>
  </property>
</Properties>
</file>