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166925"/>
  <mc:AlternateContent xmlns:mc="http://schemas.openxmlformats.org/markup-compatibility/2006">
    <mc:Choice Requires="x15">
      <x15ac:absPath xmlns:x15ac="http://schemas.microsoft.com/office/spreadsheetml/2010/11/ac" url="E:\Temporal\SENA\10 - Piscina\Enviado\"/>
    </mc:Choice>
  </mc:AlternateContent>
  <xr:revisionPtr revIDLastSave="0" documentId="13_ncr:1_{5A197BCE-F8AC-487B-88D3-F9110A7B8555}" xr6:coauthVersionLast="47" xr6:coauthVersionMax="47" xr10:uidLastSave="{00000000-0000-0000-0000-000000000000}"/>
  <bookViews>
    <workbookView xWindow="-120" yWindow="-120" windowWidth="29040" windowHeight="15720" xr2:uid="{129EE04E-4E4F-E543-99B9-987E0B35B1F3}"/>
  </bookViews>
  <sheets>
    <sheet name="Formato Oferta Económica"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U7" i="1" l="1"/>
  <c r="V7" i="1" s="1"/>
  <c r="U8" i="1"/>
  <c r="V8" i="1" s="1"/>
  <c r="U6" i="1"/>
  <c r="V6" i="1" s="1"/>
  <c r="T39" i="1"/>
  <c r="U39" i="1" s="1"/>
  <c r="V39" i="1" s="1"/>
  <c r="T35" i="1"/>
  <c r="U35" i="1" s="1"/>
  <c r="V35" i="1" s="1"/>
  <c r="T31" i="1"/>
  <c r="U31" i="1" s="1"/>
  <c r="V31" i="1" s="1"/>
  <c r="T27" i="1"/>
  <c r="U27" i="1" s="1"/>
  <c r="V27" i="1" s="1"/>
  <c r="T23" i="1"/>
  <c r="U23" i="1" s="1"/>
  <c r="V23" i="1" s="1"/>
  <c r="T19" i="1"/>
  <c r="U19" i="1" s="1"/>
  <c r="V19" i="1" s="1"/>
  <c r="T15" i="1"/>
  <c r="U15" i="1" s="1"/>
  <c r="V15" i="1" s="1"/>
  <c r="T11" i="1"/>
  <c r="U11" i="1" s="1"/>
  <c r="V11" i="1" s="1"/>
  <c r="Q7" i="1"/>
  <c r="R7" i="1" s="1"/>
  <c r="Q8" i="1"/>
  <c r="R8" i="1" s="1"/>
  <c r="O10" i="1"/>
  <c r="O11" i="1"/>
  <c r="O12" i="1"/>
  <c r="O13" i="1"/>
  <c r="O14" i="1"/>
  <c r="P14" i="1" s="1"/>
  <c r="Q14" i="1" s="1"/>
  <c r="R14" i="1" s="1"/>
  <c r="O15" i="1"/>
  <c r="P15" i="1" s="1"/>
  <c r="Q15" i="1" s="1"/>
  <c r="R15" i="1" s="1"/>
  <c r="O16" i="1"/>
  <c r="O17" i="1"/>
  <c r="O18" i="1"/>
  <c r="O19" i="1"/>
  <c r="P19" i="1" s="1"/>
  <c r="O20" i="1"/>
  <c r="P20" i="1" s="1"/>
  <c r="O21" i="1"/>
  <c r="P21" i="1" s="1"/>
  <c r="Q21" i="1" s="1"/>
  <c r="R21" i="1" s="1"/>
  <c r="O22" i="1"/>
  <c r="P22" i="1" s="1"/>
  <c r="Q22" i="1" s="1"/>
  <c r="R22" i="1" s="1"/>
  <c r="O23" i="1"/>
  <c r="P23" i="1" s="1"/>
  <c r="Q23" i="1" s="1"/>
  <c r="R23" i="1" s="1"/>
  <c r="O24" i="1"/>
  <c r="P24" i="1" s="1"/>
  <c r="Q24" i="1" s="1"/>
  <c r="R24" i="1" s="1"/>
  <c r="O25" i="1"/>
  <c r="P25" i="1" s="1"/>
  <c r="Q25" i="1" s="1"/>
  <c r="R25" i="1" s="1"/>
  <c r="O26" i="1"/>
  <c r="P26" i="1" s="1"/>
  <c r="O27" i="1"/>
  <c r="P27" i="1" s="1"/>
  <c r="O28" i="1"/>
  <c r="P28" i="1" s="1"/>
  <c r="Q28" i="1" s="1"/>
  <c r="R28" i="1" s="1"/>
  <c r="O29" i="1"/>
  <c r="P29" i="1" s="1"/>
  <c r="Q29" i="1" s="1"/>
  <c r="R29" i="1" s="1"/>
  <c r="O30" i="1"/>
  <c r="P30" i="1" s="1"/>
  <c r="Q30" i="1" s="1"/>
  <c r="R30" i="1" s="1"/>
  <c r="O31" i="1"/>
  <c r="P31" i="1" s="1"/>
  <c r="Q31" i="1" s="1"/>
  <c r="R31" i="1" s="1"/>
  <c r="O32" i="1"/>
  <c r="O33" i="1"/>
  <c r="O34" i="1"/>
  <c r="O35" i="1"/>
  <c r="O36" i="1"/>
  <c r="P36" i="1" s="1"/>
  <c r="O37" i="1"/>
  <c r="P37" i="1" s="1"/>
  <c r="Q37" i="1" s="1"/>
  <c r="R37" i="1" s="1"/>
  <c r="O38" i="1"/>
  <c r="P38" i="1" s="1"/>
  <c r="Q38" i="1" s="1"/>
  <c r="R38" i="1" s="1"/>
  <c r="O39" i="1"/>
  <c r="P39" i="1" s="1"/>
  <c r="Q39" i="1" s="1"/>
  <c r="R39" i="1" s="1"/>
  <c r="O40" i="1"/>
  <c r="P40" i="1" s="1"/>
  <c r="Q40" i="1" s="1"/>
  <c r="R40" i="1" s="1"/>
  <c r="O41" i="1"/>
  <c r="P41" i="1" s="1"/>
  <c r="Q41" i="1" s="1"/>
  <c r="R41" i="1" s="1"/>
  <c r="O42" i="1"/>
  <c r="P9" i="1"/>
  <c r="O7" i="1"/>
  <c r="O8" i="1"/>
  <c r="O9" i="1"/>
  <c r="Q9" i="1" s="1"/>
  <c r="R9" i="1" s="1"/>
  <c r="O6" i="1"/>
  <c r="Q6" i="1" s="1"/>
  <c r="R6" i="1" s="1"/>
  <c r="N6" i="1"/>
  <c r="M7" i="1"/>
  <c r="N7" i="1" s="1"/>
  <c r="M12" i="1"/>
  <c r="N12" i="1" s="1"/>
  <c r="M13" i="1"/>
  <c r="N13" i="1" s="1"/>
  <c r="M14" i="1"/>
  <c r="N14" i="1" s="1"/>
  <c r="M20" i="1"/>
  <c r="N20" i="1" s="1"/>
  <c r="M21" i="1"/>
  <c r="N21" i="1" s="1"/>
  <c r="M22" i="1"/>
  <c r="N22" i="1" s="1"/>
  <c r="M28" i="1"/>
  <c r="N28" i="1" s="1"/>
  <c r="M29" i="1"/>
  <c r="N29" i="1" s="1"/>
  <c r="M30" i="1"/>
  <c r="N30" i="1" s="1"/>
  <c r="M36" i="1"/>
  <c r="N36" i="1" s="1"/>
  <c r="M37" i="1"/>
  <c r="N37" i="1" s="1"/>
  <c r="M38" i="1"/>
  <c r="N38" i="1" s="1"/>
  <c r="M6" i="1"/>
  <c r="L9" i="1"/>
  <c r="M9" i="1" s="1"/>
  <c r="N9" i="1" s="1"/>
  <c r="L10" i="1"/>
  <c r="M10" i="1" s="1"/>
  <c r="N10" i="1" s="1"/>
  <c r="L11" i="1"/>
  <c r="M11" i="1" s="1"/>
  <c r="N11" i="1" s="1"/>
  <c r="L12" i="1"/>
  <c r="L13" i="1"/>
  <c r="L14" i="1"/>
  <c r="L15" i="1"/>
  <c r="M15" i="1" s="1"/>
  <c r="N15" i="1" s="1"/>
  <c r="L16" i="1"/>
  <c r="M16" i="1" s="1"/>
  <c r="N16" i="1" s="1"/>
  <c r="L17" i="1"/>
  <c r="M17" i="1" s="1"/>
  <c r="N17" i="1" s="1"/>
  <c r="L18" i="1"/>
  <c r="M18" i="1" s="1"/>
  <c r="N18" i="1" s="1"/>
  <c r="L19" i="1"/>
  <c r="M19" i="1" s="1"/>
  <c r="N19" i="1" s="1"/>
  <c r="L20" i="1"/>
  <c r="L21" i="1"/>
  <c r="L22" i="1"/>
  <c r="L23" i="1"/>
  <c r="M23" i="1" s="1"/>
  <c r="N23" i="1" s="1"/>
  <c r="L24" i="1"/>
  <c r="M24" i="1" s="1"/>
  <c r="N24" i="1" s="1"/>
  <c r="L25" i="1"/>
  <c r="M25" i="1" s="1"/>
  <c r="N25" i="1" s="1"/>
  <c r="L26" i="1"/>
  <c r="M26" i="1" s="1"/>
  <c r="N26" i="1" s="1"/>
  <c r="L27" i="1"/>
  <c r="M27" i="1" s="1"/>
  <c r="N27" i="1" s="1"/>
  <c r="L28" i="1"/>
  <c r="L29" i="1"/>
  <c r="L30" i="1"/>
  <c r="L31" i="1"/>
  <c r="M31" i="1" s="1"/>
  <c r="N31" i="1" s="1"/>
  <c r="L32" i="1"/>
  <c r="M32" i="1" s="1"/>
  <c r="N32" i="1" s="1"/>
  <c r="L33" i="1"/>
  <c r="M33" i="1" s="1"/>
  <c r="N33" i="1" s="1"/>
  <c r="L34" i="1"/>
  <c r="M34" i="1" s="1"/>
  <c r="N34" i="1" s="1"/>
  <c r="L35" i="1"/>
  <c r="M35" i="1" s="1"/>
  <c r="N35" i="1" s="1"/>
  <c r="L36" i="1"/>
  <c r="L37" i="1"/>
  <c r="L38" i="1"/>
  <c r="L39" i="1"/>
  <c r="M39" i="1" s="1"/>
  <c r="N39" i="1" s="1"/>
  <c r="L40" i="1"/>
  <c r="M40" i="1" s="1"/>
  <c r="N40" i="1" s="1"/>
  <c r="L41" i="1"/>
  <c r="M41" i="1" s="1"/>
  <c r="N41" i="1" s="1"/>
  <c r="L42" i="1"/>
  <c r="M42" i="1" s="1"/>
  <c r="N42" i="1" s="1"/>
  <c r="L8" i="1"/>
  <c r="M8" i="1" s="1"/>
  <c r="N8" i="1" s="1"/>
  <c r="H9" i="1"/>
  <c r="H10" i="1"/>
  <c r="H11" i="1"/>
  <c r="H12" i="1"/>
  <c r="H13" i="1"/>
  <c r="H14" i="1"/>
  <c r="H15" i="1"/>
  <c r="H16" i="1"/>
  <c r="H17" i="1"/>
  <c r="H18" i="1"/>
  <c r="H19" i="1"/>
  <c r="H20" i="1"/>
  <c r="H21" i="1"/>
  <c r="H22" i="1"/>
  <c r="H23" i="1"/>
  <c r="H24" i="1"/>
  <c r="H25" i="1"/>
  <c r="H26" i="1"/>
  <c r="H27" i="1"/>
  <c r="H28" i="1"/>
  <c r="H29" i="1"/>
  <c r="H30" i="1"/>
  <c r="H31" i="1"/>
  <c r="H32" i="1"/>
  <c r="H33" i="1"/>
  <c r="H34" i="1"/>
  <c r="H35" i="1"/>
  <c r="H36" i="1"/>
  <c r="H37" i="1"/>
  <c r="H38" i="1"/>
  <c r="H39" i="1"/>
  <c r="H40" i="1"/>
  <c r="H41" i="1"/>
  <c r="H42" i="1"/>
  <c r="H8" i="1"/>
  <c r="Q16" i="1" l="1"/>
  <c r="R16" i="1" s="1"/>
  <c r="Q34" i="1"/>
  <c r="R34" i="1" s="1"/>
  <c r="Q32" i="1"/>
  <c r="R32" i="1" s="1"/>
  <c r="P33" i="1"/>
  <c r="Q33" i="1" s="1"/>
  <c r="R33" i="1" s="1"/>
  <c r="P17" i="1"/>
  <c r="Q17" i="1" s="1"/>
  <c r="R17" i="1" s="1"/>
  <c r="P35" i="1"/>
  <c r="Q35" i="1" s="1"/>
  <c r="R35" i="1" s="1"/>
  <c r="P18" i="1"/>
  <c r="Q18" i="1" s="1"/>
  <c r="R18" i="1" s="1"/>
  <c r="Q27" i="1"/>
  <c r="R27" i="1" s="1"/>
  <c r="P32" i="1"/>
  <c r="P16" i="1"/>
  <c r="P34" i="1"/>
  <c r="Q26" i="1"/>
  <c r="R26" i="1" s="1"/>
  <c r="Q20" i="1"/>
  <c r="R20" i="1" s="1"/>
  <c r="Q19" i="1"/>
  <c r="R19" i="1" s="1"/>
  <c r="P13" i="1"/>
  <c r="Q13" i="1" s="1"/>
  <c r="R13" i="1" s="1"/>
  <c r="P12" i="1"/>
  <c r="Q12" i="1" s="1"/>
  <c r="R12" i="1" s="1"/>
  <c r="P11" i="1"/>
  <c r="Q11" i="1" s="1"/>
  <c r="R11" i="1" s="1"/>
  <c r="P42" i="1"/>
  <c r="Q42" i="1" s="1"/>
  <c r="R42" i="1" s="1"/>
  <c r="P10" i="1"/>
  <c r="Q10" i="1" s="1"/>
  <c r="R10" i="1" s="1"/>
  <c r="Q36" i="1"/>
  <c r="R36" i="1" s="1"/>
  <c r="T12" i="1"/>
  <c r="U12" i="1" s="1"/>
  <c r="V12" i="1" s="1"/>
  <c r="T16" i="1"/>
  <c r="U16" i="1" s="1"/>
  <c r="V16" i="1" s="1"/>
  <c r="T20" i="1"/>
  <c r="U20" i="1" s="1"/>
  <c r="V20" i="1" s="1"/>
  <c r="T24" i="1"/>
  <c r="U24" i="1" s="1"/>
  <c r="V24" i="1" s="1"/>
  <c r="T28" i="1"/>
  <c r="U28" i="1" s="1"/>
  <c r="V28" i="1" s="1"/>
  <c r="T32" i="1"/>
  <c r="U32" i="1" s="1"/>
  <c r="V32" i="1" s="1"/>
  <c r="T36" i="1"/>
  <c r="U36" i="1" s="1"/>
  <c r="V36" i="1" s="1"/>
  <c r="T40" i="1"/>
  <c r="U40" i="1" s="1"/>
  <c r="V40" i="1" s="1"/>
  <c r="T9" i="1"/>
  <c r="U9" i="1" s="1"/>
  <c r="V9" i="1" s="1"/>
  <c r="T13" i="1"/>
  <c r="U13" i="1" s="1"/>
  <c r="V13" i="1" s="1"/>
  <c r="T17" i="1"/>
  <c r="U17" i="1" s="1"/>
  <c r="V17" i="1" s="1"/>
  <c r="T21" i="1"/>
  <c r="U21" i="1" s="1"/>
  <c r="V21" i="1" s="1"/>
  <c r="T25" i="1"/>
  <c r="U25" i="1" s="1"/>
  <c r="V25" i="1" s="1"/>
  <c r="T29" i="1"/>
  <c r="U29" i="1" s="1"/>
  <c r="V29" i="1" s="1"/>
  <c r="T33" i="1"/>
  <c r="U33" i="1" s="1"/>
  <c r="V33" i="1" s="1"/>
  <c r="T37" i="1"/>
  <c r="U37" i="1" s="1"/>
  <c r="V37" i="1" s="1"/>
  <c r="T41" i="1"/>
  <c r="U41" i="1" s="1"/>
  <c r="V41" i="1" s="1"/>
  <c r="T10" i="1"/>
  <c r="U10" i="1" s="1"/>
  <c r="V10" i="1" s="1"/>
  <c r="T14" i="1"/>
  <c r="U14" i="1" s="1"/>
  <c r="V14" i="1" s="1"/>
  <c r="T18" i="1"/>
  <c r="U18" i="1" s="1"/>
  <c r="V18" i="1" s="1"/>
  <c r="T22" i="1"/>
  <c r="U22" i="1" s="1"/>
  <c r="V22" i="1" s="1"/>
  <c r="T26" i="1"/>
  <c r="U26" i="1" s="1"/>
  <c r="V26" i="1" s="1"/>
  <c r="T30" i="1"/>
  <c r="U30" i="1" s="1"/>
  <c r="V30" i="1" s="1"/>
  <c r="T34" i="1"/>
  <c r="U34" i="1" s="1"/>
  <c r="V34" i="1" s="1"/>
  <c r="T38" i="1"/>
  <c r="U38" i="1" s="1"/>
  <c r="V38" i="1" s="1"/>
  <c r="T42" i="1"/>
  <c r="U42" i="1" s="1"/>
  <c r="V42" i="1" s="1"/>
  <c r="V43" i="1" l="1"/>
  <c r="R43" i="1"/>
  <c r="I7" i="1"/>
  <c r="J7" i="1" s="1"/>
  <c r="I8" i="1"/>
  <c r="J8" i="1" s="1"/>
  <c r="I9" i="1"/>
  <c r="J9" i="1" s="1"/>
  <c r="I10" i="1"/>
  <c r="J10" i="1" s="1"/>
  <c r="I11" i="1"/>
  <c r="J11" i="1" s="1"/>
  <c r="I12" i="1"/>
  <c r="J12" i="1" s="1"/>
  <c r="I13" i="1"/>
  <c r="J13" i="1" s="1"/>
  <c r="I14" i="1"/>
  <c r="J14" i="1" s="1"/>
  <c r="I15" i="1"/>
  <c r="J15" i="1" s="1"/>
  <c r="I16" i="1"/>
  <c r="J16" i="1" s="1"/>
  <c r="I17" i="1"/>
  <c r="J17" i="1" s="1"/>
  <c r="I18" i="1"/>
  <c r="J18" i="1" s="1"/>
  <c r="I19" i="1"/>
  <c r="J19" i="1" s="1"/>
  <c r="I20" i="1"/>
  <c r="J20" i="1" s="1"/>
  <c r="I21" i="1"/>
  <c r="J21" i="1" s="1"/>
  <c r="I22" i="1"/>
  <c r="J22" i="1" s="1"/>
  <c r="I23" i="1"/>
  <c r="J23" i="1" s="1"/>
  <c r="I24" i="1"/>
  <c r="J24" i="1" s="1"/>
  <c r="I25" i="1"/>
  <c r="J25" i="1" s="1"/>
  <c r="I26" i="1"/>
  <c r="J26" i="1" s="1"/>
  <c r="I27" i="1"/>
  <c r="J27" i="1" s="1"/>
  <c r="I28" i="1"/>
  <c r="J28" i="1" s="1"/>
  <c r="I29" i="1"/>
  <c r="J29" i="1" s="1"/>
  <c r="I30" i="1"/>
  <c r="J30" i="1" s="1"/>
  <c r="I31" i="1"/>
  <c r="J31" i="1" s="1"/>
  <c r="I32" i="1"/>
  <c r="J32" i="1" s="1"/>
  <c r="I33" i="1"/>
  <c r="J33" i="1" s="1"/>
  <c r="I34" i="1"/>
  <c r="J34" i="1" s="1"/>
  <c r="I35" i="1"/>
  <c r="J35" i="1" s="1"/>
  <c r="I36" i="1"/>
  <c r="J36" i="1" s="1"/>
  <c r="I37" i="1"/>
  <c r="J37" i="1" s="1"/>
  <c r="I38" i="1"/>
  <c r="J38" i="1" s="1"/>
  <c r="I39" i="1"/>
  <c r="J39" i="1" s="1"/>
  <c r="I40" i="1"/>
  <c r="J40" i="1" s="1"/>
  <c r="I41" i="1"/>
  <c r="J41" i="1" s="1"/>
  <c r="I42" i="1"/>
  <c r="J42" i="1" s="1"/>
  <c r="I6" i="1"/>
  <c r="J6" i="1" s="1"/>
</calcChain>
</file>

<file path=xl/sharedStrings.xml><?xml version="1.0" encoding="utf-8"?>
<sst xmlns="http://schemas.openxmlformats.org/spreadsheetml/2006/main" count="129" uniqueCount="92">
  <si>
    <t>ITEM</t>
  </si>
  <si>
    <t>NOMBRE DEL PRODUCTO</t>
  </si>
  <si>
    <t>DESCRIPCIÓN TECNICA</t>
  </si>
  <si>
    <t>CANTIDAD</t>
  </si>
  <si>
    <t>UNIDAD DE MEDIDA</t>
  </si>
  <si>
    <t>VALOR UNITARIO</t>
  </si>
  <si>
    <t>IVA</t>
  </si>
  <si>
    <t xml:space="preserve">CLORO AL 91%GRANULADO </t>
  </si>
  <si>
    <t>Nombre químico: ACIDO TRICLOROISOCIANURICO, Sinónimos: TCCA, TRICLORO, Formula: C3N3O3CL3, CAS: 87-90-1, Apariencia: GRÁNULOS BLANCOS SOLUBLES EN AGUA, Uso: LIMPIEZA DE PISCINAS, CARACTERÍSTICAS FÍSICAS Y QUÍMICAS ESPECIFICACIONES, ASPECTO GRANULADO BLANCO, OLOR A CLORO, PESO MOLECULAR 232.5G/MOL, PH ( SOLUCIÓN AL 1 % ) 2,9, SOLUBILIDAD EN AGUA A 25° C 12 G. / L DE AGUA, DENSIDAD APARENTE (TÍPICA) G/ML 0,91, HUMEDAD 0,25, GRANULOMETRÍA GRUESO, MALLA 5-15 MESH, COMPOSICION ESPECIFICACIONES:  % CONTENIDO DE CLORO ÚTIL 90,0 % ( + - 1 ), % RIQUEZA ≥ 99,0, % ACIDO CIANURICO 0.55, % NA CL/KCL &gt; 0,7,  % H2O &gt; 3,0, HUMEDAD 0,3%, FICHA TÉCNICA DE SEGURIDAD CANECA de 25 Kilos cada una</t>
  </si>
  <si>
    <t>CANECA</t>
  </si>
  <si>
    <t xml:space="preserve">CLORO AL 91% PASTILLAS </t>
  </si>
  <si>
    <t>CLORO AL 70%</t>
  </si>
  <si>
    <t>Parámetros especificaciones: proceso de fabricación: sodio aspecto: gránulos blancos, olor: parecido al cloro, residuo insoluble % en agua: 2.0 máx, solubilidad en agua. 98%, peso molecular: 143 ph: alkalino, tamaño de acoplamiento: 0.45-1.45 mm 90% mínimo, 0.30 mm 3% máximo, malla: 14-50 mesh,  humedad [h2o]: 3%. max, densidad: 1.1g/cc, blancura: 83.2%, composición nombre: especificaciones, cloro disponible: 70% max, carbonato de calcio (caco3 ): 4.3%,   hidróxido de calcio (ca (oh) 2 ): 3.6%, cloruro de calcio (ca (cl) 2 ): 3.2%, cloruro de sodio (nacl): 12.5%, cloruro del magnesio (mgcl2 ): 0.01%, trióxido del di-hierro (fe2o3 ) 0.0005%, trióxido del di-aluminio (al2o3 ): 0.00006%  plomo (pb) 20.1 ug/g, arsénico (as): 5.6ug/g, arsénico (as): 5.6ug/g, cadmio (cd): 2.7 ug/g, cromo (cr): 19.3 ug/g CANECA de 40 Kilos cada una</t>
  </si>
  <si>
    <t xml:space="preserve">Inhibidor de corrosión y auxiliar en floculación, producto orgánico para dar brillo a su piscina y prevenir la corrosión de las partes metálicas </t>
  </si>
  <si>
    <t>GALON</t>
  </si>
  <si>
    <t>Solución polimérica de amonio cuaternario usado para el control de algas en piscinas, actúa en un amplio rango de PH y es el único capaz de logar en el agua claridad y brillantez</t>
  </si>
  <si>
    <t>BICARBONATO DE SODIO</t>
  </si>
  <si>
    <t xml:space="preserve">DESCRIPCIÓN GENERAL Nombre químico: Hidrógeno carbonato de sodio. Otros nombres: Bicarbonato de sosa, bicarbonato sódico, carbonato ácido de sodio. Formula Química o Componentes: NaHCO3, CAS: 144-55-8, UN: N.A., Calidad: FG, Descripción: Polvo o terrones blancos cristalinos. 3. PROPIEDADES FISICOQUÍMICAS, Sustancias incompatibles: Pentóxido de fósforo, ácido sulfúrico, ácido clorhídrico, zinc, hidróxido de calcio, 2,4,6-trinitrotolueno. Puede producir cenizas de soda en contacto con tierras calizas (CaO) y humedad. Pureza % 99,0 Mín. Pérdidas por secado % 0,20 Máx. Arsénico % 0,0001 Máx. Metales pesados (como Pb) % 0,0005 Máx. pH - 8,6 Máx. Información adicional: Sabor refrescante ligeramente alcalino, soluble en agua, ligeramente en alcohol. </t>
  </si>
  <si>
    <t>DESENGRASANTE LIQUIDO</t>
  </si>
  <si>
    <t>ACCIDO MURIATICO</t>
  </si>
  <si>
    <t>PINPINA</t>
  </si>
  <si>
    <t>CLARIFICADOR SUPER POOL</t>
  </si>
  <si>
    <t>(Propiedades fisicoquímicas y/o microbiológicas). PROPIEDADES VALOR pH neto 3 – 7, Densidad, g/mL (25 °C) 1,0, Concentración, % mínimo 10</t>
  </si>
  <si>
    <t>CLARIFICADOR ECO  CLEAR</t>
  </si>
  <si>
    <t>ARENA BITRILICA</t>
  </si>
  <si>
    <t>Arenas Sílice de alta pureza en diferentes granulometrías de acuerdoa las normas ANSI/AWMA B 100-80, NORMA ICONTEC NTC 2572.
ESPECIFICACIONES TECNICAS GRANULOMETRIA: Arena Sílice M (20-40), (0,45 a 0.55 mm) PROPIEDADES FISICAS Gravedad Especifica g/cm³  2.63, Densidad Aparente, g/cm³ 1.76 %, Humedad 1.00 máximo , Valor del Ph 7, COMPOSICION QUIMICA %SiO2 99,86 , %Al2O3, 0.16 %, Fe2O3 0.09,  %TiO2 0.04, % Na2O &lt;0.01.USOS: Ø Filtros de Agua, Ø Fundición de Aluminio, Ø Fabricación de Vidrio,  Ø Pisos., Ø Campos deportivos (Futbol, Golf, Paddle, Tenis, etc), Ø Adecuación de Pisos en RESINA.
PRESENTACIÓN: ARENA DE ALTA PUREZA DEBIDAMENTE EMPACADA EN SACOS DE POLIPROPILENO NUEVOS: 25 Kgrs., BIG BAG TODOS LOS TAMAÑOS. ARENA TIPO EXPORTACION.</t>
  </si>
  <si>
    <t>KIT DE PASTILLAS PARA FOTOMETRO POOL LA  2.0 DE 7 PASOS</t>
  </si>
  <si>
    <t>Cloro Total (DPD) DPD N° 3 (cloro total)</t>
  </si>
  <si>
    <t>Ph Fenol Rojo (pH)</t>
  </si>
  <si>
    <t>Alcalinidad   Alka-M (capacidad de ácido),</t>
  </si>
  <si>
    <t>KIT DE PASTILLAS PARA COLOR Q  2.0 DE 7 PASOS</t>
  </si>
  <si>
    <t>PASTILLAS DE CLORO LIBRE PARA POOL LAB sobre blister x 10 pastillas caja x 50</t>
  </si>
  <si>
    <t>PASTILLAS DE CLORO TOTAL PARA POO LAB sobre blister x 10 pastillas caja x 50</t>
  </si>
  <si>
    <t>PASTILLAS DE ALCALINIDAD PARA PUL LAB sobre blister x 10 pastillas caja x 50</t>
  </si>
  <si>
    <t>PASTILLAS DE  DUREZA PARA POOL LAB sobre blister x 10 pastillas caja x 50</t>
  </si>
  <si>
    <t>PASTILLAS DE  ACIDO CIANURICO PARA POLLAB sobre blister x 10 pastillas caja x 50</t>
  </si>
  <si>
    <t>PASTILLAS DE PH PARA POOL LAB sobre blister x 10 pastillas caja x 50</t>
  </si>
  <si>
    <t>SODA CAUSTICA</t>
  </si>
  <si>
    <t>ALCOHOL  ETÍLICO al 70% QUIMICAMENTE PURO</t>
  </si>
  <si>
    <t>INFORMACIÓN TÉCNICA ALCOHOL ETÍLICO al 70% QUIMICAMENTE PURO El etanol es un líquido incoloro, volátil, con un olor característico y sabor picante. También se conoce como alcohol etílico. Sus vapores son más pesados que el aire. El etanol se utiliza industrialmente para la obtención de acetaldehído, vinagre, butadieno, cloruro de etilo y nitrocelulosa, entre otros.  También se utiliza en mezclas anticongelantes, como combustible, como antiséptico en cirugía, como materia prima en síntesis y en la preservación de especímenes fisiológicos y patológicos.. PROPIEDADES: Ensayo (como CH3CH2OH)  69.6 % Min., Solubilidad en agua.. pasa la prueba, Densidad  0.8912 (0.878), Impurezas, Residuo de evaporación  0.003% Max, Cetonas . pasa la prueba, Sopropanol . pasa la prueba, Metanol . pasa la prueba, Metales pesados (como Pb) . 1 ppm Max. Alcalinidad (como NH3) .. 3 ppm, Acidez (como CH3COOH) . 0.003%</t>
  </si>
  <si>
    <t>ESPONJAS MAGICAS</t>
  </si>
  <si>
    <t>CANASTILLAS Y TAPA DE 6 PARA DESNATADORAS</t>
  </si>
  <si>
    <t xml:space="preserve">Canasto para atrapar las hojas y objetos que flotan en la alberca para evitar que lleguen a la bomba. De 14 centímetros de diámetro  7.5 centímetros de altura, tapa de diámetro 19.5 centímetros. </t>
  </si>
  <si>
    <t>UNIDAD</t>
  </si>
  <si>
    <t>MANGUERAS CON PISTOLA DE 50 METROS</t>
  </si>
  <si>
    <t>Manguera de 1/2 de diámetro interior para conducción de agua. Liviana y flexible de fácil manejo. Resistente al arrastre, la abrasión y a los rayos UV. Temperatura de trabajo de -5° C a 50° C. Ensamblada con racores jardín macho y hembra para conexión a la canilla y a la pistola de jardín. Terminales gravadas para evitar fugas. 50 METROS.</t>
  </si>
  <si>
    <t>AROS SALVAVIDAS</t>
  </si>
  <si>
    <t>Aro salvavidas de 2,5 kg lalizas aprobado por las normas internaciones de salvamento, carcaza solida naranja reticulada y muy compacta de polietileno que no se deteriora ni afecta por situaciones climáticas extremas.</t>
  </si>
  <si>
    <t>CUERDAS PARA SALVAVIDAS DE 20 MTS CADA UNA</t>
  </si>
  <si>
    <t>Cuerda flotante de agua profesional para exteriores, línea de flotante de agua con pulsera de 8 mm x 20 m, Descripción: Visibilidad de visibilidad, peso ligero, cuerda suave y flexible que se maneja fácilmente y no es roca. cuerda que salva la. Perfecto equipo de salvamento salvaje con hebilla de seguridad y anillo flotante. Diámetro de la cuerda 8 mm /0.31 pulgadas; longitud 20 m/65.6 pies; Rally por metro 800 kg. También puede, combinar en el barco, la boya, de o la balsa. Carta del tamaño: Tamaño: Diámetro: 8 mm/0.31 pulgadas, Longitud: 20 m/65,6 pies</t>
  </si>
  <si>
    <t>CARRO CEPILLO PARA ASPIRAR PISCINAS</t>
  </si>
  <si>
    <t>CARRO ASPIRADOR PARA ASPIRAR PISCINAS</t>
  </si>
  <si>
    <t>TUBOS TELESCOPICOS PARA PISCINA</t>
  </si>
  <si>
    <t>Tubo telescópico 12 Mts
Tubo en aluminio crudo de fabricación nacional
Longitud de 6.00 a 12.00 mts
Permite conexión a accesorios de limpieza mediante clip estándar (V) no incluido.</t>
  </si>
  <si>
    <t>CEPILLOS D NYLON PARA PISCINA</t>
  </si>
  <si>
    <t>Escobillon para piscina  de cerdas plasticas  de 45 cm</t>
  </si>
  <si>
    <t>Gancho de Rescate completo con tubo</t>
  </si>
  <si>
    <t>El Gancho de Rescate o Gancho Salvavidas con tubo telescópico de 4 metros en aluminio azul es esencial para cualquier piscina. Diseñado para rescates seguros, permite alcanzar fácilmente a personas en dificultad. Incluye un tubo para mayor alcance y eficacia. Peso 3 kg, Dimensiones 200 × 5 × 25 cm
Tipo: Gancho de rescate</t>
  </si>
  <si>
    <t>Cloruro de Calcio al 77% / Elevador de dureza</t>
  </si>
  <si>
    <t>Cloruro de calcio dureza mas</t>
  </si>
  <si>
    <t>TOMA Y PROCESAMIENTO DE MUESTRAS PARA REALIZAR ANÁLISIS FÍSICO QUÍMICO Y MICROBIOLÓGICO AL AGUA DE LA PISCINA</t>
  </si>
  <si>
    <t>Se requiere la toma de muestras para análisis de laboratorio del agua de la piscina en concordancia con lo regulado por la Resolución 1618 de 2010, la cual establece las características físicas, químicas y microbiológicas con los valores aceptables que debe cumplir el agua contenida en estanques de piscinas y estructuras similares de recirculación, la frecuencia de control y vigilancia de la calidad del agua que debe realizar el responsable y la autoridad sanitaria. Sin embargo, la resolución no especifica una frecuencia exacta para la toma de muestras, por lo cual para el SENA será de una vez en el mes.</t>
  </si>
  <si>
    <t>MUESTRAS</t>
  </si>
  <si>
    <t xml:space="preserve">El Carro Limpiafondos Triangular Astral es un elemento necesario para la limpieza de piscinas. Este accesorio permite remover profundamente la suciedad adherida en el fondo de tu pileta. Su diseño funcional ofrece un mejor rendimiento, al tiempo que facilita su utilización. Cuenta con un mango articulado, lo que vuelve a este producto maleable y práctico. Con él, podrás conseguir un disfrute pleno al aire libre, así como días refrescantes en tu piscina.
Entre las características del Carro Limpiafondos Triangular Astral se puede mencionar que cuenta con un sistema múltiple de cepillos. Estos están dispuestos de manera escalonada, lo que garantiza que sus cerdas barran cada centímetro de la superficie del fondo. Esto se combina con su forma, para dar lugar a una limpieza con el máximo de eficiencia. Una vez removida la suciedad, genera un efecto sifón que succiona para expulsar los residuos. Al ser genérico, este accesorio se adapta fácilmente a cualquier manguera. Este carro está construido en plástico de alta calidad.
Especificaciones
Tipo
Limpiafondos aspiradoras y accesorios
Garantía Producto 1 año
Alto
13 cm
Ancho
34.5 cm
Características
Con ruedas y conexión a pértiga
Color
Azul/Plateado
Contenido
2 kg
Diámetro
2.8 cm
Dosificación
1
Largo
5 cm
Material
Metal/Plástico
Tipo suministro de piscina
Limpiafondo
Términos Garantía
1 año
Uso
Doméstico
Referencia del producto en etiqueta
Especificaciones principales
•Tipo : Limpiafondos aspiradoras y accesorios
•Garantía Producto : 1 año
•Alto : 13 cm
•Ancho : 34.5 cm
</t>
  </si>
  <si>
    <t>Aspecto Liquido Viscoso, Color Amarillo translucido, Olor Característico, Viscosidad (Ag. 4, 100 rpm) Min 993cPs Max 2100 cPs, Densidad (g/ml) 0,990 - 1,050 g/ml, pH (10%) 7,3-7,9, Residuo no volátil 32 - 39 %, Fosforo (% P2O5) Max 15% Mesofilos Max 200 UFC/g, Hongos y levaduras Mac 50 UFC/g, Microorganismos patógenos, Ausencia, SIN AROMA Y QUE CONTENGA TENSOACTIVOS</t>
  </si>
  <si>
    <t xml:space="preserve">Es ácido clorhídrico diluido al 28%, su fórmula química es HCl, es un compuesto
binario formado por un átomo de hidrógeno y uno de cloro y la disolución se prepara
con ácido clorhídrico al 12.5% de concentración y agua 87.5%..
USOS: Productos para la limpieza de residuos acumulados en sanitarios, decapado, quema de estucos. Limpieza de metales, neutralización para superficies alcalinas como cemento y hormigón. Evitando la formación de jabones
Datos técnicos: · Nombre químico : Ácido clorhídrico en solución, · Concentración : 12 ± 3% p/p, · Densidad : 1.05 g/cc ± 0.01, · Contenido de Cloro : &lt; 0.0001% p/p, · Contenido de Arsénico : &lt; 0.0001 % p/p, · Contenido de Sulfato : &lt; 0.0010% p/p, · Contenido de Hierro : &lt; 0.0001% p/p, · Compuesto organoclorados : &lt; 3 %, Unidad de venta : Botella ½ Lts, : Botella de 1 Lts, : Bidón 5 Lts, : Tambor 200 Lts </t>
  </si>
  <si>
    <t>Solido de color blanco en escamas o perlas, soluble en Alcohol y Glicerol. Absorbe Agua
y Dióxido de Carbono del aire.
USOS: Fabricación de Jabones, Rayón, papel, explosivos, tinturas y productos de petróleo.
También se usa en el procesamiento de textiles de algodón, lavandería y blanqueado, revestimiento de óxidos, galvanoplastia y extracción electrolítica. Limpieza y mantención regular de desagües, cañerías tapadas, tanto del hogar como las industrias. Se encuentra comúnmente en limpiadores de desagües y hornos. 
SEGURIDAD
Fuerte irritante para el tejido de ojos, piel y membranas mucosas. Muy toxico por ingestión e inhalación. Mantener fuera del alcance de los niños.PROPIEDADES: · Pureza : &gt; 99.0 %, · Densidad : 2.13 g/ml, · Punto de Ebullición : 1.39 °C, · Punto de Fusión : 318.4 °C, · Contenido de Hierro (FE) : 3 a 5 ppm, · Contenido de Níquel (N) : &lt; 1.0 ppm, · Contenido de Mercurio (HG) : &lt; 0.05 ppm, · Contenido de Nitrilos : &lt; 1.0 ppm. · Contenido de Carbonatos : 0.50 % máximo, · Capacidad Calórica : 2.0 ɺ/aºK, 
Estabilidad de Almacenamiento : Mantener envases sellados, en ambientes, frescos y secos. BULTO DE 25 KILOS GRAMOS</t>
  </si>
  <si>
    <t xml:space="preserve"> 50 Esponjas mágicas, • Gran cantidad:Viene en un lote de 50, perfecto para tareas de limpieza de trabajo pesado.
• Uso versátil:Puede ser utilizado para lavavajillas, cocina, baño, oficina y herramientas de limpieza. • Limpieza eficiente:El Borrador de esponja mágica está diseñado para limpiar eficientemente platos, superficies y manchas difíciles. • Material duradero:Hecho de esponja de melamina blanca, que es duradera y duradera.
Especificación: Nombre del artículo: Esponja de limpieza, Material: Esponja, Color: Blanco, Tamaño: 10*6*2cm</t>
  </si>
  <si>
    <t xml:space="preserve">El clarificador es un polímero catiónico de aluminio hidrolizado utilizado para proporcionar un aspecto cristalino al agua. Atrapa los sólidos en suspensión y los lleva al fondo de la piscina para eliminar la turbidez. Se complementa con la filtración y aspiración del sistema. ESPECIFICACIONES Aspecto……………………...... Líquido azul Densidad relativa …….. 1.1 a 1.4 a 25°C pH……………………………......... 1 a 4 a 25°C Solubilidad ……………...... Soluble en agua APLICACIÓN Tratamiento shock: 10 mL Por cada 1,000 L de agua. Tratamiento de mantenimiento: 3 mL por cada 1,000 L de agua. </t>
  </si>
  <si>
    <t xml:space="preserve">Cloro en tabletas Clorizide 91% Tab 3″ (200 gr) x 1 Kg, Categorías: Cloro para piscina, Piscinas, Producto químico para piscina, Tabletas sólidas de color blanco
– Presentación: 1 Kg (tarro),– Tipo: Tabletas 3″ (200 gramos), – Contenido de cloro: 90% mín. , – Contenido de agua: 0,5 % máx., – pH: 2,7-3,3, – Tratamiento en el agua de piscinas, – Compuestos de sanitización
</t>
  </si>
  <si>
    <t>BULTO</t>
  </si>
  <si>
    <t>LITRO</t>
  </si>
  <si>
    <t>Ácido cianúrico (estabilizador)  CYA-Test (ácido cianúrico).</t>
  </si>
  <si>
    <t>VALOR TOTAL CON IVA INCLUIDO</t>
  </si>
  <si>
    <t>Cloro Libre (DPD)  DPD N°1 (cloro libre, ver Seguridad del Producto),</t>
  </si>
  <si>
    <t>TABLERO</t>
  </si>
  <si>
    <t>Dureza calcica</t>
  </si>
  <si>
    <t>CAJA</t>
  </si>
  <si>
    <t>ALGUICIDA</t>
  </si>
  <si>
    <t xml:space="preserve">Solución polimérica de amonio cuaternario </t>
  </si>
  <si>
    <t>NUESTRA URBE</t>
  </si>
  <si>
    <t>VALOR CON CANTIDADES</t>
  </si>
  <si>
    <t>SEILAM</t>
  </si>
  <si>
    <t>VALOR TECHO UNITARIO SIN IVA</t>
  </si>
  <si>
    <t>IVA TECHO</t>
  </si>
  <si>
    <t>VALOR TECHO CON IVA</t>
  </si>
  <si>
    <t xml:space="preserve">VALOR TOTAL TECHO CON CANTIDADES </t>
  </si>
  <si>
    <t>TOTAL</t>
  </si>
  <si>
    <t>El Carro Limpiafondo Pesado Aquablue es un artículo indispensable para piscinas que se encuentran al aire libre y se ensucian ya que entran en contacto con el viento, la lluvia, el polvo y hojas de los árboles. Elegir el limpiafondo adecuado garantiza la calidad del agua durante toda la temporada además de que cuida el sistema de filtrado. 
Entre las características del Carro Limpiafondo Pesado Aquablue resalta el hecho de que posee ruedas fijas que ayudan al desplazamiento más veloz por cualquier sector de tu piscina facilitando la llegada sin esfuerzo a lugares donde la basura se deposita en el fondo. Uno de los beneficios del Carro Limpiafondo es que, como su nombre lo indica, es particularmente pesado, lo que brinda la posibilidad de que se deposite en el fondo de tu piscina más fácilmente y no necesites hacer esfuerzo para que el carro se mantenga en las profundidades, simplificando la tarea de remover el musgo, las algas y el polvo de la base.    Especificaciones: 12 Llantas.
Tipo
Limpiafondos aspiradoras y accesorios
Garantía Producto
1 año
Alto
32.5 cm
Ancho
42 cm
Capacidad de tabletas
0
Características
Carro con 8 ruedas, estructura flexible y mango plástico
Color
Azul/Blanco
Largo
7.5 cm
Material
Plástico
Tipo suministro de piscina
Limpiafondo
Términos Garantía
1 año
Uso
Mantenimiento de piscinas y elimina las impurezas superficiales</t>
  </si>
  <si>
    <t>OFERTA ECONÓMICA - INSUMOS DE PISCINA 2026</t>
  </si>
  <si>
    <t xml:space="preserve">PRECIOS TECHO </t>
  </si>
  <si>
    <t>PRECIOS OFERTADOS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</si>
</sst>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quot;\ #,##0"/>
  </numFmts>
  <fonts count="8" x14ac:knownFonts="1">
    <font>
      <sz val="12"/>
      <color theme="1"/>
      <name val="Calibri"/>
      <family val="2"/>
      <scheme val="minor"/>
    </font>
    <font>
      <b/>
      <sz val="12"/>
      <color theme="1"/>
      <name val="Calibri"/>
      <family val="2"/>
      <scheme val="minor"/>
    </font>
    <font>
      <b/>
      <sz val="12"/>
      <color rgb="FF000000"/>
      <name val="Calibri"/>
      <family val="2"/>
      <scheme val="minor"/>
    </font>
    <font>
      <sz val="12"/>
      <color rgb="FF000000"/>
      <name val="Calibri"/>
      <family val="2"/>
      <scheme val="minor"/>
    </font>
    <font>
      <sz val="12"/>
      <name val="Calibri"/>
      <family val="2"/>
      <scheme val="minor"/>
    </font>
    <font>
      <b/>
      <sz val="9"/>
      <color theme="1"/>
      <name val="Calibri"/>
      <family val="2"/>
      <scheme val="minor"/>
    </font>
    <font>
      <b/>
      <sz val="16"/>
      <color theme="1"/>
      <name val="Calibri"/>
      <family val="2"/>
      <scheme val="minor"/>
    </font>
    <font>
      <b/>
      <sz val="16"/>
      <color rgb="FF000000"/>
      <name val="Calibri"/>
      <family val="2"/>
      <scheme val="minor"/>
    </font>
  </fonts>
  <fills count="7">
    <fill>
      <patternFill patternType="none"/>
    </fill>
    <fill>
      <patternFill patternType="gray125"/>
    </fill>
    <fill>
      <patternFill patternType="solid">
        <fgColor theme="0"/>
        <bgColor indexed="64"/>
      </patternFill>
    </fill>
    <fill>
      <patternFill patternType="solid">
        <fgColor theme="2" tint="-0.249977111117893"/>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9" tint="0.79998168889431442"/>
        <bgColor indexed="64"/>
      </patternFill>
    </fill>
  </fills>
  <borders count="4">
    <border>
      <left/>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style="thin">
        <color indexed="64"/>
      </bottom>
      <diagonal/>
    </border>
  </borders>
  <cellStyleXfs count="1">
    <xf numFmtId="0" fontId="0" fillId="0" borderId="0"/>
  </cellStyleXfs>
  <cellXfs count="49">
    <xf numFmtId="0" fontId="0" fillId="0" borderId="0" xfId="0"/>
    <xf numFmtId="0" fontId="1" fillId="0" borderId="0" xfId="0" applyFont="1" applyAlignment="1">
      <alignment vertical="center"/>
    </xf>
    <xf numFmtId="0" fontId="0" fillId="0" borderId="0" xfId="0" applyAlignment="1">
      <alignment vertical="center"/>
    </xf>
    <xf numFmtId="0" fontId="3" fillId="0" borderId="0" xfId="0" applyFont="1" applyAlignment="1">
      <alignment vertical="center"/>
    </xf>
    <xf numFmtId="0" fontId="2" fillId="0" borderId="0" xfId="0" applyFont="1" applyAlignment="1">
      <alignment horizontal="center" vertical="center"/>
    </xf>
    <xf numFmtId="0" fontId="3" fillId="0" borderId="0" xfId="0" applyFont="1" applyAlignment="1">
      <alignment horizontal="center" vertical="center"/>
    </xf>
    <xf numFmtId="0" fontId="2" fillId="0" borderId="1" xfId="0" applyFont="1" applyBorder="1" applyAlignment="1">
      <alignment horizontal="center" vertical="center"/>
    </xf>
    <xf numFmtId="0" fontId="3" fillId="0" borderId="2" xfId="0" applyFont="1" applyBorder="1" applyAlignment="1">
      <alignment horizontal="justify" vertical="center"/>
    </xf>
    <xf numFmtId="0" fontId="3" fillId="0" borderId="1" xfId="0" applyFont="1" applyBorder="1" applyAlignment="1">
      <alignment horizontal="justify" vertical="center"/>
    </xf>
    <xf numFmtId="0" fontId="2" fillId="0" borderId="2" xfId="0" applyFont="1" applyBorder="1" applyAlignment="1">
      <alignment horizontal="center" vertical="center"/>
    </xf>
    <xf numFmtId="14" fontId="2" fillId="0" borderId="2" xfId="0" applyNumberFormat="1" applyFont="1" applyBorder="1" applyAlignment="1">
      <alignment horizontal="center" vertical="center"/>
    </xf>
    <xf numFmtId="0" fontId="3" fillId="0" borderId="2" xfId="0" applyFont="1" applyBorder="1" applyAlignment="1">
      <alignment horizontal="justify" vertical="center" wrapText="1"/>
    </xf>
    <xf numFmtId="0" fontId="3" fillId="0" borderId="2" xfId="0" applyFont="1" applyBorder="1" applyAlignment="1">
      <alignment vertical="center" wrapText="1"/>
    </xf>
    <xf numFmtId="0" fontId="3" fillId="0" borderId="2" xfId="0" applyFont="1" applyBorder="1" applyAlignment="1">
      <alignment vertical="center"/>
    </xf>
    <xf numFmtId="0" fontId="4" fillId="0" borderId="2" xfId="0" applyFont="1" applyBorder="1" applyAlignment="1">
      <alignment horizontal="justify" vertical="center"/>
    </xf>
    <xf numFmtId="0" fontId="3" fillId="2" borderId="2" xfId="0" applyFont="1" applyFill="1" applyBorder="1" applyAlignment="1">
      <alignment vertical="center" wrapText="1"/>
    </xf>
    <xf numFmtId="0" fontId="3" fillId="2" borderId="2" xfId="0" applyFont="1" applyFill="1" applyBorder="1" applyAlignment="1">
      <alignment horizontal="justify" vertical="center" wrapText="1"/>
    </xf>
    <xf numFmtId="0" fontId="3" fillId="0" borderId="1" xfId="0" applyFont="1" applyBorder="1" applyAlignment="1">
      <alignment horizontal="left" vertical="center" wrapText="1"/>
    </xf>
    <xf numFmtId="0" fontId="3" fillId="0" borderId="2" xfId="0" applyFont="1" applyBorder="1" applyAlignment="1">
      <alignment horizontal="left" vertical="center" wrapText="1"/>
    </xf>
    <xf numFmtId="0" fontId="4" fillId="0" borderId="2" xfId="0" applyFont="1" applyBorder="1" applyAlignment="1">
      <alignment horizontal="left" vertical="center" wrapText="1"/>
    </xf>
    <xf numFmtId="0" fontId="2" fillId="4" borderId="2" xfId="0" applyFont="1" applyFill="1" applyBorder="1" applyAlignment="1">
      <alignment horizontal="center" vertical="center" wrapText="1"/>
    </xf>
    <xf numFmtId="0" fontId="2" fillId="5" borderId="2" xfId="0" applyFont="1" applyFill="1" applyBorder="1" applyAlignment="1">
      <alignment horizontal="center" vertical="center" wrapText="1"/>
    </xf>
    <xf numFmtId="0" fontId="5" fillId="6" borderId="2" xfId="0" applyFont="1" applyFill="1" applyBorder="1" applyAlignment="1">
      <alignment horizontal="center" vertical="center" wrapText="1"/>
    </xf>
    <xf numFmtId="0" fontId="2" fillId="0" borderId="3" xfId="0" applyFont="1" applyBorder="1" applyAlignment="1">
      <alignment horizontal="center" vertical="center"/>
    </xf>
    <xf numFmtId="164" fontId="3" fillId="0" borderId="2" xfId="0" applyNumberFormat="1" applyFont="1" applyBorder="1" applyAlignment="1">
      <alignment horizontal="right" vertical="center"/>
    </xf>
    <xf numFmtId="164" fontId="4" fillId="0" borderId="2" xfId="0" applyNumberFormat="1" applyFont="1" applyBorder="1" applyAlignment="1">
      <alignment horizontal="right" vertical="center"/>
    </xf>
    <xf numFmtId="164" fontId="4" fillId="4" borderId="2" xfId="0" applyNumberFormat="1" applyFont="1" applyFill="1" applyBorder="1" applyAlignment="1">
      <alignment horizontal="right" vertical="center"/>
    </xf>
    <xf numFmtId="164" fontId="0" fillId="0" borderId="2" xfId="0" applyNumberFormat="1" applyBorder="1" applyAlignment="1">
      <alignment horizontal="right" vertical="center"/>
    </xf>
    <xf numFmtId="164" fontId="0" fillId="5" borderId="2" xfId="0" applyNumberFormat="1" applyFill="1" applyBorder="1" applyAlignment="1">
      <alignment horizontal="right" vertical="center"/>
    </xf>
    <xf numFmtId="0" fontId="1" fillId="6" borderId="2" xfId="0" applyFont="1" applyFill="1" applyBorder="1" applyAlignment="1">
      <alignment horizontal="center" vertical="center"/>
    </xf>
    <xf numFmtId="0" fontId="7" fillId="3" borderId="2" xfId="0" applyFont="1" applyFill="1" applyBorder="1" applyAlignment="1">
      <alignment horizontal="center" vertical="center"/>
    </xf>
    <xf numFmtId="0" fontId="1" fillId="4" borderId="2" xfId="0" applyFont="1" applyFill="1" applyBorder="1" applyAlignment="1">
      <alignment horizontal="center" vertical="center"/>
    </xf>
    <xf numFmtId="0" fontId="1" fillId="5" borderId="2" xfId="0" applyFont="1" applyFill="1" applyBorder="1" applyAlignment="1">
      <alignment horizontal="center" vertical="center"/>
    </xf>
    <xf numFmtId="0" fontId="2" fillId="0" borderId="2" xfId="0" applyFont="1" applyBorder="1" applyAlignment="1">
      <alignment horizontal="center" vertical="center"/>
    </xf>
    <xf numFmtId="0" fontId="4" fillId="0" borderId="2" xfId="0" applyFont="1" applyBorder="1" applyAlignment="1">
      <alignment horizontal="left" vertical="center" wrapText="1"/>
    </xf>
    <xf numFmtId="0" fontId="2" fillId="3" borderId="2" xfId="0" applyFont="1" applyFill="1" applyBorder="1" applyAlignment="1">
      <alignment horizontal="center" vertical="center" wrapText="1"/>
    </xf>
    <xf numFmtId="0" fontId="3" fillId="0" borderId="2" xfId="0" applyFont="1" applyBorder="1" applyAlignment="1">
      <alignment horizontal="left" vertical="center" wrapText="1"/>
    </xf>
    <xf numFmtId="0" fontId="2" fillId="3" borderId="2" xfId="0" applyFont="1" applyFill="1" applyBorder="1" applyAlignment="1">
      <alignment horizontal="center" vertical="center"/>
    </xf>
    <xf numFmtId="0" fontId="6" fillId="6" borderId="2" xfId="0" applyFont="1" applyFill="1" applyBorder="1" applyAlignment="1">
      <alignment horizontal="center" vertical="center"/>
    </xf>
    <xf numFmtId="164" fontId="6" fillId="6" borderId="2" xfId="0" applyNumberFormat="1" applyFont="1" applyFill="1" applyBorder="1" applyAlignment="1">
      <alignment horizontal="right" vertical="center"/>
    </xf>
    <xf numFmtId="0" fontId="1" fillId="2" borderId="2" xfId="0" applyFont="1" applyFill="1" applyBorder="1" applyAlignment="1">
      <alignment horizontal="center" vertical="center"/>
    </xf>
    <xf numFmtId="0" fontId="5" fillId="2" borderId="2" xfId="0" applyFont="1" applyFill="1" applyBorder="1" applyAlignment="1">
      <alignment horizontal="center" vertical="center" wrapText="1"/>
    </xf>
    <xf numFmtId="0" fontId="6" fillId="2" borderId="2" xfId="0" applyFont="1" applyFill="1" applyBorder="1" applyAlignment="1">
      <alignment horizontal="center" vertical="center"/>
    </xf>
    <xf numFmtId="164" fontId="6" fillId="2" borderId="2" xfId="0" applyNumberFormat="1" applyFont="1" applyFill="1" applyBorder="1" applyAlignment="1">
      <alignment horizontal="right" vertical="center"/>
    </xf>
    <xf numFmtId="164" fontId="0" fillId="2" borderId="2" xfId="0" applyNumberFormat="1" applyFill="1" applyBorder="1" applyAlignment="1" applyProtection="1">
      <alignment horizontal="right" vertical="center"/>
      <protection locked="0"/>
    </xf>
    <xf numFmtId="164" fontId="0" fillId="6" borderId="2" xfId="0" applyNumberFormat="1" applyFill="1" applyBorder="1" applyAlignment="1" applyProtection="1">
      <alignment horizontal="right" vertical="center"/>
      <protection hidden="1"/>
    </xf>
    <xf numFmtId="0" fontId="0" fillId="6" borderId="2" xfId="0" applyFill="1" applyBorder="1" applyAlignment="1" applyProtection="1">
      <alignment horizontal="right" vertical="center"/>
      <protection hidden="1"/>
    </xf>
    <xf numFmtId="0" fontId="0" fillId="2" borderId="2" xfId="0" applyFill="1" applyBorder="1" applyAlignment="1" applyProtection="1">
      <alignment horizontal="right" vertical="center"/>
      <protection hidden="1"/>
    </xf>
    <xf numFmtId="164" fontId="0" fillId="2" borderId="2" xfId="0" applyNumberFormat="1" applyFill="1" applyBorder="1" applyAlignment="1" applyProtection="1">
      <alignment horizontal="right" vertical="center"/>
      <protection hidden="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0AE5C2-2C91-F14E-80D9-536D685A18F7}">
  <dimension ref="A2:V44"/>
  <sheetViews>
    <sheetView showGridLines="0" tabSelected="1" zoomScale="80" zoomScaleNormal="80" workbookViewId="0">
      <pane xSplit="2" ySplit="5" topLeftCell="C6" activePane="bottomRight" state="frozen"/>
      <selection pane="topRight" activeCell="C1" sqref="C1"/>
      <selection pane="bottomLeft" activeCell="A6" sqref="A6"/>
      <selection pane="bottomRight"/>
    </sheetView>
  </sheetViews>
  <sheetFormatPr baseColWidth="10" defaultColWidth="33.375" defaultRowHeight="15.75" x14ac:dyDescent="0.25"/>
  <cols>
    <col min="1" max="1" width="7.75" style="2" customWidth="1"/>
    <col min="2" max="2" width="8.375" style="1" customWidth="1"/>
    <col min="3" max="3" width="16.25" style="2" customWidth="1"/>
    <col min="4" max="4" width="63.625" style="2" customWidth="1"/>
    <col min="5" max="5" width="10" style="2" customWidth="1"/>
    <col min="6" max="6" width="12.875" style="2" customWidth="1"/>
    <col min="7" max="7" width="13.5" style="2" hidden="1" customWidth="1"/>
    <col min="8" max="8" width="10.25" style="2" hidden="1" customWidth="1"/>
    <col min="9" max="9" width="16.125" style="2" hidden="1" customWidth="1"/>
    <col min="10" max="10" width="16" style="2" hidden="1" customWidth="1"/>
    <col min="11" max="11" width="13" style="2" hidden="1" customWidth="1"/>
    <col min="12" max="12" width="10.375" style="2" hidden="1" customWidth="1"/>
    <col min="13" max="13" width="13.875" style="2" hidden="1" customWidth="1"/>
    <col min="14" max="14" width="15.25" style="2" hidden="1" customWidth="1"/>
    <col min="15" max="15" width="15.375" style="2" customWidth="1"/>
    <col min="16" max="16" width="12.875" style="2" customWidth="1"/>
    <col min="17" max="17" width="14.125" style="2" customWidth="1"/>
    <col min="18" max="18" width="19" style="2" customWidth="1"/>
    <col min="19" max="19" width="15.375" style="2" customWidth="1"/>
    <col min="20" max="20" width="12.875" style="2" customWidth="1"/>
    <col min="21" max="21" width="14.125" style="2" customWidth="1"/>
    <col min="22" max="22" width="19" style="2" customWidth="1"/>
    <col min="23" max="16384" width="33.375" style="2"/>
  </cols>
  <sheetData>
    <row r="2" spans="1:22" x14ac:dyDescent="0.25">
      <c r="A2" s="3"/>
      <c r="B2" s="30" t="s">
        <v>89</v>
      </c>
      <c r="C2" s="30"/>
      <c r="D2" s="30"/>
      <c r="E2" s="30"/>
      <c r="F2" s="30"/>
      <c r="G2" s="30"/>
      <c r="H2" s="30"/>
      <c r="I2" s="30"/>
      <c r="J2" s="30"/>
      <c r="K2" s="30"/>
      <c r="L2" s="30"/>
      <c r="M2" s="30"/>
      <c r="N2" s="30"/>
      <c r="O2" s="30"/>
      <c r="P2" s="30"/>
      <c r="Q2" s="30"/>
      <c r="R2" s="30"/>
    </row>
    <row r="3" spans="1:22" x14ac:dyDescent="0.25">
      <c r="A3" s="3"/>
      <c r="B3" s="30"/>
      <c r="C3" s="30"/>
      <c r="D3" s="30"/>
      <c r="E3" s="30"/>
      <c r="F3" s="30"/>
      <c r="G3" s="30"/>
      <c r="H3" s="30"/>
      <c r="I3" s="30"/>
      <c r="J3" s="30"/>
      <c r="K3" s="30"/>
      <c r="L3" s="30"/>
      <c r="M3" s="30"/>
      <c r="N3" s="30"/>
      <c r="O3" s="30"/>
      <c r="P3" s="30"/>
      <c r="Q3" s="30"/>
      <c r="R3" s="30"/>
    </row>
    <row r="4" spans="1:22" ht="32.25" customHeight="1" x14ac:dyDescent="0.25">
      <c r="A4" s="5"/>
      <c r="B4" s="35" t="s">
        <v>0</v>
      </c>
      <c r="C4" s="35" t="s">
        <v>1</v>
      </c>
      <c r="D4" s="37" t="s">
        <v>2</v>
      </c>
      <c r="E4" s="35" t="s">
        <v>3</v>
      </c>
      <c r="F4" s="35" t="s">
        <v>4</v>
      </c>
      <c r="G4" s="31" t="s">
        <v>80</v>
      </c>
      <c r="H4" s="31"/>
      <c r="I4" s="31"/>
      <c r="J4" s="31"/>
      <c r="K4" s="32" t="s">
        <v>82</v>
      </c>
      <c r="L4" s="32"/>
      <c r="M4" s="32"/>
      <c r="N4" s="32"/>
      <c r="O4" s="29" t="s">
        <v>90</v>
      </c>
      <c r="P4" s="29"/>
      <c r="Q4" s="29"/>
      <c r="R4" s="29"/>
      <c r="S4" s="40" t="s">
        <v>91</v>
      </c>
      <c r="T4" s="40"/>
      <c r="U4" s="40"/>
      <c r="V4" s="40"/>
    </row>
    <row r="5" spans="1:22" ht="49.5" customHeight="1" x14ac:dyDescent="0.25">
      <c r="A5" s="5"/>
      <c r="B5" s="35"/>
      <c r="C5" s="35"/>
      <c r="D5" s="37"/>
      <c r="E5" s="35"/>
      <c r="F5" s="35"/>
      <c r="G5" s="20" t="s">
        <v>5</v>
      </c>
      <c r="H5" s="20" t="s">
        <v>6</v>
      </c>
      <c r="I5" s="20" t="s">
        <v>73</v>
      </c>
      <c r="J5" s="20" t="s">
        <v>81</v>
      </c>
      <c r="K5" s="21" t="s">
        <v>5</v>
      </c>
      <c r="L5" s="21" t="s">
        <v>6</v>
      </c>
      <c r="M5" s="21" t="s">
        <v>73</v>
      </c>
      <c r="N5" s="21" t="s">
        <v>81</v>
      </c>
      <c r="O5" s="22" t="s">
        <v>83</v>
      </c>
      <c r="P5" s="22" t="s">
        <v>84</v>
      </c>
      <c r="Q5" s="22" t="s">
        <v>85</v>
      </c>
      <c r="R5" s="22" t="s">
        <v>86</v>
      </c>
      <c r="S5" s="41" t="s">
        <v>83</v>
      </c>
      <c r="T5" s="41" t="s">
        <v>84</v>
      </c>
      <c r="U5" s="41" t="s">
        <v>85</v>
      </c>
      <c r="V5" s="41" t="s">
        <v>86</v>
      </c>
    </row>
    <row r="6" spans="1:22" ht="189" x14ac:dyDescent="0.25">
      <c r="A6" s="3"/>
      <c r="B6" s="6">
        <v>1</v>
      </c>
      <c r="C6" s="17" t="s">
        <v>7</v>
      </c>
      <c r="D6" s="8" t="s">
        <v>8</v>
      </c>
      <c r="E6" s="23">
        <v>5</v>
      </c>
      <c r="F6" s="6" t="s">
        <v>9</v>
      </c>
      <c r="G6" s="24">
        <v>390875.625</v>
      </c>
      <c r="H6" s="24">
        <v>0</v>
      </c>
      <c r="I6" s="25">
        <f>G6+H6</f>
        <v>390875.625</v>
      </c>
      <c r="J6" s="26">
        <f>E6*I6</f>
        <v>1954378.125</v>
      </c>
      <c r="K6" s="24">
        <v>342000</v>
      </c>
      <c r="L6" s="24">
        <v>0</v>
      </c>
      <c r="M6" s="27">
        <f>K6+L6</f>
        <v>342000</v>
      </c>
      <c r="N6" s="28">
        <f>E6*M6</f>
        <v>1710000</v>
      </c>
      <c r="O6" s="45">
        <f>ROUND((G6+K6)/2,0)</f>
        <v>366438</v>
      </c>
      <c r="P6" s="46">
        <v>0</v>
      </c>
      <c r="Q6" s="45">
        <f>O6+P6</f>
        <v>366438</v>
      </c>
      <c r="R6" s="45">
        <f>E6*Q6</f>
        <v>1832190</v>
      </c>
      <c r="S6" s="44">
        <v>0</v>
      </c>
      <c r="T6" s="47">
        <v>0</v>
      </c>
      <c r="U6" s="48">
        <f>ROUND(S6+T6,0)</f>
        <v>0</v>
      </c>
      <c r="V6" s="48">
        <f>E6*U6</f>
        <v>0</v>
      </c>
    </row>
    <row r="7" spans="1:22" ht="110.25" x14ac:dyDescent="0.25">
      <c r="A7" s="3"/>
      <c r="B7" s="9">
        <v>2</v>
      </c>
      <c r="C7" s="18" t="s">
        <v>10</v>
      </c>
      <c r="D7" s="16" t="s">
        <v>69</v>
      </c>
      <c r="E7" s="23">
        <v>10</v>
      </c>
      <c r="F7" s="9" t="s">
        <v>9</v>
      </c>
      <c r="G7" s="24">
        <v>430718.75000000006</v>
      </c>
      <c r="H7" s="24">
        <v>0</v>
      </c>
      <c r="I7" s="25">
        <f t="shared" ref="I7:I42" si="0">G7+H7</f>
        <v>430718.75000000006</v>
      </c>
      <c r="J7" s="26">
        <f t="shared" ref="J7:J42" si="1">E7*I7</f>
        <v>4307187.5000000009</v>
      </c>
      <c r="K7" s="24">
        <v>367000</v>
      </c>
      <c r="L7" s="24">
        <v>0</v>
      </c>
      <c r="M7" s="27">
        <f t="shared" ref="M7:M42" si="2">K7+L7</f>
        <v>367000</v>
      </c>
      <c r="N7" s="28">
        <f t="shared" ref="N7:N42" si="3">E7*M7</f>
        <v>3670000</v>
      </c>
      <c r="O7" s="45">
        <f t="shared" ref="O7:O42" si="4">ROUND((G7+K7)/2,0)</f>
        <v>398859</v>
      </c>
      <c r="P7" s="46">
        <v>0</v>
      </c>
      <c r="Q7" s="45">
        <f t="shared" ref="Q7:Q42" si="5">O7+P7</f>
        <v>398859</v>
      </c>
      <c r="R7" s="45">
        <f t="shared" ref="R7:R42" si="6">E7*Q7</f>
        <v>3988590</v>
      </c>
      <c r="S7" s="44">
        <v>0</v>
      </c>
      <c r="T7" s="47">
        <v>0</v>
      </c>
      <c r="U7" s="48">
        <f t="shared" ref="U7:U42" si="7">ROUND(S7+T7,0)</f>
        <v>0</v>
      </c>
      <c r="V7" s="48">
        <f t="shared" ref="V7:V42" si="8">E7*U7</f>
        <v>0</v>
      </c>
    </row>
    <row r="8" spans="1:22" ht="189" x14ac:dyDescent="0.25">
      <c r="A8" s="3"/>
      <c r="B8" s="9">
        <v>3</v>
      </c>
      <c r="C8" s="18" t="s">
        <v>11</v>
      </c>
      <c r="D8" s="7" t="s">
        <v>12</v>
      </c>
      <c r="E8" s="23">
        <v>24</v>
      </c>
      <c r="F8" s="9" t="s">
        <v>9</v>
      </c>
      <c r="G8" s="24">
        <v>770437.5</v>
      </c>
      <c r="H8" s="24">
        <f>G8*19%</f>
        <v>146383.125</v>
      </c>
      <c r="I8" s="25">
        <f t="shared" si="0"/>
        <v>916820.625</v>
      </c>
      <c r="J8" s="26">
        <f t="shared" si="1"/>
        <v>22003695</v>
      </c>
      <c r="K8" s="24">
        <v>654000</v>
      </c>
      <c r="L8" s="27">
        <f>K8*19%</f>
        <v>124260</v>
      </c>
      <c r="M8" s="27">
        <f t="shared" si="2"/>
        <v>778260</v>
      </c>
      <c r="N8" s="28">
        <f t="shared" si="3"/>
        <v>18678240</v>
      </c>
      <c r="O8" s="45">
        <f t="shared" si="4"/>
        <v>712219</v>
      </c>
      <c r="P8" s="45">
        <v>0</v>
      </c>
      <c r="Q8" s="45">
        <f t="shared" si="5"/>
        <v>712219</v>
      </c>
      <c r="R8" s="45">
        <f t="shared" si="6"/>
        <v>17093256</v>
      </c>
      <c r="S8" s="44">
        <v>0</v>
      </c>
      <c r="T8" s="48">
        <v>0</v>
      </c>
      <c r="U8" s="48">
        <f t="shared" si="7"/>
        <v>0</v>
      </c>
      <c r="V8" s="48">
        <f t="shared" si="8"/>
        <v>0</v>
      </c>
    </row>
    <row r="9" spans="1:22" ht="31.5" x14ac:dyDescent="0.25">
      <c r="A9" s="3"/>
      <c r="B9" s="9">
        <v>4</v>
      </c>
      <c r="C9" s="18" t="s">
        <v>78</v>
      </c>
      <c r="D9" s="7" t="s">
        <v>13</v>
      </c>
      <c r="E9" s="23">
        <v>20</v>
      </c>
      <c r="F9" s="9" t="s">
        <v>14</v>
      </c>
      <c r="G9" s="24">
        <v>84021.875000000015</v>
      </c>
      <c r="H9" s="24">
        <f t="shared" ref="H9:H42" si="9">G9*19%</f>
        <v>15964.156250000004</v>
      </c>
      <c r="I9" s="25">
        <f t="shared" si="0"/>
        <v>99986.031250000015</v>
      </c>
      <c r="J9" s="26">
        <f t="shared" si="1"/>
        <v>1999720.6250000002</v>
      </c>
      <c r="K9" s="24">
        <v>72000</v>
      </c>
      <c r="L9" s="27">
        <f t="shared" ref="L9:L42" si="10">K9*19%</f>
        <v>13680</v>
      </c>
      <c r="M9" s="27">
        <f t="shared" si="2"/>
        <v>85680</v>
      </c>
      <c r="N9" s="28">
        <f t="shared" si="3"/>
        <v>1713600</v>
      </c>
      <c r="O9" s="45">
        <f t="shared" si="4"/>
        <v>78011</v>
      </c>
      <c r="P9" s="45">
        <f>ROUND(O9*19%,0)</f>
        <v>14822</v>
      </c>
      <c r="Q9" s="45">
        <f t="shared" si="5"/>
        <v>92833</v>
      </c>
      <c r="R9" s="45">
        <f t="shared" si="6"/>
        <v>1856660</v>
      </c>
      <c r="S9" s="44">
        <v>0</v>
      </c>
      <c r="T9" s="48">
        <f>ROUND(S9*19%,0)</f>
        <v>0</v>
      </c>
      <c r="U9" s="48">
        <f t="shared" si="7"/>
        <v>0</v>
      </c>
      <c r="V9" s="48">
        <f t="shared" si="8"/>
        <v>0</v>
      </c>
    </row>
    <row r="10" spans="1:22" ht="63" x14ac:dyDescent="0.25">
      <c r="A10" s="3"/>
      <c r="B10" s="9">
        <v>5</v>
      </c>
      <c r="C10" s="18" t="s">
        <v>79</v>
      </c>
      <c r="D10" s="7" t="s">
        <v>15</v>
      </c>
      <c r="E10" s="23">
        <v>10</v>
      </c>
      <c r="F10" s="9" t="s">
        <v>14</v>
      </c>
      <c r="G10" s="24">
        <v>296089.06250000006</v>
      </c>
      <c r="H10" s="24">
        <f t="shared" si="9"/>
        <v>56256.921875000015</v>
      </c>
      <c r="I10" s="25">
        <f t="shared" si="0"/>
        <v>352345.98437500006</v>
      </c>
      <c r="J10" s="26">
        <f t="shared" si="1"/>
        <v>3523459.8437500005</v>
      </c>
      <c r="K10" s="24">
        <v>251000</v>
      </c>
      <c r="L10" s="27">
        <f t="shared" si="10"/>
        <v>47690</v>
      </c>
      <c r="M10" s="27">
        <f t="shared" si="2"/>
        <v>298690</v>
      </c>
      <c r="N10" s="28">
        <f t="shared" si="3"/>
        <v>2986900</v>
      </c>
      <c r="O10" s="45">
        <f t="shared" si="4"/>
        <v>273545</v>
      </c>
      <c r="P10" s="45">
        <f t="shared" ref="P10:P42" si="11">ROUND(O10*19%,0)</f>
        <v>51974</v>
      </c>
      <c r="Q10" s="45">
        <f t="shared" si="5"/>
        <v>325519</v>
      </c>
      <c r="R10" s="45">
        <f t="shared" si="6"/>
        <v>3255190</v>
      </c>
      <c r="S10" s="44">
        <v>0</v>
      </c>
      <c r="T10" s="48">
        <f t="shared" ref="T10:T42" si="12">S10*19%</f>
        <v>0</v>
      </c>
      <c r="U10" s="48">
        <f t="shared" si="7"/>
        <v>0</v>
      </c>
      <c r="V10" s="48">
        <f t="shared" si="8"/>
        <v>0</v>
      </c>
    </row>
    <row r="11" spans="1:22" ht="173.25" x14ac:dyDescent="0.25">
      <c r="A11" s="3"/>
      <c r="B11" s="9">
        <v>6</v>
      </c>
      <c r="C11" s="18" t="s">
        <v>16</v>
      </c>
      <c r="D11" s="7" t="s">
        <v>17</v>
      </c>
      <c r="E11" s="23">
        <v>21</v>
      </c>
      <c r="F11" s="9" t="s">
        <v>70</v>
      </c>
      <c r="G11" s="24">
        <v>130817.53125000001</v>
      </c>
      <c r="H11" s="24">
        <f t="shared" si="9"/>
        <v>24855.330937500003</v>
      </c>
      <c r="I11" s="25">
        <f t="shared" si="0"/>
        <v>155672.86218750002</v>
      </c>
      <c r="J11" s="26">
        <f t="shared" si="1"/>
        <v>3269130.1059375005</v>
      </c>
      <c r="K11" s="24">
        <v>112500</v>
      </c>
      <c r="L11" s="27">
        <f t="shared" si="10"/>
        <v>21375</v>
      </c>
      <c r="M11" s="27">
        <f t="shared" si="2"/>
        <v>133875</v>
      </c>
      <c r="N11" s="28">
        <f t="shared" si="3"/>
        <v>2811375</v>
      </c>
      <c r="O11" s="45">
        <f t="shared" si="4"/>
        <v>121659</v>
      </c>
      <c r="P11" s="45">
        <f t="shared" si="11"/>
        <v>23115</v>
      </c>
      <c r="Q11" s="45">
        <f t="shared" si="5"/>
        <v>144774</v>
      </c>
      <c r="R11" s="45">
        <f t="shared" si="6"/>
        <v>3040254</v>
      </c>
      <c r="S11" s="44">
        <v>0</v>
      </c>
      <c r="T11" s="48">
        <f t="shared" si="12"/>
        <v>0</v>
      </c>
      <c r="U11" s="48">
        <f t="shared" si="7"/>
        <v>0</v>
      </c>
      <c r="V11" s="48">
        <f t="shared" si="8"/>
        <v>0</v>
      </c>
    </row>
    <row r="12" spans="1:22" ht="94.5" x14ac:dyDescent="0.25">
      <c r="A12" s="3"/>
      <c r="B12" s="9">
        <v>7</v>
      </c>
      <c r="C12" s="18" t="s">
        <v>18</v>
      </c>
      <c r="D12" s="7" t="s">
        <v>64</v>
      </c>
      <c r="E12" s="23">
        <v>15</v>
      </c>
      <c r="F12" s="9" t="s">
        <v>14</v>
      </c>
      <c r="G12" s="24">
        <v>69951.853124999994</v>
      </c>
      <c r="H12" s="24">
        <f t="shared" si="9"/>
        <v>13290.85209375</v>
      </c>
      <c r="I12" s="25">
        <f t="shared" si="0"/>
        <v>83242.705218749994</v>
      </c>
      <c r="J12" s="26">
        <f t="shared" si="1"/>
        <v>1248640.5782812499</v>
      </c>
      <c r="K12" s="24">
        <v>60200</v>
      </c>
      <c r="L12" s="27">
        <f t="shared" si="10"/>
        <v>11438</v>
      </c>
      <c r="M12" s="27">
        <f t="shared" si="2"/>
        <v>71638</v>
      </c>
      <c r="N12" s="28">
        <f t="shared" si="3"/>
        <v>1074570</v>
      </c>
      <c r="O12" s="45">
        <f t="shared" si="4"/>
        <v>65076</v>
      </c>
      <c r="P12" s="45">
        <f t="shared" si="11"/>
        <v>12364</v>
      </c>
      <c r="Q12" s="45">
        <f t="shared" si="5"/>
        <v>77440</v>
      </c>
      <c r="R12" s="45">
        <f t="shared" si="6"/>
        <v>1161600</v>
      </c>
      <c r="S12" s="44">
        <v>0</v>
      </c>
      <c r="T12" s="48">
        <f t="shared" si="12"/>
        <v>0</v>
      </c>
      <c r="U12" s="48">
        <f t="shared" si="7"/>
        <v>0</v>
      </c>
      <c r="V12" s="48">
        <f t="shared" si="8"/>
        <v>0</v>
      </c>
    </row>
    <row r="13" spans="1:22" ht="236.25" x14ac:dyDescent="0.25">
      <c r="A13" s="3"/>
      <c r="B13" s="9">
        <v>8</v>
      </c>
      <c r="C13" s="18" t="s">
        <v>19</v>
      </c>
      <c r="D13" s="11" t="s">
        <v>65</v>
      </c>
      <c r="E13" s="23">
        <v>2</v>
      </c>
      <c r="F13" s="9" t="s">
        <v>20</v>
      </c>
      <c r="G13" s="24">
        <v>131250</v>
      </c>
      <c r="H13" s="24">
        <f t="shared" si="9"/>
        <v>24937.5</v>
      </c>
      <c r="I13" s="25">
        <f t="shared" si="0"/>
        <v>156187.5</v>
      </c>
      <c r="J13" s="26">
        <f t="shared" si="1"/>
        <v>312375</v>
      </c>
      <c r="K13" s="24">
        <v>112600</v>
      </c>
      <c r="L13" s="27">
        <f t="shared" si="10"/>
        <v>21394</v>
      </c>
      <c r="M13" s="27">
        <f t="shared" si="2"/>
        <v>133994</v>
      </c>
      <c r="N13" s="28">
        <f t="shared" si="3"/>
        <v>267988</v>
      </c>
      <c r="O13" s="45">
        <f t="shared" si="4"/>
        <v>121925</v>
      </c>
      <c r="P13" s="45">
        <f t="shared" si="11"/>
        <v>23166</v>
      </c>
      <c r="Q13" s="45">
        <f t="shared" si="5"/>
        <v>145091</v>
      </c>
      <c r="R13" s="45">
        <f t="shared" si="6"/>
        <v>290182</v>
      </c>
      <c r="S13" s="44">
        <v>0</v>
      </c>
      <c r="T13" s="48">
        <f t="shared" si="12"/>
        <v>0</v>
      </c>
      <c r="U13" s="48">
        <f t="shared" si="7"/>
        <v>0</v>
      </c>
      <c r="V13" s="48">
        <f t="shared" si="8"/>
        <v>0</v>
      </c>
    </row>
    <row r="14" spans="1:22" ht="31.5" x14ac:dyDescent="0.25">
      <c r="A14" s="3"/>
      <c r="B14" s="9">
        <v>9</v>
      </c>
      <c r="C14" s="18" t="s">
        <v>21</v>
      </c>
      <c r="D14" s="7" t="s">
        <v>22</v>
      </c>
      <c r="E14" s="23">
        <v>40</v>
      </c>
      <c r="F14" s="9" t="s">
        <v>71</v>
      </c>
      <c r="G14" s="24">
        <v>53654.146874999999</v>
      </c>
      <c r="H14" s="24">
        <f t="shared" si="9"/>
        <v>10194.28790625</v>
      </c>
      <c r="I14" s="25">
        <f t="shared" si="0"/>
        <v>63848.434781249998</v>
      </c>
      <c r="J14" s="26">
        <f t="shared" si="1"/>
        <v>2553937.3912499999</v>
      </c>
      <c r="K14" s="24">
        <v>46200</v>
      </c>
      <c r="L14" s="27">
        <f t="shared" si="10"/>
        <v>8778</v>
      </c>
      <c r="M14" s="27">
        <f t="shared" si="2"/>
        <v>54978</v>
      </c>
      <c r="N14" s="28">
        <f t="shared" si="3"/>
        <v>2199120</v>
      </c>
      <c r="O14" s="45">
        <f t="shared" si="4"/>
        <v>49927</v>
      </c>
      <c r="P14" s="45">
        <f t="shared" si="11"/>
        <v>9486</v>
      </c>
      <c r="Q14" s="45">
        <f t="shared" si="5"/>
        <v>59413</v>
      </c>
      <c r="R14" s="45">
        <f t="shared" si="6"/>
        <v>2376520</v>
      </c>
      <c r="S14" s="44">
        <v>0</v>
      </c>
      <c r="T14" s="48">
        <f t="shared" si="12"/>
        <v>0</v>
      </c>
      <c r="U14" s="48">
        <f t="shared" si="7"/>
        <v>0</v>
      </c>
      <c r="V14" s="48">
        <f t="shared" si="8"/>
        <v>0</v>
      </c>
    </row>
    <row r="15" spans="1:22" ht="126" x14ac:dyDescent="0.25">
      <c r="A15" s="3"/>
      <c r="B15" s="9">
        <v>10</v>
      </c>
      <c r="C15" s="18" t="s">
        <v>23</v>
      </c>
      <c r="D15" s="15" t="s">
        <v>68</v>
      </c>
      <c r="E15" s="6">
        <v>40</v>
      </c>
      <c r="F15" s="9" t="s">
        <v>71</v>
      </c>
      <c r="G15" s="24">
        <v>35437.5</v>
      </c>
      <c r="H15" s="24">
        <f t="shared" si="9"/>
        <v>6733.125</v>
      </c>
      <c r="I15" s="25">
        <f t="shared" si="0"/>
        <v>42170.625</v>
      </c>
      <c r="J15" s="26">
        <f t="shared" si="1"/>
        <v>1686825</v>
      </c>
      <c r="K15" s="24">
        <v>32600</v>
      </c>
      <c r="L15" s="27">
        <f t="shared" si="10"/>
        <v>6194</v>
      </c>
      <c r="M15" s="27">
        <f t="shared" si="2"/>
        <v>38794</v>
      </c>
      <c r="N15" s="28">
        <f t="shared" si="3"/>
        <v>1551760</v>
      </c>
      <c r="O15" s="45">
        <f t="shared" si="4"/>
        <v>34019</v>
      </c>
      <c r="P15" s="45">
        <f t="shared" si="11"/>
        <v>6464</v>
      </c>
      <c r="Q15" s="45">
        <f t="shared" si="5"/>
        <v>40483</v>
      </c>
      <c r="R15" s="45">
        <f t="shared" si="6"/>
        <v>1619320</v>
      </c>
      <c r="S15" s="44">
        <v>0</v>
      </c>
      <c r="T15" s="48">
        <f t="shared" si="12"/>
        <v>0</v>
      </c>
      <c r="U15" s="48">
        <f t="shared" si="7"/>
        <v>0</v>
      </c>
      <c r="V15" s="48">
        <f t="shared" si="8"/>
        <v>0</v>
      </c>
    </row>
    <row r="16" spans="1:22" ht="189" x14ac:dyDescent="0.25">
      <c r="A16" s="3"/>
      <c r="B16" s="9">
        <v>11</v>
      </c>
      <c r="C16" s="18" t="s">
        <v>24</v>
      </c>
      <c r="D16" s="7" t="s">
        <v>25</v>
      </c>
      <c r="E16" s="23">
        <v>15</v>
      </c>
      <c r="F16" s="9" t="s">
        <v>70</v>
      </c>
      <c r="G16" s="24">
        <v>153125</v>
      </c>
      <c r="H16" s="24">
        <f t="shared" si="9"/>
        <v>29093.75</v>
      </c>
      <c r="I16" s="25">
        <f t="shared" si="0"/>
        <v>182218.75</v>
      </c>
      <c r="J16" s="26">
        <f t="shared" si="1"/>
        <v>2733281.25</v>
      </c>
      <c r="K16" s="24">
        <v>130400</v>
      </c>
      <c r="L16" s="27">
        <f t="shared" si="10"/>
        <v>24776</v>
      </c>
      <c r="M16" s="27">
        <f t="shared" si="2"/>
        <v>155176</v>
      </c>
      <c r="N16" s="28">
        <f t="shared" si="3"/>
        <v>2327640</v>
      </c>
      <c r="O16" s="45">
        <f t="shared" si="4"/>
        <v>141763</v>
      </c>
      <c r="P16" s="45">
        <f t="shared" si="11"/>
        <v>26935</v>
      </c>
      <c r="Q16" s="45">
        <f t="shared" si="5"/>
        <v>168698</v>
      </c>
      <c r="R16" s="45">
        <f t="shared" si="6"/>
        <v>2530470</v>
      </c>
      <c r="S16" s="44">
        <v>0</v>
      </c>
      <c r="T16" s="48">
        <f t="shared" si="12"/>
        <v>0</v>
      </c>
      <c r="U16" s="48">
        <f t="shared" si="7"/>
        <v>0</v>
      </c>
      <c r="V16" s="48">
        <f t="shared" si="8"/>
        <v>0</v>
      </c>
    </row>
    <row r="17" spans="1:22" x14ac:dyDescent="0.25">
      <c r="A17" s="3"/>
      <c r="B17" s="33">
        <v>12</v>
      </c>
      <c r="C17" s="34" t="s">
        <v>26</v>
      </c>
      <c r="D17" s="13" t="s">
        <v>74</v>
      </c>
      <c r="E17" s="23">
        <v>790</v>
      </c>
      <c r="F17" s="9" t="s">
        <v>75</v>
      </c>
      <c r="G17" s="24">
        <v>1391.25</v>
      </c>
      <c r="H17" s="24">
        <f t="shared" si="9"/>
        <v>264.33749999999998</v>
      </c>
      <c r="I17" s="25">
        <f t="shared" si="0"/>
        <v>1655.5875000000001</v>
      </c>
      <c r="J17" s="26">
        <f t="shared" si="1"/>
        <v>1307914.125</v>
      </c>
      <c r="K17" s="24">
        <v>1210</v>
      </c>
      <c r="L17" s="27">
        <f t="shared" si="10"/>
        <v>229.9</v>
      </c>
      <c r="M17" s="27">
        <f t="shared" si="2"/>
        <v>1439.9</v>
      </c>
      <c r="N17" s="28">
        <f t="shared" si="3"/>
        <v>1137521</v>
      </c>
      <c r="O17" s="45">
        <f t="shared" si="4"/>
        <v>1301</v>
      </c>
      <c r="P17" s="45">
        <f t="shared" si="11"/>
        <v>247</v>
      </c>
      <c r="Q17" s="45">
        <f t="shared" si="5"/>
        <v>1548</v>
      </c>
      <c r="R17" s="45">
        <f t="shared" si="6"/>
        <v>1222920</v>
      </c>
      <c r="S17" s="44">
        <v>0</v>
      </c>
      <c r="T17" s="48">
        <f t="shared" si="12"/>
        <v>0</v>
      </c>
      <c r="U17" s="48">
        <f t="shared" si="7"/>
        <v>0</v>
      </c>
      <c r="V17" s="48">
        <f t="shared" si="8"/>
        <v>0</v>
      </c>
    </row>
    <row r="18" spans="1:22" x14ac:dyDescent="0.25">
      <c r="A18" s="3"/>
      <c r="B18" s="33"/>
      <c r="C18" s="34"/>
      <c r="D18" s="13" t="s">
        <v>27</v>
      </c>
      <c r="E18" s="23">
        <v>790</v>
      </c>
      <c r="F18" s="9" t="s">
        <v>75</v>
      </c>
      <c r="G18" s="24">
        <v>1443.75</v>
      </c>
      <c r="H18" s="24">
        <f t="shared" si="9"/>
        <v>274.3125</v>
      </c>
      <c r="I18" s="25">
        <f t="shared" si="0"/>
        <v>1718.0625</v>
      </c>
      <c r="J18" s="26">
        <f t="shared" si="1"/>
        <v>1357269.375</v>
      </c>
      <c r="K18" s="24">
        <v>1250</v>
      </c>
      <c r="L18" s="27">
        <f t="shared" si="10"/>
        <v>237.5</v>
      </c>
      <c r="M18" s="27">
        <f t="shared" si="2"/>
        <v>1487.5</v>
      </c>
      <c r="N18" s="28">
        <f t="shared" si="3"/>
        <v>1175125</v>
      </c>
      <c r="O18" s="45">
        <f t="shared" si="4"/>
        <v>1347</v>
      </c>
      <c r="P18" s="45">
        <f t="shared" si="11"/>
        <v>256</v>
      </c>
      <c r="Q18" s="45">
        <f t="shared" si="5"/>
        <v>1603</v>
      </c>
      <c r="R18" s="45">
        <f t="shared" si="6"/>
        <v>1266370</v>
      </c>
      <c r="S18" s="44">
        <v>0</v>
      </c>
      <c r="T18" s="48">
        <f t="shared" si="12"/>
        <v>0</v>
      </c>
      <c r="U18" s="48">
        <f t="shared" si="7"/>
        <v>0</v>
      </c>
      <c r="V18" s="48">
        <f t="shared" si="8"/>
        <v>0</v>
      </c>
    </row>
    <row r="19" spans="1:22" x14ac:dyDescent="0.25">
      <c r="A19" s="3"/>
      <c r="B19" s="33"/>
      <c r="C19" s="34"/>
      <c r="D19" s="13" t="s">
        <v>28</v>
      </c>
      <c r="E19" s="23">
        <v>790</v>
      </c>
      <c r="F19" s="9" t="s">
        <v>75</v>
      </c>
      <c r="G19" s="24">
        <v>2178.75</v>
      </c>
      <c r="H19" s="24">
        <f t="shared" si="9"/>
        <v>413.96249999999998</v>
      </c>
      <c r="I19" s="25">
        <f t="shared" si="0"/>
        <v>2592.7125000000001</v>
      </c>
      <c r="J19" s="26">
        <f t="shared" si="1"/>
        <v>2048242.875</v>
      </c>
      <c r="K19" s="24">
        <v>1950</v>
      </c>
      <c r="L19" s="27">
        <f t="shared" si="10"/>
        <v>370.5</v>
      </c>
      <c r="M19" s="27">
        <f t="shared" si="2"/>
        <v>2320.5</v>
      </c>
      <c r="N19" s="28">
        <f t="shared" si="3"/>
        <v>1833195</v>
      </c>
      <c r="O19" s="45">
        <f t="shared" si="4"/>
        <v>2064</v>
      </c>
      <c r="P19" s="45">
        <f t="shared" si="11"/>
        <v>392</v>
      </c>
      <c r="Q19" s="45">
        <f t="shared" si="5"/>
        <v>2456</v>
      </c>
      <c r="R19" s="45">
        <f t="shared" si="6"/>
        <v>1940240</v>
      </c>
      <c r="S19" s="44">
        <v>0</v>
      </c>
      <c r="T19" s="48">
        <f t="shared" si="12"/>
        <v>0</v>
      </c>
      <c r="U19" s="48">
        <f t="shared" si="7"/>
        <v>0</v>
      </c>
      <c r="V19" s="48">
        <f t="shared" si="8"/>
        <v>0</v>
      </c>
    </row>
    <row r="20" spans="1:22" x14ac:dyDescent="0.25">
      <c r="A20" s="3"/>
      <c r="B20" s="33"/>
      <c r="C20" s="34"/>
      <c r="D20" s="13" t="s">
        <v>29</v>
      </c>
      <c r="E20" s="23">
        <v>240</v>
      </c>
      <c r="F20" s="9" t="s">
        <v>75</v>
      </c>
      <c r="G20" s="24">
        <v>2625</v>
      </c>
      <c r="H20" s="24">
        <f t="shared" si="9"/>
        <v>498.75</v>
      </c>
      <c r="I20" s="25">
        <f t="shared" si="0"/>
        <v>3123.75</v>
      </c>
      <c r="J20" s="26">
        <f t="shared" si="1"/>
        <v>749700</v>
      </c>
      <c r="K20" s="24">
        <v>2210</v>
      </c>
      <c r="L20" s="27">
        <f t="shared" si="10"/>
        <v>419.9</v>
      </c>
      <c r="M20" s="27">
        <f t="shared" si="2"/>
        <v>2629.9</v>
      </c>
      <c r="N20" s="28">
        <f t="shared" si="3"/>
        <v>631176</v>
      </c>
      <c r="O20" s="45">
        <f t="shared" si="4"/>
        <v>2418</v>
      </c>
      <c r="P20" s="45">
        <f t="shared" si="11"/>
        <v>459</v>
      </c>
      <c r="Q20" s="45">
        <f t="shared" si="5"/>
        <v>2877</v>
      </c>
      <c r="R20" s="45">
        <f t="shared" si="6"/>
        <v>690480</v>
      </c>
      <c r="S20" s="44">
        <v>0</v>
      </c>
      <c r="T20" s="48">
        <f t="shared" si="12"/>
        <v>0</v>
      </c>
      <c r="U20" s="48">
        <f t="shared" si="7"/>
        <v>0</v>
      </c>
      <c r="V20" s="48">
        <f t="shared" si="8"/>
        <v>0</v>
      </c>
    </row>
    <row r="21" spans="1:22" x14ac:dyDescent="0.25">
      <c r="A21" s="3"/>
      <c r="B21" s="33"/>
      <c r="C21" s="34"/>
      <c r="D21" s="13" t="s">
        <v>76</v>
      </c>
      <c r="E21" s="23">
        <v>240</v>
      </c>
      <c r="F21" s="9" t="s">
        <v>75</v>
      </c>
      <c r="G21" s="24">
        <v>2625</v>
      </c>
      <c r="H21" s="24">
        <f t="shared" si="9"/>
        <v>498.75</v>
      </c>
      <c r="I21" s="25">
        <f t="shared" si="0"/>
        <v>3123.75</v>
      </c>
      <c r="J21" s="26">
        <f t="shared" si="1"/>
        <v>749700</v>
      </c>
      <c r="K21" s="24">
        <v>2210</v>
      </c>
      <c r="L21" s="27">
        <f t="shared" si="10"/>
        <v>419.9</v>
      </c>
      <c r="M21" s="27">
        <f t="shared" si="2"/>
        <v>2629.9</v>
      </c>
      <c r="N21" s="28">
        <f t="shared" si="3"/>
        <v>631176</v>
      </c>
      <c r="O21" s="45">
        <f t="shared" si="4"/>
        <v>2418</v>
      </c>
      <c r="P21" s="45">
        <f t="shared" si="11"/>
        <v>459</v>
      </c>
      <c r="Q21" s="45">
        <f t="shared" si="5"/>
        <v>2877</v>
      </c>
      <c r="R21" s="45">
        <f t="shared" si="6"/>
        <v>690480</v>
      </c>
      <c r="S21" s="44">
        <v>0</v>
      </c>
      <c r="T21" s="48">
        <f t="shared" si="12"/>
        <v>0</v>
      </c>
      <c r="U21" s="48">
        <f t="shared" si="7"/>
        <v>0</v>
      </c>
      <c r="V21" s="48">
        <f t="shared" si="8"/>
        <v>0</v>
      </c>
    </row>
    <row r="22" spans="1:22" x14ac:dyDescent="0.25">
      <c r="A22" s="3"/>
      <c r="B22" s="33"/>
      <c r="C22" s="34"/>
      <c r="D22" s="7" t="s">
        <v>72</v>
      </c>
      <c r="E22" s="23">
        <v>240</v>
      </c>
      <c r="F22" s="9" t="s">
        <v>75</v>
      </c>
      <c r="G22" s="24">
        <v>2686.25</v>
      </c>
      <c r="H22" s="24">
        <f t="shared" si="9"/>
        <v>510.38749999999999</v>
      </c>
      <c r="I22" s="25">
        <f t="shared" si="0"/>
        <v>3196.6374999999998</v>
      </c>
      <c r="J22" s="26">
        <f t="shared" si="1"/>
        <v>767193</v>
      </c>
      <c r="K22" s="24">
        <v>2300</v>
      </c>
      <c r="L22" s="27">
        <f t="shared" si="10"/>
        <v>437</v>
      </c>
      <c r="M22" s="27">
        <f t="shared" si="2"/>
        <v>2737</v>
      </c>
      <c r="N22" s="28">
        <f t="shared" si="3"/>
        <v>656880</v>
      </c>
      <c r="O22" s="45">
        <f t="shared" si="4"/>
        <v>2493</v>
      </c>
      <c r="P22" s="45">
        <f t="shared" si="11"/>
        <v>474</v>
      </c>
      <c r="Q22" s="45">
        <f t="shared" si="5"/>
        <v>2967</v>
      </c>
      <c r="R22" s="45">
        <f t="shared" si="6"/>
        <v>712080</v>
      </c>
      <c r="S22" s="44">
        <v>0</v>
      </c>
      <c r="T22" s="48">
        <f t="shared" si="12"/>
        <v>0</v>
      </c>
      <c r="U22" s="48">
        <f t="shared" si="7"/>
        <v>0</v>
      </c>
      <c r="V22" s="48">
        <f t="shared" si="8"/>
        <v>0</v>
      </c>
    </row>
    <row r="23" spans="1:22" ht="31.5" x14ac:dyDescent="0.25">
      <c r="A23" s="3"/>
      <c r="B23" s="33">
        <v>13</v>
      </c>
      <c r="C23" s="36" t="s">
        <v>30</v>
      </c>
      <c r="D23" s="14" t="s">
        <v>31</v>
      </c>
      <c r="E23" s="23">
        <v>590</v>
      </c>
      <c r="F23" s="9" t="s">
        <v>75</v>
      </c>
      <c r="G23" s="24">
        <v>1750</v>
      </c>
      <c r="H23" s="24">
        <f t="shared" si="9"/>
        <v>332.5</v>
      </c>
      <c r="I23" s="25">
        <f t="shared" si="0"/>
        <v>2082.5</v>
      </c>
      <c r="J23" s="26">
        <f t="shared" si="1"/>
        <v>1228675</v>
      </c>
      <c r="K23" s="24">
        <v>1500</v>
      </c>
      <c r="L23" s="27">
        <f t="shared" si="10"/>
        <v>285</v>
      </c>
      <c r="M23" s="27">
        <f t="shared" si="2"/>
        <v>1785</v>
      </c>
      <c r="N23" s="28">
        <f t="shared" si="3"/>
        <v>1053150</v>
      </c>
      <c r="O23" s="45">
        <f t="shared" si="4"/>
        <v>1625</v>
      </c>
      <c r="P23" s="45">
        <f t="shared" si="11"/>
        <v>309</v>
      </c>
      <c r="Q23" s="45">
        <f t="shared" si="5"/>
        <v>1934</v>
      </c>
      <c r="R23" s="45">
        <f t="shared" si="6"/>
        <v>1141060</v>
      </c>
      <c r="S23" s="44">
        <v>0</v>
      </c>
      <c r="T23" s="48">
        <f t="shared" si="12"/>
        <v>0</v>
      </c>
      <c r="U23" s="48">
        <f t="shared" si="7"/>
        <v>0</v>
      </c>
      <c r="V23" s="48">
        <f t="shared" si="8"/>
        <v>0</v>
      </c>
    </row>
    <row r="24" spans="1:22" ht="31.5" x14ac:dyDescent="0.25">
      <c r="A24" s="3"/>
      <c r="B24" s="33"/>
      <c r="C24" s="36"/>
      <c r="D24" s="14" t="s">
        <v>32</v>
      </c>
      <c r="E24" s="23">
        <v>590</v>
      </c>
      <c r="F24" s="9" t="s">
        <v>75</v>
      </c>
      <c r="G24" s="24">
        <v>1750</v>
      </c>
      <c r="H24" s="24">
        <f t="shared" si="9"/>
        <v>332.5</v>
      </c>
      <c r="I24" s="25">
        <f t="shared" si="0"/>
        <v>2082.5</v>
      </c>
      <c r="J24" s="26">
        <f t="shared" si="1"/>
        <v>1228675</v>
      </c>
      <c r="K24" s="24">
        <v>1500</v>
      </c>
      <c r="L24" s="27">
        <f t="shared" si="10"/>
        <v>285</v>
      </c>
      <c r="M24" s="27">
        <f t="shared" si="2"/>
        <v>1785</v>
      </c>
      <c r="N24" s="28">
        <f t="shared" si="3"/>
        <v>1053150</v>
      </c>
      <c r="O24" s="45">
        <f t="shared" si="4"/>
        <v>1625</v>
      </c>
      <c r="P24" s="45">
        <f t="shared" si="11"/>
        <v>309</v>
      </c>
      <c r="Q24" s="45">
        <f t="shared" si="5"/>
        <v>1934</v>
      </c>
      <c r="R24" s="45">
        <f t="shared" si="6"/>
        <v>1141060</v>
      </c>
      <c r="S24" s="44">
        <v>0</v>
      </c>
      <c r="T24" s="48">
        <f t="shared" si="12"/>
        <v>0</v>
      </c>
      <c r="U24" s="48">
        <f t="shared" si="7"/>
        <v>0</v>
      </c>
      <c r="V24" s="48">
        <f t="shared" si="8"/>
        <v>0</v>
      </c>
    </row>
    <row r="25" spans="1:22" ht="31.5" x14ac:dyDescent="0.25">
      <c r="A25" s="3"/>
      <c r="B25" s="33"/>
      <c r="C25" s="36"/>
      <c r="D25" s="14" t="s">
        <v>33</v>
      </c>
      <c r="E25" s="23">
        <v>151</v>
      </c>
      <c r="F25" s="9" t="s">
        <v>75</v>
      </c>
      <c r="G25" s="24">
        <v>2406.2500000000005</v>
      </c>
      <c r="H25" s="24">
        <f t="shared" si="9"/>
        <v>457.18750000000011</v>
      </c>
      <c r="I25" s="25">
        <f t="shared" si="0"/>
        <v>2863.4375000000005</v>
      </c>
      <c r="J25" s="26">
        <f t="shared" si="1"/>
        <v>432379.06250000006</v>
      </c>
      <c r="K25" s="24">
        <v>2100</v>
      </c>
      <c r="L25" s="27">
        <f t="shared" si="10"/>
        <v>399</v>
      </c>
      <c r="M25" s="27">
        <f t="shared" si="2"/>
        <v>2499</v>
      </c>
      <c r="N25" s="28">
        <f t="shared" si="3"/>
        <v>377349</v>
      </c>
      <c r="O25" s="45">
        <f t="shared" si="4"/>
        <v>2253</v>
      </c>
      <c r="P25" s="45">
        <f t="shared" si="11"/>
        <v>428</v>
      </c>
      <c r="Q25" s="45">
        <f t="shared" si="5"/>
        <v>2681</v>
      </c>
      <c r="R25" s="45">
        <f t="shared" si="6"/>
        <v>404831</v>
      </c>
      <c r="S25" s="44">
        <v>0</v>
      </c>
      <c r="T25" s="48">
        <f t="shared" si="12"/>
        <v>0</v>
      </c>
      <c r="U25" s="48">
        <f t="shared" si="7"/>
        <v>0</v>
      </c>
      <c r="V25" s="48">
        <f t="shared" si="8"/>
        <v>0</v>
      </c>
    </row>
    <row r="26" spans="1:22" ht="31.5" x14ac:dyDescent="0.25">
      <c r="A26" s="3"/>
      <c r="B26" s="33"/>
      <c r="C26" s="36"/>
      <c r="D26" s="14" t="s">
        <v>34</v>
      </c>
      <c r="E26" s="23">
        <v>151</v>
      </c>
      <c r="F26" s="9" t="s">
        <v>75</v>
      </c>
      <c r="G26" s="24">
        <v>7656.25</v>
      </c>
      <c r="H26" s="24">
        <f t="shared" si="9"/>
        <v>1454.6875</v>
      </c>
      <c r="I26" s="25">
        <f t="shared" si="0"/>
        <v>9110.9375</v>
      </c>
      <c r="J26" s="26">
        <f t="shared" si="1"/>
        <v>1375751.5625</v>
      </c>
      <c r="K26" s="24">
        <v>6700</v>
      </c>
      <c r="L26" s="27">
        <f t="shared" si="10"/>
        <v>1273</v>
      </c>
      <c r="M26" s="27">
        <f t="shared" si="2"/>
        <v>7973</v>
      </c>
      <c r="N26" s="28">
        <f t="shared" si="3"/>
        <v>1203923</v>
      </c>
      <c r="O26" s="45">
        <f t="shared" si="4"/>
        <v>7178</v>
      </c>
      <c r="P26" s="45">
        <f t="shared" si="11"/>
        <v>1364</v>
      </c>
      <c r="Q26" s="45">
        <f t="shared" si="5"/>
        <v>8542</v>
      </c>
      <c r="R26" s="45">
        <f t="shared" si="6"/>
        <v>1289842</v>
      </c>
      <c r="S26" s="44">
        <v>0</v>
      </c>
      <c r="T26" s="48">
        <f t="shared" si="12"/>
        <v>0</v>
      </c>
      <c r="U26" s="48">
        <f t="shared" si="7"/>
        <v>0</v>
      </c>
      <c r="V26" s="48">
        <f t="shared" si="8"/>
        <v>0</v>
      </c>
    </row>
    <row r="27" spans="1:22" ht="31.5" x14ac:dyDescent="0.25">
      <c r="A27" s="3"/>
      <c r="B27" s="33"/>
      <c r="C27" s="36"/>
      <c r="D27" s="14" t="s">
        <v>35</v>
      </c>
      <c r="E27" s="23">
        <v>151</v>
      </c>
      <c r="F27" s="9" t="s">
        <v>75</v>
      </c>
      <c r="G27" s="24">
        <v>2625</v>
      </c>
      <c r="H27" s="24">
        <f t="shared" si="9"/>
        <v>498.75</v>
      </c>
      <c r="I27" s="25">
        <f t="shared" si="0"/>
        <v>3123.75</v>
      </c>
      <c r="J27" s="26">
        <f t="shared" si="1"/>
        <v>471686.25</v>
      </c>
      <c r="K27" s="24">
        <v>2200</v>
      </c>
      <c r="L27" s="27">
        <f t="shared" si="10"/>
        <v>418</v>
      </c>
      <c r="M27" s="27">
        <f t="shared" si="2"/>
        <v>2618</v>
      </c>
      <c r="N27" s="28">
        <f t="shared" si="3"/>
        <v>395318</v>
      </c>
      <c r="O27" s="45">
        <f t="shared" si="4"/>
        <v>2413</v>
      </c>
      <c r="P27" s="45">
        <f t="shared" si="11"/>
        <v>458</v>
      </c>
      <c r="Q27" s="45">
        <f t="shared" si="5"/>
        <v>2871</v>
      </c>
      <c r="R27" s="45">
        <f t="shared" si="6"/>
        <v>433521</v>
      </c>
      <c r="S27" s="44">
        <v>0</v>
      </c>
      <c r="T27" s="48">
        <f t="shared" si="12"/>
        <v>0</v>
      </c>
      <c r="U27" s="48">
        <f t="shared" si="7"/>
        <v>0</v>
      </c>
      <c r="V27" s="48">
        <f t="shared" si="8"/>
        <v>0</v>
      </c>
    </row>
    <row r="28" spans="1:22" x14ac:dyDescent="0.25">
      <c r="A28" s="3"/>
      <c r="B28" s="33"/>
      <c r="C28" s="36"/>
      <c r="D28" s="14" t="s">
        <v>36</v>
      </c>
      <c r="E28" s="23">
        <v>590</v>
      </c>
      <c r="F28" s="9" t="s">
        <v>75</v>
      </c>
      <c r="G28" s="24">
        <v>1750</v>
      </c>
      <c r="H28" s="24">
        <f t="shared" si="9"/>
        <v>332.5</v>
      </c>
      <c r="I28" s="25">
        <f t="shared" si="0"/>
        <v>2082.5</v>
      </c>
      <c r="J28" s="26">
        <f t="shared" si="1"/>
        <v>1228675</v>
      </c>
      <c r="K28" s="24">
        <v>1550</v>
      </c>
      <c r="L28" s="27">
        <f t="shared" si="10"/>
        <v>294.5</v>
      </c>
      <c r="M28" s="27">
        <f t="shared" si="2"/>
        <v>1844.5</v>
      </c>
      <c r="N28" s="28">
        <f t="shared" si="3"/>
        <v>1088255</v>
      </c>
      <c r="O28" s="45">
        <f t="shared" si="4"/>
        <v>1650</v>
      </c>
      <c r="P28" s="45">
        <f t="shared" si="11"/>
        <v>314</v>
      </c>
      <c r="Q28" s="45">
        <f t="shared" si="5"/>
        <v>1964</v>
      </c>
      <c r="R28" s="45">
        <f t="shared" si="6"/>
        <v>1158760</v>
      </c>
      <c r="S28" s="44">
        <v>0</v>
      </c>
      <c r="T28" s="48">
        <f t="shared" si="12"/>
        <v>0</v>
      </c>
      <c r="U28" s="48">
        <f t="shared" si="7"/>
        <v>0</v>
      </c>
      <c r="V28" s="48">
        <f t="shared" si="8"/>
        <v>0</v>
      </c>
    </row>
    <row r="29" spans="1:22" ht="315" x14ac:dyDescent="0.25">
      <c r="A29" s="3"/>
      <c r="B29" s="9">
        <v>14</v>
      </c>
      <c r="C29" s="18" t="s">
        <v>37</v>
      </c>
      <c r="D29" s="11" t="s">
        <v>66</v>
      </c>
      <c r="E29" s="23">
        <v>3</v>
      </c>
      <c r="F29" s="9" t="s">
        <v>70</v>
      </c>
      <c r="G29" s="24">
        <v>350264.25</v>
      </c>
      <c r="H29" s="24">
        <f t="shared" si="9"/>
        <v>66550.207500000004</v>
      </c>
      <c r="I29" s="25">
        <f t="shared" si="0"/>
        <v>416814.45750000002</v>
      </c>
      <c r="J29" s="26">
        <f t="shared" si="1"/>
        <v>1250443.3725000001</v>
      </c>
      <c r="K29" s="24">
        <v>302000</v>
      </c>
      <c r="L29" s="27">
        <f t="shared" si="10"/>
        <v>57380</v>
      </c>
      <c r="M29" s="27">
        <f t="shared" si="2"/>
        <v>359380</v>
      </c>
      <c r="N29" s="28">
        <f t="shared" si="3"/>
        <v>1078140</v>
      </c>
      <c r="O29" s="45">
        <f t="shared" si="4"/>
        <v>326132</v>
      </c>
      <c r="P29" s="45">
        <f t="shared" si="11"/>
        <v>61965</v>
      </c>
      <c r="Q29" s="45">
        <f t="shared" si="5"/>
        <v>388097</v>
      </c>
      <c r="R29" s="45">
        <f t="shared" si="6"/>
        <v>1164291</v>
      </c>
      <c r="S29" s="44">
        <v>0</v>
      </c>
      <c r="T29" s="48">
        <f t="shared" si="12"/>
        <v>0</v>
      </c>
      <c r="U29" s="48">
        <f t="shared" si="7"/>
        <v>0</v>
      </c>
      <c r="V29" s="48">
        <f t="shared" si="8"/>
        <v>0</v>
      </c>
    </row>
    <row r="30" spans="1:22" ht="204.75" x14ac:dyDescent="0.25">
      <c r="A30" s="3"/>
      <c r="B30" s="9">
        <v>15</v>
      </c>
      <c r="C30" s="18" t="s">
        <v>38</v>
      </c>
      <c r="D30" s="12" t="s">
        <v>39</v>
      </c>
      <c r="E30" s="6">
        <v>15</v>
      </c>
      <c r="F30" s="9" t="s">
        <v>14</v>
      </c>
      <c r="G30" s="24">
        <v>56518.4375</v>
      </c>
      <c r="H30" s="24">
        <f t="shared" si="9"/>
        <v>10738.503124999999</v>
      </c>
      <c r="I30" s="25">
        <f t="shared" si="0"/>
        <v>67256.940625000003</v>
      </c>
      <c r="J30" s="26">
        <f t="shared" si="1"/>
        <v>1008854.109375</v>
      </c>
      <c r="K30" s="24">
        <v>49500</v>
      </c>
      <c r="L30" s="27">
        <f t="shared" si="10"/>
        <v>9405</v>
      </c>
      <c r="M30" s="27">
        <f t="shared" si="2"/>
        <v>58905</v>
      </c>
      <c r="N30" s="28">
        <f t="shared" si="3"/>
        <v>883575</v>
      </c>
      <c r="O30" s="45">
        <f t="shared" si="4"/>
        <v>53009</v>
      </c>
      <c r="P30" s="45">
        <f t="shared" si="11"/>
        <v>10072</v>
      </c>
      <c r="Q30" s="45">
        <f t="shared" si="5"/>
        <v>63081</v>
      </c>
      <c r="R30" s="45">
        <f t="shared" si="6"/>
        <v>946215</v>
      </c>
      <c r="S30" s="44">
        <v>0</v>
      </c>
      <c r="T30" s="48">
        <f t="shared" si="12"/>
        <v>0</v>
      </c>
      <c r="U30" s="48">
        <f t="shared" si="7"/>
        <v>0</v>
      </c>
      <c r="V30" s="48">
        <f t="shared" si="8"/>
        <v>0</v>
      </c>
    </row>
    <row r="31" spans="1:22" ht="141.75" x14ac:dyDescent="0.25">
      <c r="A31" s="3"/>
      <c r="B31" s="9">
        <v>16</v>
      </c>
      <c r="C31" s="19" t="s">
        <v>40</v>
      </c>
      <c r="D31" s="12" t="s">
        <v>67</v>
      </c>
      <c r="E31" s="6">
        <v>2</v>
      </c>
      <c r="F31" s="9" t="s">
        <v>77</v>
      </c>
      <c r="G31" s="24">
        <v>47779.375000000007</v>
      </c>
      <c r="H31" s="24">
        <f t="shared" si="9"/>
        <v>9078.0812500000011</v>
      </c>
      <c r="I31" s="25">
        <f t="shared" si="0"/>
        <v>56857.45625000001</v>
      </c>
      <c r="J31" s="26">
        <f t="shared" si="1"/>
        <v>113714.91250000002</v>
      </c>
      <c r="K31" s="24">
        <v>4500</v>
      </c>
      <c r="L31" s="27">
        <f t="shared" si="10"/>
        <v>855</v>
      </c>
      <c r="M31" s="27">
        <f t="shared" si="2"/>
        <v>5355</v>
      </c>
      <c r="N31" s="28">
        <f t="shared" si="3"/>
        <v>10710</v>
      </c>
      <c r="O31" s="45">
        <f t="shared" si="4"/>
        <v>26140</v>
      </c>
      <c r="P31" s="45">
        <f t="shared" si="11"/>
        <v>4967</v>
      </c>
      <c r="Q31" s="45">
        <f t="shared" si="5"/>
        <v>31107</v>
      </c>
      <c r="R31" s="45">
        <f t="shared" si="6"/>
        <v>62214</v>
      </c>
      <c r="S31" s="44">
        <v>0</v>
      </c>
      <c r="T31" s="48">
        <f t="shared" si="12"/>
        <v>0</v>
      </c>
      <c r="U31" s="48">
        <f t="shared" si="7"/>
        <v>0</v>
      </c>
      <c r="V31" s="48">
        <f t="shared" si="8"/>
        <v>0</v>
      </c>
    </row>
    <row r="32" spans="1:22" ht="47.25" x14ac:dyDescent="0.25">
      <c r="A32" s="3"/>
      <c r="B32" s="9">
        <v>17</v>
      </c>
      <c r="C32" s="19" t="s">
        <v>41</v>
      </c>
      <c r="D32" s="7" t="s">
        <v>42</v>
      </c>
      <c r="E32" s="23">
        <v>5</v>
      </c>
      <c r="F32" s="9" t="s">
        <v>43</v>
      </c>
      <c r="G32" s="24">
        <v>273437.5</v>
      </c>
      <c r="H32" s="24">
        <f t="shared" si="9"/>
        <v>51953.125</v>
      </c>
      <c r="I32" s="25">
        <f t="shared" si="0"/>
        <v>325390.625</v>
      </c>
      <c r="J32" s="26">
        <f t="shared" si="1"/>
        <v>1626953.125</v>
      </c>
      <c r="K32" s="24">
        <v>240000</v>
      </c>
      <c r="L32" s="27">
        <f t="shared" si="10"/>
        <v>45600</v>
      </c>
      <c r="M32" s="27">
        <f t="shared" si="2"/>
        <v>285600</v>
      </c>
      <c r="N32" s="28">
        <f t="shared" si="3"/>
        <v>1428000</v>
      </c>
      <c r="O32" s="45">
        <f t="shared" si="4"/>
        <v>256719</v>
      </c>
      <c r="P32" s="45">
        <f t="shared" si="11"/>
        <v>48777</v>
      </c>
      <c r="Q32" s="45">
        <f t="shared" si="5"/>
        <v>305496</v>
      </c>
      <c r="R32" s="45">
        <f t="shared" si="6"/>
        <v>1527480</v>
      </c>
      <c r="S32" s="44">
        <v>0</v>
      </c>
      <c r="T32" s="48">
        <f t="shared" si="12"/>
        <v>0</v>
      </c>
      <c r="U32" s="48">
        <f t="shared" si="7"/>
        <v>0</v>
      </c>
      <c r="V32" s="48">
        <f t="shared" si="8"/>
        <v>0</v>
      </c>
    </row>
    <row r="33" spans="1:22" ht="78.75" x14ac:dyDescent="0.25">
      <c r="A33" s="3"/>
      <c r="B33" s="9">
        <v>18</v>
      </c>
      <c r="C33" s="19" t="s">
        <v>44</v>
      </c>
      <c r="D33" s="7" t="s">
        <v>45</v>
      </c>
      <c r="E33" s="23">
        <v>1</v>
      </c>
      <c r="F33" s="9" t="s">
        <v>43</v>
      </c>
      <c r="G33" s="24">
        <v>481250.00000000006</v>
      </c>
      <c r="H33" s="24">
        <f t="shared" si="9"/>
        <v>91437.500000000015</v>
      </c>
      <c r="I33" s="25">
        <f t="shared" si="0"/>
        <v>572687.50000000012</v>
      </c>
      <c r="J33" s="26">
        <f t="shared" si="1"/>
        <v>572687.50000000012</v>
      </c>
      <c r="K33" s="24">
        <v>423000</v>
      </c>
      <c r="L33" s="27">
        <f t="shared" si="10"/>
        <v>80370</v>
      </c>
      <c r="M33" s="27">
        <f t="shared" si="2"/>
        <v>503370</v>
      </c>
      <c r="N33" s="28">
        <f t="shared" si="3"/>
        <v>503370</v>
      </c>
      <c r="O33" s="45">
        <f t="shared" si="4"/>
        <v>452125</v>
      </c>
      <c r="P33" s="45">
        <f t="shared" si="11"/>
        <v>85904</v>
      </c>
      <c r="Q33" s="45">
        <f t="shared" si="5"/>
        <v>538029</v>
      </c>
      <c r="R33" s="45">
        <f t="shared" si="6"/>
        <v>538029</v>
      </c>
      <c r="S33" s="44">
        <v>0</v>
      </c>
      <c r="T33" s="48">
        <f t="shared" si="12"/>
        <v>0</v>
      </c>
      <c r="U33" s="48">
        <f t="shared" si="7"/>
        <v>0</v>
      </c>
      <c r="V33" s="48">
        <f t="shared" si="8"/>
        <v>0</v>
      </c>
    </row>
    <row r="34" spans="1:22" ht="63" x14ac:dyDescent="0.25">
      <c r="A34" s="3"/>
      <c r="B34" s="9">
        <v>19</v>
      </c>
      <c r="C34" s="19" t="s">
        <v>46</v>
      </c>
      <c r="D34" s="7" t="s">
        <v>47</v>
      </c>
      <c r="E34" s="23">
        <v>2</v>
      </c>
      <c r="F34" s="9" t="s">
        <v>43</v>
      </c>
      <c r="G34" s="24">
        <v>206414.68750000003</v>
      </c>
      <c r="H34" s="24">
        <f t="shared" si="9"/>
        <v>39218.790625000009</v>
      </c>
      <c r="I34" s="25">
        <f t="shared" si="0"/>
        <v>245633.47812500002</v>
      </c>
      <c r="J34" s="26">
        <f t="shared" si="1"/>
        <v>491266.95625000005</v>
      </c>
      <c r="K34" s="24">
        <v>189000</v>
      </c>
      <c r="L34" s="27">
        <f t="shared" si="10"/>
        <v>35910</v>
      </c>
      <c r="M34" s="27">
        <f t="shared" si="2"/>
        <v>224910</v>
      </c>
      <c r="N34" s="28">
        <f t="shared" si="3"/>
        <v>449820</v>
      </c>
      <c r="O34" s="45">
        <f t="shared" si="4"/>
        <v>197707</v>
      </c>
      <c r="P34" s="45">
        <f t="shared" si="11"/>
        <v>37564</v>
      </c>
      <c r="Q34" s="45">
        <f t="shared" si="5"/>
        <v>235271</v>
      </c>
      <c r="R34" s="45">
        <f t="shared" si="6"/>
        <v>470542</v>
      </c>
      <c r="S34" s="44">
        <v>0</v>
      </c>
      <c r="T34" s="48">
        <f t="shared" si="12"/>
        <v>0</v>
      </c>
      <c r="U34" s="48">
        <f t="shared" si="7"/>
        <v>0</v>
      </c>
      <c r="V34" s="48">
        <f t="shared" si="8"/>
        <v>0</v>
      </c>
    </row>
    <row r="35" spans="1:22" ht="126" x14ac:dyDescent="0.25">
      <c r="A35" s="3"/>
      <c r="B35" s="9">
        <v>20</v>
      </c>
      <c r="C35" s="19" t="s">
        <v>48</v>
      </c>
      <c r="D35" s="7" t="s">
        <v>49</v>
      </c>
      <c r="E35" s="23">
        <v>2</v>
      </c>
      <c r="F35" s="9" t="s">
        <v>43</v>
      </c>
      <c r="G35" s="24">
        <v>328125</v>
      </c>
      <c r="H35" s="24">
        <f t="shared" si="9"/>
        <v>62343.75</v>
      </c>
      <c r="I35" s="25">
        <f t="shared" si="0"/>
        <v>390468.75</v>
      </c>
      <c r="J35" s="26">
        <f t="shared" si="1"/>
        <v>780937.5</v>
      </c>
      <c r="K35" s="24">
        <v>296000</v>
      </c>
      <c r="L35" s="27">
        <f t="shared" si="10"/>
        <v>56240</v>
      </c>
      <c r="M35" s="27">
        <f t="shared" si="2"/>
        <v>352240</v>
      </c>
      <c r="N35" s="28">
        <f t="shared" si="3"/>
        <v>704480</v>
      </c>
      <c r="O35" s="45">
        <f t="shared" si="4"/>
        <v>312063</v>
      </c>
      <c r="P35" s="45">
        <f t="shared" si="11"/>
        <v>59292</v>
      </c>
      <c r="Q35" s="45">
        <f t="shared" si="5"/>
        <v>371355</v>
      </c>
      <c r="R35" s="45">
        <f t="shared" si="6"/>
        <v>742710</v>
      </c>
      <c r="S35" s="44">
        <v>0</v>
      </c>
      <c r="T35" s="48">
        <f t="shared" si="12"/>
        <v>0</v>
      </c>
      <c r="U35" s="48">
        <f t="shared" si="7"/>
        <v>0</v>
      </c>
      <c r="V35" s="48">
        <f t="shared" si="8"/>
        <v>0</v>
      </c>
    </row>
    <row r="36" spans="1:22" ht="409.5" x14ac:dyDescent="0.25">
      <c r="A36" s="3"/>
      <c r="B36" s="9">
        <v>21</v>
      </c>
      <c r="C36" s="19" t="s">
        <v>50</v>
      </c>
      <c r="D36" s="11" t="s">
        <v>63</v>
      </c>
      <c r="E36" s="23">
        <v>2</v>
      </c>
      <c r="F36" s="9" t="s">
        <v>43</v>
      </c>
      <c r="G36" s="24">
        <v>310668.15937500005</v>
      </c>
      <c r="H36" s="24">
        <f t="shared" si="9"/>
        <v>59026.950281250007</v>
      </c>
      <c r="I36" s="25">
        <f t="shared" si="0"/>
        <v>369695.10965625005</v>
      </c>
      <c r="J36" s="26">
        <f t="shared" si="1"/>
        <v>739390.21931250009</v>
      </c>
      <c r="K36" s="24">
        <v>264000</v>
      </c>
      <c r="L36" s="27">
        <f t="shared" si="10"/>
        <v>50160</v>
      </c>
      <c r="M36" s="27">
        <f t="shared" si="2"/>
        <v>314160</v>
      </c>
      <c r="N36" s="28">
        <f t="shared" si="3"/>
        <v>628320</v>
      </c>
      <c r="O36" s="45">
        <f t="shared" si="4"/>
        <v>287334</v>
      </c>
      <c r="P36" s="45">
        <f t="shared" si="11"/>
        <v>54593</v>
      </c>
      <c r="Q36" s="45">
        <f t="shared" si="5"/>
        <v>341927</v>
      </c>
      <c r="R36" s="45">
        <f t="shared" si="6"/>
        <v>683854</v>
      </c>
      <c r="S36" s="44">
        <v>0</v>
      </c>
      <c r="T36" s="48">
        <f t="shared" si="12"/>
        <v>0</v>
      </c>
      <c r="U36" s="48">
        <f t="shared" si="7"/>
        <v>0</v>
      </c>
      <c r="V36" s="48">
        <f t="shared" si="8"/>
        <v>0</v>
      </c>
    </row>
    <row r="37" spans="1:22" ht="409.5" x14ac:dyDescent="0.25">
      <c r="A37" s="3"/>
      <c r="B37" s="9">
        <v>22</v>
      </c>
      <c r="C37" s="19" t="s">
        <v>51</v>
      </c>
      <c r="D37" s="11" t="s">
        <v>88</v>
      </c>
      <c r="E37" s="23">
        <v>1</v>
      </c>
      <c r="F37" s="9" t="s">
        <v>43</v>
      </c>
      <c r="G37" s="24">
        <v>176654.16562499999</v>
      </c>
      <c r="H37" s="24">
        <f t="shared" si="9"/>
        <v>33564.291468750002</v>
      </c>
      <c r="I37" s="25">
        <f t="shared" si="0"/>
        <v>210218.45709375001</v>
      </c>
      <c r="J37" s="26">
        <f t="shared" si="1"/>
        <v>210218.45709375001</v>
      </c>
      <c r="K37" s="24">
        <v>154200</v>
      </c>
      <c r="L37" s="27">
        <f t="shared" si="10"/>
        <v>29298</v>
      </c>
      <c r="M37" s="27">
        <f t="shared" si="2"/>
        <v>183498</v>
      </c>
      <c r="N37" s="28">
        <f t="shared" si="3"/>
        <v>183498</v>
      </c>
      <c r="O37" s="45">
        <f t="shared" si="4"/>
        <v>165427</v>
      </c>
      <c r="P37" s="45">
        <f t="shared" si="11"/>
        <v>31431</v>
      </c>
      <c r="Q37" s="45">
        <f t="shared" si="5"/>
        <v>196858</v>
      </c>
      <c r="R37" s="45">
        <f t="shared" si="6"/>
        <v>196858</v>
      </c>
      <c r="S37" s="44">
        <v>0</v>
      </c>
      <c r="T37" s="48">
        <f t="shared" si="12"/>
        <v>0</v>
      </c>
      <c r="U37" s="48">
        <f t="shared" si="7"/>
        <v>0</v>
      </c>
      <c r="V37" s="48">
        <f t="shared" si="8"/>
        <v>0</v>
      </c>
    </row>
    <row r="38" spans="1:22" ht="78.75" x14ac:dyDescent="0.25">
      <c r="A38" s="3"/>
      <c r="B38" s="9">
        <v>23</v>
      </c>
      <c r="C38" s="19" t="s">
        <v>52</v>
      </c>
      <c r="D38" s="7" t="s">
        <v>53</v>
      </c>
      <c r="E38" s="23">
        <v>2</v>
      </c>
      <c r="F38" s="9" t="s">
        <v>43</v>
      </c>
      <c r="G38" s="24">
        <v>204750</v>
      </c>
      <c r="H38" s="24">
        <f t="shared" si="9"/>
        <v>38902.5</v>
      </c>
      <c r="I38" s="25">
        <f t="shared" si="0"/>
        <v>243652.5</v>
      </c>
      <c r="J38" s="26">
        <f t="shared" si="1"/>
        <v>487305</v>
      </c>
      <c r="K38" s="24">
        <v>176700</v>
      </c>
      <c r="L38" s="27">
        <f t="shared" si="10"/>
        <v>33573</v>
      </c>
      <c r="M38" s="27">
        <f t="shared" si="2"/>
        <v>210273</v>
      </c>
      <c r="N38" s="28">
        <f t="shared" si="3"/>
        <v>420546</v>
      </c>
      <c r="O38" s="45">
        <f t="shared" si="4"/>
        <v>190725</v>
      </c>
      <c r="P38" s="45">
        <f t="shared" si="11"/>
        <v>36238</v>
      </c>
      <c r="Q38" s="45">
        <f t="shared" si="5"/>
        <v>226963</v>
      </c>
      <c r="R38" s="45">
        <f t="shared" si="6"/>
        <v>453926</v>
      </c>
      <c r="S38" s="44">
        <v>0</v>
      </c>
      <c r="T38" s="48">
        <f t="shared" si="12"/>
        <v>0</v>
      </c>
      <c r="U38" s="48">
        <f t="shared" si="7"/>
        <v>0</v>
      </c>
      <c r="V38" s="48">
        <f t="shared" si="8"/>
        <v>0</v>
      </c>
    </row>
    <row r="39" spans="1:22" ht="47.25" x14ac:dyDescent="0.25">
      <c r="A39" s="3"/>
      <c r="B39" s="9">
        <v>24</v>
      </c>
      <c r="C39" s="19" t="s">
        <v>54</v>
      </c>
      <c r="D39" s="7" t="s">
        <v>55</v>
      </c>
      <c r="E39" s="23">
        <v>2</v>
      </c>
      <c r="F39" s="9" t="s">
        <v>43</v>
      </c>
      <c r="G39" s="24">
        <v>77159.840624999997</v>
      </c>
      <c r="H39" s="24">
        <f t="shared" si="9"/>
        <v>14660.36971875</v>
      </c>
      <c r="I39" s="25">
        <f t="shared" si="0"/>
        <v>91820.21034374999</v>
      </c>
      <c r="J39" s="26">
        <f t="shared" si="1"/>
        <v>183640.42068749998</v>
      </c>
      <c r="K39" s="24">
        <v>67270</v>
      </c>
      <c r="L39" s="27">
        <f t="shared" si="10"/>
        <v>12781.3</v>
      </c>
      <c r="M39" s="27">
        <f t="shared" si="2"/>
        <v>80051.3</v>
      </c>
      <c r="N39" s="28">
        <f t="shared" si="3"/>
        <v>160102.6</v>
      </c>
      <c r="O39" s="45">
        <f t="shared" si="4"/>
        <v>72215</v>
      </c>
      <c r="P39" s="45">
        <f t="shared" si="11"/>
        <v>13721</v>
      </c>
      <c r="Q39" s="45">
        <f t="shared" si="5"/>
        <v>85936</v>
      </c>
      <c r="R39" s="45">
        <f t="shared" si="6"/>
        <v>171872</v>
      </c>
      <c r="S39" s="44">
        <v>0</v>
      </c>
      <c r="T39" s="48">
        <f t="shared" si="12"/>
        <v>0</v>
      </c>
      <c r="U39" s="48">
        <f t="shared" si="7"/>
        <v>0</v>
      </c>
      <c r="V39" s="48">
        <f t="shared" si="8"/>
        <v>0</v>
      </c>
    </row>
    <row r="40" spans="1:22" ht="94.5" x14ac:dyDescent="0.25">
      <c r="A40" s="3"/>
      <c r="B40" s="9">
        <v>25</v>
      </c>
      <c r="C40" s="19" t="s">
        <v>56</v>
      </c>
      <c r="D40" s="7" t="s">
        <v>57</v>
      </c>
      <c r="E40" s="23">
        <v>2</v>
      </c>
      <c r="F40" s="9" t="s">
        <v>43</v>
      </c>
      <c r="G40" s="24">
        <v>242812.5</v>
      </c>
      <c r="H40" s="24">
        <f t="shared" si="9"/>
        <v>46134.375</v>
      </c>
      <c r="I40" s="25">
        <f t="shared" si="0"/>
        <v>288946.875</v>
      </c>
      <c r="J40" s="26">
        <f t="shared" si="1"/>
        <v>577893.75</v>
      </c>
      <c r="K40" s="24">
        <v>223100</v>
      </c>
      <c r="L40" s="27">
        <f t="shared" si="10"/>
        <v>42389</v>
      </c>
      <c r="M40" s="27">
        <f t="shared" si="2"/>
        <v>265489</v>
      </c>
      <c r="N40" s="28">
        <f t="shared" si="3"/>
        <v>530978</v>
      </c>
      <c r="O40" s="45">
        <f t="shared" si="4"/>
        <v>232956</v>
      </c>
      <c r="P40" s="45">
        <f t="shared" si="11"/>
        <v>44262</v>
      </c>
      <c r="Q40" s="45">
        <f t="shared" si="5"/>
        <v>277218</v>
      </c>
      <c r="R40" s="45">
        <f t="shared" si="6"/>
        <v>554436</v>
      </c>
      <c r="S40" s="44">
        <v>0</v>
      </c>
      <c r="T40" s="48">
        <f t="shared" si="12"/>
        <v>0</v>
      </c>
      <c r="U40" s="48">
        <f t="shared" si="7"/>
        <v>0</v>
      </c>
      <c r="V40" s="48">
        <f t="shared" si="8"/>
        <v>0</v>
      </c>
    </row>
    <row r="41" spans="1:22" ht="47.25" x14ac:dyDescent="0.25">
      <c r="A41" s="3"/>
      <c r="B41" s="9">
        <v>26</v>
      </c>
      <c r="C41" s="19" t="s">
        <v>58</v>
      </c>
      <c r="D41" s="7" t="s">
        <v>59</v>
      </c>
      <c r="E41" s="23">
        <v>14</v>
      </c>
      <c r="F41" s="9" t="s">
        <v>43</v>
      </c>
      <c r="G41" s="24">
        <v>112694.79375</v>
      </c>
      <c r="H41" s="24">
        <f t="shared" si="9"/>
        <v>21412.010812500001</v>
      </c>
      <c r="I41" s="25">
        <f t="shared" si="0"/>
        <v>134106.80456250001</v>
      </c>
      <c r="J41" s="26">
        <f t="shared" si="1"/>
        <v>1877495.2638750002</v>
      </c>
      <c r="K41" s="24">
        <v>98350</v>
      </c>
      <c r="L41" s="27">
        <f t="shared" si="10"/>
        <v>18686.5</v>
      </c>
      <c r="M41" s="27">
        <f t="shared" si="2"/>
        <v>117036.5</v>
      </c>
      <c r="N41" s="28">
        <f t="shared" si="3"/>
        <v>1638511</v>
      </c>
      <c r="O41" s="45">
        <f t="shared" si="4"/>
        <v>105522</v>
      </c>
      <c r="P41" s="45">
        <f t="shared" si="11"/>
        <v>20049</v>
      </c>
      <c r="Q41" s="45">
        <f t="shared" si="5"/>
        <v>125571</v>
      </c>
      <c r="R41" s="45">
        <f t="shared" si="6"/>
        <v>1757994</v>
      </c>
      <c r="S41" s="44">
        <v>0</v>
      </c>
      <c r="T41" s="48">
        <f t="shared" si="12"/>
        <v>0</v>
      </c>
      <c r="U41" s="48">
        <f t="shared" si="7"/>
        <v>0</v>
      </c>
      <c r="V41" s="48">
        <f t="shared" si="8"/>
        <v>0</v>
      </c>
    </row>
    <row r="42" spans="1:22" ht="141.75" x14ac:dyDescent="0.25">
      <c r="A42" s="3"/>
      <c r="B42" s="9">
        <v>27</v>
      </c>
      <c r="C42" s="18" t="s">
        <v>60</v>
      </c>
      <c r="D42" s="7" t="s">
        <v>61</v>
      </c>
      <c r="E42" s="9">
        <v>10</v>
      </c>
      <c r="F42" s="10" t="s">
        <v>62</v>
      </c>
      <c r="G42" s="24">
        <v>426562.5</v>
      </c>
      <c r="H42" s="24">
        <f t="shared" si="9"/>
        <v>81046.875</v>
      </c>
      <c r="I42" s="25">
        <f t="shared" si="0"/>
        <v>507609.375</v>
      </c>
      <c r="J42" s="26">
        <f t="shared" si="1"/>
        <v>5076093.75</v>
      </c>
      <c r="K42" s="24">
        <v>362500</v>
      </c>
      <c r="L42" s="27">
        <f t="shared" si="10"/>
        <v>68875</v>
      </c>
      <c r="M42" s="27">
        <f t="shared" si="2"/>
        <v>431375</v>
      </c>
      <c r="N42" s="28">
        <f t="shared" si="3"/>
        <v>4313750</v>
      </c>
      <c r="O42" s="45">
        <f t="shared" si="4"/>
        <v>394531</v>
      </c>
      <c r="P42" s="45">
        <f t="shared" si="11"/>
        <v>74961</v>
      </c>
      <c r="Q42" s="45">
        <f t="shared" si="5"/>
        <v>469492</v>
      </c>
      <c r="R42" s="45">
        <f t="shared" si="6"/>
        <v>4694920</v>
      </c>
      <c r="S42" s="44">
        <v>0</v>
      </c>
      <c r="T42" s="48">
        <f t="shared" si="12"/>
        <v>0</v>
      </c>
      <c r="U42" s="48">
        <f t="shared" si="7"/>
        <v>0</v>
      </c>
      <c r="V42" s="48">
        <f t="shared" si="8"/>
        <v>0</v>
      </c>
    </row>
    <row r="43" spans="1:22" ht="21" x14ac:dyDescent="0.25">
      <c r="A43" s="3"/>
      <c r="B43" s="4"/>
      <c r="C43" s="3"/>
      <c r="D43" s="3"/>
      <c r="E43" s="3"/>
      <c r="F43" s="3"/>
      <c r="G43" s="3"/>
      <c r="H43" s="3"/>
      <c r="I43" s="3"/>
      <c r="J43" s="3"/>
      <c r="O43" s="38" t="s">
        <v>87</v>
      </c>
      <c r="P43" s="38"/>
      <c r="Q43" s="38"/>
      <c r="R43" s="39">
        <f>SUM(R6:R42)</f>
        <v>65101217</v>
      </c>
      <c r="S43" s="42" t="s">
        <v>87</v>
      </c>
      <c r="T43" s="42"/>
      <c r="U43" s="42"/>
      <c r="V43" s="43">
        <f>SUM(V6:V42)</f>
        <v>0</v>
      </c>
    </row>
    <row r="44" spans="1:22" x14ac:dyDescent="0.25">
      <c r="A44" s="3"/>
      <c r="B44" s="4"/>
      <c r="C44" s="3"/>
      <c r="D44" s="3"/>
      <c r="E44" s="3"/>
      <c r="F44" s="3"/>
      <c r="G44" s="3"/>
      <c r="H44" s="3"/>
      <c r="I44" s="3"/>
      <c r="J44" s="3"/>
    </row>
  </sheetData>
  <sheetProtection algorithmName="SHA-512" hashValue="75FuDS1U3ogwTQ4WmvSg2JK9cx4HgWQtiHh0zjdfzQTT5cSQjEaEN2WOZe8ofb482QLO1MwdibvGbnQugGHJZQ==" saltValue="XAGbzfqihcuCQNv3X0CNQg==" spinCount="100000" sheet="1" objects="1" scenarios="1"/>
  <mergeCells count="16">
    <mergeCell ref="S4:V4"/>
    <mergeCell ref="S43:U43"/>
    <mergeCell ref="O43:Q43"/>
    <mergeCell ref="O4:R4"/>
    <mergeCell ref="B2:R3"/>
    <mergeCell ref="G4:J4"/>
    <mergeCell ref="K4:N4"/>
    <mergeCell ref="B17:B22"/>
    <mergeCell ref="C17:C22"/>
    <mergeCell ref="E4:E5"/>
    <mergeCell ref="F4:F5"/>
    <mergeCell ref="B23:B28"/>
    <mergeCell ref="C23:C28"/>
    <mergeCell ref="B4:B5"/>
    <mergeCell ref="C4:C5"/>
    <mergeCell ref="D4:D5"/>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Formato Oferta Económica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Byron Shelock Puerto Barrios</dc:creator>
  <cp:lastModifiedBy>Byron Shelock Puerto Barrios</cp:lastModifiedBy>
  <dcterms:created xsi:type="dcterms:W3CDTF">2026-03-11T15:59:18Z</dcterms:created>
  <dcterms:modified xsi:type="dcterms:W3CDTF">2026-06-12T22:55:37Z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2026-03-13T15:16:34Z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714a7888-2f47-4278-ab98-614247d2cdc0</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