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76.95\Users\Public\Documents\ENTIDADES\AUNAP\2. JUNIO\01-15\"/>
    </mc:Choice>
  </mc:AlternateContent>
  <xr:revisionPtr revIDLastSave="0" documentId="13_ncr:1_{51FB8D1E-167E-438E-8014-2F4A09FB1829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ONTRATO" sheetId="2" r:id="rId1"/>
    <sheet name="01-23 MAYO " sheetId="24" r:id="rId2"/>
    <sheet name="24 MAY-15 JUN" sheetId="25" r:id="rId3"/>
  </sheets>
  <definedNames>
    <definedName name="_xlnm._FilterDatabase" localSheetId="1" hidden="1">'01-23 MAYO '!$B$13:$W$57</definedName>
    <definedName name="_xlnm._FilterDatabase" localSheetId="2" hidden="1">'24 MAY-15 JUN'!$B$13:$W$69</definedName>
    <definedName name="tblMainTable_trRowMiddle_tdCell1_tblForm_trGridRow_tdCell1_grdResultList_tdContractBuyerNameCol_lnkEntityLink_4" localSheetId="0">CONTRATO!$D$11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49" i="25" l="1"/>
  <c r="U50" i="25"/>
  <c r="U51" i="25"/>
  <c r="U52" i="25"/>
  <c r="U53" i="25"/>
  <c r="U54" i="25"/>
  <c r="U55" i="25"/>
  <c r="U56" i="25"/>
  <c r="U57" i="25"/>
  <c r="U58" i="25"/>
  <c r="U59" i="25"/>
  <c r="U60" i="25"/>
  <c r="U61" i="25"/>
  <c r="U62" i="25"/>
  <c r="U63" i="25"/>
  <c r="U64" i="25"/>
  <c r="U65" i="25"/>
  <c r="U66" i="25"/>
  <c r="U67" i="25"/>
  <c r="U48" i="25"/>
  <c r="C72" i="25" l="1"/>
  <c r="N69" i="25"/>
  <c r="O69" i="25"/>
  <c r="P69" i="25"/>
  <c r="Q69" i="25"/>
  <c r="R69" i="25"/>
  <c r="S69" i="25"/>
  <c r="T69" i="25"/>
  <c r="M69" i="25"/>
  <c r="U32" i="25"/>
  <c r="U33" i="25"/>
  <c r="U34" i="25"/>
  <c r="U35" i="25"/>
  <c r="U36" i="25"/>
  <c r="U37" i="25"/>
  <c r="U38" i="25"/>
  <c r="U39" i="25"/>
  <c r="U40" i="25"/>
  <c r="U41" i="25"/>
  <c r="U42" i="25"/>
  <c r="U43" i="25"/>
  <c r="U44" i="25"/>
  <c r="U45" i="25"/>
  <c r="U46" i="25"/>
  <c r="U47" i="25"/>
  <c r="U68" i="25"/>
  <c r="U26" i="25"/>
  <c r="U15" i="25"/>
  <c r="U16" i="25"/>
  <c r="U17" i="25"/>
  <c r="U18" i="25"/>
  <c r="U19" i="25"/>
  <c r="U20" i="25"/>
  <c r="U21" i="25"/>
  <c r="U22" i="25"/>
  <c r="U23" i="25"/>
  <c r="U24" i="25"/>
  <c r="U25" i="25"/>
  <c r="U27" i="25"/>
  <c r="U28" i="25"/>
  <c r="U29" i="25"/>
  <c r="U30" i="25"/>
  <c r="U31" i="25"/>
  <c r="U14" i="25"/>
  <c r="U55" i="24"/>
  <c r="U54" i="24"/>
  <c r="U53" i="24"/>
  <c r="U52" i="24"/>
  <c r="U51" i="24"/>
  <c r="U50" i="24"/>
  <c r="U49" i="24"/>
  <c r="U48" i="24"/>
  <c r="U47" i="24"/>
  <c r="U46" i="24"/>
  <c r="U45" i="24"/>
  <c r="U44" i="24"/>
  <c r="U43" i="24"/>
  <c r="U42" i="24"/>
  <c r="U41" i="24"/>
  <c r="U40" i="24"/>
  <c r="U39" i="24"/>
  <c r="U38" i="24"/>
  <c r="U37" i="24"/>
  <c r="U36" i="24"/>
  <c r="U35" i="24"/>
  <c r="U34" i="24"/>
  <c r="U33" i="24"/>
  <c r="U32" i="24"/>
  <c r="U31" i="24"/>
  <c r="U30" i="24"/>
  <c r="U29" i="24"/>
  <c r="C9" i="25"/>
  <c r="C8" i="25"/>
  <c r="C3" i="25"/>
  <c r="U15" i="24"/>
  <c r="U16" i="24"/>
  <c r="U17" i="24"/>
  <c r="U18" i="24"/>
  <c r="U19" i="24"/>
  <c r="U20" i="24"/>
  <c r="U21" i="24"/>
  <c r="U22" i="24"/>
  <c r="U23" i="24"/>
  <c r="U24" i="24"/>
  <c r="U25" i="24"/>
  <c r="U26" i="24"/>
  <c r="U27" i="24"/>
  <c r="U28" i="24"/>
  <c r="U14" i="24"/>
  <c r="R57" i="24"/>
  <c r="Q57" i="24"/>
  <c r="P57" i="24"/>
  <c r="O57" i="24"/>
  <c r="N57" i="24"/>
  <c r="M57" i="24"/>
  <c r="C8" i="24"/>
  <c r="C3" i="24"/>
  <c r="C9" i="24"/>
  <c r="U69" i="25" l="1"/>
  <c r="C73" i="25" s="1"/>
  <c r="C74" i="25" s="1"/>
  <c r="C60" i="24"/>
  <c r="S56" i="24"/>
  <c r="C75" i="25" l="1"/>
  <c r="C78" i="25"/>
  <c r="C76" i="25"/>
  <c r="S57" i="24"/>
  <c r="T56" i="24"/>
  <c r="T57" i="24" s="1"/>
  <c r="U56" i="24" l="1"/>
  <c r="U57" i="24" l="1"/>
  <c r="C61" i="24" s="1"/>
  <c r="C62" i="24" l="1"/>
  <c r="C63" i="24" l="1"/>
  <c r="C64" i="24"/>
</calcChain>
</file>

<file path=xl/sharedStrings.xml><?xml version="1.0" encoding="utf-8"?>
<sst xmlns="http://schemas.openxmlformats.org/spreadsheetml/2006/main" count="866" uniqueCount="405">
  <si>
    <t xml:space="preserve">FECHA DE ELABORACION </t>
  </si>
  <si>
    <t>RELACION  No.</t>
  </si>
  <si>
    <t>NOMBRE DE LA ENTIDAD</t>
  </si>
  <si>
    <t>ELABORADO POR</t>
  </si>
  <si>
    <t xml:space="preserve">SUMINISTRO DE TIQUETES </t>
  </si>
  <si>
    <t xml:space="preserve">REVISADO POR </t>
  </si>
  <si>
    <t>FACTURA</t>
  </si>
  <si>
    <t>FECHA</t>
  </si>
  <si>
    <t xml:space="preserve">CEDULA </t>
  </si>
  <si>
    <t xml:space="preserve">NOMBRE DE PASAJERO </t>
  </si>
  <si>
    <t xml:space="preserve">AEROLINEA </t>
  </si>
  <si>
    <t xml:space="preserve">TIQUETE </t>
  </si>
  <si>
    <t xml:space="preserve">RUTA </t>
  </si>
  <si>
    <t>NAC/INT</t>
  </si>
  <si>
    <t xml:space="preserve">FECHA DE IDA </t>
  </si>
  <si>
    <t xml:space="preserve">FECHA DE REGRESO </t>
  </si>
  <si>
    <t xml:space="preserve">TARIFA NETA </t>
  </si>
  <si>
    <t xml:space="preserve">IVA </t>
  </si>
  <si>
    <t>TASA AEROPORTUARIA</t>
  </si>
  <si>
    <t xml:space="preserve">OTROS IMPUESTOS </t>
  </si>
  <si>
    <t>TARIFA ADMIN</t>
  </si>
  <si>
    <t xml:space="preserve">IVA T.A </t>
  </si>
  <si>
    <t xml:space="preserve">TOTAL </t>
  </si>
  <si>
    <t xml:space="preserve">REVISADOS </t>
  </si>
  <si>
    <t>TOTAL</t>
  </si>
  <si>
    <t>VALOR CONTRATO</t>
  </si>
  <si>
    <t>ESTADO DE CARTERA</t>
  </si>
  <si>
    <t xml:space="preserve">VALOR POR EJECUTAR </t>
  </si>
  <si>
    <t>FORMATO</t>
  </si>
  <si>
    <t>INFORMACION CONTRATO</t>
  </si>
  <si>
    <t>ENTIDAD</t>
  </si>
  <si>
    <t xml:space="preserve">NUMERO DE CONTRATO </t>
  </si>
  <si>
    <t>FECHA DE INICIO</t>
  </si>
  <si>
    <t>FECHA DE FINALIZACIÓN</t>
  </si>
  <si>
    <t>MODIFICACIONES AL CONTRATO</t>
  </si>
  <si>
    <t>ASESOR</t>
  </si>
  <si>
    <t>PLATAFORMA</t>
  </si>
  <si>
    <t>CONDICIONES</t>
  </si>
  <si>
    <t xml:space="preserve">DESCUENTO </t>
  </si>
  <si>
    <t>FACTURACION</t>
  </si>
  <si>
    <t xml:space="preserve">INCLUIDO DESCUENTO EN FACTURA </t>
  </si>
  <si>
    <t xml:space="preserve">CODIGO OLIMPIA </t>
  </si>
  <si>
    <t>TOTAL CONSUMO ACUMULADO</t>
  </si>
  <si>
    <t>COMBUSTIBLE</t>
  </si>
  <si>
    <t xml:space="preserve">FECHA DE FINALIZACIÓN PRORROGA </t>
  </si>
  <si>
    <t xml:space="preserve">PLATAFORMA </t>
  </si>
  <si>
    <t xml:space="preserve">AUNAP </t>
  </si>
  <si>
    <t>CTO 464-2026</t>
  </si>
  <si>
    <t xml:space="preserve">CON ASESOR  LINA GARCIA </t>
  </si>
  <si>
    <t xml:space="preserve"> 8%  TARIFA NETA DEL TIQUETE </t>
  </si>
  <si>
    <t>VALOR  CTO 464-2026</t>
  </si>
  <si>
    <t xml:space="preserve">DIANA FONSECA </t>
  </si>
  <si>
    <t>VALERIA TRUJILLO</t>
  </si>
  <si>
    <t>FECHA INICIAL</t>
  </si>
  <si>
    <t>FECHA FINAL</t>
  </si>
  <si>
    <t>CORTE DEL  01-15 MAYO</t>
  </si>
  <si>
    <t>CONTRATO No. SUMINISTRO No. CTO 464-2026</t>
  </si>
  <si>
    <t>REMISION</t>
  </si>
  <si>
    <t>OBSERVACIONES</t>
  </si>
  <si>
    <t>32380</t>
  </si>
  <si>
    <t>32381</t>
  </si>
  <si>
    <t>32498</t>
  </si>
  <si>
    <t>32504</t>
  </si>
  <si>
    <t>32534</t>
  </si>
  <si>
    <t>32535</t>
  </si>
  <si>
    <t>32536</t>
  </si>
  <si>
    <t>32537</t>
  </si>
  <si>
    <t>32538</t>
  </si>
  <si>
    <t>32539</t>
  </si>
  <si>
    <t>32540</t>
  </si>
  <si>
    <t>32569</t>
  </si>
  <si>
    <t>32572</t>
  </si>
  <si>
    <t>32579</t>
  </si>
  <si>
    <t>32649</t>
  </si>
  <si>
    <t>1003431122</t>
  </si>
  <si>
    <t>13070103</t>
  </si>
  <si>
    <t>67026411</t>
  </si>
  <si>
    <t>52184867</t>
  </si>
  <si>
    <t>667466683</t>
  </si>
  <si>
    <t>66746663</t>
  </si>
  <si>
    <t>50967354</t>
  </si>
  <si>
    <t>130070103</t>
  </si>
  <si>
    <t>1099961126</t>
  </si>
  <si>
    <t>BENITEZ RIVAS / JUAN CAMILO</t>
  </si>
  <si>
    <t>TEPUD VERDUGO/  WILLYAM ARBEY</t>
  </si>
  <si>
    <t>TEPUD VERDUGO / WILLYAM ARBEY MR</t>
  </si>
  <si>
    <t>TEPUD VERDUGO/WILLYAM ARBEY</t>
  </si>
  <si>
    <t>ANGELICA MARIA / DIAZ RAMIREZ</t>
  </si>
  <si>
    <t>PUCHE CABRERA / DIANA PATRICIA</t>
  </si>
  <si>
    <t>JIMENEZ JARAMILLO / MARIA FERNANDA</t>
  </si>
  <si>
    <t>DIAZ RAMIREZ / ANGELICA MARIA</t>
  </si>
  <si>
    <t>TEPUD VERDUGO / WILLYAM ARBEY</t>
  </si>
  <si>
    <t>NOVOA PERALTA / MILENA</t>
  </si>
  <si>
    <t>OSORIO PATRON / JORGE ARMANDO</t>
  </si>
  <si>
    <t>LATAM</t>
  </si>
  <si>
    <t>AVIANCA</t>
  </si>
  <si>
    <t xml:space="preserve">CLIC </t>
  </si>
  <si>
    <t>JETSMART</t>
  </si>
  <si>
    <t>9479688397</t>
  </si>
  <si>
    <t>9479688398</t>
  </si>
  <si>
    <t>9479710630</t>
  </si>
  <si>
    <t>9479710658</t>
  </si>
  <si>
    <t>9479710660</t>
  </si>
  <si>
    <t>9479710659</t>
  </si>
  <si>
    <t>9479710662</t>
  </si>
  <si>
    <t>9479710663</t>
  </si>
  <si>
    <t>9479710664</t>
  </si>
  <si>
    <t>9479710666</t>
  </si>
  <si>
    <t>9479710683</t>
  </si>
  <si>
    <t>9479710692</t>
  </si>
  <si>
    <t>9479710696</t>
  </si>
  <si>
    <t>9479735302</t>
  </si>
  <si>
    <t>BAQ/BOG</t>
  </si>
  <si>
    <t>NVA/BOG</t>
  </si>
  <si>
    <t>BOG/NVA</t>
  </si>
  <si>
    <t>BOG/CLO</t>
  </si>
  <si>
    <t>CLO/BOG</t>
  </si>
  <si>
    <t>BOG/BAQ</t>
  </si>
  <si>
    <t>MTR/BOG</t>
  </si>
  <si>
    <t>BOG/CTG/BOG</t>
  </si>
  <si>
    <t>NAC</t>
  </si>
  <si>
    <t>DESCUENTO 8%</t>
  </si>
  <si>
    <t xml:space="preserve">CORTE 01-15 MAYO </t>
  </si>
  <si>
    <t>32817</t>
  </si>
  <si>
    <t>32853</t>
  </si>
  <si>
    <t>32875</t>
  </si>
  <si>
    <t>32876</t>
  </si>
  <si>
    <t>32929</t>
  </si>
  <si>
    <t>32939</t>
  </si>
  <si>
    <t>32940</t>
  </si>
  <si>
    <t>32941</t>
  </si>
  <si>
    <t>32942</t>
  </si>
  <si>
    <t>32961</t>
  </si>
  <si>
    <t>32962</t>
  </si>
  <si>
    <t>32963</t>
  </si>
  <si>
    <t>32979</t>
  </si>
  <si>
    <t>32980</t>
  </si>
  <si>
    <t>32983</t>
  </si>
  <si>
    <t>32987</t>
  </si>
  <si>
    <t>32993</t>
  </si>
  <si>
    <t>33002</t>
  </si>
  <si>
    <t>33003</t>
  </si>
  <si>
    <t>33017</t>
  </si>
  <si>
    <t>33018</t>
  </si>
  <si>
    <t>33019</t>
  </si>
  <si>
    <t>33020</t>
  </si>
  <si>
    <t>33021</t>
  </si>
  <si>
    <t>32994</t>
  </si>
  <si>
    <t>32938</t>
  </si>
  <si>
    <t>1130598265</t>
  </si>
  <si>
    <t>1103948967</t>
  </si>
  <si>
    <t>51958365</t>
  </si>
  <si>
    <t>16490482</t>
  </si>
  <si>
    <t>1064985963</t>
  </si>
  <si>
    <t>66730236</t>
  </si>
  <si>
    <t>1130589610</t>
  </si>
  <si>
    <t>12913087</t>
  </si>
  <si>
    <t>19365810</t>
  </si>
  <si>
    <t>53907243</t>
  </si>
  <si>
    <t>11341658</t>
  </si>
  <si>
    <t>66741664</t>
  </si>
  <si>
    <t>40993025</t>
  </si>
  <si>
    <t>1063163658</t>
  </si>
  <si>
    <t>13852583</t>
  </si>
  <si>
    <t>53009822</t>
  </si>
  <si>
    <t>PAI PANTOJA LIBIA MARCELA</t>
  </si>
  <si>
    <t>BARRIOS ORTEGA / FRANCISCO CARLO</t>
  </si>
  <si>
    <t>SANCHEZ PAEZ / CLAUDIA LILIANA</t>
  </si>
  <si>
    <t>ANGULO VIVEROS / WILBERTO</t>
  </si>
  <si>
    <t>MORALES SOTO / PAULA ANDREA</t>
  </si>
  <si>
    <t>PINEDA RUIZ HECY MAGDA</t>
  </si>
  <si>
    <t>RAMIREZ MARTINEZ/ GUSTAVO ADOLFO</t>
  </si>
  <si>
    <t>ORTIZ FERRIN OMAR OLIMPO</t>
  </si>
  <si>
    <t>BARRETO REYES / CARLOS GUILLERMO</t>
  </si>
  <si>
    <t>GONZALEZ JEREZ / CLAUDIA BIBIANA</t>
  </si>
  <si>
    <t>ANGARITA REYES / WILSON ENRIQUE</t>
  </si>
  <si>
    <t>OCHOA HINOJOSA/ROCIO</t>
  </si>
  <si>
    <t>HURTADO ACEVEDO/DIANA</t>
  </si>
  <si>
    <t>RAMOS / DIEGO</t>
  </si>
  <si>
    <t>DIAZ AGAMEZ / CRISTIAN</t>
  </si>
  <si>
    <t>VASQUEZ BOHORQUEZ / DIANA MARCELA</t>
  </si>
  <si>
    <t>SATENA</t>
  </si>
  <si>
    <t>9479748921</t>
  </si>
  <si>
    <t>0333286791</t>
  </si>
  <si>
    <t>9479748958</t>
  </si>
  <si>
    <t>9479771181</t>
  </si>
  <si>
    <t>9479771220</t>
  </si>
  <si>
    <t>1943613364</t>
  </si>
  <si>
    <t>9479771250</t>
  </si>
  <si>
    <t>9479771251</t>
  </si>
  <si>
    <t>9479771254</t>
  </si>
  <si>
    <t>9479771255</t>
  </si>
  <si>
    <t>0333292113</t>
  </si>
  <si>
    <t>0333292114</t>
  </si>
  <si>
    <t>0333292118</t>
  </si>
  <si>
    <t>9479771275</t>
  </si>
  <si>
    <t>9479783627</t>
  </si>
  <si>
    <t>9479783637</t>
  </si>
  <si>
    <t>2463359510</t>
  </si>
  <si>
    <t>2463359527</t>
  </si>
  <si>
    <t>9479783645</t>
  </si>
  <si>
    <t>9479783646</t>
  </si>
  <si>
    <t>9479783660</t>
  </si>
  <si>
    <t>9479783661</t>
  </si>
  <si>
    <t>9479783662</t>
  </si>
  <si>
    <t>9479783663</t>
  </si>
  <si>
    <t>9479783664</t>
  </si>
  <si>
    <t>2463359528</t>
  </si>
  <si>
    <t>CLO/TCO/CLO</t>
  </si>
  <si>
    <t>BOG/BAQ/BOG</t>
  </si>
  <si>
    <t>BOG/CLO/BOG</t>
  </si>
  <si>
    <t>CTG/BOG</t>
  </si>
  <si>
    <t>CLO/PSO/CLO</t>
  </si>
  <si>
    <t>TCO/CLO/TCO</t>
  </si>
  <si>
    <t>PPN/GPI/PPN</t>
  </si>
  <si>
    <t>ADZ/PVA/ADZ</t>
  </si>
  <si>
    <t>EJA/BOG/MTR/BOG/EJA</t>
  </si>
  <si>
    <t>BOG/SMR/BOG</t>
  </si>
  <si>
    <t>BOG/SMR</t>
  </si>
  <si>
    <t>SMR/BOG</t>
  </si>
  <si>
    <t>BENITEZ RIVAS/JUAN CAMILO</t>
  </si>
  <si>
    <t>TIQUETE NACIONAL ANULADO</t>
  </si>
  <si>
    <t>Doc.Rev 134 9479 748921 $0.00</t>
  </si>
  <si>
    <t>V45195</t>
  </si>
  <si>
    <t>33181</t>
  </si>
  <si>
    <t>33182</t>
  </si>
  <si>
    <t>33183</t>
  </si>
  <si>
    <t>33184</t>
  </si>
  <si>
    <t>9479771207</t>
  </si>
  <si>
    <t>9479771208</t>
  </si>
  <si>
    <t>9479771209</t>
  </si>
  <si>
    <t>9479771210</t>
  </si>
  <si>
    <t>BOG/RCH</t>
  </si>
  <si>
    <t>RCH/BOG</t>
  </si>
  <si>
    <t>33049</t>
  </si>
  <si>
    <t>33074</t>
  </si>
  <si>
    <t>33075</t>
  </si>
  <si>
    <t>33076</t>
  </si>
  <si>
    <t>33091</t>
  </si>
  <si>
    <t>33092</t>
  </si>
  <si>
    <t>33150</t>
  </si>
  <si>
    <t>33155</t>
  </si>
  <si>
    <t>33222</t>
  </si>
  <si>
    <t>33223</t>
  </si>
  <si>
    <t>33312</t>
  </si>
  <si>
    <t>33375</t>
  </si>
  <si>
    <t>33378</t>
  </si>
  <si>
    <t>1018479407</t>
  </si>
  <si>
    <t>79357452</t>
  </si>
  <si>
    <t>1015411255</t>
  </si>
  <si>
    <t>78759892</t>
  </si>
  <si>
    <t>1031159982</t>
  </si>
  <si>
    <t>1103218379</t>
  </si>
  <si>
    <t>1014213832</t>
  </si>
  <si>
    <t>85448711</t>
  </si>
  <si>
    <t>36559483</t>
  </si>
  <si>
    <t>ALVARADO DANIELS / CARLOS SEBASTIAN</t>
  </si>
  <si>
    <t>PLATA GONZALEZ / JAVIER</t>
  </si>
  <si>
    <t>TAPIA PENATES / CARLOS DAVID</t>
  </si>
  <si>
    <t>TOBIO CARDENAS / ALEXANDER RAFAEL</t>
  </si>
  <si>
    <t>HIGUERA CUERVO / ANDRO SEBASTIAN</t>
  </si>
  <si>
    <t>MENDOZA GOMEZ / ERICK SAUL</t>
  </si>
  <si>
    <t>CARRASCAL QUINTERO / MICHAEL EMMANUEL</t>
  </si>
  <si>
    <t>OVALLE MARTINEZ / JAVIER JESUS</t>
  </si>
  <si>
    <t xml:space="preserve">GUARDIOLA/ONEIDA </t>
  </si>
  <si>
    <t xml:space="preserve">OCHOA HINOJOSA/ROCIO </t>
  </si>
  <si>
    <t>9479783687</t>
  </si>
  <si>
    <t>9479783705</t>
  </si>
  <si>
    <t>9479783708</t>
  </si>
  <si>
    <t>9479783709</t>
  </si>
  <si>
    <t>9479783721</t>
  </si>
  <si>
    <t>9479783722</t>
  </si>
  <si>
    <t>9479802529</t>
  </si>
  <si>
    <t>9479802521</t>
  </si>
  <si>
    <t>9479802564</t>
  </si>
  <si>
    <t>9479802565</t>
  </si>
  <si>
    <t>9479821547</t>
  </si>
  <si>
    <t>9479821569</t>
  </si>
  <si>
    <t>9479821571</t>
  </si>
  <si>
    <t>BOG/MDE/BOG</t>
  </si>
  <si>
    <t>BOG/MTR/BOG</t>
  </si>
  <si>
    <t>BGA/BOG/BGA</t>
  </si>
  <si>
    <t>PPN/BOG/PPN</t>
  </si>
  <si>
    <t>33203</t>
  </si>
  <si>
    <t>1067406378</t>
  </si>
  <si>
    <t>TORRES VARGAS / LUIS FERNANDO</t>
  </si>
  <si>
    <t>9479802540</t>
  </si>
  <si>
    <t>33400</t>
  </si>
  <si>
    <t>33433</t>
  </si>
  <si>
    <t>33454</t>
  </si>
  <si>
    <t>33455</t>
  </si>
  <si>
    <t>33472</t>
  </si>
  <si>
    <t>33473</t>
  </si>
  <si>
    <t>33474</t>
  </si>
  <si>
    <t>33475</t>
  </si>
  <si>
    <t>33483</t>
  </si>
  <si>
    <t>33484</t>
  </si>
  <si>
    <t>33492</t>
  </si>
  <si>
    <t>33493</t>
  </si>
  <si>
    <t>33535</t>
  </si>
  <si>
    <t>33599</t>
  </si>
  <si>
    <t>33635</t>
  </si>
  <si>
    <t>33665</t>
  </si>
  <si>
    <t>1046266826</t>
  </si>
  <si>
    <t>66859857</t>
  </si>
  <si>
    <t>9146407</t>
  </si>
  <si>
    <t>45541594</t>
  </si>
  <si>
    <t>12021511</t>
  </si>
  <si>
    <t>11803632</t>
  </si>
  <si>
    <t>1050972612</t>
  </si>
  <si>
    <t>79111486</t>
  </si>
  <si>
    <t>PENA ALMANZA / ANDRES RAFAEL</t>
  </si>
  <si>
    <t>SALAZAR MONTANO/MARLEN YULY</t>
  </si>
  <si>
    <t>GOMEZ PACHECO / HENRY GABRIEL</t>
  </si>
  <si>
    <t>LOZANO TOVAR / YARLEDY</t>
  </si>
  <si>
    <t>MURILLO LOZANO / GUILLERMO</t>
  </si>
  <si>
    <t>RENTERIA BECERRA/AMILKAR</t>
  </si>
  <si>
    <t xml:space="preserve">PALOMO LICONA/OSWALDY </t>
  </si>
  <si>
    <t>GONZALEZ ALARCON / RICARDO</t>
  </si>
  <si>
    <t>GONZALEZ ALARCON/RICARDO</t>
  </si>
  <si>
    <t>CLIC</t>
  </si>
  <si>
    <t>9479844153</t>
  </si>
  <si>
    <t>0333311467</t>
  </si>
  <si>
    <t>9479844189</t>
  </si>
  <si>
    <t>9479844190</t>
  </si>
  <si>
    <t>9479844207</t>
  </si>
  <si>
    <t>9479844208</t>
  </si>
  <si>
    <t>9479844209</t>
  </si>
  <si>
    <t>9479844210</t>
  </si>
  <si>
    <t>2463372807</t>
  </si>
  <si>
    <t>2463372808</t>
  </si>
  <si>
    <t>0333314983</t>
  </si>
  <si>
    <t>0333314984</t>
  </si>
  <si>
    <t>9479862255</t>
  </si>
  <si>
    <t>9479862279</t>
  </si>
  <si>
    <t>9479862333</t>
  </si>
  <si>
    <t>2463376535</t>
  </si>
  <si>
    <t>BAQ/BOG/BAQ</t>
  </si>
  <si>
    <t>CLO/GPI/CLO</t>
  </si>
  <si>
    <t>APO/BOG</t>
  </si>
  <si>
    <t>BOG/EOH/APO</t>
  </si>
  <si>
    <t>CLO/TCO/BOG</t>
  </si>
  <si>
    <t>33743</t>
  </si>
  <si>
    <t>33748</t>
  </si>
  <si>
    <t>33750</t>
  </si>
  <si>
    <t>33751</t>
  </si>
  <si>
    <t>33752</t>
  </si>
  <si>
    <t>33753</t>
  </si>
  <si>
    <t>33756</t>
  </si>
  <si>
    <t>33758</t>
  </si>
  <si>
    <t>33787</t>
  </si>
  <si>
    <t>33788</t>
  </si>
  <si>
    <t>33839</t>
  </si>
  <si>
    <t>33842</t>
  </si>
  <si>
    <t>33871</t>
  </si>
  <si>
    <t>33882</t>
  </si>
  <si>
    <t>33893</t>
  </si>
  <si>
    <t>33944</t>
  </si>
  <si>
    <t>33961</t>
  </si>
  <si>
    <t>1067946578</t>
  </si>
  <si>
    <t>72229989</t>
  </si>
  <si>
    <t>78076103</t>
  </si>
  <si>
    <t>1152436061</t>
  </si>
  <si>
    <t>85450509</t>
  </si>
  <si>
    <t>26366989</t>
  </si>
  <si>
    <t>AVILA LOPEZ / MARIA FERNANDA</t>
  </si>
  <si>
    <t>DE LA RANS MERLANO / EDDIEN ENRIQUE</t>
  </si>
  <si>
    <t>SALEME PEREZ / ELIAS EDUARDO</t>
  </si>
  <si>
    <t xml:space="preserve">NOVOA PERALTA/MILENA </t>
  </si>
  <si>
    <t>HIGUERA CUERVO / ANDRO</t>
  </si>
  <si>
    <t>JIMENEZ JARAMILLO/MARIA FERNANDA</t>
  </si>
  <si>
    <t>CASTILLO MENDOZA/SUATH ELENARNANDA</t>
  </si>
  <si>
    <t>AVILES BERNAL / MONICA</t>
  </si>
  <si>
    <t>MUNOZ DIAZ / EDWIN MARTIN</t>
  </si>
  <si>
    <t>MORENO MURILLO/ANNE ILSE</t>
  </si>
  <si>
    <t>9479881015</t>
  </si>
  <si>
    <t>9479881020</t>
  </si>
  <si>
    <t>9479881023</t>
  </si>
  <si>
    <t>9479881022</t>
  </si>
  <si>
    <t>9479881024</t>
  </si>
  <si>
    <t>9479881025</t>
  </si>
  <si>
    <t>9479881029</t>
  </si>
  <si>
    <t>9479881030</t>
  </si>
  <si>
    <t>9479881032</t>
  </si>
  <si>
    <t>9479881033</t>
  </si>
  <si>
    <t>2463378991</t>
  </si>
  <si>
    <t>2463378992</t>
  </si>
  <si>
    <t>4856156423</t>
  </si>
  <si>
    <t>4856156426</t>
  </si>
  <si>
    <t>2463380950</t>
  </si>
  <si>
    <t>4856156460</t>
  </si>
  <si>
    <t>4856156471</t>
  </si>
  <si>
    <t>4856172564</t>
  </si>
  <si>
    <t>4856172565</t>
  </si>
  <si>
    <t>4856172584</t>
  </si>
  <si>
    <t>BOG/CTG</t>
  </si>
  <si>
    <t>BOG/CZU/BOG</t>
  </si>
  <si>
    <t>BOG/FLA/BOG</t>
  </si>
  <si>
    <t>MDE/BOG</t>
  </si>
  <si>
    <t>BSC/EOH/BOG</t>
  </si>
  <si>
    <t>BOG/EJA/BOG</t>
  </si>
  <si>
    <t>BOG/MTR</t>
  </si>
  <si>
    <t>CORTE 24 MAYO - 15 JUNIO</t>
  </si>
  <si>
    <t xml:space="preserve">CORTE DEL 24 DE MAYO- 15 JUNIO </t>
  </si>
  <si>
    <t>V45267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</si>
</sst>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&quot;$&quot;\ #,##0"/>
    <numFmt numFmtId="167" formatCode="_(&quot;$&quot;\ * #,##0_);_(&quot;$&quot;\ * \(#,##0\);_(&quot;$&quot;\ * &quot;-&quot;??_);_(@_)"/>
    <numFmt numFmtId="168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12"/>
      <color theme="5" tint="-0.249977111117893"/>
      <name val="Arial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2" fillId="0" borderId="0" applyBorder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14" fontId="4" fillId="0" borderId="0" xfId="0" applyNumberFormat="1" applyFont="1" applyAlignment="1">
      <alignment wrapText="1"/>
    </xf>
    <xf numFmtId="165" fontId="4" fillId="0" borderId="0" xfId="1" applyNumberFormat="1" applyFont="1" applyAlignment="1">
      <alignment wrapText="1"/>
    </xf>
    <xf numFmtId="165" fontId="4" fillId="0" borderId="0" xfId="0" applyNumberFormat="1" applyFont="1" applyAlignment="1">
      <alignment wrapText="1"/>
    </xf>
    <xf numFmtId="1" fontId="4" fillId="0" borderId="0" xfId="0" applyNumberFormat="1" applyFont="1" applyAlignment="1">
      <alignment wrapText="1"/>
    </xf>
    <xf numFmtId="0" fontId="7" fillId="0" borderId="0" xfId="0" applyFont="1" applyAlignment="1">
      <alignment horizontal="center" wrapText="1"/>
    </xf>
    <xf numFmtId="4" fontId="10" fillId="0" borderId="0" xfId="0" applyNumberFormat="1" applyFont="1" applyAlignment="1">
      <alignment wrapText="1"/>
    </xf>
    <xf numFmtId="0" fontId="10" fillId="0" borderId="0" xfId="0" applyFont="1" applyAlignment="1">
      <alignment wrapText="1"/>
    </xf>
    <xf numFmtId="0" fontId="6" fillId="0" borderId="4" xfId="3" applyFont="1" applyFill="1" applyBorder="1" applyAlignment="1">
      <alignment horizontal="center" wrapText="1"/>
    </xf>
    <xf numFmtId="166" fontId="6" fillId="0" borderId="4" xfId="1" applyNumberFormat="1" applyFont="1" applyFill="1" applyBorder="1" applyAlignment="1">
      <alignment wrapText="1"/>
    </xf>
    <xf numFmtId="0" fontId="6" fillId="0" borderId="4" xfId="3" applyFont="1" applyFill="1" applyBorder="1" applyAlignment="1">
      <alignment horizontal="center" vertical="center" wrapText="1"/>
    </xf>
    <xf numFmtId="166" fontId="11" fillId="0" borderId="4" xfId="0" applyNumberFormat="1" applyFont="1" applyBorder="1" applyAlignment="1">
      <alignment horizontal="right" wrapText="1"/>
    </xf>
    <xf numFmtId="166" fontId="4" fillId="0" borderId="0" xfId="0" applyNumberFormat="1" applyFont="1" applyAlignment="1">
      <alignment horizontal="center" vertical="center" wrapText="1"/>
    </xf>
    <xf numFmtId="167" fontId="4" fillId="0" borderId="0" xfId="1" applyNumberFormat="1" applyFont="1" applyFill="1" applyBorder="1" applyAlignment="1">
      <alignment wrapText="1"/>
    </xf>
    <xf numFmtId="167" fontId="4" fillId="0" borderId="0" xfId="1" applyNumberFormat="1" applyFont="1" applyAlignment="1">
      <alignment wrapText="1"/>
    </xf>
    <xf numFmtId="168" fontId="4" fillId="0" borderId="0" xfId="0" applyNumberFormat="1" applyFont="1" applyAlignment="1">
      <alignment horizontal="center" wrapText="1"/>
    </xf>
    <xf numFmtId="22" fontId="4" fillId="0" borderId="0" xfId="0" applyNumberFormat="1" applyFont="1" applyAlignment="1">
      <alignment horizontal="center" wrapText="1"/>
    </xf>
    <xf numFmtId="2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wrapText="1"/>
    </xf>
    <xf numFmtId="14" fontId="7" fillId="0" borderId="0" xfId="2" applyNumberFormat="1" applyFont="1" applyFill="1" applyBorder="1" applyAlignment="1">
      <alignment horizontal="center" wrapText="1"/>
    </xf>
    <xf numFmtId="22" fontId="7" fillId="0" borderId="0" xfId="0" applyNumberFormat="1" applyFont="1" applyAlignment="1">
      <alignment horizontal="center" wrapText="1"/>
    </xf>
    <xf numFmtId="165" fontId="7" fillId="0" borderId="0" xfId="1" applyNumberFormat="1" applyFont="1" applyAlignment="1">
      <alignment horizontal="center" wrapText="1"/>
    </xf>
    <xf numFmtId="167" fontId="4" fillId="0" borderId="0" xfId="1" applyNumberFormat="1" applyFont="1" applyAlignment="1">
      <alignment horizontal="center" vertical="center" wrapText="1"/>
    </xf>
    <xf numFmtId="22" fontId="4" fillId="0" borderId="0" xfId="0" applyNumberFormat="1" applyFont="1" applyAlignment="1">
      <alignment wrapText="1"/>
    </xf>
    <xf numFmtId="14" fontId="4" fillId="0" borderId="0" xfId="1" applyNumberFormat="1" applyFont="1" applyAlignment="1">
      <alignment wrapText="1"/>
    </xf>
    <xf numFmtId="166" fontId="6" fillId="4" borderId="4" xfId="0" applyNumberFormat="1" applyFont="1" applyFill="1" applyBorder="1" applyAlignment="1">
      <alignment wrapText="1"/>
    </xf>
    <xf numFmtId="0" fontId="6" fillId="4" borderId="4" xfId="3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166" fontId="2" fillId="0" borderId="4" xfId="1" applyNumberFormat="1" applyFont="1" applyBorder="1" applyAlignment="1">
      <alignment horizontal="center" vertical="center"/>
    </xf>
    <xf numFmtId="165" fontId="5" fillId="0" borderId="0" xfId="3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Border="1" applyAlignment="1">
      <alignment vertical="center" wrapText="1"/>
    </xf>
    <xf numFmtId="165" fontId="5" fillId="0" borderId="0" xfId="3" applyNumberFormat="1" applyFont="1" applyFill="1" applyBorder="1" applyAlignment="1">
      <alignment vertical="center" wrapText="1"/>
    </xf>
    <xf numFmtId="0" fontId="5" fillId="0" borderId="0" xfId="3" applyFont="1" applyFill="1" applyBorder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3" applyFont="1" applyFill="1" applyBorder="1" applyAlignment="1">
      <alignment wrapText="1"/>
    </xf>
    <xf numFmtId="0" fontId="9" fillId="0" borderId="0" xfId="3" applyFont="1" applyFill="1" applyBorder="1" applyAlignment="1">
      <alignment vertical="center" wrapText="1"/>
    </xf>
    <xf numFmtId="14" fontId="0" fillId="0" borderId="4" xfId="0" applyNumberFormat="1" applyBorder="1"/>
    <xf numFmtId="165" fontId="0" fillId="0" borderId="4" xfId="1" applyNumberFormat="1" applyFont="1" applyBorder="1"/>
    <xf numFmtId="1" fontId="5" fillId="0" borderId="0" xfId="0" applyNumberFormat="1" applyFont="1" applyAlignment="1">
      <alignment horizontal="center" wrapText="1"/>
    </xf>
    <xf numFmtId="2" fontId="5" fillId="0" borderId="0" xfId="0" applyNumberFormat="1" applyFont="1" applyAlignment="1">
      <alignment horizontal="center" wrapText="1"/>
    </xf>
    <xf numFmtId="4" fontId="0" fillId="0" borderId="0" xfId="0" applyNumberFormat="1"/>
    <xf numFmtId="0" fontId="0" fillId="0" borderId="4" xfId="0" applyBorder="1" applyAlignment="1">
      <alignment horizontal="center" vertical="center"/>
    </xf>
    <xf numFmtId="165" fontId="0" fillId="0" borderId="4" xfId="1" applyNumberFormat="1" applyFont="1" applyBorder="1" applyAlignment="1"/>
    <xf numFmtId="14" fontId="0" fillId="0" borderId="4" xfId="0" applyNumberFormat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/>
    </xf>
    <xf numFmtId="165" fontId="1" fillId="0" borderId="4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16" fontId="4" fillId="0" borderId="0" xfId="0" applyNumberFormat="1" applyFont="1" applyAlignment="1">
      <alignment wrapText="1"/>
    </xf>
    <xf numFmtId="0" fontId="13" fillId="0" borderId="4" xfId="0" applyFont="1" applyBorder="1" applyAlignment="1">
      <alignment horizontal="center"/>
    </xf>
    <xf numFmtId="0" fontId="14" fillId="6" borderId="4" xfId="3" applyFont="1" applyFill="1" applyBorder="1" applyAlignment="1">
      <alignment horizontal="center"/>
    </xf>
    <xf numFmtId="0" fontId="14" fillId="6" borderId="0" xfId="3" applyFont="1" applyFill="1" applyBorder="1" applyAlignment="1">
      <alignment horizontal="center"/>
    </xf>
    <xf numFmtId="0" fontId="14" fillId="6" borderId="2" xfId="3" applyFont="1" applyFill="1" applyBorder="1" applyAlignment="1">
      <alignment horizontal="center"/>
    </xf>
    <xf numFmtId="0" fontId="14" fillId="6" borderId="1" xfId="3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 wrapText="1"/>
    </xf>
    <xf numFmtId="164" fontId="7" fillId="4" borderId="9" xfId="0" applyNumberFormat="1" applyFont="1" applyFill="1" applyBorder="1" applyAlignment="1">
      <alignment horizontal="center" wrapText="1"/>
    </xf>
    <xf numFmtId="14" fontId="7" fillId="4" borderId="9" xfId="0" applyNumberFormat="1" applyFont="1" applyFill="1" applyBorder="1" applyAlignment="1">
      <alignment horizontal="center" wrapText="1"/>
    </xf>
    <xf numFmtId="165" fontId="7" fillId="4" borderId="9" xfId="0" applyNumberFormat="1" applyFont="1" applyFill="1" applyBorder="1" applyAlignment="1">
      <alignment horizontal="center" wrapText="1"/>
    </xf>
    <xf numFmtId="4" fontId="0" fillId="0" borderId="4" xfId="0" applyNumberFormat="1" applyBorder="1"/>
    <xf numFmtId="44" fontId="10" fillId="0" borderId="4" xfId="1" applyFont="1" applyFill="1" applyBorder="1" applyAlignment="1">
      <alignment wrapText="1"/>
    </xf>
    <xf numFmtId="0" fontId="16" fillId="6" borderId="4" xfId="3" applyFont="1" applyFill="1" applyBorder="1" applyAlignment="1">
      <alignment horizontal="center" vertical="center"/>
    </xf>
    <xf numFmtId="0" fontId="16" fillId="6" borderId="4" xfId="3" applyFont="1" applyFill="1" applyBorder="1" applyAlignment="1">
      <alignment horizontal="center" vertical="center" wrapText="1"/>
    </xf>
    <xf numFmtId="0" fontId="14" fillId="6" borderId="4" xfId="3" applyFont="1" applyFill="1" applyBorder="1" applyAlignment="1">
      <alignment horizontal="center" vertical="center"/>
    </xf>
    <xf numFmtId="14" fontId="0" fillId="0" borderId="4" xfId="1" applyNumberFormat="1" applyFont="1" applyBorder="1" applyAlignment="1">
      <alignment horizontal="center"/>
    </xf>
    <xf numFmtId="9" fontId="4" fillId="0" borderId="0" xfId="2" applyFont="1" applyAlignment="1">
      <alignment horizontal="center" wrapText="1"/>
    </xf>
    <xf numFmtId="9" fontId="4" fillId="0" borderId="0" xfId="0" applyNumberFormat="1" applyFont="1" applyAlignment="1">
      <alignment horizontal="center" wrapText="1"/>
    </xf>
    <xf numFmtId="9" fontId="4" fillId="0" borderId="0" xfId="2" applyFont="1" applyAlignment="1">
      <alignment horizontal="right" wrapText="1"/>
    </xf>
    <xf numFmtId="0" fontId="8" fillId="3" borderId="2" xfId="3" applyFont="1" applyFill="1" applyBorder="1" applyAlignment="1">
      <alignment horizontal="center"/>
    </xf>
    <xf numFmtId="0" fontId="8" fillId="3" borderId="1" xfId="3" applyFont="1" applyFill="1" applyBorder="1" applyAlignment="1">
      <alignment horizontal="center"/>
    </xf>
    <xf numFmtId="0" fontId="8" fillId="3" borderId="3" xfId="3" applyFont="1" applyFill="1" applyBorder="1" applyAlignment="1">
      <alignment horizontal="center"/>
    </xf>
    <xf numFmtId="14" fontId="4" fillId="3" borderId="6" xfId="0" applyNumberFormat="1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/>
    </xf>
    <xf numFmtId="14" fontId="4" fillId="3" borderId="7" xfId="0" applyNumberFormat="1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6" fillId="3" borderId="2" xfId="3" applyFont="1" applyFill="1" applyBorder="1" applyAlignment="1">
      <alignment horizontal="center"/>
    </xf>
    <xf numFmtId="0" fontId="6" fillId="3" borderId="1" xfId="3" applyFont="1" applyFill="1" applyBorder="1" applyAlignment="1">
      <alignment horizontal="center"/>
    </xf>
    <xf numFmtId="0" fontId="6" fillId="3" borderId="3" xfId="3" applyFont="1" applyFill="1" applyBorder="1" applyAlignment="1">
      <alignment horizontal="center"/>
    </xf>
    <xf numFmtId="166" fontId="6" fillId="3" borderId="2" xfId="3" applyNumberFormat="1" applyFont="1" applyFill="1" applyBorder="1" applyAlignment="1">
      <alignment horizontal="center" vertical="center"/>
    </xf>
    <xf numFmtId="166" fontId="6" fillId="3" borderId="1" xfId="3" applyNumberFormat="1" applyFont="1" applyFill="1" applyBorder="1" applyAlignment="1">
      <alignment horizontal="center" vertical="center"/>
    </xf>
    <xf numFmtId="166" fontId="6" fillId="3" borderId="3" xfId="3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 wrapText="1"/>
    </xf>
    <xf numFmtId="14" fontId="15" fillId="3" borderId="2" xfId="0" applyNumberFormat="1" applyFont="1" applyFill="1" applyBorder="1" applyAlignment="1">
      <alignment horizontal="center"/>
    </xf>
    <xf numFmtId="14" fontId="15" fillId="3" borderId="1" xfId="0" applyNumberFormat="1" applyFont="1" applyFill="1" applyBorder="1" applyAlignment="1">
      <alignment horizontal="center"/>
    </xf>
    <xf numFmtId="14" fontId="15" fillId="3" borderId="3" xfId="0" applyNumberFormat="1" applyFont="1" applyFill="1" applyBorder="1" applyAlignment="1">
      <alignment horizontal="center"/>
    </xf>
    <xf numFmtId="14" fontId="15" fillId="3" borderId="8" xfId="0" applyNumberFormat="1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</cellXfs>
  <cellStyles count="6">
    <cellStyle name="Énfasis1" xfId="3" builtinId="29"/>
    <cellStyle name="Moneda" xfId="1" builtinId="4"/>
    <cellStyle name="Moneda 2" xfId="5" xr:uid="{492E809C-7507-4484-A831-3F8B57D09DF2}"/>
    <cellStyle name="Normal" xfId="0" builtinId="0"/>
    <cellStyle name="Normal 2" xfId="4" xr:uid="{9D104090-1F82-4222-B0FF-BAD14CEA0FEB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876299</xdr:colOff>
      <xdr:row>3</xdr:row>
      <xdr:rowOff>95250</xdr:rowOff>
    </xdr:from>
    <xdr:ext cx="4976132" cy="504825"/>
    <xdr:pic>
      <xdr:nvPicPr>
        <xdr:cNvPr id="2" name="4 Imagen">
          <a:extLst>
            <a:ext uri="{FF2B5EF4-FFF2-40B4-BE49-F238E27FC236}">
              <a16:creationId xmlns:a16="http://schemas.microsoft.com/office/drawing/2014/main" id="{5A6AD01D-AC17-4854-AF91-9FB5D542E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799" y="666750"/>
          <a:ext cx="4976132" cy="50482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826574</xdr:colOff>
      <xdr:row>5</xdr:row>
      <xdr:rowOff>38990</xdr:rowOff>
    </xdr:from>
    <xdr:ext cx="5483737" cy="556321"/>
    <xdr:pic>
      <xdr:nvPicPr>
        <xdr:cNvPr id="2" name="4 Imagen">
          <a:extLst>
            <a:ext uri="{FF2B5EF4-FFF2-40B4-BE49-F238E27FC236}">
              <a16:creationId xmlns:a16="http://schemas.microsoft.com/office/drawing/2014/main" id="{65C56FBD-6E39-4ACE-A541-392F9B47D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4699" y="1003396"/>
          <a:ext cx="5483737" cy="55632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707512</xdr:colOff>
      <xdr:row>4</xdr:row>
      <xdr:rowOff>86615</xdr:rowOff>
    </xdr:from>
    <xdr:ext cx="5483737" cy="556321"/>
    <xdr:pic>
      <xdr:nvPicPr>
        <xdr:cNvPr id="2" name="4 Imagen">
          <a:extLst>
            <a:ext uri="{FF2B5EF4-FFF2-40B4-BE49-F238E27FC236}">
              <a16:creationId xmlns:a16="http://schemas.microsoft.com/office/drawing/2014/main" id="{C48B7822-DD63-4875-9435-3B8B99E00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5356" y="872428"/>
          <a:ext cx="5483737" cy="55632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C10:D30"/>
  <sheetViews>
    <sheetView topLeftCell="A4" workbookViewId="0">
      <selection activeCell="D38" sqref="D38"/>
    </sheetView>
  </sheetViews>
  <sheetFormatPr baseColWidth="10" defaultRowHeight="15" x14ac:dyDescent="0.25"/>
  <cols>
    <col min="1" max="1" width="3.85546875" customWidth="1"/>
    <col min="2" max="2" width="4.7109375" customWidth="1"/>
    <col min="3" max="3" width="33.85546875" customWidth="1"/>
    <col min="4" max="4" width="72.42578125" customWidth="1"/>
  </cols>
  <sheetData>
    <row r="10" spans="3:4" x14ac:dyDescent="0.25">
      <c r="C10" s="32" t="s">
        <v>28</v>
      </c>
      <c r="D10" s="33" t="s">
        <v>29</v>
      </c>
    </row>
    <row r="11" spans="3:4" x14ac:dyDescent="0.25">
      <c r="C11" s="32" t="s">
        <v>30</v>
      </c>
      <c r="D11" s="33" t="s">
        <v>46</v>
      </c>
    </row>
    <row r="14" spans="3:4" x14ac:dyDescent="0.25">
      <c r="C14" s="32" t="s">
        <v>31</v>
      </c>
      <c r="D14" s="59" t="s">
        <v>47</v>
      </c>
    </row>
    <row r="15" spans="3:4" x14ac:dyDescent="0.25">
      <c r="C15" s="32" t="s">
        <v>25</v>
      </c>
      <c r="D15" s="38">
        <v>565000000</v>
      </c>
    </row>
    <row r="16" spans="3:4" x14ac:dyDescent="0.25">
      <c r="C16" s="32" t="s">
        <v>32</v>
      </c>
      <c r="D16" s="35">
        <v>46140</v>
      </c>
    </row>
    <row r="17" spans="3:4" x14ac:dyDescent="0.25">
      <c r="C17" s="32" t="s">
        <v>33</v>
      </c>
      <c r="D17" s="35">
        <v>46387</v>
      </c>
    </row>
    <row r="18" spans="3:4" x14ac:dyDescent="0.25">
      <c r="C18" s="32" t="s">
        <v>44</v>
      </c>
      <c r="D18" s="35"/>
    </row>
    <row r="19" spans="3:4" x14ac:dyDescent="0.25">
      <c r="C19" s="98" t="s">
        <v>34</v>
      </c>
      <c r="D19" s="98"/>
    </row>
    <row r="20" spans="3:4" x14ac:dyDescent="0.25">
      <c r="C20" s="36"/>
      <c r="D20" s="36"/>
    </row>
    <row r="22" spans="3:4" x14ac:dyDescent="0.25">
      <c r="C22" s="32" t="s">
        <v>35</v>
      </c>
      <c r="D22" s="34" t="s">
        <v>45</v>
      </c>
    </row>
    <row r="23" spans="3:4" x14ac:dyDescent="0.25">
      <c r="C23" s="32" t="s">
        <v>36</v>
      </c>
      <c r="D23" s="34" t="s">
        <v>48</v>
      </c>
    </row>
    <row r="25" spans="3:4" x14ac:dyDescent="0.25">
      <c r="C25" s="99" t="s">
        <v>37</v>
      </c>
      <c r="D25" s="100"/>
    </row>
    <row r="26" spans="3:4" x14ac:dyDescent="0.25">
      <c r="C26" s="101" t="s">
        <v>38</v>
      </c>
      <c r="D26" s="34" t="s">
        <v>49</v>
      </c>
    </row>
    <row r="27" spans="3:4" x14ac:dyDescent="0.25">
      <c r="C27" s="102"/>
      <c r="D27" s="37"/>
    </row>
    <row r="29" spans="3:4" x14ac:dyDescent="0.25">
      <c r="C29" s="32" t="s">
        <v>39</v>
      </c>
      <c r="D29" s="34" t="s">
        <v>40</v>
      </c>
    </row>
    <row r="30" spans="3:4" x14ac:dyDescent="0.25">
      <c r="C30" s="32" t="s">
        <v>41</v>
      </c>
      <c r="D30" s="36"/>
    </row>
  </sheetData>
  <mergeCells count="3">
    <mergeCell ref="C19:D19"/>
    <mergeCell ref="C25:D25"/>
    <mergeCell ref="C26:C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60699-A2C5-4059-8DD7-DFCC312F20E5}">
  <dimension ref="A2:ADV86"/>
  <sheetViews>
    <sheetView topLeftCell="A37" zoomScale="80" zoomScaleNormal="80" workbookViewId="0">
      <selection activeCell="C80" sqref="C80"/>
    </sheetView>
  </sheetViews>
  <sheetFormatPr baseColWidth="10" defaultColWidth="11.42578125" defaultRowHeight="15" x14ac:dyDescent="0.2"/>
  <cols>
    <col min="1" max="1" width="3.140625" style="3" customWidth="1"/>
    <col min="2" max="2" width="46.85546875" style="1" customWidth="1"/>
    <col min="3" max="3" width="47.85546875" style="1" customWidth="1"/>
    <col min="4" max="4" width="28.85546875" style="2" customWidth="1"/>
    <col min="5" max="5" width="15.42578125" style="2" customWidth="1"/>
    <col min="6" max="6" width="39.5703125" style="1" bestFit="1" customWidth="1"/>
    <col min="7" max="7" width="16.5703125" style="2" customWidth="1"/>
    <col min="8" max="8" width="29.5703125" style="3" customWidth="1"/>
    <col min="9" max="9" width="15.7109375" style="3" customWidth="1"/>
    <col min="10" max="10" width="31" style="3" customWidth="1"/>
    <col min="11" max="11" width="23.42578125" style="3" customWidth="1"/>
    <col min="12" max="12" width="23.42578125" style="5" customWidth="1"/>
    <col min="13" max="13" width="31.42578125" style="3" customWidth="1"/>
    <col min="14" max="15" width="18.5703125" style="6" customWidth="1"/>
    <col min="16" max="16" width="18.85546875" style="6" customWidth="1"/>
    <col min="17" max="17" width="14.28515625" style="7" customWidth="1"/>
    <col min="18" max="18" width="18.42578125" style="7" customWidth="1"/>
    <col min="19" max="19" width="19" style="7" customWidth="1"/>
    <col min="20" max="20" width="17.85546875" style="7" customWidth="1"/>
    <col min="21" max="21" width="17.140625" style="7" customWidth="1"/>
    <col min="22" max="22" width="20.28515625" style="7" customWidth="1"/>
    <col min="23" max="23" width="34.140625" style="3" bestFit="1" customWidth="1"/>
    <col min="24" max="24" width="21" style="3" customWidth="1"/>
    <col min="25" max="25" width="16.85546875" style="3" customWidth="1"/>
    <col min="26" max="26" width="15.5703125" style="3" bestFit="1" customWidth="1"/>
    <col min="27" max="27" width="14.28515625" style="3" bestFit="1" customWidth="1"/>
    <col min="28" max="28" width="13.85546875" style="3" customWidth="1"/>
    <col min="29" max="29" width="14.28515625" style="3" bestFit="1" customWidth="1"/>
    <col min="30" max="16384" width="11.42578125" style="3"/>
  </cols>
  <sheetData>
    <row r="2" spans="2:24" x14ac:dyDescent="0.2">
      <c r="B2" s="62" t="s">
        <v>0</v>
      </c>
      <c r="C2" s="80">
        <v>46158</v>
      </c>
      <c r="D2" s="81"/>
      <c r="E2" s="82"/>
      <c r="J2" s="4"/>
    </row>
    <row r="3" spans="2:24" ht="15.75" x14ac:dyDescent="0.25">
      <c r="B3" s="62" t="s">
        <v>2</v>
      </c>
      <c r="C3" s="83" t="str">
        <f>+CONTRATO!D11</f>
        <v xml:space="preserve">AUNAP </v>
      </c>
      <c r="D3" s="84"/>
      <c r="E3" s="85"/>
      <c r="J3" s="4"/>
    </row>
    <row r="4" spans="2:24" ht="15.75" x14ac:dyDescent="0.25">
      <c r="B4" s="62" t="s">
        <v>4</v>
      </c>
      <c r="C4" s="83" t="s">
        <v>55</v>
      </c>
      <c r="D4" s="84"/>
      <c r="E4" s="85"/>
      <c r="J4" s="4"/>
    </row>
    <row r="5" spans="2:24" ht="15.75" x14ac:dyDescent="0.25">
      <c r="B5" s="63" t="s">
        <v>1</v>
      </c>
      <c r="C5" s="86">
        <v>1</v>
      </c>
      <c r="D5" s="87"/>
      <c r="E5" s="88"/>
      <c r="H5" s="43"/>
      <c r="I5" s="43"/>
      <c r="J5" s="4"/>
    </row>
    <row r="6" spans="2:24" x14ac:dyDescent="0.2">
      <c r="B6" s="63" t="s">
        <v>3</v>
      </c>
      <c r="C6" s="77" t="s">
        <v>51</v>
      </c>
      <c r="D6" s="78"/>
      <c r="E6" s="79"/>
      <c r="F6" s="49"/>
      <c r="G6" s="4"/>
      <c r="H6" s="8"/>
      <c r="I6" s="5"/>
      <c r="K6" s="6"/>
      <c r="L6" s="6"/>
      <c r="M6" s="6"/>
      <c r="N6" s="7"/>
      <c r="O6" s="7"/>
      <c r="P6" s="7"/>
      <c r="T6" s="3"/>
      <c r="U6" s="3"/>
      <c r="V6" s="3"/>
    </row>
    <row r="7" spans="2:24" x14ac:dyDescent="0.2">
      <c r="B7" s="63" t="s">
        <v>5</v>
      </c>
      <c r="C7" s="77" t="s">
        <v>52</v>
      </c>
      <c r="D7" s="78"/>
      <c r="E7" s="79"/>
      <c r="F7" s="50"/>
      <c r="G7" s="4"/>
      <c r="I7" s="5"/>
      <c r="K7" s="6"/>
      <c r="L7" s="6"/>
      <c r="M7" s="6"/>
      <c r="N7" s="7"/>
      <c r="O7" s="7"/>
      <c r="P7" s="7"/>
      <c r="T7" s="3"/>
      <c r="U7" s="3"/>
      <c r="V7" s="3"/>
    </row>
    <row r="8" spans="2:24" ht="15.75" x14ac:dyDescent="0.2">
      <c r="B8" s="61" t="s">
        <v>56</v>
      </c>
      <c r="C8" s="89">
        <f>+CONTRATO!D15</f>
        <v>565000000</v>
      </c>
      <c r="D8" s="90"/>
      <c r="E8" s="91"/>
      <c r="F8" s="44"/>
      <c r="G8" s="3"/>
      <c r="I8" s="5"/>
      <c r="K8" s="6"/>
      <c r="L8" s="6"/>
      <c r="M8" s="40"/>
      <c r="N8" s="41"/>
      <c r="O8" s="41"/>
      <c r="P8" s="41"/>
      <c r="Q8" s="41"/>
      <c r="R8" s="39"/>
      <c r="S8" s="41"/>
      <c r="T8" s="92"/>
      <c r="U8" s="42"/>
      <c r="V8" s="3"/>
    </row>
    <row r="9" spans="2:24" ht="15.75" x14ac:dyDescent="0.25">
      <c r="B9" s="60" t="s">
        <v>53</v>
      </c>
      <c r="C9" s="93">
        <f>+CONTRATO!D16</f>
        <v>46140</v>
      </c>
      <c r="D9" s="94"/>
      <c r="E9" s="95"/>
      <c r="F9" s="43"/>
      <c r="G9" s="3"/>
      <c r="I9" s="5"/>
      <c r="K9" s="6"/>
      <c r="L9" s="6"/>
      <c r="M9" s="40"/>
      <c r="N9" s="41"/>
      <c r="O9" s="41"/>
      <c r="P9" s="41"/>
      <c r="Q9" s="41"/>
      <c r="R9" s="39"/>
      <c r="S9" s="41"/>
      <c r="T9" s="92"/>
      <c r="U9" s="42"/>
      <c r="V9" s="3"/>
    </row>
    <row r="10" spans="2:24" ht="15.75" x14ac:dyDescent="0.25">
      <c r="B10" s="61" t="s">
        <v>54</v>
      </c>
      <c r="C10" s="96">
        <v>46387</v>
      </c>
      <c r="D10" s="96"/>
      <c r="E10" s="96"/>
      <c r="H10" s="43"/>
      <c r="I10" s="43"/>
    </row>
    <row r="11" spans="2:24" x14ac:dyDescent="0.2">
      <c r="H11" s="43"/>
      <c r="I11" s="43"/>
    </row>
    <row r="12" spans="2:24" ht="16.5" customHeight="1" x14ac:dyDescent="0.2"/>
    <row r="13" spans="2:24" s="1" customFormat="1" ht="27.75" customHeight="1" x14ac:dyDescent="0.2">
      <c r="B13" s="70" t="s">
        <v>57</v>
      </c>
      <c r="C13" s="70" t="s">
        <v>6</v>
      </c>
      <c r="D13" s="70" t="s">
        <v>7</v>
      </c>
      <c r="E13" s="70" t="s">
        <v>8</v>
      </c>
      <c r="F13" s="70" t="s">
        <v>9</v>
      </c>
      <c r="G13" s="70" t="s">
        <v>10</v>
      </c>
      <c r="H13" s="70" t="s">
        <v>11</v>
      </c>
      <c r="I13" s="71" t="s">
        <v>12</v>
      </c>
      <c r="J13" s="70" t="s">
        <v>13</v>
      </c>
      <c r="K13" s="71" t="s">
        <v>14</v>
      </c>
      <c r="L13" s="71" t="s">
        <v>15</v>
      </c>
      <c r="M13" s="71" t="s">
        <v>16</v>
      </c>
      <c r="N13" s="71" t="s">
        <v>43</v>
      </c>
      <c r="O13" s="71" t="s">
        <v>17</v>
      </c>
      <c r="P13" s="71" t="s">
        <v>18</v>
      </c>
      <c r="Q13" s="71" t="s">
        <v>19</v>
      </c>
      <c r="R13" s="70" t="s">
        <v>20</v>
      </c>
      <c r="S13" s="70" t="s">
        <v>21</v>
      </c>
      <c r="T13" s="70" t="s">
        <v>121</v>
      </c>
      <c r="U13" s="70" t="s">
        <v>22</v>
      </c>
      <c r="V13" s="72" t="s">
        <v>23</v>
      </c>
      <c r="W13" s="70" t="s">
        <v>58</v>
      </c>
    </row>
    <row r="14" spans="2:24" s="11" customFormat="1" ht="17.25" customHeight="1" x14ac:dyDescent="0.25">
      <c r="B14" s="52" t="s">
        <v>59</v>
      </c>
      <c r="C14" s="54" t="s">
        <v>223</v>
      </c>
      <c r="D14" s="54">
        <v>46149</v>
      </c>
      <c r="E14" s="34" t="s">
        <v>74</v>
      </c>
      <c r="F14" s="54" t="s">
        <v>83</v>
      </c>
      <c r="G14" s="54" t="s">
        <v>94</v>
      </c>
      <c r="H14" s="54" t="s">
        <v>98</v>
      </c>
      <c r="I14" s="54" t="s">
        <v>112</v>
      </c>
      <c r="J14" s="54" t="s">
        <v>120</v>
      </c>
      <c r="K14" s="54">
        <v>46151.892361111102</v>
      </c>
      <c r="L14" s="73">
        <v>46151.892361111102</v>
      </c>
      <c r="M14" s="55">
        <v>290137</v>
      </c>
      <c r="N14" s="55">
        <v>41000</v>
      </c>
      <c r="O14" s="55">
        <v>62914</v>
      </c>
      <c r="P14" s="55">
        <v>25200</v>
      </c>
      <c r="Q14" s="55">
        <v>0</v>
      </c>
      <c r="R14" s="55">
        <v>46100</v>
      </c>
      <c r="S14" s="55">
        <v>8759</v>
      </c>
      <c r="T14" s="56">
        <v>-23211</v>
      </c>
      <c r="U14" s="55">
        <f>SUM(M14:T14)</f>
        <v>450899</v>
      </c>
      <c r="V14" s="68"/>
      <c r="W14" s="69"/>
      <c r="X14" s="10"/>
    </row>
    <row r="15" spans="2:24" s="11" customFormat="1" ht="17.25" customHeight="1" x14ac:dyDescent="0.25">
      <c r="B15" s="52" t="s">
        <v>60</v>
      </c>
      <c r="C15" s="54" t="s">
        <v>223</v>
      </c>
      <c r="D15" s="54">
        <v>46149</v>
      </c>
      <c r="E15" s="34" t="s">
        <v>75</v>
      </c>
      <c r="F15" s="54" t="s">
        <v>84</v>
      </c>
      <c r="G15" s="54" t="s">
        <v>94</v>
      </c>
      <c r="H15" s="54" t="s">
        <v>99</v>
      </c>
      <c r="I15" s="54" t="s">
        <v>112</v>
      </c>
      <c r="J15" s="54" t="s">
        <v>120</v>
      </c>
      <c r="K15" s="54">
        <v>46151.892361111102</v>
      </c>
      <c r="L15" s="73">
        <v>46151.892361111102</v>
      </c>
      <c r="M15" s="55">
        <v>290137</v>
      </c>
      <c r="N15" s="55">
        <v>41000</v>
      </c>
      <c r="O15" s="55">
        <v>62914</v>
      </c>
      <c r="P15" s="55">
        <v>25200</v>
      </c>
      <c r="Q15" s="55">
        <v>0</v>
      </c>
      <c r="R15" s="55">
        <v>46100</v>
      </c>
      <c r="S15" s="55">
        <v>8759</v>
      </c>
      <c r="T15" s="56">
        <v>-23211</v>
      </c>
      <c r="U15" s="55">
        <f t="shared" ref="U15:U56" si="0">SUM(M15:T15)</f>
        <v>450899</v>
      </c>
      <c r="V15" s="68"/>
      <c r="W15" s="69"/>
      <c r="X15" s="10"/>
    </row>
    <row r="16" spans="2:24" s="11" customFormat="1" ht="17.25" customHeight="1" x14ac:dyDescent="0.25">
      <c r="B16" s="52" t="s">
        <v>61</v>
      </c>
      <c r="C16" s="54" t="s">
        <v>223</v>
      </c>
      <c r="D16" s="54">
        <v>46153</v>
      </c>
      <c r="E16" s="34" t="s">
        <v>75</v>
      </c>
      <c r="F16" s="54" t="s">
        <v>85</v>
      </c>
      <c r="G16" s="54" t="s">
        <v>95</v>
      </c>
      <c r="H16" s="54" t="s">
        <v>100</v>
      </c>
      <c r="I16" s="54" t="s">
        <v>113</v>
      </c>
      <c r="J16" s="54" t="s">
        <v>120</v>
      </c>
      <c r="K16" s="54">
        <v>46155.625</v>
      </c>
      <c r="L16" s="73">
        <v>46155.625</v>
      </c>
      <c r="M16" s="55">
        <v>742840</v>
      </c>
      <c r="N16" s="55">
        <v>32700</v>
      </c>
      <c r="O16" s="55">
        <v>147350</v>
      </c>
      <c r="P16" s="55">
        <v>25200</v>
      </c>
      <c r="Q16" s="55">
        <v>0</v>
      </c>
      <c r="R16" s="55">
        <v>46100</v>
      </c>
      <c r="S16" s="55">
        <v>8759</v>
      </c>
      <c r="T16" s="56">
        <v>-59427</v>
      </c>
      <c r="U16" s="55">
        <f t="shared" si="0"/>
        <v>943522</v>
      </c>
      <c r="V16" s="68"/>
      <c r="W16" s="69"/>
      <c r="X16" s="10"/>
    </row>
    <row r="17" spans="2:24" s="11" customFormat="1" ht="17.25" customHeight="1" x14ac:dyDescent="0.25">
      <c r="B17" s="52" t="s">
        <v>62</v>
      </c>
      <c r="C17" s="54" t="s">
        <v>223</v>
      </c>
      <c r="D17" s="54">
        <v>46153</v>
      </c>
      <c r="E17" s="34" t="s">
        <v>75</v>
      </c>
      <c r="F17" s="54" t="s">
        <v>86</v>
      </c>
      <c r="G17" s="54" t="s">
        <v>96</v>
      </c>
      <c r="H17" s="52">
        <v>333273506</v>
      </c>
      <c r="I17" s="54" t="s">
        <v>114</v>
      </c>
      <c r="J17" s="54" t="s">
        <v>120</v>
      </c>
      <c r="K17" s="54">
        <v>46154.805555555598</v>
      </c>
      <c r="L17" s="73">
        <v>46154.805555555598</v>
      </c>
      <c r="M17" s="55">
        <v>970840</v>
      </c>
      <c r="N17" s="55">
        <v>0</v>
      </c>
      <c r="O17" s="55">
        <v>184460</v>
      </c>
      <c r="P17" s="55">
        <v>23700</v>
      </c>
      <c r="Q17" s="55">
        <v>0</v>
      </c>
      <c r="R17" s="55">
        <v>46100</v>
      </c>
      <c r="S17" s="55">
        <v>8759</v>
      </c>
      <c r="T17" s="56">
        <v>-77667</v>
      </c>
      <c r="U17" s="55">
        <f t="shared" si="0"/>
        <v>1156192</v>
      </c>
      <c r="V17" s="68"/>
      <c r="W17" s="69"/>
      <c r="X17" s="10"/>
    </row>
    <row r="18" spans="2:24" s="11" customFormat="1" ht="17.25" customHeight="1" x14ac:dyDescent="0.25">
      <c r="B18" s="52" t="s">
        <v>63</v>
      </c>
      <c r="C18" s="54" t="s">
        <v>223</v>
      </c>
      <c r="D18" s="54">
        <v>46154</v>
      </c>
      <c r="E18" s="34" t="s">
        <v>76</v>
      </c>
      <c r="F18" s="54" t="s">
        <v>87</v>
      </c>
      <c r="G18" s="54" t="s">
        <v>97</v>
      </c>
      <c r="H18" s="54" t="s">
        <v>101</v>
      </c>
      <c r="I18" s="54" t="s">
        <v>115</v>
      </c>
      <c r="J18" s="54" t="s">
        <v>120</v>
      </c>
      <c r="K18" s="54">
        <v>46155.614583333299</v>
      </c>
      <c r="L18" s="73">
        <v>46155.614583333299</v>
      </c>
      <c r="M18" s="55">
        <v>523700</v>
      </c>
      <c r="N18" s="55">
        <v>4110</v>
      </c>
      <c r="O18" s="55">
        <v>100284</v>
      </c>
      <c r="P18" s="55">
        <v>23700</v>
      </c>
      <c r="Q18" s="55">
        <v>0</v>
      </c>
      <c r="R18" s="55">
        <v>46100</v>
      </c>
      <c r="S18" s="55">
        <v>8759</v>
      </c>
      <c r="T18" s="56">
        <v>-41896</v>
      </c>
      <c r="U18" s="55">
        <f t="shared" si="0"/>
        <v>664757</v>
      </c>
      <c r="V18" s="68"/>
      <c r="W18" s="69"/>
      <c r="X18" s="10"/>
    </row>
    <row r="19" spans="2:24" s="11" customFormat="1" ht="17.25" customHeight="1" x14ac:dyDescent="0.25">
      <c r="B19" s="52" t="s">
        <v>64</v>
      </c>
      <c r="C19" s="54" t="s">
        <v>223</v>
      </c>
      <c r="D19" s="54">
        <v>46154</v>
      </c>
      <c r="E19" s="34" t="s">
        <v>77</v>
      </c>
      <c r="F19" s="54" t="s">
        <v>88</v>
      </c>
      <c r="G19" s="54" t="s">
        <v>97</v>
      </c>
      <c r="H19" s="54" t="s">
        <v>102</v>
      </c>
      <c r="I19" s="54" t="s">
        <v>115</v>
      </c>
      <c r="J19" s="54" t="s">
        <v>120</v>
      </c>
      <c r="K19" s="54">
        <v>46155.614583333299</v>
      </c>
      <c r="L19" s="73">
        <v>46155.614583333299</v>
      </c>
      <c r="M19" s="55">
        <v>523700</v>
      </c>
      <c r="N19" s="55">
        <v>4110</v>
      </c>
      <c r="O19" s="55">
        <v>100284</v>
      </c>
      <c r="P19" s="55">
        <v>23700</v>
      </c>
      <c r="Q19" s="55">
        <v>0</v>
      </c>
      <c r="R19" s="55">
        <v>46100</v>
      </c>
      <c r="S19" s="55">
        <v>8759</v>
      </c>
      <c r="T19" s="56">
        <v>-41896</v>
      </c>
      <c r="U19" s="55">
        <f t="shared" si="0"/>
        <v>664757</v>
      </c>
      <c r="V19" s="68"/>
      <c r="W19" s="69"/>
      <c r="X19" s="10"/>
    </row>
    <row r="20" spans="2:24" s="11" customFormat="1" ht="17.25" customHeight="1" x14ac:dyDescent="0.25">
      <c r="B20" s="52" t="s">
        <v>65</v>
      </c>
      <c r="C20" s="54" t="s">
        <v>223</v>
      </c>
      <c r="D20" s="54">
        <v>46154</v>
      </c>
      <c r="E20" s="34" t="s">
        <v>78</v>
      </c>
      <c r="F20" s="54" t="s">
        <v>89</v>
      </c>
      <c r="G20" s="54" t="s">
        <v>97</v>
      </c>
      <c r="H20" s="54" t="s">
        <v>103</v>
      </c>
      <c r="I20" s="54" t="s">
        <v>115</v>
      </c>
      <c r="J20" s="54" t="s">
        <v>120</v>
      </c>
      <c r="K20" s="54">
        <v>46155.614583333299</v>
      </c>
      <c r="L20" s="73">
        <v>46155.614583333299</v>
      </c>
      <c r="M20" s="55">
        <v>523700</v>
      </c>
      <c r="N20" s="55">
        <v>4110</v>
      </c>
      <c r="O20" s="55">
        <v>100284</v>
      </c>
      <c r="P20" s="55">
        <v>23700</v>
      </c>
      <c r="Q20" s="55">
        <v>0</v>
      </c>
      <c r="R20" s="55">
        <v>46100</v>
      </c>
      <c r="S20" s="55">
        <v>8759</v>
      </c>
      <c r="T20" s="56">
        <v>-41896</v>
      </c>
      <c r="U20" s="55">
        <f t="shared" si="0"/>
        <v>664757</v>
      </c>
      <c r="V20" s="68"/>
      <c r="W20" s="69"/>
      <c r="X20" s="10"/>
    </row>
    <row r="21" spans="2:24" s="11" customFormat="1" ht="17.25" customHeight="1" x14ac:dyDescent="0.25">
      <c r="B21" s="52" t="s">
        <v>66</v>
      </c>
      <c r="C21" s="54" t="s">
        <v>223</v>
      </c>
      <c r="D21" s="54">
        <v>46154</v>
      </c>
      <c r="E21" s="34" t="s">
        <v>76</v>
      </c>
      <c r="F21" s="54" t="s">
        <v>90</v>
      </c>
      <c r="G21" s="54" t="s">
        <v>97</v>
      </c>
      <c r="H21" s="54" t="s">
        <v>104</v>
      </c>
      <c r="I21" s="54" t="s">
        <v>116</v>
      </c>
      <c r="J21" s="54" t="s">
        <v>120</v>
      </c>
      <c r="K21" s="54">
        <v>46158.347916666702</v>
      </c>
      <c r="L21" s="73">
        <v>46158.347916666702</v>
      </c>
      <c r="M21" s="55">
        <v>467800</v>
      </c>
      <c r="N21" s="55">
        <v>4110</v>
      </c>
      <c r="O21" s="55">
        <v>89664</v>
      </c>
      <c r="P21" s="55">
        <v>25200</v>
      </c>
      <c r="Q21" s="55">
        <v>0</v>
      </c>
      <c r="R21" s="55">
        <v>46100</v>
      </c>
      <c r="S21" s="55">
        <v>8759</v>
      </c>
      <c r="T21" s="56">
        <v>-37424</v>
      </c>
      <c r="U21" s="55">
        <f t="shared" si="0"/>
        <v>604209</v>
      </c>
      <c r="V21" s="68"/>
      <c r="W21" s="69"/>
      <c r="X21" s="10"/>
    </row>
    <row r="22" spans="2:24" s="11" customFormat="1" ht="17.25" customHeight="1" x14ac:dyDescent="0.25">
      <c r="B22" s="52" t="s">
        <v>67</v>
      </c>
      <c r="C22" s="54" t="s">
        <v>223</v>
      </c>
      <c r="D22" s="54">
        <v>46154</v>
      </c>
      <c r="E22" s="34" t="s">
        <v>79</v>
      </c>
      <c r="F22" s="54" t="s">
        <v>89</v>
      </c>
      <c r="G22" s="54" t="s">
        <v>97</v>
      </c>
      <c r="H22" s="54" t="s">
        <v>105</v>
      </c>
      <c r="I22" s="54" t="s">
        <v>116</v>
      </c>
      <c r="J22" s="54" t="s">
        <v>120</v>
      </c>
      <c r="K22" s="54">
        <v>46158.347916666702</v>
      </c>
      <c r="L22" s="73">
        <v>46158.347916666702</v>
      </c>
      <c r="M22" s="55">
        <v>467800</v>
      </c>
      <c r="N22" s="55">
        <v>4110</v>
      </c>
      <c r="O22" s="55">
        <v>89664</v>
      </c>
      <c r="P22" s="55">
        <v>25200</v>
      </c>
      <c r="Q22" s="55">
        <v>0</v>
      </c>
      <c r="R22" s="55">
        <v>46100</v>
      </c>
      <c r="S22" s="55">
        <v>8759</v>
      </c>
      <c r="T22" s="56">
        <v>-37424</v>
      </c>
      <c r="U22" s="55">
        <f t="shared" si="0"/>
        <v>604209</v>
      </c>
      <c r="V22" s="68"/>
      <c r="W22" s="69"/>
      <c r="X22" s="10"/>
    </row>
    <row r="23" spans="2:24" s="11" customFormat="1" ht="17.25" customHeight="1" x14ac:dyDescent="0.25">
      <c r="B23" s="52" t="s">
        <v>68</v>
      </c>
      <c r="C23" s="54" t="s">
        <v>223</v>
      </c>
      <c r="D23" s="54">
        <v>46154</v>
      </c>
      <c r="E23" s="34" t="s">
        <v>77</v>
      </c>
      <c r="F23" s="54" t="s">
        <v>88</v>
      </c>
      <c r="G23" s="54" t="s">
        <v>97</v>
      </c>
      <c r="H23" s="54" t="s">
        <v>106</v>
      </c>
      <c r="I23" s="54" t="s">
        <v>116</v>
      </c>
      <c r="J23" s="54" t="s">
        <v>120</v>
      </c>
      <c r="K23" s="54">
        <v>46158.347916666702</v>
      </c>
      <c r="L23" s="73">
        <v>46158.347916666702</v>
      </c>
      <c r="M23" s="55">
        <v>467800</v>
      </c>
      <c r="N23" s="55">
        <v>4110</v>
      </c>
      <c r="O23" s="55">
        <v>89664</v>
      </c>
      <c r="P23" s="55">
        <v>25200</v>
      </c>
      <c r="Q23" s="55">
        <v>0</v>
      </c>
      <c r="R23" s="55">
        <v>46100</v>
      </c>
      <c r="S23" s="55">
        <v>8759</v>
      </c>
      <c r="T23" s="56">
        <v>-37424</v>
      </c>
      <c r="U23" s="55">
        <f t="shared" si="0"/>
        <v>604209</v>
      </c>
      <c r="V23" s="68"/>
      <c r="W23" s="69"/>
      <c r="X23" s="10"/>
    </row>
    <row r="24" spans="2:24" s="11" customFormat="1" ht="17.25" customHeight="1" x14ac:dyDescent="0.25">
      <c r="B24" s="52" t="s">
        <v>69</v>
      </c>
      <c r="C24" s="54" t="s">
        <v>223</v>
      </c>
      <c r="D24" s="54">
        <v>46154</v>
      </c>
      <c r="E24" s="34" t="s">
        <v>75</v>
      </c>
      <c r="F24" s="54" t="s">
        <v>91</v>
      </c>
      <c r="G24" s="54" t="s">
        <v>95</v>
      </c>
      <c r="H24" s="54" t="s">
        <v>107</v>
      </c>
      <c r="I24" s="54" t="s">
        <v>117</v>
      </c>
      <c r="J24" s="54" t="s">
        <v>120</v>
      </c>
      <c r="K24" s="54">
        <v>46155.920138888898</v>
      </c>
      <c r="L24" s="73">
        <v>46155.920138888898</v>
      </c>
      <c r="M24" s="55">
        <v>437221</v>
      </c>
      <c r="N24" s="55">
        <v>32700</v>
      </c>
      <c r="O24" s="55">
        <v>89283</v>
      </c>
      <c r="P24" s="55">
        <v>23700</v>
      </c>
      <c r="Q24" s="55">
        <v>0</v>
      </c>
      <c r="R24" s="55">
        <v>46100</v>
      </c>
      <c r="S24" s="55">
        <v>8759</v>
      </c>
      <c r="T24" s="56">
        <v>-34979</v>
      </c>
      <c r="U24" s="55">
        <f t="shared" si="0"/>
        <v>602784</v>
      </c>
      <c r="V24" s="68"/>
      <c r="W24" s="69"/>
      <c r="X24" s="10"/>
    </row>
    <row r="25" spans="2:24" s="11" customFormat="1" ht="17.25" customHeight="1" x14ac:dyDescent="0.25">
      <c r="B25" s="52" t="s">
        <v>70</v>
      </c>
      <c r="C25" s="54" t="s">
        <v>223</v>
      </c>
      <c r="D25" s="54">
        <v>46155</v>
      </c>
      <c r="E25" s="34" t="s">
        <v>80</v>
      </c>
      <c r="F25" s="54" t="s">
        <v>92</v>
      </c>
      <c r="G25" s="54" t="s">
        <v>94</v>
      </c>
      <c r="H25" s="54" t="s">
        <v>108</v>
      </c>
      <c r="I25" s="54" t="s">
        <v>117</v>
      </c>
      <c r="J25" s="54" t="s">
        <v>120</v>
      </c>
      <c r="K25" s="54">
        <v>46156.208333333299</v>
      </c>
      <c r="L25" s="73">
        <v>46156.208333333299</v>
      </c>
      <c r="M25" s="55">
        <v>740100</v>
      </c>
      <c r="N25" s="55">
        <v>41800</v>
      </c>
      <c r="O25" s="55">
        <v>148561</v>
      </c>
      <c r="P25" s="55">
        <v>23700</v>
      </c>
      <c r="Q25" s="55">
        <v>0</v>
      </c>
      <c r="R25" s="55">
        <v>83700</v>
      </c>
      <c r="S25" s="55">
        <v>15903</v>
      </c>
      <c r="T25" s="56">
        <v>-59208</v>
      </c>
      <c r="U25" s="55">
        <f t="shared" si="0"/>
        <v>994556</v>
      </c>
      <c r="V25" s="68"/>
      <c r="W25" s="69"/>
      <c r="X25" s="10"/>
    </row>
    <row r="26" spans="2:24" s="11" customFormat="1" ht="17.25" customHeight="1" x14ac:dyDescent="0.25">
      <c r="B26" s="52" t="s">
        <v>71</v>
      </c>
      <c r="C26" s="54" t="s">
        <v>223</v>
      </c>
      <c r="D26" s="54">
        <v>46155</v>
      </c>
      <c r="E26" s="34" t="s">
        <v>81</v>
      </c>
      <c r="F26" s="54" t="s">
        <v>91</v>
      </c>
      <c r="G26" s="54" t="s">
        <v>95</v>
      </c>
      <c r="H26" s="54" t="s">
        <v>109</v>
      </c>
      <c r="I26" s="54" t="s">
        <v>118</v>
      </c>
      <c r="J26" s="54" t="s">
        <v>120</v>
      </c>
      <c r="K26" s="54">
        <v>46157.920138888898</v>
      </c>
      <c r="L26" s="73">
        <v>46157.920138888898</v>
      </c>
      <c r="M26" s="55">
        <v>459700</v>
      </c>
      <c r="N26" s="55">
        <v>32700</v>
      </c>
      <c r="O26" s="55">
        <v>93553</v>
      </c>
      <c r="P26" s="55">
        <v>24800</v>
      </c>
      <c r="Q26" s="55">
        <v>0</v>
      </c>
      <c r="R26" s="55">
        <v>46100</v>
      </c>
      <c r="S26" s="55">
        <v>8759</v>
      </c>
      <c r="T26" s="56">
        <v>-36776</v>
      </c>
      <c r="U26" s="55">
        <f t="shared" si="0"/>
        <v>628836</v>
      </c>
      <c r="V26" s="68"/>
      <c r="W26" s="69"/>
      <c r="X26" s="10"/>
    </row>
    <row r="27" spans="2:24" s="11" customFormat="1" ht="17.25" customHeight="1" x14ac:dyDescent="0.25">
      <c r="B27" s="52" t="s">
        <v>72</v>
      </c>
      <c r="C27" s="54" t="s">
        <v>223</v>
      </c>
      <c r="D27" s="54">
        <v>46155</v>
      </c>
      <c r="E27" s="34" t="s">
        <v>80</v>
      </c>
      <c r="F27" s="54" t="s">
        <v>92</v>
      </c>
      <c r="G27" s="54" t="s">
        <v>95</v>
      </c>
      <c r="H27" s="54" t="s">
        <v>110</v>
      </c>
      <c r="I27" s="54" t="s">
        <v>118</v>
      </c>
      <c r="J27" s="54" t="s">
        <v>120</v>
      </c>
      <c r="K27" s="54">
        <v>46157.836805555598</v>
      </c>
      <c r="L27" s="73">
        <v>46157.836805555598</v>
      </c>
      <c r="M27" s="55">
        <v>615700</v>
      </c>
      <c r="N27" s="55">
        <v>32700</v>
      </c>
      <c r="O27" s="55">
        <v>123193</v>
      </c>
      <c r="P27" s="55">
        <v>24800</v>
      </c>
      <c r="Q27" s="55">
        <v>0</v>
      </c>
      <c r="R27" s="55">
        <v>46100</v>
      </c>
      <c r="S27" s="55">
        <v>8759</v>
      </c>
      <c r="T27" s="56">
        <v>-49256</v>
      </c>
      <c r="U27" s="55">
        <f t="shared" si="0"/>
        <v>801996</v>
      </c>
      <c r="V27" s="68"/>
      <c r="W27" s="69"/>
      <c r="X27" s="10"/>
    </row>
    <row r="28" spans="2:24" s="11" customFormat="1" ht="17.25" customHeight="1" x14ac:dyDescent="0.25">
      <c r="B28" s="52" t="s">
        <v>73</v>
      </c>
      <c r="C28" s="54" t="s">
        <v>223</v>
      </c>
      <c r="D28" s="54">
        <v>46156</v>
      </c>
      <c r="E28" s="34" t="s">
        <v>82</v>
      </c>
      <c r="F28" s="54" t="s">
        <v>93</v>
      </c>
      <c r="G28" s="54" t="s">
        <v>95</v>
      </c>
      <c r="H28" s="54" t="s">
        <v>111</v>
      </c>
      <c r="I28" s="54" t="s">
        <v>119</v>
      </c>
      <c r="J28" s="54" t="s">
        <v>120</v>
      </c>
      <c r="K28" s="54">
        <v>46162.739583333299</v>
      </c>
      <c r="L28" s="73">
        <v>46164.375</v>
      </c>
      <c r="M28" s="55">
        <v>586700</v>
      </c>
      <c r="N28" s="55">
        <v>65400</v>
      </c>
      <c r="O28" s="55">
        <v>123903</v>
      </c>
      <c r="P28" s="55">
        <v>48400</v>
      </c>
      <c r="Q28" s="55">
        <v>0</v>
      </c>
      <c r="R28" s="55">
        <v>83700</v>
      </c>
      <c r="S28" s="55">
        <v>15903</v>
      </c>
      <c r="T28" s="56">
        <v>-46936</v>
      </c>
      <c r="U28" s="55">
        <f t="shared" si="0"/>
        <v>877070</v>
      </c>
      <c r="V28" s="68"/>
      <c r="W28" s="69"/>
      <c r="X28" s="10"/>
    </row>
    <row r="29" spans="2:24" s="11" customFormat="1" ht="17.25" customHeight="1" x14ac:dyDescent="0.25">
      <c r="B29" s="52" t="s">
        <v>123</v>
      </c>
      <c r="C29" s="54" t="s">
        <v>223</v>
      </c>
      <c r="D29" s="54">
        <v>46161</v>
      </c>
      <c r="E29" s="34" t="s">
        <v>75</v>
      </c>
      <c r="F29" s="54" t="s">
        <v>91</v>
      </c>
      <c r="G29" s="54" t="s">
        <v>95</v>
      </c>
      <c r="H29" s="54" t="s">
        <v>182</v>
      </c>
      <c r="I29" s="54" t="s">
        <v>119</v>
      </c>
      <c r="J29" s="54" t="s">
        <v>120</v>
      </c>
      <c r="K29" s="54">
        <v>46162.864583333299</v>
      </c>
      <c r="L29" s="73">
        <v>46164.506944444402</v>
      </c>
      <c r="M29" s="55">
        <v>1384700</v>
      </c>
      <c r="N29" s="55">
        <v>65400</v>
      </c>
      <c r="O29" s="55">
        <v>275523</v>
      </c>
      <c r="P29" s="55">
        <v>48400</v>
      </c>
      <c r="Q29" s="55">
        <v>0</v>
      </c>
      <c r="R29" s="55">
        <v>83700</v>
      </c>
      <c r="S29" s="55">
        <v>15903</v>
      </c>
      <c r="T29" s="56">
        <v>-110776</v>
      </c>
      <c r="U29" s="55">
        <f>SUM(M29:T29)</f>
        <v>1762850</v>
      </c>
      <c r="V29" s="68"/>
      <c r="W29" s="69"/>
      <c r="X29" s="10"/>
    </row>
    <row r="30" spans="2:24" s="11" customFormat="1" ht="17.25" customHeight="1" x14ac:dyDescent="0.25">
      <c r="B30" s="52" t="s">
        <v>124</v>
      </c>
      <c r="C30" s="54" t="s">
        <v>223</v>
      </c>
      <c r="D30" s="54">
        <v>46161</v>
      </c>
      <c r="E30" s="34" t="s">
        <v>149</v>
      </c>
      <c r="F30" s="54" t="s">
        <v>165</v>
      </c>
      <c r="G30" s="54" t="s">
        <v>96</v>
      </c>
      <c r="H30" s="54" t="s">
        <v>183</v>
      </c>
      <c r="I30" s="54" t="s">
        <v>208</v>
      </c>
      <c r="J30" s="54" t="s">
        <v>120</v>
      </c>
      <c r="K30" s="54">
        <v>46162.694444444402</v>
      </c>
      <c r="L30" s="73">
        <v>46164.760416666701</v>
      </c>
      <c r="M30" s="55">
        <v>1219075</v>
      </c>
      <c r="N30" s="55">
        <v>0</v>
      </c>
      <c r="O30" s="55">
        <v>231624</v>
      </c>
      <c r="P30" s="55">
        <v>50400</v>
      </c>
      <c r="Q30" s="55">
        <v>0</v>
      </c>
      <c r="R30" s="55">
        <v>83700</v>
      </c>
      <c r="S30" s="55">
        <v>15903</v>
      </c>
      <c r="T30" s="56">
        <v>-97526</v>
      </c>
      <c r="U30" s="55">
        <f t="shared" ref="U30:U55" si="1">SUM(M30:T30)</f>
        <v>1503176</v>
      </c>
      <c r="V30" s="68"/>
      <c r="W30" s="69"/>
      <c r="X30" s="10"/>
    </row>
    <row r="31" spans="2:24" s="11" customFormat="1" ht="17.25" customHeight="1" x14ac:dyDescent="0.25">
      <c r="B31" s="52" t="s">
        <v>125</v>
      </c>
      <c r="C31" s="54" t="s">
        <v>223</v>
      </c>
      <c r="D31" s="54">
        <v>46162</v>
      </c>
      <c r="E31" s="34" t="s">
        <v>150</v>
      </c>
      <c r="F31" s="54" t="s">
        <v>166</v>
      </c>
      <c r="G31" s="54" t="s">
        <v>95</v>
      </c>
      <c r="H31" s="54" t="s">
        <v>184</v>
      </c>
      <c r="I31" s="54" t="s">
        <v>209</v>
      </c>
      <c r="J31" s="54" t="s">
        <v>120</v>
      </c>
      <c r="K31" s="54">
        <v>46162.590277777803</v>
      </c>
      <c r="L31" s="73">
        <v>46163.763888888898</v>
      </c>
      <c r="M31" s="55">
        <v>863700</v>
      </c>
      <c r="N31" s="55">
        <v>65400</v>
      </c>
      <c r="O31" s="55">
        <v>176533</v>
      </c>
      <c r="P31" s="55">
        <v>48900</v>
      </c>
      <c r="Q31" s="55">
        <v>0</v>
      </c>
      <c r="R31" s="55">
        <v>83700</v>
      </c>
      <c r="S31" s="55">
        <v>15903</v>
      </c>
      <c r="T31" s="56">
        <v>-69096</v>
      </c>
      <c r="U31" s="55">
        <f t="shared" si="1"/>
        <v>1185040</v>
      </c>
      <c r="V31" s="68"/>
      <c r="W31" s="69"/>
      <c r="X31" s="10"/>
    </row>
    <row r="32" spans="2:24" s="11" customFormat="1" ht="17.25" customHeight="1" x14ac:dyDescent="0.25">
      <c r="B32" s="52" t="s">
        <v>126</v>
      </c>
      <c r="C32" s="54" t="s">
        <v>223</v>
      </c>
      <c r="D32" s="54">
        <v>46162</v>
      </c>
      <c r="E32" s="34" t="s">
        <v>151</v>
      </c>
      <c r="F32" s="54" t="s">
        <v>167</v>
      </c>
      <c r="G32" s="54" t="s">
        <v>94</v>
      </c>
      <c r="H32" s="52" t="s">
        <v>185</v>
      </c>
      <c r="I32" s="54" t="s">
        <v>210</v>
      </c>
      <c r="J32" s="54" t="s">
        <v>120</v>
      </c>
      <c r="K32" s="54">
        <v>46167.493055555598</v>
      </c>
      <c r="L32" s="73">
        <v>46168.777777777803</v>
      </c>
      <c r="M32" s="55">
        <v>505700</v>
      </c>
      <c r="N32" s="55">
        <v>84000</v>
      </c>
      <c r="O32" s="55">
        <v>112043</v>
      </c>
      <c r="P32" s="55">
        <v>48900</v>
      </c>
      <c r="Q32" s="55">
        <v>0</v>
      </c>
      <c r="R32" s="55">
        <v>83700</v>
      </c>
      <c r="S32" s="55">
        <v>15903</v>
      </c>
      <c r="T32" s="56">
        <v>-40456</v>
      </c>
      <c r="U32" s="55">
        <f t="shared" si="1"/>
        <v>809790</v>
      </c>
      <c r="V32" s="68"/>
      <c r="W32" s="69"/>
      <c r="X32" s="10"/>
    </row>
    <row r="33" spans="2:24" s="11" customFormat="1" ht="17.25" customHeight="1" x14ac:dyDescent="0.25">
      <c r="B33" s="52" t="s">
        <v>127</v>
      </c>
      <c r="C33" s="54" t="s">
        <v>223</v>
      </c>
      <c r="D33" s="54">
        <v>46163</v>
      </c>
      <c r="E33" s="34" t="s">
        <v>75</v>
      </c>
      <c r="F33" s="54" t="s">
        <v>91</v>
      </c>
      <c r="G33" s="54" t="s">
        <v>95</v>
      </c>
      <c r="H33" s="52" t="s">
        <v>186</v>
      </c>
      <c r="I33" s="54" t="s">
        <v>211</v>
      </c>
      <c r="J33" s="54" t="s">
        <v>120</v>
      </c>
      <c r="K33" s="54">
        <v>46164.788194444402</v>
      </c>
      <c r="L33" s="73">
        <v>46164.788194444402</v>
      </c>
      <c r="M33" s="55">
        <v>100000</v>
      </c>
      <c r="N33" s="55">
        <v>0</v>
      </c>
      <c r="O33" s="55">
        <v>0</v>
      </c>
      <c r="P33" s="55">
        <v>0</v>
      </c>
      <c r="Q33" s="55">
        <v>0</v>
      </c>
      <c r="R33" s="55">
        <v>83700</v>
      </c>
      <c r="S33" s="55">
        <v>15903</v>
      </c>
      <c r="T33" s="56">
        <v>-8000</v>
      </c>
      <c r="U33" s="55">
        <f t="shared" si="1"/>
        <v>191603</v>
      </c>
      <c r="V33" s="68" t="s">
        <v>222</v>
      </c>
      <c r="W33" s="69"/>
      <c r="X33" s="10"/>
    </row>
    <row r="34" spans="2:24" s="11" customFormat="1" ht="17.25" customHeight="1" x14ac:dyDescent="0.25">
      <c r="B34" s="52" t="s">
        <v>127</v>
      </c>
      <c r="C34" s="54" t="s">
        <v>223</v>
      </c>
      <c r="D34" s="54">
        <v>46163</v>
      </c>
      <c r="E34" s="34" t="s">
        <v>75</v>
      </c>
      <c r="F34" s="54" t="s">
        <v>91</v>
      </c>
      <c r="G34" s="54" t="s">
        <v>95</v>
      </c>
      <c r="H34" s="52" t="s">
        <v>187</v>
      </c>
      <c r="I34" s="54"/>
      <c r="J34" s="54" t="s">
        <v>120</v>
      </c>
      <c r="K34" s="54"/>
      <c r="L34" s="73"/>
      <c r="M34" s="55">
        <v>125000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6">
        <v>0</v>
      </c>
      <c r="U34" s="55">
        <f t="shared" si="1"/>
        <v>125000</v>
      </c>
      <c r="V34" s="68"/>
      <c r="W34" s="69"/>
      <c r="X34" s="10"/>
    </row>
    <row r="35" spans="2:24" s="11" customFormat="1" ht="17.25" customHeight="1" x14ac:dyDescent="0.25">
      <c r="B35" s="52" t="s">
        <v>128</v>
      </c>
      <c r="C35" s="54" t="s">
        <v>223</v>
      </c>
      <c r="D35" s="54">
        <v>46163</v>
      </c>
      <c r="E35" s="34" t="s">
        <v>152</v>
      </c>
      <c r="F35" s="54" t="s">
        <v>168</v>
      </c>
      <c r="G35" s="54" t="s">
        <v>94</v>
      </c>
      <c r="H35" s="52" t="s">
        <v>188</v>
      </c>
      <c r="I35" s="54" t="s">
        <v>210</v>
      </c>
      <c r="J35" s="54" t="s">
        <v>120</v>
      </c>
      <c r="K35" s="54">
        <v>46167.375</v>
      </c>
      <c r="L35" s="73">
        <v>46168.836805555598</v>
      </c>
      <c r="M35" s="55">
        <v>526700</v>
      </c>
      <c r="N35" s="55">
        <v>82600</v>
      </c>
      <c r="O35" s="55">
        <v>115767</v>
      </c>
      <c r="P35" s="55">
        <v>48900</v>
      </c>
      <c r="Q35" s="55">
        <v>0</v>
      </c>
      <c r="R35" s="55">
        <v>83700</v>
      </c>
      <c r="S35" s="55">
        <v>15903</v>
      </c>
      <c r="T35" s="56">
        <v>-42136</v>
      </c>
      <c r="U35" s="55">
        <f t="shared" si="1"/>
        <v>831434</v>
      </c>
      <c r="V35" s="68"/>
      <c r="W35" s="69"/>
      <c r="X35" s="10"/>
    </row>
    <row r="36" spans="2:24" s="11" customFormat="1" ht="17.25" customHeight="1" x14ac:dyDescent="0.25">
      <c r="B36" s="52" t="s">
        <v>129</v>
      </c>
      <c r="C36" s="54" t="s">
        <v>223</v>
      </c>
      <c r="D36" s="54">
        <v>46163</v>
      </c>
      <c r="E36" s="34" t="s">
        <v>80</v>
      </c>
      <c r="F36" s="54" t="s">
        <v>92</v>
      </c>
      <c r="G36" s="54" t="s">
        <v>94</v>
      </c>
      <c r="H36" s="52" t="s">
        <v>189</v>
      </c>
      <c r="I36" s="54" t="s">
        <v>119</v>
      </c>
      <c r="J36" s="54" t="s">
        <v>120</v>
      </c>
      <c r="K36" s="54">
        <v>46164.232638888898</v>
      </c>
      <c r="L36" s="73">
        <v>46164.895833333299</v>
      </c>
      <c r="M36" s="55">
        <v>1116300</v>
      </c>
      <c r="N36" s="55">
        <v>82600</v>
      </c>
      <c r="O36" s="55">
        <v>227787</v>
      </c>
      <c r="P36" s="55">
        <v>48400</v>
      </c>
      <c r="Q36" s="55">
        <v>0</v>
      </c>
      <c r="R36" s="55">
        <v>83700</v>
      </c>
      <c r="S36" s="55">
        <v>15903</v>
      </c>
      <c r="T36" s="56">
        <v>-89304</v>
      </c>
      <c r="U36" s="55">
        <f t="shared" si="1"/>
        <v>1485386</v>
      </c>
      <c r="V36" s="68"/>
      <c r="W36" s="69"/>
      <c r="X36" s="10"/>
    </row>
    <row r="37" spans="2:24" s="11" customFormat="1" ht="17.25" customHeight="1" x14ac:dyDescent="0.25">
      <c r="B37" s="52" t="s">
        <v>130</v>
      </c>
      <c r="C37" s="54" t="s">
        <v>223</v>
      </c>
      <c r="D37" s="54">
        <v>46163</v>
      </c>
      <c r="E37" s="34" t="s">
        <v>153</v>
      </c>
      <c r="F37" s="54" t="s">
        <v>169</v>
      </c>
      <c r="G37" s="54" t="s">
        <v>95</v>
      </c>
      <c r="H37" s="52" t="s">
        <v>190</v>
      </c>
      <c r="I37" s="54" t="s">
        <v>209</v>
      </c>
      <c r="J37" s="54" t="s">
        <v>120</v>
      </c>
      <c r="K37" s="54">
        <v>46169.25</v>
      </c>
      <c r="L37" s="73">
        <v>46171.805555555598</v>
      </c>
      <c r="M37" s="55">
        <v>774700</v>
      </c>
      <c r="N37" s="55">
        <v>65400</v>
      </c>
      <c r="O37" s="55">
        <v>159623</v>
      </c>
      <c r="P37" s="55">
        <v>48900</v>
      </c>
      <c r="Q37" s="55">
        <v>0</v>
      </c>
      <c r="R37" s="55">
        <v>83700</v>
      </c>
      <c r="S37" s="55">
        <v>15903</v>
      </c>
      <c r="T37" s="56">
        <v>-61976</v>
      </c>
      <c r="U37" s="55">
        <f t="shared" si="1"/>
        <v>1086250</v>
      </c>
      <c r="V37" s="68"/>
      <c r="W37" s="69"/>
      <c r="X37" s="10"/>
    </row>
    <row r="38" spans="2:24" s="11" customFormat="1" ht="17.25" customHeight="1" x14ac:dyDescent="0.25">
      <c r="B38" s="52" t="s">
        <v>131</v>
      </c>
      <c r="C38" s="54" t="s">
        <v>223</v>
      </c>
      <c r="D38" s="54">
        <v>46163</v>
      </c>
      <c r="E38" s="34" t="s">
        <v>74</v>
      </c>
      <c r="F38" s="54" t="s">
        <v>83</v>
      </c>
      <c r="G38" s="54" t="s">
        <v>95</v>
      </c>
      <c r="H38" s="52" t="s">
        <v>191</v>
      </c>
      <c r="I38" s="54" t="s">
        <v>119</v>
      </c>
      <c r="J38" s="54" t="s">
        <v>120</v>
      </c>
      <c r="K38" s="54">
        <v>46164.229166666701</v>
      </c>
      <c r="L38" s="73">
        <v>46164.725694444402</v>
      </c>
      <c r="M38" s="55">
        <v>1205700</v>
      </c>
      <c r="N38" s="55">
        <v>65400</v>
      </c>
      <c r="O38" s="55">
        <v>241513</v>
      </c>
      <c r="P38" s="55">
        <v>48400</v>
      </c>
      <c r="Q38" s="55">
        <v>0</v>
      </c>
      <c r="R38" s="55">
        <v>83700</v>
      </c>
      <c r="S38" s="55">
        <v>15903</v>
      </c>
      <c r="T38" s="56">
        <v>-96456</v>
      </c>
      <c r="U38" s="55">
        <f t="shared" si="1"/>
        <v>1564160</v>
      </c>
      <c r="V38" s="68"/>
      <c r="W38" s="69"/>
      <c r="X38" s="10"/>
    </row>
    <row r="39" spans="2:24" s="11" customFormat="1" ht="17.25" customHeight="1" x14ac:dyDescent="0.25">
      <c r="B39" s="52" t="s">
        <v>132</v>
      </c>
      <c r="C39" s="54" t="s">
        <v>223</v>
      </c>
      <c r="D39" s="54">
        <v>46163</v>
      </c>
      <c r="E39" s="34" t="s">
        <v>154</v>
      </c>
      <c r="F39" s="54" t="s">
        <v>170</v>
      </c>
      <c r="G39" s="54" t="s">
        <v>96</v>
      </c>
      <c r="H39" s="52" t="s">
        <v>192</v>
      </c>
      <c r="I39" s="54" t="s">
        <v>212</v>
      </c>
      <c r="J39" s="54" t="s">
        <v>120</v>
      </c>
      <c r="K39" s="54">
        <v>46167.347222222197</v>
      </c>
      <c r="L39" s="73">
        <v>46171.399305555598</v>
      </c>
      <c r="M39" s="55">
        <v>1286050</v>
      </c>
      <c r="N39" s="55">
        <v>0</v>
      </c>
      <c r="O39" s="55">
        <v>244350</v>
      </c>
      <c r="P39" s="55">
        <v>50400</v>
      </c>
      <c r="Q39" s="55">
        <v>0</v>
      </c>
      <c r="R39" s="55">
        <v>83700</v>
      </c>
      <c r="S39" s="55">
        <v>15903</v>
      </c>
      <c r="T39" s="56">
        <v>-102884</v>
      </c>
      <c r="U39" s="55">
        <f t="shared" si="1"/>
        <v>1577519</v>
      </c>
      <c r="V39" s="68"/>
      <c r="W39" s="69"/>
      <c r="X39" s="10"/>
    </row>
    <row r="40" spans="2:24" s="11" customFormat="1" ht="17.25" customHeight="1" x14ac:dyDescent="0.25">
      <c r="B40" s="52" t="s">
        <v>133</v>
      </c>
      <c r="C40" s="54" t="s">
        <v>223</v>
      </c>
      <c r="D40" s="54">
        <v>46163</v>
      </c>
      <c r="E40" s="34" t="s">
        <v>155</v>
      </c>
      <c r="F40" s="54" t="s">
        <v>171</v>
      </c>
      <c r="G40" s="54" t="s">
        <v>96</v>
      </c>
      <c r="H40" s="52" t="s">
        <v>193</v>
      </c>
      <c r="I40" s="54" t="s">
        <v>212</v>
      </c>
      <c r="J40" s="54" t="s">
        <v>120</v>
      </c>
      <c r="K40" s="54">
        <v>46167.347222222197</v>
      </c>
      <c r="L40" s="73">
        <v>46171.399305555598</v>
      </c>
      <c r="M40" s="55">
        <v>1286050</v>
      </c>
      <c r="N40" s="55">
        <v>0</v>
      </c>
      <c r="O40" s="55">
        <v>244350</v>
      </c>
      <c r="P40" s="55">
        <v>50400</v>
      </c>
      <c r="Q40" s="55">
        <v>0</v>
      </c>
      <c r="R40" s="55">
        <v>83700</v>
      </c>
      <c r="S40" s="55">
        <v>15903</v>
      </c>
      <c r="T40" s="56">
        <v>-102884</v>
      </c>
      <c r="U40" s="55">
        <f t="shared" si="1"/>
        <v>1577519</v>
      </c>
      <c r="V40" s="68"/>
      <c r="W40" s="69"/>
      <c r="X40" s="10"/>
    </row>
    <row r="41" spans="2:24" s="11" customFormat="1" ht="17.25" customHeight="1" x14ac:dyDescent="0.25">
      <c r="B41" s="52" t="s">
        <v>134</v>
      </c>
      <c r="C41" s="54" t="s">
        <v>223</v>
      </c>
      <c r="D41" s="54">
        <v>46163</v>
      </c>
      <c r="E41" s="34" t="s">
        <v>156</v>
      </c>
      <c r="F41" s="54" t="s">
        <v>172</v>
      </c>
      <c r="G41" s="54" t="s">
        <v>96</v>
      </c>
      <c r="H41" s="52" t="s">
        <v>194</v>
      </c>
      <c r="I41" s="54" t="s">
        <v>213</v>
      </c>
      <c r="J41" s="54" t="s">
        <v>120</v>
      </c>
      <c r="K41" s="54">
        <v>46167.3125</v>
      </c>
      <c r="L41" s="73">
        <v>46169.694444444402</v>
      </c>
      <c r="M41" s="55">
        <v>706050</v>
      </c>
      <c r="N41" s="55">
        <v>0</v>
      </c>
      <c r="O41" s="55">
        <v>134150</v>
      </c>
      <c r="P41" s="55">
        <v>50400</v>
      </c>
      <c r="Q41" s="55">
        <v>0</v>
      </c>
      <c r="R41" s="55">
        <v>83700</v>
      </c>
      <c r="S41" s="55">
        <v>15903</v>
      </c>
      <c r="T41" s="56">
        <v>-56484</v>
      </c>
      <c r="U41" s="55">
        <f t="shared" si="1"/>
        <v>933719</v>
      </c>
      <c r="V41" s="68"/>
      <c r="W41" s="69"/>
      <c r="X41" s="10"/>
    </row>
    <row r="42" spans="2:24" s="11" customFormat="1" ht="17.25" customHeight="1" x14ac:dyDescent="0.25">
      <c r="B42" s="52" t="s">
        <v>135</v>
      </c>
      <c r="C42" s="54" t="s">
        <v>223</v>
      </c>
      <c r="D42" s="54">
        <v>46164</v>
      </c>
      <c r="E42" s="34" t="s">
        <v>157</v>
      </c>
      <c r="F42" s="54" t="s">
        <v>173</v>
      </c>
      <c r="G42" s="54" t="s">
        <v>94</v>
      </c>
      <c r="H42" s="52" t="s">
        <v>195</v>
      </c>
      <c r="I42" s="54" t="s">
        <v>210</v>
      </c>
      <c r="J42" s="54" t="s">
        <v>120</v>
      </c>
      <c r="K42" s="54">
        <v>46167.493055555598</v>
      </c>
      <c r="L42" s="73">
        <v>46199.777777777803</v>
      </c>
      <c r="M42" s="55">
        <v>789900</v>
      </c>
      <c r="N42" s="55">
        <v>82000</v>
      </c>
      <c r="O42" s="55">
        <v>165663</v>
      </c>
      <c r="P42" s="55">
        <v>48900</v>
      </c>
      <c r="Q42" s="55">
        <v>0</v>
      </c>
      <c r="R42" s="55">
        <v>83700</v>
      </c>
      <c r="S42" s="55">
        <v>15903</v>
      </c>
      <c r="T42" s="56">
        <v>-63192</v>
      </c>
      <c r="U42" s="55">
        <f t="shared" si="1"/>
        <v>1122874</v>
      </c>
      <c r="V42" s="68"/>
      <c r="W42" s="69"/>
      <c r="X42" s="10"/>
    </row>
    <row r="43" spans="2:24" s="11" customFormat="1" ht="17.25" customHeight="1" x14ac:dyDescent="0.25">
      <c r="B43" s="52" t="s">
        <v>136</v>
      </c>
      <c r="C43" s="54" t="s">
        <v>223</v>
      </c>
      <c r="D43" s="54">
        <v>46164</v>
      </c>
      <c r="E43" s="34" t="s">
        <v>158</v>
      </c>
      <c r="F43" s="54" t="s">
        <v>174</v>
      </c>
      <c r="G43" s="54" t="s">
        <v>94</v>
      </c>
      <c r="H43" s="52" t="s">
        <v>196</v>
      </c>
      <c r="I43" s="54" t="s">
        <v>210</v>
      </c>
      <c r="J43" s="54" t="s">
        <v>120</v>
      </c>
      <c r="K43" s="54">
        <v>46167.493055555598</v>
      </c>
      <c r="L43" s="73">
        <v>46199.777777777803</v>
      </c>
      <c r="M43" s="55">
        <v>789900</v>
      </c>
      <c r="N43" s="55">
        <v>82000</v>
      </c>
      <c r="O43" s="55">
        <v>165663</v>
      </c>
      <c r="P43" s="55">
        <v>48900</v>
      </c>
      <c r="Q43" s="55">
        <v>0</v>
      </c>
      <c r="R43" s="55">
        <v>83700</v>
      </c>
      <c r="S43" s="55">
        <v>15903</v>
      </c>
      <c r="T43" s="56">
        <v>-63192</v>
      </c>
      <c r="U43" s="55">
        <f t="shared" si="1"/>
        <v>1122874</v>
      </c>
      <c r="V43" s="68"/>
      <c r="W43" s="69"/>
      <c r="X43" s="10"/>
    </row>
    <row r="44" spans="2:24" s="11" customFormat="1" ht="17.25" customHeight="1" x14ac:dyDescent="0.25">
      <c r="B44" s="52" t="s">
        <v>137</v>
      </c>
      <c r="C44" s="54" t="s">
        <v>223</v>
      </c>
      <c r="D44" s="54">
        <v>46164</v>
      </c>
      <c r="E44" s="34" t="s">
        <v>159</v>
      </c>
      <c r="F44" s="54" t="s">
        <v>175</v>
      </c>
      <c r="G44" s="54" t="s">
        <v>94</v>
      </c>
      <c r="H44" s="52" t="s">
        <v>197</v>
      </c>
      <c r="I44" s="54" t="s">
        <v>210</v>
      </c>
      <c r="J44" s="54" t="s">
        <v>120</v>
      </c>
      <c r="K44" s="54">
        <v>46176.375</v>
      </c>
      <c r="L44" s="73">
        <v>46178.909722222197</v>
      </c>
      <c r="M44" s="55">
        <v>437700</v>
      </c>
      <c r="N44" s="55">
        <v>82000</v>
      </c>
      <c r="O44" s="55">
        <v>98743</v>
      </c>
      <c r="P44" s="55">
        <v>48900</v>
      </c>
      <c r="Q44" s="55">
        <v>0</v>
      </c>
      <c r="R44" s="55">
        <v>83700</v>
      </c>
      <c r="S44" s="55">
        <v>15903</v>
      </c>
      <c r="T44" s="56">
        <v>-35016</v>
      </c>
      <c r="U44" s="55">
        <f t="shared" si="1"/>
        <v>731930</v>
      </c>
      <c r="V44" s="68"/>
      <c r="W44" s="69"/>
      <c r="X44" s="10"/>
    </row>
    <row r="45" spans="2:24" s="11" customFormat="1" ht="17.25" customHeight="1" x14ac:dyDescent="0.25">
      <c r="B45" s="52" t="s">
        <v>138</v>
      </c>
      <c r="C45" s="54" t="s">
        <v>223</v>
      </c>
      <c r="D45" s="54">
        <v>46164</v>
      </c>
      <c r="E45" s="34" t="s">
        <v>160</v>
      </c>
      <c r="F45" s="54" t="s">
        <v>176</v>
      </c>
      <c r="G45" s="54" t="s">
        <v>181</v>
      </c>
      <c r="H45" s="52" t="s">
        <v>198</v>
      </c>
      <c r="I45" s="54" t="s">
        <v>214</v>
      </c>
      <c r="J45" s="54" t="s">
        <v>120</v>
      </c>
      <c r="K45" s="54">
        <v>46169.476388888899</v>
      </c>
      <c r="L45" s="73">
        <v>46171.434027777803</v>
      </c>
      <c r="M45" s="55">
        <v>510000</v>
      </c>
      <c r="N45" s="55">
        <v>0</v>
      </c>
      <c r="O45" s="55">
        <v>0</v>
      </c>
      <c r="P45" s="55">
        <v>38200</v>
      </c>
      <c r="Q45" s="55">
        <v>0</v>
      </c>
      <c r="R45" s="55">
        <v>83700</v>
      </c>
      <c r="S45" s="55">
        <v>15903</v>
      </c>
      <c r="T45" s="56">
        <v>-40800</v>
      </c>
      <c r="U45" s="55">
        <f t="shared" si="1"/>
        <v>607003</v>
      </c>
      <c r="V45" s="68"/>
      <c r="W45" s="69"/>
      <c r="X45" s="10"/>
    </row>
    <row r="46" spans="2:24" s="11" customFormat="1" ht="17.25" customHeight="1" x14ac:dyDescent="0.25">
      <c r="B46" s="52" t="s">
        <v>139</v>
      </c>
      <c r="C46" s="54" t="s">
        <v>223</v>
      </c>
      <c r="D46" s="54">
        <v>46164</v>
      </c>
      <c r="E46" s="34" t="s">
        <v>161</v>
      </c>
      <c r="F46" s="54" t="s">
        <v>177</v>
      </c>
      <c r="G46" s="54" t="s">
        <v>181</v>
      </c>
      <c r="H46" s="52" t="s">
        <v>199</v>
      </c>
      <c r="I46" s="54" t="s">
        <v>215</v>
      </c>
      <c r="J46" s="54" t="s">
        <v>120</v>
      </c>
      <c r="K46" s="54">
        <v>46170.486111111102</v>
      </c>
      <c r="L46" s="73">
        <v>46171.53125</v>
      </c>
      <c r="M46" s="55">
        <v>610000</v>
      </c>
      <c r="N46" s="55">
        <v>0</v>
      </c>
      <c r="O46" s="55">
        <v>0</v>
      </c>
      <c r="P46" s="55">
        <v>38200</v>
      </c>
      <c r="Q46" s="55">
        <v>0</v>
      </c>
      <c r="R46" s="55">
        <v>83700</v>
      </c>
      <c r="S46" s="55">
        <v>15903</v>
      </c>
      <c r="T46" s="56">
        <v>-48800</v>
      </c>
      <c r="U46" s="55">
        <f t="shared" si="1"/>
        <v>699003</v>
      </c>
      <c r="V46" s="68"/>
      <c r="W46" s="69"/>
      <c r="X46" s="10"/>
    </row>
    <row r="47" spans="2:24" s="11" customFormat="1" ht="17.25" customHeight="1" x14ac:dyDescent="0.25">
      <c r="B47" s="52" t="s">
        <v>140</v>
      </c>
      <c r="C47" s="54" t="s">
        <v>223</v>
      </c>
      <c r="D47" s="54">
        <v>46164</v>
      </c>
      <c r="E47" s="34" t="s">
        <v>162</v>
      </c>
      <c r="F47" s="54" t="s">
        <v>178</v>
      </c>
      <c r="G47" s="54" t="s">
        <v>95</v>
      </c>
      <c r="H47" s="52" t="s">
        <v>200</v>
      </c>
      <c r="I47" s="54" t="s">
        <v>119</v>
      </c>
      <c r="J47" s="54" t="s">
        <v>120</v>
      </c>
      <c r="K47" s="54">
        <v>46169.631944444402</v>
      </c>
      <c r="L47" s="73">
        <v>46171.725694444402</v>
      </c>
      <c r="M47" s="55">
        <v>1160700</v>
      </c>
      <c r="N47" s="55">
        <v>65400</v>
      </c>
      <c r="O47" s="55">
        <v>232963</v>
      </c>
      <c r="P47" s="55">
        <v>48400</v>
      </c>
      <c r="Q47" s="55">
        <v>0</v>
      </c>
      <c r="R47" s="55">
        <v>83700</v>
      </c>
      <c r="S47" s="55">
        <v>15903</v>
      </c>
      <c r="T47" s="56">
        <v>-92856</v>
      </c>
      <c r="U47" s="55">
        <f t="shared" si="1"/>
        <v>1514210</v>
      </c>
      <c r="V47" s="68"/>
      <c r="W47" s="69"/>
      <c r="X47" s="10"/>
    </row>
    <row r="48" spans="2:24" s="11" customFormat="1" ht="17.25" customHeight="1" x14ac:dyDescent="0.25">
      <c r="B48" s="52" t="s">
        <v>141</v>
      </c>
      <c r="C48" s="54" t="s">
        <v>223</v>
      </c>
      <c r="D48" s="54">
        <v>46164</v>
      </c>
      <c r="E48" s="34" t="s">
        <v>163</v>
      </c>
      <c r="F48" s="54" t="s">
        <v>179</v>
      </c>
      <c r="G48" s="54" t="s">
        <v>95</v>
      </c>
      <c r="H48" s="52" t="s">
        <v>201</v>
      </c>
      <c r="I48" s="54" t="s">
        <v>216</v>
      </c>
      <c r="J48" s="54" t="s">
        <v>120</v>
      </c>
      <c r="K48" s="54">
        <v>46168.725694444402</v>
      </c>
      <c r="L48" s="73">
        <v>46171.65625</v>
      </c>
      <c r="M48" s="55">
        <v>742100</v>
      </c>
      <c r="N48" s="55">
        <v>65400</v>
      </c>
      <c r="O48" s="55">
        <v>153423</v>
      </c>
      <c r="P48" s="55">
        <v>73200</v>
      </c>
      <c r="Q48" s="55">
        <v>0</v>
      </c>
      <c r="R48" s="55">
        <v>83700</v>
      </c>
      <c r="S48" s="55">
        <v>15903</v>
      </c>
      <c r="T48" s="56">
        <v>-59368</v>
      </c>
      <c r="U48" s="55">
        <f t="shared" si="1"/>
        <v>1074358</v>
      </c>
      <c r="V48" s="68"/>
      <c r="W48" s="69"/>
      <c r="X48" s="10"/>
    </row>
    <row r="49" spans="1:802" s="11" customFormat="1" ht="17.25" customHeight="1" x14ac:dyDescent="0.25">
      <c r="B49" s="52" t="s">
        <v>142</v>
      </c>
      <c r="C49" s="54" t="s">
        <v>223</v>
      </c>
      <c r="D49" s="54">
        <v>46164</v>
      </c>
      <c r="E49" s="34" t="s">
        <v>80</v>
      </c>
      <c r="F49" s="54" t="s">
        <v>92</v>
      </c>
      <c r="G49" s="54" t="s">
        <v>94</v>
      </c>
      <c r="H49" s="52" t="s">
        <v>202</v>
      </c>
      <c r="I49" s="54" t="s">
        <v>217</v>
      </c>
      <c r="J49" s="54" t="s">
        <v>120</v>
      </c>
      <c r="K49" s="54">
        <v>46167.194444444402</v>
      </c>
      <c r="L49" s="73">
        <v>46169.427083333299</v>
      </c>
      <c r="M49" s="55">
        <v>994700</v>
      </c>
      <c r="N49" s="55">
        <v>82000</v>
      </c>
      <c r="O49" s="55">
        <v>204573</v>
      </c>
      <c r="P49" s="55">
        <v>48400</v>
      </c>
      <c r="Q49" s="55">
        <v>0</v>
      </c>
      <c r="R49" s="55">
        <v>83700</v>
      </c>
      <c r="S49" s="55">
        <v>15903</v>
      </c>
      <c r="T49" s="56">
        <v>-79576</v>
      </c>
      <c r="U49" s="55">
        <f t="shared" si="1"/>
        <v>1349700</v>
      </c>
      <c r="V49" s="68"/>
      <c r="W49" s="69"/>
      <c r="X49" s="10"/>
    </row>
    <row r="50" spans="1:802" s="11" customFormat="1" ht="17.25" customHeight="1" x14ac:dyDescent="0.25">
      <c r="B50" s="52" t="s">
        <v>143</v>
      </c>
      <c r="C50" s="54" t="s">
        <v>223</v>
      </c>
      <c r="D50" s="54">
        <v>46164</v>
      </c>
      <c r="E50" s="34" t="s">
        <v>75</v>
      </c>
      <c r="F50" s="54" t="s">
        <v>91</v>
      </c>
      <c r="G50" s="54" t="s">
        <v>94</v>
      </c>
      <c r="H50" s="52" t="s">
        <v>203</v>
      </c>
      <c r="I50" s="54" t="s">
        <v>218</v>
      </c>
      <c r="J50" s="54" t="s">
        <v>120</v>
      </c>
      <c r="K50" s="54">
        <v>46167.194444444402</v>
      </c>
      <c r="L50" s="73">
        <v>46167.194444444402</v>
      </c>
      <c r="M50" s="55">
        <v>869700</v>
      </c>
      <c r="N50" s="55">
        <v>41000</v>
      </c>
      <c r="O50" s="55">
        <v>173033</v>
      </c>
      <c r="P50" s="55">
        <v>23700</v>
      </c>
      <c r="Q50" s="55">
        <v>0</v>
      </c>
      <c r="R50" s="55">
        <v>46100</v>
      </c>
      <c r="S50" s="55">
        <v>8759</v>
      </c>
      <c r="T50" s="56">
        <v>-69576</v>
      </c>
      <c r="U50" s="55">
        <f t="shared" si="1"/>
        <v>1092716</v>
      </c>
      <c r="V50" s="68"/>
      <c r="W50" s="69"/>
      <c r="X50" s="10"/>
    </row>
    <row r="51" spans="1:802" s="11" customFormat="1" ht="17.25" customHeight="1" x14ac:dyDescent="0.25">
      <c r="B51" s="52" t="s">
        <v>144</v>
      </c>
      <c r="C51" s="54" t="s">
        <v>223</v>
      </c>
      <c r="D51" s="54">
        <v>46164</v>
      </c>
      <c r="E51" s="34" t="s">
        <v>164</v>
      </c>
      <c r="F51" s="54" t="s">
        <v>180</v>
      </c>
      <c r="G51" s="54" t="s">
        <v>94</v>
      </c>
      <c r="H51" s="52" t="s">
        <v>204</v>
      </c>
      <c r="I51" s="54" t="s">
        <v>218</v>
      </c>
      <c r="J51" s="54" t="s">
        <v>120</v>
      </c>
      <c r="K51" s="54">
        <v>46167.194444444402</v>
      </c>
      <c r="L51" s="73">
        <v>46167.194444444402</v>
      </c>
      <c r="M51" s="55">
        <v>869700</v>
      </c>
      <c r="N51" s="55">
        <v>41000</v>
      </c>
      <c r="O51" s="55">
        <v>173033</v>
      </c>
      <c r="P51" s="55">
        <v>23700</v>
      </c>
      <c r="Q51" s="55">
        <v>0</v>
      </c>
      <c r="R51" s="55">
        <v>46100</v>
      </c>
      <c r="S51" s="55">
        <v>8759</v>
      </c>
      <c r="T51" s="56">
        <v>-69576</v>
      </c>
      <c r="U51" s="55">
        <f t="shared" si="1"/>
        <v>1092716</v>
      </c>
      <c r="V51" s="68"/>
      <c r="W51" s="69"/>
      <c r="X51" s="10"/>
    </row>
    <row r="52" spans="1:802" s="11" customFormat="1" ht="17.25" customHeight="1" x14ac:dyDescent="0.25">
      <c r="B52" s="52" t="s">
        <v>145</v>
      </c>
      <c r="C52" s="54" t="s">
        <v>223</v>
      </c>
      <c r="D52" s="54">
        <v>46164</v>
      </c>
      <c r="E52" s="34" t="s">
        <v>75</v>
      </c>
      <c r="F52" s="54" t="s">
        <v>91</v>
      </c>
      <c r="G52" s="54" t="s">
        <v>95</v>
      </c>
      <c r="H52" s="52" t="s">
        <v>205</v>
      </c>
      <c r="I52" s="54" t="s">
        <v>219</v>
      </c>
      <c r="J52" s="54" t="s">
        <v>120</v>
      </c>
      <c r="K52" s="54">
        <v>46169.440972222197</v>
      </c>
      <c r="L52" s="73">
        <v>46169.440972222197</v>
      </c>
      <c r="M52" s="55">
        <v>393700</v>
      </c>
      <c r="N52" s="55">
        <v>32700</v>
      </c>
      <c r="O52" s="55">
        <v>81013</v>
      </c>
      <c r="P52" s="55">
        <v>24700</v>
      </c>
      <c r="Q52" s="55">
        <v>0</v>
      </c>
      <c r="R52" s="55">
        <v>46100</v>
      </c>
      <c r="S52" s="55">
        <v>8759</v>
      </c>
      <c r="T52" s="56">
        <v>-31496</v>
      </c>
      <c r="U52" s="55">
        <f t="shared" si="1"/>
        <v>555476</v>
      </c>
      <c r="V52" s="68"/>
      <c r="W52" s="69"/>
      <c r="X52" s="10"/>
    </row>
    <row r="53" spans="1:802" s="11" customFormat="1" ht="17.25" customHeight="1" x14ac:dyDescent="0.25">
      <c r="B53" s="52" t="s">
        <v>146</v>
      </c>
      <c r="C53" s="54" t="s">
        <v>223</v>
      </c>
      <c r="D53" s="54">
        <v>46164</v>
      </c>
      <c r="E53" s="34" t="s">
        <v>164</v>
      </c>
      <c r="F53" s="54" t="s">
        <v>180</v>
      </c>
      <c r="G53" s="54" t="s">
        <v>95</v>
      </c>
      <c r="H53" s="54" t="s">
        <v>206</v>
      </c>
      <c r="I53" s="54" t="s">
        <v>219</v>
      </c>
      <c r="J53" s="54" t="s">
        <v>120</v>
      </c>
      <c r="K53" s="54">
        <v>46169.440972222197</v>
      </c>
      <c r="L53" s="73">
        <v>46169.440972222197</v>
      </c>
      <c r="M53" s="55">
        <v>393700</v>
      </c>
      <c r="N53" s="55">
        <v>32700</v>
      </c>
      <c r="O53" s="55">
        <v>81013</v>
      </c>
      <c r="P53" s="55">
        <v>24700</v>
      </c>
      <c r="Q53" s="55">
        <v>0</v>
      </c>
      <c r="R53" s="55">
        <v>46100</v>
      </c>
      <c r="S53" s="55">
        <v>8759</v>
      </c>
      <c r="T53" s="56">
        <v>-31496</v>
      </c>
      <c r="U53" s="55">
        <f t="shared" si="1"/>
        <v>555476</v>
      </c>
      <c r="V53" s="68"/>
      <c r="W53" s="69"/>
      <c r="X53" s="10"/>
    </row>
    <row r="54" spans="1:802" s="11" customFormat="1" ht="17.25" customHeight="1" x14ac:dyDescent="0.25">
      <c r="B54" s="52" t="s">
        <v>147</v>
      </c>
      <c r="C54" s="54" t="s">
        <v>223</v>
      </c>
      <c r="D54" s="54">
        <v>46164</v>
      </c>
      <c r="E54" s="34" t="s">
        <v>161</v>
      </c>
      <c r="F54" s="54" t="s">
        <v>177</v>
      </c>
      <c r="G54" s="54" t="s">
        <v>181</v>
      </c>
      <c r="H54" s="54" t="s">
        <v>207</v>
      </c>
      <c r="I54" s="54" t="s">
        <v>215</v>
      </c>
      <c r="J54" s="54" t="s">
        <v>120</v>
      </c>
      <c r="K54" s="54">
        <v>46169.295138888898</v>
      </c>
      <c r="L54" s="73">
        <v>46171.347222222197</v>
      </c>
      <c r="M54" s="55">
        <v>635000</v>
      </c>
      <c r="N54" s="55">
        <v>0</v>
      </c>
      <c r="O54" s="55">
        <v>0</v>
      </c>
      <c r="P54" s="55">
        <v>38200</v>
      </c>
      <c r="Q54" s="55">
        <v>0</v>
      </c>
      <c r="R54" s="55">
        <v>83700</v>
      </c>
      <c r="S54" s="55">
        <v>15903</v>
      </c>
      <c r="T54" s="56">
        <v>-50800</v>
      </c>
      <c r="U54" s="55">
        <f t="shared" si="1"/>
        <v>722003</v>
      </c>
      <c r="V54" s="68"/>
      <c r="W54" s="69"/>
      <c r="X54" s="10"/>
    </row>
    <row r="55" spans="1:802" s="11" customFormat="1" ht="17.25" customHeight="1" x14ac:dyDescent="0.25">
      <c r="B55" s="52" t="s">
        <v>148</v>
      </c>
      <c r="C55" s="54" t="s">
        <v>223</v>
      </c>
      <c r="D55" s="54">
        <v>46163</v>
      </c>
      <c r="E55" s="34" t="s">
        <v>74</v>
      </c>
      <c r="F55" s="54" t="s">
        <v>220</v>
      </c>
      <c r="G55" s="54" t="s">
        <v>95</v>
      </c>
      <c r="H55" s="52">
        <v>9479771229</v>
      </c>
      <c r="I55" s="54" t="s">
        <v>221</v>
      </c>
      <c r="J55" s="54" t="s">
        <v>120</v>
      </c>
      <c r="K55" s="54"/>
      <c r="L55" s="73"/>
      <c r="M55" s="55">
        <v>83700</v>
      </c>
      <c r="N55" s="55">
        <v>0</v>
      </c>
      <c r="O55" s="55">
        <v>15903</v>
      </c>
      <c r="P55" s="55">
        <v>0</v>
      </c>
      <c r="Q55" s="55">
        <v>0</v>
      </c>
      <c r="R55" s="55">
        <v>0</v>
      </c>
      <c r="S55" s="55">
        <v>0</v>
      </c>
      <c r="T55" s="56">
        <v>0</v>
      </c>
      <c r="U55" s="55">
        <f t="shared" si="1"/>
        <v>99603</v>
      </c>
      <c r="V55" s="68"/>
      <c r="W55" s="69"/>
      <c r="X55" s="10"/>
    </row>
    <row r="56" spans="1:802" s="11" customFormat="1" ht="17.25" customHeight="1" x14ac:dyDescent="0.25">
      <c r="B56" s="34"/>
      <c r="C56" s="35"/>
      <c r="D56" s="52"/>
      <c r="E56" s="34"/>
      <c r="F56" s="34"/>
      <c r="G56" s="34"/>
      <c r="H56" s="34"/>
      <c r="I56" s="34"/>
      <c r="J56" s="47"/>
      <c r="K56" s="36"/>
      <c r="L56" s="48"/>
      <c r="M56" s="48"/>
      <c r="N56" s="48"/>
      <c r="O56" s="48"/>
      <c r="P56" s="53"/>
      <c r="Q56" s="48"/>
      <c r="R56" s="48"/>
      <c r="S56" s="55">
        <f>+L56*0.02*-1</f>
        <v>0</v>
      </c>
      <c r="T56" s="56">
        <f t="shared" ref="T56" si="2">SUM(L56:S56)</f>
        <v>0</v>
      </c>
      <c r="U56" s="55">
        <f t="shared" si="0"/>
        <v>0</v>
      </c>
      <c r="V56" s="68"/>
      <c r="W56" s="69"/>
      <c r="X56" s="10"/>
    </row>
    <row r="57" spans="1:802" ht="15.75" x14ac:dyDescent="0.25">
      <c r="A57" s="57"/>
      <c r="B57" s="97" t="s">
        <v>24</v>
      </c>
      <c r="C57" s="97"/>
      <c r="D57" s="97"/>
      <c r="E57" s="97"/>
      <c r="F57" s="97"/>
      <c r="G57" s="97"/>
      <c r="H57" s="97"/>
      <c r="I57" s="64"/>
      <c r="J57" s="65"/>
      <c r="K57" s="65"/>
      <c r="L57" s="66"/>
      <c r="M57" s="65">
        <f t="shared" ref="M57:U57" si="3">SUM(M14:M56)</f>
        <v>28488100</v>
      </c>
      <c r="N57" s="65">
        <f t="shared" si="3"/>
        <v>1461660</v>
      </c>
      <c r="O57" s="65">
        <f t="shared" si="3"/>
        <v>5314261</v>
      </c>
      <c r="P57" s="65">
        <f t="shared" si="3"/>
        <v>1461900</v>
      </c>
      <c r="Q57" s="65">
        <f t="shared" si="3"/>
        <v>0</v>
      </c>
      <c r="R57" s="65">
        <f t="shared" si="3"/>
        <v>2708800</v>
      </c>
      <c r="S57" s="65">
        <f t="shared" si="3"/>
        <v>514672</v>
      </c>
      <c r="T57" s="65">
        <f t="shared" si="3"/>
        <v>-2262353</v>
      </c>
      <c r="U57" s="65">
        <f t="shared" si="3"/>
        <v>37687040</v>
      </c>
      <c r="V57" s="67"/>
      <c r="W57" s="67"/>
      <c r="X57" s="51"/>
      <c r="AG57" s="6"/>
    </row>
    <row r="59" spans="1:802" ht="17.25" customHeight="1" x14ac:dyDescent="0.2">
      <c r="A59" s="7"/>
      <c r="J59" s="1"/>
      <c r="V59" s="3"/>
    </row>
    <row r="60" spans="1:802" ht="15.75" x14ac:dyDescent="0.25">
      <c r="B60" s="12" t="s">
        <v>50</v>
      </c>
      <c r="C60" s="13">
        <f>+CONTRATO!D15</f>
        <v>565000000</v>
      </c>
      <c r="I60" s="2"/>
      <c r="J60" s="1"/>
    </row>
    <row r="61" spans="1:802" ht="15.75" x14ac:dyDescent="0.25">
      <c r="B61" s="12" t="s">
        <v>122</v>
      </c>
      <c r="C61" s="13">
        <f>+U57</f>
        <v>37687040</v>
      </c>
      <c r="H61" s="58"/>
      <c r="I61" s="2"/>
      <c r="J61" s="1"/>
    </row>
    <row r="62" spans="1:802" ht="15.75" x14ac:dyDescent="0.25">
      <c r="B62" s="12" t="s">
        <v>42</v>
      </c>
      <c r="C62" s="13">
        <f>C61</f>
        <v>37687040</v>
      </c>
      <c r="I62" s="2"/>
      <c r="J62" s="1"/>
    </row>
    <row r="63" spans="1:802" ht="15.75" x14ac:dyDescent="0.25">
      <c r="B63" s="14" t="s">
        <v>26</v>
      </c>
      <c r="C63" s="15">
        <f>+C62</f>
        <v>37687040</v>
      </c>
      <c r="D63" s="16"/>
      <c r="I63" s="1"/>
      <c r="J63" s="1"/>
      <c r="Y63" s="21"/>
    </row>
    <row r="64" spans="1:802" s="18" customFormat="1" ht="19.5" customHeight="1" x14ac:dyDescent="0.25">
      <c r="A64" s="3"/>
      <c r="B64" s="31" t="s">
        <v>27</v>
      </c>
      <c r="C64" s="30">
        <f>C60-C62</f>
        <v>527312960</v>
      </c>
      <c r="D64" s="2"/>
      <c r="E64" s="2"/>
      <c r="F64" s="1"/>
      <c r="G64" s="2"/>
      <c r="H64" s="3"/>
      <c r="I64" s="2"/>
      <c r="J64" s="1"/>
      <c r="K64" s="3"/>
      <c r="L64" s="5"/>
      <c r="M64" s="3"/>
      <c r="N64" s="6"/>
      <c r="O64" s="6"/>
      <c r="P64" s="6"/>
      <c r="Q64" s="7"/>
      <c r="R64" s="7"/>
      <c r="S64" s="7"/>
      <c r="T64" s="7"/>
      <c r="U64" s="7"/>
      <c r="V64" s="7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  <c r="IV64" s="17"/>
      <c r="IW64" s="17"/>
      <c r="IX64" s="17"/>
      <c r="IY64" s="17"/>
      <c r="IZ64" s="17"/>
      <c r="JA64" s="17"/>
      <c r="JB64" s="17"/>
      <c r="JC64" s="17"/>
      <c r="JD64" s="17"/>
      <c r="JE64" s="17"/>
      <c r="JF64" s="17"/>
      <c r="JG64" s="17"/>
      <c r="JH64" s="17"/>
      <c r="JI64" s="17"/>
      <c r="JJ64" s="17"/>
      <c r="JK64" s="17"/>
      <c r="JL64" s="17"/>
      <c r="JM64" s="17"/>
      <c r="JN64" s="17"/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/>
      <c r="KG64" s="17"/>
      <c r="KH64" s="17"/>
      <c r="KI64" s="17"/>
      <c r="KJ64" s="17"/>
      <c r="KK64" s="17"/>
      <c r="KL64" s="17"/>
      <c r="KM64" s="17"/>
      <c r="KN64" s="17"/>
      <c r="KO64" s="17"/>
      <c r="KP64" s="17"/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17"/>
      <c r="LB64" s="17"/>
      <c r="LC64" s="17"/>
      <c r="LD64" s="17"/>
      <c r="LE64" s="17"/>
      <c r="LF64" s="17"/>
      <c r="LG64" s="17"/>
      <c r="LH64" s="17"/>
      <c r="LI64" s="17"/>
      <c r="LJ64" s="17"/>
      <c r="LK64" s="17"/>
      <c r="LL64" s="17"/>
      <c r="LM64" s="17"/>
      <c r="LN64" s="17"/>
      <c r="LO64" s="17"/>
      <c r="LP64" s="17"/>
      <c r="LQ64" s="17"/>
      <c r="LR64" s="17"/>
      <c r="LS64" s="17"/>
      <c r="LT64" s="17"/>
      <c r="LU64" s="17"/>
      <c r="LV64" s="17"/>
      <c r="LW64" s="17"/>
      <c r="LX64" s="17"/>
      <c r="LY64" s="17"/>
      <c r="LZ64" s="17"/>
      <c r="MA64" s="17"/>
      <c r="MB64" s="17"/>
      <c r="MC64" s="17"/>
      <c r="MD64" s="17"/>
      <c r="ME64" s="17"/>
      <c r="MF64" s="17"/>
      <c r="MG64" s="17"/>
      <c r="MH64" s="17"/>
      <c r="MI64" s="17"/>
      <c r="MJ64" s="17"/>
      <c r="MK64" s="17"/>
      <c r="ML64" s="17"/>
      <c r="MM64" s="17"/>
      <c r="MN64" s="17"/>
      <c r="MO64" s="17"/>
      <c r="MP64" s="17"/>
      <c r="MQ64" s="17"/>
      <c r="MR64" s="17"/>
      <c r="MS64" s="17"/>
      <c r="MT64" s="17"/>
      <c r="MU64" s="17"/>
      <c r="MV64" s="17"/>
      <c r="MW64" s="17"/>
      <c r="MX64" s="17"/>
      <c r="MY64" s="17"/>
      <c r="MZ64" s="17"/>
      <c r="NA64" s="17"/>
      <c r="NB64" s="17"/>
      <c r="NC64" s="17"/>
      <c r="ND64" s="17"/>
      <c r="NE64" s="17"/>
      <c r="NF64" s="17"/>
      <c r="NG64" s="17"/>
      <c r="NH64" s="17"/>
      <c r="NI64" s="17"/>
      <c r="NJ64" s="17"/>
      <c r="NK64" s="17"/>
      <c r="NL64" s="17"/>
      <c r="NM64" s="17"/>
      <c r="NN64" s="17"/>
      <c r="NO64" s="17"/>
      <c r="NP64" s="17"/>
      <c r="NQ64" s="17"/>
      <c r="NR64" s="17"/>
      <c r="NS64" s="17"/>
      <c r="NT64" s="17"/>
      <c r="NU64" s="17"/>
      <c r="NV64" s="17"/>
      <c r="NW64" s="17"/>
      <c r="NX64" s="17"/>
      <c r="NY64" s="17"/>
      <c r="NZ64" s="17"/>
      <c r="OA64" s="17"/>
      <c r="OB64" s="17"/>
      <c r="OC64" s="17"/>
      <c r="OD64" s="17"/>
      <c r="OE64" s="17"/>
      <c r="OF64" s="17"/>
      <c r="OG64" s="17"/>
      <c r="OH64" s="17"/>
      <c r="OI64" s="17"/>
      <c r="OJ64" s="17"/>
      <c r="OK64" s="17"/>
      <c r="OL64" s="17"/>
      <c r="OM64" s="17"/>
      <c r="ON64" s="17"/>
      <c r="OO64" s="17"/>
      <c r="OP64" s="17"/>
      <c r="OQ64" s="17"/>
      <c r="OR64" s="17"/>
      <c r="OS64" s="17"/>
      <c r="OT64" s="17"/>
      <c r="OU64" s="17"/>
      <c r="OV64" s="17"/>
      <c r="OW64" s="17"/>
      <c r="OX64" s="17"/>
      <c r="OY64" s="17"/>
      <c r="OZ64" s="17"/>
      <c r="PA64" s="17"/>
      <c r="PB64" s="17"/>
      <c r="PC64" s="17"/>
      <c r="PD64" s="17"/>
      <c r="PE64" s="17"/>
      <c r="PF64" s="17"/>
      <c r="PG64" s="17"/>
      <c r="PH64" s="17"/>
      <c r="PI64" s="17"/>
      <c r="PJ64" s="17"/>
      <c r="PK64" s="17"/>
      <c r="PL64" s="17"/>
      <c r="PM64" s="17"/>
      <c r="PN64" s="17"/>
      <c r="PO64" s="17"/>
      <c r="PP64" s="17"/>
      <c r="PQ64" s="17"/>
      <c r="PR64" s="17"/>
      <c r="PS64" s="17"/>
      <c r="PT64" s="17"/>
      <c r="PU64" s="17"/>
      <c r="PV64" s="17"/>
      <c r="PW64" s="17"/>
      <c r="PX64" s="17"/>
      <c r="PY64" s="17"/>
      <c r="PZ64" s="17"/>
      <c r="QA64" s="17"/>
      <c r="QB64" s="17"/>
      <c r="QC64" s="17"/>
      <c r="QD64" s="17"/>
      <c r="QE64" s="17"/>
      <c r="QF64" s="17"/>
      <c r="QG64" s="17"/>
      <c r="QH64" s="17"/>
      <c r="QI64" s="17"/>
      <c r="QJ64" s="17"/>
      <c r="QK64" s="17"/>
      <c r="QL64" s="17"/>
      <c r="QM64" s="17"/>
      <c r="QN64" s="17"/>
      <c r="QO64" s="17"/>
      <c r="QP64" s="17"/>
      <c r="QQ64" s="17"/>
      <c r="QR64" s="17"/>
      <c r="QS64" s="17"/>
      <c r="QT64" s="17"/>
      <c r="QU64" s="17"/>
      <c r="QV64" s="17"/>
      <c r="QW64" s="17"/>
      <c r="QX64" s="17"/>
      <c r="QY64" s="17"/>
      <c r="QZ64" s="17"/>
      <c r="RA64" s="17"/>
      <c r="RB64" s="17"/>
      <c r="RC64" s="17"/>
      <c r="RD64" s="17"/>
      <c r="RE64" s="17"/>
      <c r="RF64" s="17"/>
      <c r="RG64" s="17"/>
      <c r="RH64" s="17"/>
      <c r="RI64" s="17"/>
      <c r="RJ64" s="17"/>
      <c r="RK64" s="17"/>
      <c r="RL64" s="17"/>
      <c r="RM64" s="17"/>
      <c r="RN64" s="17"/>
      <c r="RO64" s="17"/>
      <c r="RP64" s="17"/>
      <c r="RQ64" s="17"/>
      <c r="RR64" s="17"/>
      <c r="RS64" s="17"/>
      <c r="RT64" s="17"/>
      <c r="RU64" s="17"/>
      <c r="RV64" s="17"/>
      <c r="RW64" s="17"/>
      <c r="RX64" s="17"/>
      <c r="RY64" s="17"/>
      <c r="RZ64" s="17"/>
      <c r="SA64" s="17"/>
      <c r="SB64" s="17"/>
      <c r="SC64" s="17"/>
      <c r="SD64" s="17"/>
      <c r="SE64" s="17"/>
      <c r="SF64" s="17"/>
      <c r="SG64" s="17"/>
      <c r="SH64" s="17"/>
      <c r="SI64" s="17"/>
      <c r="SJ64" s="17"/>
      <c r="SK64" s="17"/>
      <c r="SL64" s="17"/>
      <c r="SM64" s="17"/>
      <c r="SN64" s="17"/>
      <c r="SO64" s="17"/>
      <c r="SP64" s="17"/>
      <c r="SQ64" s="17"/>
      <c r="SR64" s="17"/>
      <c r="SS64" s="17"/>
      <c r="ST64" s="17"/>
      <c r="SU64" s="17"/>
      <c r="SV64" s="17"/>
      <c r="SW64" s="17"/>
      <c r="SX64" s="17"/>
      <c r="SY64" s="17"/>
      <c r="SZ64" s="17"/>
      <c r="TA64" s="17"/>
      <c r="TB64" s="17"/>
      <c r="TC64" s="17"/>
      <c r="TD64" s="17"/>
      <c r="TE64" s="17"/>
      <c r="TF64" s="17"/>
      <c r="TG64" s="17"/>
      <c r="TH64" s="17"/>
      <c r="TI64" s="17"/>
      <c r="TJ64" s="17"/>
      <c r="TK64" s="17"/>
      <c r="TL64" s="17"/>
      <c r="TM64" s="17"/>
      <c r="TN64" s="17"/>
      <c r="TO64" s="17"/>
      <c r="TP64" s="17"/>
      <c r="TQ64" s="17"/>
      <c r="TR64" s="17"/>
      <c r="TS64" s="17"/>
      <c r="TT64" s="17"/>
      <c r="TU64" s="17"/>
      <c r="TV64" s="17"/>
      <c r="TW64" s="17"/>
      <c r="TX64" s="17"/>
      <c r="TY64" s="17"/>
      <c r="TZ64" s="17"/>
      <c r="UA64" s="17"/>
      <c r="UB64" s="17"/>
      <c r="UC64" s="17"/>
      <c r="UD64" s="17"/>
      <c r="UE64" s="17"/>
      <c r="UF64" s="17"/>
      <c r="UG64" s="17"/>
      <c r="UH64" s="17"/>
      <c r="UI64" s="17"/>
      <c r="UJ64" s="17"/>
      <c r="UK64" s="17"/>
      <c r="UL64" s="17"/>
      <c r="UM64" s="17"/>
      <c r="UN64" s="17"/>
      <c r="UO64" s="17"/>
      <c r="UP64" s="17"/>
      <c r="UQ64" s="17"/>
      <c r="UR64" s="17"/>
      <c r="US64" s="17"/>
      <c r="UT64" s="17"/>
      <c r="UU64" s="17"/>
      <c r="UV64" s="17"/>
      <c r="UW64" s="17"/>
      <c r="UX64" s="17"/>
      <c r="UY64" s="17"/>
      <c r="UZ64" s="17"/>
      <c r="VA64" s="17"/>
      <c r="VB64" s="17"/>
      <c r="VC64" s="17"/>
      <c r="VD64" s="17"/>
      <c r="VE64" s="17"/>
      <c r="VF64" s="17"/>
      <c r="VG64" s="17"/>
      <c r="VH64" s="17"/>
      <c r="VI64" s="17"/>
      <c r="VJ64" s="17"/>
      <c r="VK64" s="17"/>
      <c r="VL64" s="17"/>
      <c r="VM64" s="17"/>
      <c r="VN64" s="17"/>
      <c r="VO64" s="17"/>
      <c r="VP64" s="17"/>
      <c r="VQ64" s="17"/>
      <c r="VR64" s="17"/>
      <c r="VS64" s="17"/>
      <c r="VT64" s="17"/>
      <c r="VU64" s="17"/>
      <c r="VV64" s="17"/>
      <c r="VW64" s="17"/>
      <c r="VX64" s="17"/>
      <c r="VY64" s="17"/>
      <c r="VZ64" s="17"/>
      <c r="WA64" s="17"/>
      <c r="WB64" s="17"/>
      <c r="WC64" s="17"/>
      <c r="WD64" s="17"/>
      <c r="WE64" s="17"/>
      <c r="WF64" s="17"/>
      <c r="WG64" s="17"/>
      <c r="WH64" s="17"/>
      <c r="WI64" s="17"/>
      <c r="WJ64" s="17"/>
      <c r="WK64" s="17"/>
      <c r="WL64" s="17"/>
      <c r="WM64" s="17"/>
      <c r="WN64" s="17"/>
      <c r="WO64" s="17"/>
      <c r="WP64" s="17"/>
      <c r="WQ64" s="17"/>
      <c r="WR64" s="17"/>
      <c r="WS64" s="17"/>
      <c r="WT64" s="17"/>
      <c r="WU64" s="17"/>
      <c r="WV64" s="17"/>
      <c r="WW64" s="17"/>
      <c r="WX64" s="17"/>
      <c r="WY64" s="17"/>
      <c r="WZ64" s="17"/>
      <c r="XA64" s="17"/>
      <c r="XB64" s="17"/>
      <c r="XC64" s="17"/>
      <c r="XD64" s="17"/>
      <c r="XE64" s="17"/>
      <c r="XF64" s="17"/>
      <c r="XG64" s="17"/>
      <c r="XH64" s="17"/>
      <c r="XI64" s="17"/>
      <c r="XJ64" s="17"/>
      <c r="XK64" s="17"/>
      <c r="XL64" s="17"/>
      <c r="XM64" s="17"/>
      <c r="XN64" s="17"/>
      <c r="XO64" s="17"/>
      <c r="XP64" s="17"/>
      <c r="XQ64" s="17"/>
      <c r="XR64" s="17"/>
      <c r="XS64" s="17"/>
      <c r="XT64" s="17"/>
      <c r="XU64" s="17"/>
      <c r="XV64" s="17"/>
      <c r="XW64" s="17"/>
      <c r="XX64" s="17"/>
      <c r="XY64" s="17"/>
      <c r="XZ64" s="17"/>
      <c r="YA64" s="17"/>
      <c r="YB64" s="17"/>
      <c r="YC64" s="17"/>
      <c r="YD64" s="17"/>
      <c r="YE64" s="17"/>
      <c r="YF64" s="17"/>
      <c r="YG64" s="17"/>
      <c r="YH64" s="17"/>
      <c r="YI64" s="17"/>
      <c r="YJ64" s="17"/>
      <c r="YK64" s="17"/>
      <c r="YL64" s="17"/>
      <c r="YM64" s="17"/>
      <c r="YN64" s="17"/>
      <c r="YO64" s="17"/>
      <c r="YP64" s="17"/>
      <c r="YQ64" s="17"/>
      <c r="YR64" s="17"/>
      <c r="YS64" s="17"/>
      <c r="YT64" s="17"/>
      <c r="YU64" s="17"/>
      <c r="YV64" s="17"/>
      <c r="YW64" s="17"/>
      <c r="YX64" s="17"/>
      <c r="YY64" s="17"/>
      <c r="YZ64" s="17"/>
      <c r="ZA64" s="17"/>
      <c r="ZB64" s="17"/>
      <c r="ZC64" s="17"/>
      <c r="ZD64" s="17"/>
      <c r="ZE64" s="17"/>
      <c r="ZF64" s="17"/>
      <c r="ZG64" s="17"/>
      <c r="ZH64" s="17"/>
      <c r="ZI64" s="17"/>
      <c r="ZJ64" s="17"/>
      <c r="ZK64" s="17"/>
      <c r="ZL64" s="17"/>
      <c r="ZM64" s="17"/>
      <c r="ZN64" s="17"/>
      <c r="ZO64" s="17"/>
      <c r="ZP64" s="17"/>
      <c r="ZQ64" s="17"/>
      <c r="ZR64" s="17"/>
      <c r="ZS64" s="17"/>
      <c r="ZT64" s="17"/>
      <c r="ZU64" s="17"/>
      <c r="ZV64" s="17"/>
      <c r="ZW64" s="17"/>
      <c r="ZX64" s="17"/>
      <c r="ZY64" s="17"/>
      <c r="ZZ64" s="17"/>
      <c r="AAA64" s="17"/>
      <c r="AAB64" s="17"/>
      <c r="AAC64" s="17"/>
      <c r="AAD64" s="17"/>
      <c r="AAE64" s="17"/>
      <c r="AAF64" s="17"/>
      <c r="AAG64" s="17"/>
      <c r="AAH64" s="17"/>
      <c r="AAI64" s="17"/>
      <c r="AAJ64" s="17"/>
      <c r="AAK64" s="17"/>
      <c r="AAL64" s="17"/>
      <c r="AAM64" s="17"/>
      <c r="AAN64" s="17"/>
      <c r="AAO64" s="17"/>
      <c r="AAP64" s="17"/>
      <c r="AAQ64" s="17"/>
      <c r="AAR64" s="17"/>
      <c r="AAS64" s="17"/>
      <c r="AAT64" s="17"/>
      <c r="AAU64" s="17"/>
      <c r="AAV64" s="17"/>
      <c r="AAW64" s="17"/>
      <c r="AAX64" s="17"/>
      <c r="AAY64" s="17"/>
      <c r="AAZ64" s="17"/>
      <c r="ABA64" s="17"/>
      <c r="ABB64" s="17"/>
      <c r="ABC64" s="17"/>
      <c r="ABD64" s="17"/>
      <c r="ABE64" s="17"/>
      <c r="ABF64" s="17"/>
      <c r="ABG64" s="17"/>
      <c r="ABH64" s="17"/>
      <c r="ABI64" s="17"/>
      <c r="ABJ64" s="17"/>
      <c r="ABK64" s="17"/>
      <c r="ABL64" s="17"/>
      <c r="ABM64" s="17"/>
      <c r="ABN64" s="17"/>
      <c r="ABO64" s="17"/>
      <c r="ABP64" s="17"/>
      <c r="ABQ64" s="17"/>
      <c r="ABR64" s="17"/>
      <c r="ABS64" s="17"/>
      <c r="ABT64" s="17"/>
      <c r="ABU64" s="17"/>
      <c r="ABV64" s="17"/>
      <c r="ABW64" s="17"/>
      <c r="ABX64" s="17"/>
      <c r="ABY64" s="17"/>
      <c r="ABZ64" s="17"/>
      <c r="ACA64" s="17"/>
      <c r="ACB64" s="17"/>
      <c r="ACC64" s="17"/>
      <c r="ACD64" s="17"/>
      <c r="ACE64" s="17"/>
      <c r="ACF64" s="17"/>
      <c r="ACG64" s="17"/>
      <c r="ACH64" s="17"/>
      <c r="ACI64" s="17"/>
      <c r="ACJ64" s="17"/>
      <c r="ACK64" s="17"/>
      <c r="ACL64" s="17"/>
      <c r="ACM64" s="17"/>
      <c r="ACN64" s="17"/>
      <c r="ACO64" s="17"/>
      <c r="ACP64" s="17"/>
      <c r="ACQ64" s="17"/>
      <c r="ACR64" s="17"/>
      <c r="ACS64" s="17"/>
      <c r="ACT64" s="17"/>
      <c r="ACU64" s="17"/>
      <c r="ACV64" s="17"/>
      <c r="ACW64" s="17"/>
      <c r="ACX64" s="17"/>
      <c r="ACY64" s="17"/>
      <c r="ACZ64" s="17"/>
      <c r="ADA64" s="17"/>
      <c r="ADB64" s="17"/>
      <c r="ADC64" s="17"/>
      <c r="ADD64" s="17"/>
      <c r="ADE64" s="17"/>
      <c r="ADF64" s="17"/>
      <c r="ADG64" s="17"/>
      <c r="ADH64" s="17"/>
      <c r="ADI64" s="17"/>
      <c r="ADJ64" s="17"/>
      <c r="ADK64" s="17"/>
      <c r="ADL64" s="17"/>
      <c r="ADM64" s="17"/>
      <c r="ADN64" s="17"/>
      <c r="ADO64" s="17"/>
      <c r="ADP64" s="17"/>
      <c r="ADQ64" s="17"/>
      <c r="ADR64" s="17"/>
      <c r="ADS64" s="17"/>
      <c r="ADT64" s="17"/>
      <c r="ADU64" s="17"/>
      <c r="ADV64" s="17"/>
    </row>
    <row r="65" spans="1:802" s="18" customFormat="1" x14ac:dyDescent="0.2">
      <c r="A65" s="3"/>
      <c r="B65" s="1"/>
      <c r="C65" s="19"/>
      <c r="D65" s="2"/>
      <c r="E65" s="16"/>
      <c r="F65" s="1"/>
      <c r="G65" s="2"/>
      <c r="H65" s="3"/>
      <c r="I65" s="2"/>
      <c r="J65" s="1"/>
      <c r="K65" s="3"/>
      <c r="L65" s="5"/>
      <c r="M65" s="3"/>
      <c r="N65" s="6"/>
      <c r="O65" s="6"/>
      <c r="P65" s="6"/>
      <c r="Q65" s="7"/>
      <c r="R65" s="7"/>
      <c r="S65" s="7"/>
      <c r="T65" s="7"/>
      <c r="U65" s="7"/>
      <c r="V65" s="7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IR65" s="17"/>
      <c r="IS65" s="17"/>
      <c r="IT65" s="17"/>
      <c r="IU65" s="17"/>
      <c r="IV65" s="17"/>
      <c r="IW65" s="17"/>
      <c r="IX65" s="17"/>
      <c r="IY65" s="17"/>
      <c r="IZ65" s="17"/>
      <c r="JA65" s="17"/>
      <c r="JB65" s="17"/>
      <c r="JC65" s="17"/>
      <c r="JD65" s="17"/>
      <c r="JE65" s="17"/>
      <c r="JF65" s="17"/>
      <c r="JG65" s="17"/>
      <c r="JH65" s="17"/>
      <c r="JI65" s="17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17"/>
      <c r="LB65" s="17"/>
      <c r="LC65" s="17"/>
      <c r="LD65" s="17"/>
      <c r="LE65" s="17"/>
      <c r="LF65" s="17"/>
      <c r="LG65" s="17"/>
      <c r="LH65" s="17"/>
      <c r="LI65" s="17"/>
      <c r="LJ65" s="17"/>
      <c r="LK65" s="17"/>
      <c r="LL65" s="17"/>
      <c r="LM65" s="17"/>
      <c r="LN65" s="17"/>
      <c r="LO65" s="17"/>
      <c r="LP65" s="17"/>
      <c r="LQ65" s="17"/>
      <c r="LR65" s="17"/>
      <c r="LS65" s="17"/>
      <c r="LT65" s="17"/>
      <c r="LU65" s="17"/>
      <c r="LV65" s="17"/>
      <c r="LW65" s="17"/>
      <c r="LX65" s="17"/>
      <c r="LY65" s="17"/>
      <c r="LZ65" s="17"/>
      <c r="MA65" s="17"/>
      <c r="MB65" s="17"/>
      <c r="MC65" s="17"/>
      <c r="MD65" s="17"/>
      <c r="ME65" s="17"/>
      <c r="MF65" s="17"/>
      <c r="MG65" s="17"/>
      <c r="MH65" s="17"/>
      <c r="MI65" s="17"/>
      <c r="MJ65" s="17"/>
      <c r="MK65" s="17"/>
      <c r="ML65" s="17"/>
      <c r="MM65" s="17"/>
      <c r="MN65" s="17"/>
      <c r="MO65" s="17"/>
      <c r="MP65" s="17"/>
      <c r="MQ65" s="17"/>
      <c r="MR65" s="17"/>
      <c r="MS65" s="17"/>
      <c r="MT65" s="17"/>
      <c r="MU65" s="17"/>
      <c r="MV65" s="17"/>
      <c r="MW65" s="17"/>
      <c r="MX65" s="17"/>
      <c r="MY65" s="17"/>
      <c r="MZ65" s="17"/>
      <c r="NA65" s="17"/>
      <c r="NB65" s="17"/>
      <c r="NC65" s="17"/>
      <c r="ND65" s="17"/>
      <c r="NE65" s="17"/>
      <c r="NF65" s="17"/>
      <c r="NG65" s="17"/>
      <c r="NH65" s="17"/>
      <c r="NI65" s="17"/>
      <c r="NJ65" s="17"/>
      <c r="NK65" s="17"/>
      <c r="NL65" s="17"/>
      <c r="NM65" s="17"/>
      <c r="NN65" s="17"/>
      <c r="NO65" s="17"/>
      <c r="NP65" s="17"/>
      <c r="NQ65" s="17"/>
      <c r="NR65" s="17"/>
      <c r="NS65" s="17"/>
      <c r="NT65" s="17"/>
      <c r="NU65" s="17"/>
      <c r="NV65" s="17"/>
      <c r="NW65" s="17"/>
      <c r="NX65" s="17"/>
      <c r="NY65" s="17"/>
      <c r="NZ65" s="17"/>
      <c r="OA65" s="17"/>
      <c r="OB65" s="17"/>
      <c r="OC65" s="17"/>
      <c r="OD65" s="17"/>
      <c r="OE65" s="17"/>
      <c r="OF65" s="17"/>
      <c r="OG65" s="17"/>
      <c r="OH65" s="17"/>
      <c r="OI65" s="17"/>
      <c r="OJ65" s="17"/>
      <c r="OK65" s="17"/>
      <c r="OL65" s="17"/>
      <c r="OM65" s="17"/>
      <c r="ON65" s="17"/>
      <c r="OO65" s="17"/>
      <c r="OP65" s="17"/>
      <c r="OQ65" s="17"/>
      <c r="OR65" s="17"/>
      <c r="OS65" s="17"/>
      <c r="OT65" s="17"/>
      <c r="OU65" s="17"/>
      <c r="OV65" s="17"/>
      <c r="OW65" s="17"/>
      <c r="OX65" s="17"/>
      <c r="OY65" s="17"/>
      <c r="OZ65" s="17"/>
      <c r="PA65" s="17"/>
      <c r="PB65" s="17"/>
      <c r="PC65" s="17"/>
      <c r="PD65" s="17"/>
      <c r="PE65" s="17"/>
      <c r="PF65" s="17"/>
      <c r="PG65" s="17"/>
      <c r="PH65" s="17"/>
      <c r="PI65" s="17"/>
      <c r="PJ65" s="17"/>
      <c r="PK65" s="17"/>
      <c r="PL65" s="17"/>
      <c r="PM65" s="17"/>
      <c r="PN65" s="17"/>
      <c r="PO65" s="17"/>
      <c r="PP65" s="17"/>
      <c r="PQ65" s="17"/>
      <c r="PR65" s="17"/>
      <c r="PS65" s="17"/>
      <c r="PT65" s="17"/>
      <c r="PU65" s="17"/>
      <c r="PV65" s="17"/>
      <c r="PW65" s="17"/>
      <c r="PX65" s="17"/>
      <c r="PY65" s="17"/>
      <c r="PZ65" s="17"/>
      <c r="QA65" s="17"/>
      <c r="QB65" s="17"/>
      <c r="QC65" s="17"/>
      <c r="QD65" s="17"/>
      <c r="QE65" s="17"/>
      <c r="QF65" s="17"/>
      <c r="QG65" s="17"/>
      <c r="QH65" s="17"/>
      <c r="QI65" s="17"/>
      <c r="QJ65" s="17"/>
      <c r="QK65" s="17"/>
      <c r="QL65" s="17"/>
      <c r="QM65" s="17"/>
      <c r="QN65" s="17"/>
      <c r="QO65" s="17"/>
      <c r="QP65" s="17"/>
      <c r="QQ65" s="17"/>
      <c r="QR65" s="17"/>
      <c r="QS65" s="17"/>
      <c r="QT65" s="17"/>
      <c r="QU65" s="17"/>
      <c r="QV65" s="17"/>
      <c r="QW65" s="17"/>
      <c r="QX65" s="17"/>
      <c r="QY65" s="17"/>
      <c r="QZ65" s="17"/>
      <c r="RA65" s="17"/>
      <c r="RB65" s="17"/>
      <c r="RC65" s="17"/>
      <c r="RD65" s="17"/>
      <c r="RE65" s="17"/>
      <c r="RF65" s="17"/>
      <c r="RG65" s="17"/>
      <c r="RH65" s="17"/>
      <c r="RI65" s="17"/>
      <c r="RJ65" s="17"/>
      <c r="RK65" s="17"/>
      <c r="RL65" s="17"/>
      <c r="RM65" s="17"/>
      <c r="RN65" s="17"/>
      <c r="RO65" s="17"/>
      <c r="RP65" s="17"/>
      <c r="RQ65" s="17"/>
      <c r="RR65" s="17"/>
      <c r="RS65" s="17"/>
      <c r="RT65" s="17"/>
      <c r="RU65" s="17"/>
      <c r="RV65" s="17"/>
      <c r="RW65" s="17"/>
      <c r="RX65" s="17"/>
      <c r="RY65" s="17"/>
      <c r="RZ65" s="17"/>
      <c r="SA65" s="17"/>
      <c r="SB65" s="17"/>
      <c r="SC65" s="17"/>
      <c r="SD65" s="17"/>
      <c r="SE65" s="17"/>
      <c r="SF65" s="17"/>
      <c r="SG65" s="17"/>
      <c r="SH65" s="17"/>
      <c r="SI65" s="17"/>
      <c r="SJ65" s="17"/>
      <c r="SK65" s="17"/>
      <c r="SL65" s="17"/>
      <c r="SM65" s="17"/>
      <c r="SN65" s="17"/>
      <c r="SO65" s="17"/>
      <c r="SP65" s="17"/>
      <c r="SQ65" s="17"/>
      <c r="SR65" s="17"/>
      <c r="SS65" s="17"/>
      <c r="ST65" s="17"/>
      <c r="SU65" s="17"/>
      <c r="SV65" s="17"/>
      <c r="SW65" s="17"/>
      <c r="SX65" s="17"/>
      <c r="SY65" s="17"/>
      <c r="SZ65" s="17"/>
      <c r="TA65" s="17"/>
      <c r="TB65" s="17"/>
      <c r="TC65" s="17"/>
      <c r="TD65" s="17"/>
      <c r="TE65" s="17"/>
      <c r="TF65" s="17"/>
      <c r="TG65" s="17"/>
      <c r="TH65" s="17"/>
      <c r="TI65" s="17"/>
      <c r="TJ65" s="17"/>
      <c r="TK65" s="17"/>
      <c r="TL65" s="17"/>
      <c r="TM65" s="17"/>
      <c r="TN65" s="17"/>
      <c r="TO65" s="17"/>
      <c r="TP65" s="17"/>
      <c r="TQ65" s="17"/>
      <c r="TR65" s="17"/>
      <c r="TS65" s="17"/>
      <c r="TT65" s="17"/>
      <c r="TU65" s="17"/>
      <c r="TV65" s="17"/>
      <c r="TW65" s="17"/>
      <c r="TX65" s="17"/>
      <c r="TY65" s="17"/>
      <c r="TZ65" s="17"/>
      <c r="UA65" s="17"/>
      <c r="UB65" s="17"/>
      <c r="UC65" s="17"/>
      <c r="UD65" s="17"/>
      <c r="UE65" s="17"/>
      <c r="UF65" s="17"/>
      <c r="UG65" s="17"/>
      <c r="UH65" s="17"/>
      <c r="UI65" s="17"/>
      <c r="UJ65" s="17"/>
      <c r="UK65" s="17"/>
      <c r="UL65" s="17"/>
      <c r="UM65" s="17"/>
      <c r="UN65" s="17"/>
      <c r="UO65" s="17"/>
      <c r="UP65" s="17"/>
      <c r="UQ65" s="17"/>
      <c r="UR65" s="17"/>
      <c r="US65" s="17"/>
      <c r="UT65" s="17"/>
      <c r="UU65" s="17"/>
      <c r="UV65" s="17"/>
      <c r="UW65" s="17"/>
      <c r="UX65" s="17"/>
      <c r="UY65" s="17"/>
      <c r="UZ65" s="17"/>
      <c r="VA65" s="17"/>
      <c r="VB65" s="17"/>
      <c r="VC65" s="17"/>
      <c r="VD65" s="17"/>
      <c r="VE65" s="17"/>
      <c r="VF65" s="17"/>
      <c r="VG65" s="17"/>
      <c r="VH65" s="17"/>
      <c r="VI65" s="17"/>
      <c r="VJ65" s="17"/>
      <c r="VK65" s="17"/>
      <c r="VL65" s="17"/>
      <c r="VM65" s="17"/>
      <c r="VN65" s="17"/>
      <c r="VO65" s="17"/>
      <c r="VP65" s="17"/>
      <c r="VQ65" s="17"/>
      <c r="VR65" s="17"/>
      <c r="VS65" s="17"/>
      <c r="VT65" s="17"/>
      <c r="VU65" s="17"/>
      <c r="VV65" s="17"/>
      <c r="VW65" s="17"/>
      <c r="VX65" s="17"/>
      <c r="VY65" s="17"/>
      <c r="VZ65" s="17"/>
      <c r="WA65" s="17"/>
      <c r="WB65" s="17"/>
      <c r="WC65" s="17"/>
      <c r="WD65" s="17"/>
      <c r="WE65" s="17"/>
      <c r="WF65" s="17"/>
      <c r="WG65" s="17"/>
      <c r="WH65" s="17"/>
      <c r="WI65" s="17"/>
      <c r="WJ65" s="17"/>
      <c r="WK65" s="17"/>
      <c r="WL65" s="17"/>
      <c r="WM65" s="17"/>
      <c r="WN65" s="17"/>
      <c r="WO65" s="17"/>
      <c r="WP65" s="17"/>
      <c r="WQ65" s="17"/>
      <c r="WR65" s="17"/>
      <c r="WS65" s="17"/>
      <c r="WT65" s="17"/>
      <c r="WU65" s="17"/>
      <c r="WV65" s="17"/>
      <c r="WW65" s="17"/>
      <c r="WX65" s="17"/>
      <c r="WY65" s="17"/>
      <c r="WZ65" s="17"/>
      <c r="XA65" s="17"/>
      <c r="XB65" s="17"/>
      <c r="XC65" s="17"/>
      <c r="XD65" s="17"/>
      <c r="XE65" s="17"/>
      <c r="XF65" s="17"/>
      <c r="XG65" s="17"/>
      <c r="XH65" s="17"/>
      <c r="XI65" s="17"/>
      <c r="XJ65" s="17"/>
      <c r="XK65" s="17"/>
      <c r="XL65" s="17"/>
      <c r="XM65" s="17"/>
      <c r="XN65" s="17"/>
      <c r="XO65" s="17"/>
      <c r="XP65" s="17"/>
      <c r="XQ65" s="17"/>
      <c r="XR65" s="17"/>
      <c r="XS65" s="17"/>
      <c r="XT65" s="17"/>
      <c r="XU65" s="17"/>
      <c r="XV65" s="17"/>
      <c r="XW65" s="17"/>
      <c r="XX65" s="17"/>
      <c r="XY65" s="17"/>
      <c r="XZ65" s="17"/>
      <c r="YA65" s="17"/>
      <c r="YB65" s="17"/>
      <c r="YC65" s="17"/>
      <c r="YD65" s="17"/>
      <c r="YE65" s="17"/>
      <c r="YF65" s="17"/>
      <c r="YG65" s="17"/>
      <c r="YH65" s="17"/>
      <c r="YI65" s="17"/>
      <c r="YJ65" s="17"/>
      <c r="YK65" s="17"/>
      <c r="YL65" s="17"/>
      <c r="YM65" s="17"/>
      <c r="YN65" s="17"/>
      <c r="YO65" s="17"/>
      <c r="YP65" s="17"/>
      <c r="YQ65" s="17"/>
      <c r="YR65" s="17"/>
      <c r="YS65" s="17"/>
      <c r="YT65" s="17"/>
      <c r="YU65" s="17"/>
      <c r="YV65" s="17"/>
      <c r="YW65" s="17"/>
      <c r="YX65" s="17"/>
      <c r="YY65" s="17"/>
      <c r="YZ65" s="17"/>
      <c r="ZA65" s="17"/>
      <c r="ZB65" s="17"/>
      <c r="ZC65" s="17"/>
      <c r="ZD65" s="17"/>
      <c r="ZE65" s="17"/>
      <c r="ZF65" s="17"/>
      <c r="ZG65" s="17"/>
      <c r="ZH65" s="17"/>
      <c r="ZI65" s="17"/>
      <c r="ZJ65" s="17"/>
      <c r="ZK65" s="17"/>
      <c r="ZL65" s="17"/>
      <c r="ZM65" s="17"/>
      <c r="ZN65" s="17"/>
      <c r="ZO65" s="17"/>
      <c r="ZP65" s="17"/>
      <c r="ZQ65" s="17"/>
      <c r="ZR65" s="17"/>
      <c r="ZS65" s="17"/>
      <c r="ZT65" s="17"/>
      <c r="ZU65" s="17"/>
      <c r="ZV65" s="17"/>
      <c r="ZW65" s="17"/>
      <c r="ZX65" s="17"/>
      <c r="ZY65" s="17"/>
      <c r="ZZ65" s="17"/>
      <c r="AAA65" s="17"/>
      <c r="AAB65" s="17"/>
      <c r="AAC65" s="17"/>
      <c r="AAD65" s="17"/>
      <c r="AAE65" s="17"/>
      <c r="AAF65" s="17"/>
      <c r="AAG65" s="17"/>
      <c r="AAH65" s="17"/>
      <c r="AAI65" s="17"/>
      <c r="AAJ65" s="17"/>
      <c r="AAK65" s="17"/>
      <c r="AAL65" s="17"/>
      <c r="AAM65" s="17"/>
      <c r="AAN65" s="17"/>
      <c r="AAO65" s="17"/>
      <c r="AAP65" s="17"/>
      <c r="AAQ65" s="17"/>
      <c r="AAR65" s="17"/>
      <c r="AAS65" s="17"/>
      <c r="AAT65" s="17"/>
      <c r="AAU65" s="17"/>
      <c r="AAV65" s="17"/>
      <c r="AAW65" s="17"/>
      <c r="AAX65" s="17"/>
      <c r="AAY65" s="17"/>
      <c r="AAZ65" s="17"/>
      <c r="ABA65" s="17"/>
      <c r="ABB65" s="17"/>
      <c r="ABC65" s="17"/>
      <c r="ABD65" s="17"/>
      <c r="ABE65" s="17"/>
      <c r="ABF65" s="17"/>
      <c r="ABG65" s="17"/>
      <c r="ABH65" s="17"/>
      <c r="ABI65" s="17"/>
      <c r="ABJ65" s="17"/>
      <c r="ABK65" s="17"/>
      <c r="ABL65" s="17"/>
      <c r="ABM65" s="17"/>
      <c r="ABN65" s="17"/>
      <c r="ABO65" s="17"/>
      <c r="ABP65" s="17"/>
      <c r="ABQ65" s="17"/>
      <c r="ABR65" s="17"/>
      <c r="ABS65" s="17"/>
      <c r="ABT65" s="17"/>
      <c r="ABU65" s="17"/>
      <c r="ABV65" s="17"/>
      <c r="ABW65" s="17"/>
      <c r="ABX65" s="17"/>
      <c r="ABY65" s="17"/>
      <c r="ABZ65" s="17"/>
      <c r="ACA65" s="17"/>
      <c r="ACB65" s="17"/>
      <c r="ACC65" s="17"/>
      <c r="ACD65" s="17"/>
      <c r="ACE65" s="17"/>
      <c r="ACF65" s="17"/>
      <c r="ACG65" s="17"/>
      <c r="ACH65" s="17"/>
      <c r="ACI65" s="17"/>
      <c r="ACJ65" s="17"/>
      <c r="ACK65" s="17"/>
      <c r="ACL65" s="17"/>
      <c r="ACM65" s="17"/>
      <c r="ACN65" s="17"/>
      <c r="ACO65" s="17"/>
      <c r="ACP65" s="17"/>
      <c r="ACQ65" s="17"/>
      <c r="ACR65" s="17"/>
      <c r="ACS65" s="17"/>
      <c r="ACT65" s="17"/>
      <c r="ACU65" s="17"/>
      <c r="ACV65" s="17"/>
      <c r="ACW65" s="17"/>
      <c r="ACX65" s="17"/>
      <c r="ACY65" s="17"/>
      <c r="ACZ65" s="17"/>
      <c r="ADA65" s="17"/>
      <c r="ADB65" s="17"/>
      <c r="ADC65" s="17"/>
      <c r="ADD65" s="17"/>
      <c r="ADE65" s="17"/>
      <c r="ADF65" s="17"/>
      <c r="ADG65" s="17"/>
      <c r="ADH65" s="17"/>
      <c r="ADI65" s="17"/>
      <c r="ADJ65" s="17"/>
      <c r="ADK65" s="17"/>
      <c r="ADL65" s="17"/>
      <c r="ADM65" s="17"/>
      <c r="ADN65" s="17"/>
      <c r="ADO65" s="17"/>
      <c r="ADP65" s="17"/>
      <c r="ADQ65" s="17"/>
      <c r="ADR65" s="17"/>
      <c r="ADS65" s="17"/>
      <c r="ADT65" s="17"/>
      <c r="ADU65" s="17"/>
      <c r="ADV65" s="17"/>
    </row>
    <row r="66" spans="1:802" s="18" customFormat="1" ht="15.75" customHeight="1" x14ac:dyDescent="0.25">
      <c r="A66" s="3"/>
      <c r="B66" s="1"/>
      <c r="C66" s="1"/>
      <c r="D66" s="21"/>
      <c r="E66" s="16"/>
      <c r="F66" s="20"/>
      <c r="G66" s="22"/>
      <c r="H66" s="23"/>
      <c r="I66" s="2"/>
      <c r="J66" s="1"/>
      <c r="K66" s="9"/>
      <c r="L66" s="24"/>
      <c r="M66" s="25"/>
      <c r="N66" s="26"/>
      <c r="O66" s="26"/>
      <c r="P66" s="6"/>
      <c r="Q66" s="7"/>
      <c r="R66" s="7"/>
      <c r="S66" s="7"/>
      <c r="T66" s="7"/>
      <c r="U66" s="7"/>
      <c r="V66" s="7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  <c r="HT66" s="17"/>
      <c r="HU66" s="17"/>
      <c r="HV66" s="17"/>
      <c r="HW66" s="17"/>
      <c r="HX66" s="17"/>
      <c r="HY66" s="17"/>
      <c r="HZ66" s="17"/>
      <c r="IA66" s="17"/>
      <c r="IB66" s="17"/>
      <c r="IC66" s="17"/>
      <c r="ID66" s="17"/>
      <c r="IE66" s="17"/>
      <c r="IF66" s="17"/>
      <c r="IG66" s="17"/>
      <c r="IH66" s="17"/>
      <c r="II66" s="17"/>
      <c r="IJ66" s="17"/>
      <c r="IK66" s="17"/>
      <c r="IL66" s="17"/>
      <c r="IM66" s="17"/>
      <c r="IN66" s="17"/>
      <c r="IO66" s="17"/>
      <c r="IP66" s="17"/>
      <c r="IQ66" s="17"/>
      <c r="IR66" s="17"/>
      <c r="IS66" s="17"/>
      <c r="IT66" s="17"/>
      <c r="IU66" s="17"/>
      <c r="IV66" s="17"/>
      <c r="IW66" s="17"/>
      <c r="IX66" s="17"/>
      <c r="IY66" s="17"/>
      <c r="IZ66" s="17"/>
      <c r="JA66" s="17"/>
      <c r="JB66" s="17"/>
      <c r="JC66" s="17"/>
      <c r="JD66" s="17"/>
      <c r="JE66" s="17"/>
      <c r="JF66" s="17"/>
      <c r="JG66" s="17"/>
      <c r="JH66" s="17"/>
      <c r="JI66" s="17"/>
      <c r="JJ66" s="17"/>
      <c r="JK66" s="17"/>
      <c r="JL66" s="17"/>
      <c r="JM66" s="17"/>
      <c r="JN66" s="17"/>
      <c r="JO66" s="17"/>
      <c r="JP66" s="17"/>
      <c r="JQ66" s="17"/>
      <c r="JR66" s="17"/>
      <c r="JS66" s="17"/>
      <c r="JT66" s="17"/>
      <c r="JU66" s="17"/>
      <c r="JV66" s="17"/>
      <c r="JW66" s="17"/>
      <c r="JX66" s="17"/>
      <c r="JY66" s="17"/>
      <c r="JZ66" s="17"/>
      <c r="KA66" s="17"/>
      <c r="KB66" s="17"/>
      <c r="KC66" s="17"/>
      <c r="KD66" s="17"/>
      <c r="KE66" s="17"/>
      <c r="KF66" s="17"/>
      <c r="KG66" s="17"/>
      <c r="KH66" s="17"/>
      <c r="KI66" s="17"/>
      <c r="KJ66" s="17"/>
      <c r="KK66" s="17"/>
      <c r="KL66" s="17"/>
      <c r="KM66" s="17"/>
      <c r="KN66" s="17"/>
      <c r="KO66" s="17"/>
      <c r="KP66" s="17"/>
      <c r="KQ66" s="17"/>
      <c r="KR66" s="17"/>
      <c r="KS66" s="17"/>
      <c r="KT66" s="17"/>
      <c r="KU66" s="17"/>
      <c r="KV66" s="17"/>
      <c r="KW66" s="17"/>
      <c r="KX66" s="17"/>
      <c r="KY66" s="17"/>
      <c r="KZ66" s="17"/>
      <c r="LA66" s="17"/>
      <c r="LB66" s="17"/>
      <c r="LC66" s="17"/>
      <c r="LD66" s="17"/>
      <c r="LE66" s="17"/>
      <c r="LF66" s="17"/>
      <c r="LG66" s="17"/>
      <c r="LH66" s="17"/>
      <c r="LI66" s="17"/>
      <c r="LJ66" s="17"/>
      <c r="LK66" s="17"/>
      <c r="LL66" s="17"/>
      <c r="LM66" s="17"/>
      <c r="LN66" s="17"/>
      <c r="LO66" s="17"/>
      <c r="LP66" s="17"/>
      <c r="LQ66" s="17"/>
      <c r="LR66" s="17"/>
      <c r="LS66" s="17"/>
      <c r="LT66" s="17"/>
      <c r="LU66" s="17"/>
      <c r="LV66" s="17"/>
      <c r="LW66" s="17"/>
      <c r="LX66" s="17"/>
      <c r="LY66" s="17"/>
      <c r="LZ66" s="17"/>
      <c r="MA66" s="17"/>
      <c r="MB66" s="17"/>
      <c r="MC66" s="17"/>
      <c r="MD66" s="17"/>
      <c r="ME66" s="17"/>
      <c r="MF66" s="17"/>
      <c r="MG66" s="17"/>
      <c r="MH66" s="17"/>
      <c r="MI66" s="17"/>
      <c r="MJ66" s="17"/>
      <c r="MK66" s="17"/>
      <c r="ML66" s="17"/>
      <c r="MM66" s="17"/>
      <c r="MN66" s="17"/>
      <c r="MO66" s="17"/>
      <c r="MP66" s="17"/>
      <c r="MQ66" s="17"/>
      <c r="MR66" s="17"/>
      <c r="MS66" s="17"/>
      <c r="MT66" s="17"/>
      <c r="MU66" s="17"/>
      <c r="MV66" s="17"/>
      <c r="MW66" s="17"/>
      <c r="MX66" s="17"/>
      <c r="MY66" s="17"/>
      <c r="MZ66" s="17"/>
      <c r="NA66" s="17"/>
      <c r="NB66" s="17"/>
      <c r="NC66" s="17"/>
      <c r="ND66" s="17"/>
      <c r="NE66" s="17"/>
      <c r="NF66" s="17"/>
      <c r="NG66" s="17"/>
      <c r="NH66" s="17"/>
      <c r="NI66" s="17"/>
      <c r="NJ66" s="17"/>
      <c r="NK66" s="17"/>
      <c r="NL66" s="17"/>
      <c r="NM66" s="17"/>
      <c r="NN66" s="17"/>
      <c r="NO66" s="17"/>
      <c r="NP66" s="17"/>
      <c r="NQ66" s="17"/>
      <c r="NR66" s="17"/>
      <c r="NS66" s="17"/>
      <c r="NT66" s="17"/>
      <c r="NU66" s="17"/>
      <c r="NV66" s="17"/>
      <c r="NW66" s="17"/>
      <c r="NX66" s="17"/>
      <c r="NY66" s="17"/>
      <c r="NZ66" s="17"/>
      <c r="OA66" s="17"/>
      <c r="OB66" s="17"/>
      <c r="OC66" s="17"/>
      <c r="OD66" s="17"/>
      <c r="OE66" s="17"/>
      <c r="OF66" s="17"/>
      <c r="OG66" s="17"/>
      <c r="OH66" s="17"/>
      <c r="OI66" s="17"/>
      <c r="OJ66" s="17"/>
      <c r="OK66" s="17"/>
      <c r="OL66" s="17"/>
      <c r="OM66" s="17"/>
      <c r="ON66" s="17"/>
      <c r="OO66" s="17"/>
      <c r="OP66" s="17"/>
      <c r="OQ66" s="17"/>
      <c r="OR66" s="17"/>
      <c r="OS66" s="17"/>
      <c r="OT66" s="17"/>
      <c r="OU66" s="17"/>
      <c r="OV66" s="17"/>
      <c r="OW66" s="17"/>
      <c r="OX66" s="17"/>
      <c r="OY66" s="17"/>
      <c r="OZ66" s="17"/>
      <c r="PA66" s="17"/>
      <c r="PB66" s="17"/>
      <c r="PC66" s="17"/>
      <c r="PD66" s="17"/>
      <c r="PE66" s="17"/>
      <c r="PF66" s="17"/>
      <c r="PG66" s="17"/>
      <c r="PH66" s="17"/>
      <c r="PI66" s="17"/>
      <c r="PJ66" s="17"/>
      <c r="PK66" s="17"/>
      <c r="PL66" s="17"/>
      <c r="PM66" s="17"/>
      <c r="PN66" s="17"/>
      <c r="PO66" s="17"/>
      <c r="PP66" s="17"/>
      <c r="PQ66" s="17"/>
      <c r="PR66" s="17"/>
      <c r="PS66" s="17"/>
      <c r="PT66" s="17"/>
      <c r="PU66" s="17"/>
      <c r="PV66" s="17"/>
      <c r="PW66" s="17"/>
      <c r="PX66" s="17"/>
      <c r="PY66" s="17"/>
      <c r="PZ66" s="17"/>
      <c r="QA66" s="17"/>
      <c r="QB66" s="17"/>
      <c r="QC66" s="17"/>
      <c r="QD66" s="17"/>
      <c r="QE66" s="17"/>
      <c r="QF66" s="17"/>
      <c r="QG66" s="17"/>
      <c r="QH66" s="17"/>
      <c r="QI66" s="17"/>
      <c r="QJ66" s="17"/>
      <c r="QK66" s="17"/>
      <c r="QL66" s="17"/>
      <c r="QM66" s="17"/>
      <c r="QN66" s="17"/>
      <c r="QO66" s="17"/>
      <c r="QP66" s="17"/>
      <c r="QQ66" s="17"/>
      <c r="QR66" s="17"/>
      <c r="QS66" s="17"/>
      <c r="QT66" s="17"/>
      <c r="QU66" s="17"/>
      <c r="QV66" s="17"/>
      <c r="QW66" s="17"/>
      <c r="QX66" s="17"/>
      <c r="QY66" s="17"/>
      <c r="QZ66" s="17"/>
      <c r="RA66" s="17"/>
      <c r="RB66" s="17"/>
      <c r="RC66" s="17"/>
      <c r="RD66" s="17"/>
      <c r="RE66" s="17"/>
      <c r="RF66" s="17"/>
      <c r="RG66" s="17"/>
      <c r="RH66" s="17"/>
      <c r="RI66" s="17"/>
      <c r="RJ66" s="17"/>
      <c r="RK66" s="17"/>
      <c r="RL66" s="17"/>
      <c r="RM66" s="17"/>
      <c r="RN66" s="17"/>
      <c r="RO66" s="17"/>
      <c r="RP66" s="17"/>
      <c r="RQ66" s="17"/>
      <c r="RR66" s="17"/>
      <c r="RS66" s="17"/>
      <c r="RT66" s="17"/>
      <c r="RU66" s="17"/>
      <c r="RV66" s="17"/>
      <c r="RW66" s="17"/>
      <c r="RX66" s="17"/>
      <c r="RY66" s="17"/>
      <c r="RZ66" s="17"/>
      <c r="SA66" s="17"/>
      <c r="SB66" s="17"/>
      <c r="SC66" s="17"/>
      <c r="SD66" s="17"/>
      <c r="SE66" s="17"/>
      <c r="SF66" s="17"/>
      <c r="SG66" s="17"/>
      <c r="SH66" s="17"/>
      <c r="SI66" s="17"/>
      <c r="SJ66" s="17"/>
      <c r="SK66" s="17"/>
      <c r="SL66" s="17"/>
      <c r="SM66" s="17"/>
      <c r="SN66" s="17"/>
      <c r="SO66" s="17"/>
      <c r="SP66" s="17"/>
      <c r="SQ66" s="17"/>
      <c r="SR66" s="17"/>
      <c r="SS66" s="17"/>
      <c r="ST66" s="17"/>
      <c r="SU66" s="17"/>
      <c r="SV66" s="17"/>
      <c r="SW66" s="17"/>
      <c r="SX66" s="17"/>
      <c r="SY66" s="17"/>
      <c r="SZ66" s="17"/>
      <c r="TA66" s="17"/>
      <c r="TB66" s="17"/>
      <c r="TC66" s="17"/>
      <c r="TD66" s="17"/>
      <c r="TE66" s="17"/>
      <c r="TF66" s="17"/>
      <c r="TG66" s="17"/>
      <c r="TH66" s="17"/>
      <c r="TI66" s="17"/>
      <c r="TJ66" s="17"/>
      <c r="TK66" s="17"/>
      <c r="TL66" s="17"/>
      <c r="TM66" s="17"/>
      <c r="TN66" s="17"/>
      <c r="TO66" s="17"/>
      <c r="TP66" s="17"/>
      <c r="TQ66" s="17"/>
      <c r="TR66" s="17"/>
      <c r="TS66" s="17"/>
      <c r="TT66" s="17"/>
      <c r="TU66" s="17"/>
      <c r="TV66" s="17"/>
      <c r="TW66" s="17"/>
      <c r="TX66" s="17"/>
      <c r="TY66" s="17"/>
      <c r="TZ66" s="17"/>
      <c r="UA66" s="17"/>
      <c r="UB66" s="17"/>
      <c r="UC66" s="17"/>
      <c r="UD66" s="17"/>
      <c r="UE66" s="17"/>
      <c r="UF66" s="17"/>
      <c r="UG66" s="17"/>
      <c r="UH66" s="17"/>
      <c r="UI66" s="17"/>
      <c r="UJ66" s="17"/>
      <c r="UK66" s="17"/>
      <c r="UL66" s="17"/>
      <c r="UM66" s="17"/>
      <c r="UN66" s="17"/>
      <c r="UO66" s="17"/>
      <c r="UP66" s="17"/>
      <c r="UQ66" s="17"/>
      <c r="UR66" s="17"/>
      <c r="US66" s="17"/>
      <c r="UT66" s="17"/>
      <c r="UU66" s="17"/>
      <c r="UV66" s="17"/>
      <c r="UW66" s="17"/>
      <c r="UX66" s="17"/>
      <c r="UY66" s="17"/>
      <c r="UZ66" s="17"/>
      <c r="VA66" s="17"/>
      <c r="VB66" s="17"/>
      <c r="VC66" s="17"/>
      <c r="VD66" s="17"/>
      <c r="VE66" s="17"/>
      <c r="VF66" s="17"/>
      <c r="VG66" s="17"/>
      <c r="VH66" s="17"/>
      <c r="VI66" s="17"/>
      <c r="VJ66" s="17"/>
      <c r="VK66" s="17"/>
      <c r="VL66" s="17"/>
      <c r="VM66" s="17"/>
      <c r="VN66" s="17"/>
      <c r="VO66" s="17"/>
      <c r="VP66" s="17"/>
      <c r="VQ66" s="17"/>
      <c r="VR66" s="17"/>
      <c r="VS66" s="17"/>
      <c r="VT66" s="17"/>
      <c r="VU66" s="17"/>
      <c r="VV66" s="17"/>
      <c r="VW66" s="17"/>
      <c r="VX66" s="17"/>
      <c r="VY66" s="17"/>
      <c r="VZ66" s="17"/>
      <c r="WA66" s="17"/>
      <c r="WB66" s="17"/>
      <c r="WC66" s="17"/>
      <c r="WD66" s="17"/>
      <c r="WE66" s="17"/>
      <c r="WF66" s="17"/>
      <c r="WG66" s="17"/>
      <c r="WH66" s="17"/>
      <c r="WI66" s="17"/>
      <c r="WJ66" s="17"/>
      <c r="WK66" s="17"/>
      <c r="WL66" s="17"/>
      <c r="WM66" s="17"/>
      <c r="WN66" s="17"/>
      <c r="WO66" s="17"/>
      <c r="WP66" s="17"/>
      <c r="WQ66" s="17"/>
      <c r="WR66" s="17"/>
      <c r="WS66" s="17"/>
      <c r="WT66" s="17"/>
      <c r="WU66" s="17"/>
      <c r="WV66" s="17"/>
      <c r="WW66" s="17"/>
      <c r="WX66" s="17"/>
      <c r="WY66" s="17"/>
      <c r="WZ66" s="17"/>
      <c r="XA66" s="17"/>
      <c r="XB66" s="17"/>
      <c r="XC66" s="17"/>
      <c r="XD66" s="17"/>
      <c r="XE66" s="17"/>
      <c r="XF66" s="17"/>
      <c r="XG66" s="17"/>
      <c r="XH66" s="17"/>
      <c r="XI66" s="17"/>
      <c r="XJ66" s="17"/>
      <c r="XK66" s="17"/>
      <c r="XL66" s="17"/>
      <c r="XM66" s="17"/>
      <c r="XN66" s="17"/>
      <c r="XO66" s="17"/>
      <c r="XP66" s="17"/>
      <c r="XQ66" s="17"/>
      <c r="XR66" s="17"/>
      <c r="XS66" s="17"/>
      <c r="XT66" s="17"/>
      <c r="XU66" s="17"/>
      <c r="XV66" s="17"/>
      <c r="XW66" s="17"/>
      <c r="XX66" s="17"/>
      <c r="XY66" s="17"/>
      <c r="XZ66" s="17"/>
      <c r="YA66" s="17"/>
      <c r="YB66" s="17"/>
      <c r="YC66" s="17"/>
      <c r="YD66" s="17"/>
      <c r="YE66" s="17"/>
      <c r="YF66" s="17"/>
      <c r="YG66" s="17"/>
      <c r="YH66" s="17"/>
      <c r="YI66" s="17"/>
      <c r="YJ66" s="17"/>
      <c r="YK66" s="17"/>
      <c r="YL66" s="17"/>
      <c r="YM66" s="17"/>
      <c r="YN66" s="17"/>
      <c r="YO66" s="17"/>
      <c r="YP66" s="17"/>
      <c r="YQ66" s="17"/>
      <c r="YR66" s="17"/>
      <c r="YS66" s="17"/>
      <c r="YT66" s="17"/>
      <c r="YU66" s="17"/>
      <c r="YV66" s="17"/>
      <c r="YW66" s="17"/>
      <c r="YX66" s="17"/>
      <c r="YY66" s="17"/>
      <c r="YZ66" s="17"/>
      <c r="ZA66" s="17"/>
      <c r="ZB66" s="17"/>
      <c r="ZC66" s="17"/>
      <c r="ZD66" s="17"/>
      <c r="ZE66" s="17"/>
      <c r="ZF66" s="17"/>
      <c r="ZG66" s="17"/>
      <c r="ZH66" s="17"/>
      <c r="ZI66" s="17"/>
      <c r="ZJ66" s="17"/>
      <c r="ZK66" s="17"/>
      <c r="ZL66" s="17"/>
      <c r="ZM66" s="17"/>
      <c r="ZN66" s="17"/>
      <c r="ZO66" s="17"/>
      <c r="ZP66" s="17"/>
      <c r="ZQ66" s="17"/>
      <c r="ZR66" s="17"/>
      <c r="ZS66" s="17"/>
      <c r="ZT66" s="17"/>
      <c r="ZU66" s="17"/>
      <c r="ZV66" s="17"/>
      <c r="ZW66" s="17"/>
      <c r="ZX66" s="17"/>
      <c r="ZY66" s="17"/>
      <c r="ZZ66" s="17"/>
      <c r="AAA66" s="17"/>
      <c r="AAB66" s="17"/>
      <c r="AAC66" s="17"/>
      <c r="AAD66" s="17"/>
      <c r="AAE66" s="17"/>
      <c r="AAF66" s="17"/>
      <c r="AAG66" s="17"/>
      <c r="AAH66" s="17"/>
      <c r="AAI66" s="17"/>
      <c r="AAJ66" s="17"/>
      <c r="AAK66" s="17"/>
      <c r="AAL66" s="17"/>
      <c r="AAM66" s="17"/>
      <c r="AAN66" s="17"/>
      <c r="AAO66" s="17"/>
      <c r="AAP66" s="17"/>
      <c r="AAQ66" s="17"/>
      <c r="AAR66" s="17"/>
      <c r="AAS66" s="17"/>
      <c r="AAT66" s="17"/>
      <c r="AAU66" s="17"/>
      <c r="AAV66" s="17"/>
      <c r="AAW66" s="17"/>
      <c r="AAX66" s="17"/>
      <c r="AAY66" s="17"/>
      <c r="AAZ66" s="17"/>
      <c r="ABA66" s="17"/>
      <c r="ABB66" s="17"/>
      <c r="ABC66" s="17"/>
      <c r="ABD66" s="17"/>
      <c r="ABE66" s="17"/>
      <c r="ABF66" s="17"/>
      <c r="ABG66" s="17"/>
      <c r="ABH66" s="17"/>
      <c r="ABI66" s="17"/>
      <c r="ABJ66" s="17"/>
      <c r="ABK66" s="17"/>
      <c r="ABL66" s="17"/>
      <c r="ABM66" s="17"/>
      <c r="ABN66" s="17"/>
      <c r="ABO66" s="17"/>
      <c r="ABP66" s="17"/>
      <c r="ABQ66" s="17"/>
      <c r="ABR66" s="17"/>
      <c r="ABS66" s="17"/>
      <c r="ABT66" s="17"/>
      <c r="ABU66" s="17"/>
      <c r="ABV66" s="17"/>
      <c r="ABW66" s="17"/>
      <c r="ABX66" s="17"/>
      <c r="ABY66" s="17"/>
      <c r="ABZ66" s="17"/>
      <c r="ACA66" s="17"/>
      <c r="ACB66" s="17"/>
      <c r="ACC66" s="17"/>
      <c r="ACD66" s="17"/>
      <c r="ACE66" s="17"/>
      <c r="ACF66" s="17"/>
      <c r="ACG66" s="17"/>
      <c r="ACH66" s="17"/>
      <c r="ACI66" s="17"/>
      <c r="ACJ66" s="17"/>
      <c r="ACK66" s="17"/>
      <c r="ACL66" s="17"/>
      <c r="ACM66" s="17"/>
      <c r="ACN66" s="17"/>
      <c r="ACO66" s="17"/>
      <c r="ACP66" s="17"/>
      <c r="ACQ66" s="17"/>
      <c r="ACR66" s="17"/>
      <c r="ACS66" s="17"/>
      <c r="ACT66" s="17"/>
      <c r="ACU66" s="17"/>
      <c r="ACV66" s="17"/>
      <c r="ACW66" s="17"/>
      <c r="ACX66" s="17"/>
      <c r="ACY66" s="17"/>
      <c r="ACZ66" s="17"/>
      <c r="ADA66" s="17"/>
      <c r="ADB66" s="17"/>
      <c r="ADC66" s="17"/>
      <c r="ADD66" s="17"/>
      <c r="ADE66" s="17"/>
      <c r="ADF66" s="17"/>
      <c r="ADG66" s="17"/>
      <c r="ADH66" s="17"/>
      <c r="ADI66" s="17"/>
      <c r="ADJ66" s="17"/>
      <c r="ADK66" s="17"/>
      <c r="ADL66" s="17"/>
      <c r="ADM66" s="17"/>
      <c r="ADN66" s="17"/>
      <c r="ADO66" s="17"/>
      <c r="ADP66" s="17"/>
      <c r="ADQ66" s="17"/>
      <c r="ADR66" s="17"/>
      <c r="ADS66" s="17"/>
      <c r="ADT66" s="17"/>
      <c r="ADU66" s="17"/>
      <c r="ADV66" s="17"/>
    </row>
    <row r="67" spans="1:802" x14ac:dyDescent="0.2">
      <c r="D67" s="27"/>
      <c r="E67" s="21"/>
      <c r="F67" s="20"/>
      <c r="G67" s="22"/>
      <c r="H67" s="23"/>
      <c r="I67" s="2"/>
      <c r="J67" s="2"/>
    </row>
    <row r="68" spans="1:802" x14ac:dyDescent="0.2">
      <c r="E68" s="21"/>
      <c r="F68" s="20"/>
      <c r="G68" s="21"/>
      <c r="H68" s="28"/>
      <c r="I68" s="20"/>
      <c r="J68" s="20"/>
      <c r="L68" s="29"/>
      <c r="X68" s="28"/>
    </row>
    <row r="69" spans="1:802" x14ac:dyDescent="0.2">
      <c r="A69" s="43"/>
      <c r="B69" s="44"/>
      <c r="C69" s="44"/>
      <c r="E69" s="16"/>
      <c r="F69" s="20"/>
      <c r="G69" s="21"/>
      <c r="H69" s="28"/>
      <c r="I69" s="20"/>
      <c r="J69" s="20"/>
      <c r="L69" s="29"/>
      <c r="X69" s="28"/>
    </row>
    <row r="70" spans="1:802" x14ac:dyDescent="0.2">
      <c r="A70" s="43"/>
      <c r="B70" s="45"/>
      <c r="C70" s="44"/>
      <c r="F70" s="20"/>
      <c r="G70" s="21"/>
      <c r="H70" s="28"/>
      <c r="I70" s="20"/>
      <c r="J70" s="20"/>
      <c r="L70" s="29"/>
      <c r="X70" s="28"/>
    </row>
    <row r="71" spans="1:802" x14ac:dyDescent="0.2">
      <c r="A71" s="43"/>
      <c r="B71" s="45"/>
      <c r="C71" s="44">
        <v>6840</v>
      </c>
      <c r="E71" s="21"/>
      <c r="F71" s="20"/>
      <c r="G71" s="21"/>
      <c r="H71" s="28"/>
      <c r="I71" s="20"/>
      <c r="J71" s="20"/>
      <c r="L71" s="29"/>
      <c r="X71" s="28"/>
    </row>
    <row r="72" spans="1:802" x14ac:dyDescent="0.2">
      <c r="A72" s="43"/>
      <c r="B72" s="45"/>
      <c r="C72" s="44"/>
      <c r="E72" s="21"/>
      <c r="F72" s="20"/>
      <c r="G72" s="21"/>
      <c r="H72" s="28"/>
      <c r="I72" s="20"/>
      <c r="J72" s="20"/>
      <c r="L72" s="29"/>
      <c r="X72" s="28"/>
    </row>
    <row r="73" spans="1:802" ht="15.75" x14ac:dyDescent="0.2">
      <c r="A73" s="43"/>
      <c r="B73" s="46"/>
      <c r="C73" s="44"/>
      <c r="E73" s="21"/>
      <c r="F73" s="20"/>
      <c r="G73" s="21"/>
      <c r="H73" s="28"/>
      <c r="I73" s="20"/>
      <c r="J73" s="20"/>
      <c r="L73" s="29"/>
      <c r="X73" s="28"/>
    </row>
    <row r="74" spans="1:802" x14ac:dyDescent="0.2">
      <c r="A74" s="43"/>
      <c r="B74" s="44"/>
      <c r="C74" s="44"/>
      <c r="E74" s="21"/>
      <c r="F74" s="20"/>
      <c r="G74" s="21"/>
      <c r="H74" s="28"/>
      <c r="I74" s="20"/>
      <c r="J74" s="20"/>
      <c r="L74" s="29"/>
      <c r="X74" s="28"/>
    </row>
    <row r="75" spans="1:802" x14ac:dyDescent="0.2">
      <c r="A75" s="43"/>
      <c r="B75" s="44"/>
      <c r="C75" s="44"/>
      <c r="E75" s="21"/>
      <c r="F75" s="20"/>
      <c r="G75" s="21"/>
      <c r="H75" s="28"/>
      <c r="I75" s="20"/>
      <c r="J75" s="20"/>
      <c r="L75" s="29"/>
      <c r="X75" s="28"/>
    </row>
    <row r="76" spans="1:802" x14ac:dyDescent="0.2">
      <c r="A76" s="43"/>
      <c r="B76" s="44"/>
      <c r="C76" s="44"/>
      <c r="E76" s="21"/>
      <c r="F76" s="20"/>
      <c r="G76" s="21"/>
      <c r="H76" s="28"/>
      <c r="I76" s="20"/>
      <c r="J76" s="20"/>
      <c r="L76" s="29"/>
      <c r="X76" s="28"/>
    </row>
    <row r="77" spans="1:802" x14ac:dyDescent="0.2">
      <c r="E77" s="21"/>
      <c r="F77" s="20"/>
      <c r="G77" s="21"/>
      <c r="H77" s="28"/>
      <c r="I77" s="20"/>
      <c r="J77" s="20"/>
      <c r="L77" s="29"/>
      <c r="X77" s="28"/>
    </row>
    <row r="78" spans="1:802" x14ac:dyDescent="0.2">
      <c r="E78" s="21"/>
      <c r="F78" s="20"/>
      <c r="G78" s="21"/>
      <c r="H78" s="28"/>
      <c r="I78" s="20"/>
      <c r="J78" s="20"/>
      <c r="L78" s="29"/>
      <c r="X78" s="28"/>
    </row>
    <row r="79" spans="1:802" x14ac:dyDescent="0.2">
      <c r="E79" s="21"/>
      <c r="F79" s="20"/>
      <c r="G79" s="21"/>
      <c r="H79" s="28"/>
      <c r="I79" s="20"/>
      <c r="J79" s="20"/>
      <c r="L79" s="29"/>
      <c r="X79" s="28"/>
    </row>
    <row r="80" spans="1:802" x14ac:dyDescent="0.2">
      <c r="G80" s="21"/>
      <c r="H80" s="28"/>
      <c r="I80" s="5"/>
      <c r="J80" s="20"/>
      <c r="L80" s="29"/>
      <c r="X80" s="28"/>
    </row>
    <row r="81" spans="1:802" x14ac:dyDescent="0.2">
      <c r="G81" s="21"/>
      <c r="H81" s="28"/>
      <c r="I81" s="5"/>
      <c r="J81" s="28"/>
      <c r="L81" s="29"/>
      <c r="X81" s="28"/>
    </row>
    <row r="82" spans="1:802" x14ac:dyDescent="0.2">
      <c r="G82" s="21"/>
      <c r="H82" s="28"/>
      <c r="I82" s="5"/>
      <c r="J82" s="28"/>
      <c r="L82" s="29"/>
      <c r="X82" s="28"/>
    </row>
    <row r="83" spans="1:802" x14ac:dyDescent="0.2">
      <c r="B83" s="3"/>
      <c r="C83" s="3"/>
      <c r="F83" s="3"/>
      <c r="G83" s="21"/>
      <c r="H83" s="28"/>
      <c r="I83" s="28"/>
      <c r="X83" s="28"/>
    </row>
    <row r="84" spans="1:802" x14ac:dyDescent="0.2">
      <c r="B84" s="3"/>
      <c r="C84" s="3"/>
      <c r="F84" s="3"/>
      <c r="G84" s="21"/>
      <c r="H84" s="28"/>
      <c r="I84" s="28"/>
    </row>
    <row r="85" spans="1:802" x14ac:dyDescent="0.2">
      <c r="B85" s="3"/>
      <c r="C85" s="3"/>
      <c r="F85" s="3"/>
    </row>
    <row r="86" spans="1:802" s="2" customFormat="1" x14ac:dyDescent="0.2">
      <c r="A86" s="3"/>
      <c r="B86" s="3"/>
      <c r="C86" s="3"/>
      <c r="F86" s="3"/>
      <c r="H86" s="3"/>
      <c r="I86" s="3"/>
      <c r="J86" s="3"/>
      <c r="K86" s="3"/>
      <c r="L86" s="5"/>
      <c r="M86" s="3"/>
      <c r="N86" s="6"/>
      <c r="O86" s="6"/>
      <c r="P86" s="6"/>
      <c r="Q86" s="7"/>
      <c r="R86" s="7"/>
      <c r="S86" s="7"/>
      <c r="T86" s="7"/>
      <c r="U86" s="7"/>
      <c r="V86" s="7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  <c r="MI86" s="3"/>
      <c r="MJ86" s="3"/>
      <c r="MK86" s="3"/>
      <c r="ML86" s="3"/>
      <c r="MM86" s="3"/>
      <c r="MN86" s="3"/>
      <c r="MO86" s="3"/>
      <c r="MP86" s="3"/>
      <c r="MQ86" s="3"/>
      <c r="MR86" s="3"/>
      <c r="MS86" s="3"/>
      <c r="MT86" s="3"/>
      <c r="MU86" s="3"/>
      <c r="MV86" s="3"/>
      <c r="MW86" s="3"/>
      <c r="MX86" s="3"/>
      <c r="MY86" s="3"/>
      <c r="MZ86" s="3"/>
      <c r="NA86" s="3"/>
      <c r="NB86" s="3"/>
      <c r="NC86" s="3"/>
      <c r="ND86" s="3"/>
      <c r="NE86" s="3"/>
      <c r="NF86" s="3"/>
      <c r="NG86" s="3"/>
      <c r="NH86" s="3"/>
      <c r="NI86" s="3"/>
      <c r="NJ86" s="3"/>
      <c r="NK86" s="3"/>
      <c r="NL86" s="3"/>
      <c r="NM86" s="3"/>
      <c r="NN86" s="3"/>
      <c r="NO86" s="3"/>
      <c r="NP86" s="3"/>
      <c r="NQ86" s="3"/>
      <c r="NR86" s="3"/>
      <c r="NS86" s="3"/>
      <c r="NT86" s="3"/>
      <c r="NU86" s="3"/>
      <c r="NV86" s="3"/>
      <c r="NW86" s="3"/>
      <c r="NX86" s="3"/>
      <c r="NY86" s="3"/>
      <c r="NZ86" s="3"/>
      <c r="OA86" s="3"/>
      <c r="OB86" s="3"/>
      <c r="OC86" s="3"/>
      <c r="OD86" s="3"/>
      <c r="OE86" s="3"/>
      <c r="OF86" s="3"/>
      <c r="OG86" s="3"/>
      <c r="OH86" s="3"/>
      <c r="OI86" s="3"/>
      <c r="OJ86" s="3"/>
      <c r="OK86" s="3"/>
      <c r="OL86" s="3"/>
      <c r="OM86" s="3"/>
      <c r="ON86" s="3"/>
      <c r="OO86" s="3"/>
      <c r="OP86" s="3"/>
      <c r="OQ86" s="3"/>
      <c r="OR86" s="3"/>
      <c r="OS86" s="3"/>
      <c r="OT86" s="3"/>
      <c r="OU86" s="3"/>
      <c r="OV86" s="3"/>
      <c r="OW86" s="3"/>
      <c r="OX86" s="3"/>
      <c r="OY86" s="3"/>
      <c r="OZ86" s="3"/>
      <c r="PA86" s="3"/>
      <c r="PB86" s="3"/>
      <c r="PC86" s="3"/>
      <c r="PD86" s="3"/>
      <c r="PE86" s="3"/>
      <c r="PF86" s="3"/>
      <c r="PG86" s="3"/>
      <c r="PH86" s="3"/>
      <c r="PI86" s="3"/>
      <c r="PJ86" s="3"/>
      <c r="PK86" s="3"/>
      <c r="PL86" s="3"/>
      <c r="PM86" s="3"/>
      <c r="PN86" s="3"/>
      <c r="PO86" s="3"/>
      <c r="PP86" s="3"/>
      <c r="PQ86" s="3"/>
      <c r="PR86" s="3"/>
      <c r="PS86" s="3"/>
      <c r="PT86" s="3"/>
      <c r="PU86" s="3"/>
      <c r="PV86" s="3"/>
      <c r="PW86" s="3"/>
      <c r="PX86" s="3"/>
      <c r="PY86" s="3"/>
      <c r="PZ86" s="3"/>
      <c r="QA86" s="3"/>
      <c r="QB86" s="3"/>
      <c r="QC86" s="3"/>
      <c r="QD86" s="3"/>
      <c r="QE86" s="3"/>
      <c r="QF86" s="3"/>
      <c r="QG86" s="3"/>
      <c r="QH86" s="3"/>
      <c r="QI86" s="3"/>
      <c r="QJ86" s="3"/>
      <c r="QK86" s="3"/>
      <c r="QL86" s="3"/>
      <c r="QM86" s="3"/>
      <c r="QN86" s="3"/>
      <c r="QO86" s="3"/>
      <c r="QP86" s="3"/>
      <c r="QQ86" s="3"/>
      <c r="QR86" s="3"/>
      <c r="QS86" s="3"/>
      <c r="QT86" s="3"/>
      <c r="QU86" s="3"/>
      <c r="QV86" s="3"/>
      <c r="QW86" s="3"/>
      <c r="QX86" s="3"/>
      <c r="QY86" s="3"/>
      <c r="QZ86" s="3"/>
      <c r="RA86" s="3"/>
      <c r="RB86" s="3"/>
      <c r="RC86" s="3"/>
      <c r="RD86" s="3"/>
      <c r="RE86" s="3"/>
      <c r="RF86" s="3"/>
      <c r="RG86" s="3"/>
      <c r="RH86" s="3"/>
      <c r="RI86" s="3"/>
      <c r="RJ86" s="3"/>
      <c r="RK86" s="3"/>
      <c r="RL86" s="3"/>
      <c r="RM86" s="3"/>
      <c r="RN86" s="3"/>
      <c r="RO86" s="3"/>
      <c r="RP86" s="3"/>
      <c r="RQ86" s="3"/>
      <c r="RR86" s="3"/>
      <c r="RS86" s="3"/>
      <c r="RT86" s="3"/>
      <c r="RU86" s="3"/>
      <c r="RV86" s="3"/>
      <c r="RW86" s="3"/>
      <c r="RX86" s="3"/>
      <c r="RY86" s="3"/>
      <c r="RZ86" s="3"/>
      <c r="SA86" s="3"/>
      <c r="SB86" s="3"/>
      <c r="SC86" s="3"/>
      <c r="SD86" s="3"/>
      <c r="SE86" s="3"/>
      <c r="SF86" s="3"/>
      <c r="SG86" s="3"/>
      <c r="SH86" s="3"/>
      <c r="SI86" s="3"/>
      <c r="SJ86" s="3"/>
      <c r="SK86" s="3"/>
      <c r="SL86" s="3"/>
      <c r="SM86" s="3"/>
      <c r="SN86" s="3"/>
      <c r="SO86" s="3"/>
      <c r="SP86" s="3"/>
      <c r="SQ86" s="3"/>
      <c r="SR86" s="3"/>
      <c r="SS86" s="3"/>
      <c r="ST86" s="3"/>
      <c r="SU86" s="3"/>
      <c r="SV86" s="3"/>
      <c r="SW86" s="3"/>
      <c r="SX86" s="3"/>
      <c r="SY86" s="3"/>
      <c r="SZ86" s="3"/>
      <c r="TA86" s="3"/>
      <c r="TB86" s="3"/>
      <c r="TC86" s="3"/>
      <c r="TD86" s="3"/>
      <c r="TE86" s="3"/>
      <c r="TF86" s="3"/>
      <c r="TG86" s="3"/>
      <c r="TH86" s="3"/>
      <c r="TI86" s="3"/>
      <c r="TJ86" s="3"/>
      <c r="TK86" s="3"/>
      <c r="TL86" s="3"/>
      <c r="TM86" s="3"/>
      <c r="TN86" s="3"/>
      <c r="TO86" s="3"/>
      <c r="TP86" s="3"/>
      <c r="TQ86" s="3"/>
      <c r="TR86" s="3"/>
      <c r="TS86" s="3"/>
      <c r="TT86" s="3"/>
      <c r="TU86" s="3"/>
      <c r="TV86" s="3"/>
      <c r="TW86" s="3"/>
      <c r="TX86" s="3"/>
      <c r="TY86" s="3"/>
      <c r="TZ86" s="3"/>
      <c r="UA86" s="3"/>
      <c r="UB86" s="3"/>
      <c r="UC86" s="3"/>
      <c r="UD86" s="3"/>
      <c r="UE86" s="3"/>
      <c r="UF86" s="3"/>
      <c r="UG86" s="3"/>
      <c r="UH86" s="3"/>
      <c r="UI86" s="3"/>
      <c r="UJ86" s="3"/>
      <c r="UK86" s="3"/>
      <c r="UL86" s="3"/>
      <c r="UM86" s="3"/>
      <c r="UN86" s="3"/>
      <c r="UO86" s="3"/>
      <c r="UP86" s="3"/>
      <c r="UQ86" s="3"/>
      <c r="UR86" s="3"/>
      <c r="US86" s="3"/>
      <c r="UT86" s="3"/>
      <c r="UU86" s="3"/>
      <c r="UV86" s="3"/>
      <c r="UW86" s="3"/>
      <c r="UX86" s="3"/>
      <c r="UY86" s="3"/>
      <c r="UZ86" s="3"/>
      <c r="VA86" s="3"/>
      <c r="VB86" s="3"/>
      <c r="VC86" s="3"/>
      <c r="VD86" s="3"/>
      <c r="VE86" s="3"/>
      <c r="VF86" s="3"/>
      <c r="VG86" s="3"/>
      <c r="VH86" s="3"/>
      <c r="VI86" s="3"/>
      <c r="VJ86" s="3"/>
      <c r="VK86" s="3"/>
      <c r="VL86" s="3"/>
      <c r="VM86" s="3"/>
      <c r="VN86" s="3"/>
      <c r="VO86" s="3"/>
      <c r="VP86" s="3"/>
      <c r="VQ86" s="3"/>
      <c r="VR86" s="3"/>
      <c r="VS86" s="3"/>
      <c r="VT86" s="3"/>
      <c r="VU86" s="3"/>
      <c r="VV86" s="3"/>
      <c r="VW86" s="3"/>
      <c r="VX86" s="3"/>
      <c r="VY86" s="3"/>
      <c r="VZ86" s="3"/>
      <c r="WA86" s="3"/>
      <c r="WB86" s="3"/>
      <c r="WC86" s="3"/>
      <c r="WD86" s="3"/>
      <c r="WE86" s="3"/>
      <c r="WF86" s="3"/>
      <c r="WG86" s="3"/>
      <c r="WH86" s="3"/>
      <c r="WI86" s="3"/>
      <c r="WJ86" s="3"/>
      <c r="WK86" s="3"/>
      <c r="WL86" s="3"/>
      <c r="WM86" s="3"/>
      <c r="WN86" s="3"/>
      <c r="WO86" s="3"/>
      <c r="WP86" s="3"/>
      <c r="WQ86" s="3"/>
      <c r="WR86" s="3"/>
      <c r="WS86" s="3"/>
      <c r="WT86" s="3"/>
      <c r="WU86" s="3"/>
      <c r="WV86" s="3"/>
      <c r="WW86" s="3"/>
      <c r="WX86" s="3"/>
      <c r="WY86" s="3"/>
      <c r="WZ86" s="3"/>
      <c r="XA86" s="3"/>
      <c r="XB86" s="3"/>
      <c r="XC86" s="3"/>
      <c r="XD86" s="3"/>
      <c r="XE86" s="3"/>
      <c r="XF86" s="3"/>
      <c r="XG86" s="3"/>
      <c r="XH86" s="3"/>
      <c r="XI86" s="3"/>
      <c r="XJ86" s="3"/>
      <c r="XK86" s="3"/>
      <c r="XL86" s="3"/>
      <c r="XM86" s="3"/>
      <c r="XN86" s="3"/>
      <c r="XO86" s="3"/>
      <c r="XP86" s="3"/>
      <c r="XQ86" s="3"/>
      <c r="XR86" s="3"/>
      <c r="XS86" s="3"/>
      <c r="XT86" s="3"/>
      <c r="XU86" s="3"/>
      <c r="XV86" s="3"/>
      <c r="XW86" s="3"/>
      <c r="XX86" s="3"/>
      <c r="XY86" s="3"/>
      <c r="XZ86" s="3"/>
      <c r="YA86" s="3"/>
      <c r="YB86" s="3"/>
      <c r="YC86" s="3"/>
      <c r="YD86" s="3"/>
      <c r="YE86" s="3"/>
      <c r="YF86" s="3"/>
      <c r="YG86" s="3"/>
      <c r="YH86" s="3"/>
      <c r="YI86" s="3"/>
      <c r="YJ86" s="3"/>
      <c r="YK86" s="3"/>
      <c r="YL86" s="3"/>
      <c r="YM86" s="3"/>
      <c r="YN86" s="3"/>
      <c r="YO86" s="3"/>
      <c r="YP86" s="3"/>
      <c r="YQ86" s="3"/>
      <c r="YR86" s="3"/>
      <c r="YS86" s="3"/>
      <c r="YT86" s="3"/>
      <c r="YU86" s="3"/>
      <c r="YV86" s="3"/>
      <c r="YW86" s="3"/>
      <c r="YX86" s="3"/>
      <c r="YY86" s="3"/>
      <c r="YZ86" s="3"/>
      <c r="ZA86" s="3"/>
      <c r="ZB86" s="3"/>
      <c r="ZC86" s="3"/>
      <c r="ZD86" s="3"/>
      <c r="ZE86" s="3"/>
      <c r="ZF86" s="3"/>
      <c r="ZG86" s="3"/>
      <c r="ZH86" s="3"/>
      <c r="ZI86" s="3"/>
      <c r="ZJ86" s="3"/>
      <c r="ZK86" s="3"/>
      <c r="ZL86" s="3"/>
      <c r="ZM86" s="3"/>
      <c r="ZN86" s="3"/>
      <c r="ZO86" s="3"/>
      <c r="ZP86" s="3"/>
      <c r="ZQ86" s="3"/>
      <c r="ZR86" s="3"/>
      <c r="ZS86" s="3"/>
      <c r="ZT86" s="3"/>
      <c r="ZU86" s="3"/>
      <c r="ZV86" s="3"/>
      <c r="ZW86" s="3"/>
      <c r="ZX86" s="3"/>
      <c r="ZY86" s="3"/>
      <c r="ZZ86" s="3"/>
      <c r="AAA86" s="3"/>
      <c r="AAB86" s="3"/>
      <c r="AAC86" s="3"/>
      <c r="AAD86" s="3"/>
      <c r="AAE86" s="3"/>
      <c r="AAF86" s="3"/>
      <c r="AAG86" s="3"/>
      <c r="AAH86" s="3"/>
      <c r="AAI86" s="3"/>
      <c r="AAJ86" s="3"/>
      <c r="AAK86" s="3"/>
      <c r="AAL86" s="3"/>
      <c r="AAM86" s="3"/>
      <c r="AAN86" s="3"/>
      <c r="AAO86" s="3"/>
      <c r="AAP86" s="3"/>
      <c r="AAQ86" s="3"/>
      <c r="AAR86" s="3"/>
      <c r="AAS86" s="3"/>
      <c r="AAT86" s="3"/>
      <c r="AAU86" s="3"/>
      <c r="AAV86" s="3"/>
      <c r="AAW86" s="3"/>
      <c r="AAX86" s="3"/>
      <c r="AAY86" s="3"/>
      <c r="AAZ86" s="3"/>
      <c r="ABA86" s="3"/>
      <c r="ABB86" s="3"/>
      <c r="ABC86" s="3"/>
      <c r="ABD86" s="3"/>
      <c r="ABE86" s="3"/>
      <c r="ABF86" s="3"/>
      <c r="ABG86" s="3"/>
      <c r="ABH86" s="3"/>
      <c r="ABI86" s="3"/>
      <c r="ABJ86" s="3"/>
      <c r="ABK86" s="3"/>
      <c r="ABL86" s="3"/>
      <c r="ABM86" s="3"/>
      <c r="ABN86" s="3"/>
      <c r="ABO86" s="3"/>
      <c r="ABP86" s="3"/>
      <c r="ABQ86" s="3"/>
      <c r="ABR86" s="3"/>
      <c r="ABS86" s="3"/>
      <c r="ABT86" s="3"/>
      <c r="ABU86" s="3"/>
      <c r="ABV86" s="3"/>
      <c r="ABW86" s="3"/>
      <c r="ABX86" s="3"/>
      <c r="ABY86" s="3"/>
      <c r="ABZ86" s="3"/>
      <c r="ACA86" s="3"/>
      <c r="ACB86" s="3"/>
      <c r="ACC86" s="3"/>
      <c r="ACD86" s="3"/>
      <c r="ACE86" s="3"/>
      <c r="ACF86" s="3"/>
      <c r="ACG86" s="3"/>
      <c r="ACH86" s="3"/>
      <c r="ACI86" s="3"/>
      <c r="ACJ86" s="3"/>
      <c r="ACK86" s="3"/>
      <c r="ACL86" s="3"/>
      <c r="ACM86" s="3"/>
      <c r="ACN86" s="3"/>
      <c r="ACO86" s="3"/>
      <c r="ACP86" s="3"/>
      <c r="ACQ86" s="3"/>
      <c r="ACR86" s="3"/>
      <c r="ACS86" s="3"/>
      <c r="ACT86" s="3"/>
      <c r="ACU86" s="3"/>
      <c r="ACV86" s="3"/>
      <c r="ACW86" s="3"/>
      <c r="ACX86" s="3"/>
      <c r="ACY86" s="3"/>
      <c r="ACZ86" s="3"/>
      <c r="ADA86" s="3"/>
      <c r="ADB86" s="3"/>
      <c r="ADC86" s="3"/>
      <c r="ADD86" s="3"/>
      <c r="ADE86" s="3"/>
      <c r="ADF86" s="3"/>
      <c r="ADG86" s="3"/>
      <c r="ADH86" s="3"/>
      <c r="ADI86" s="3"/>
      <c r="ADJ86" s="3"/>
      <c r="ADK86" s="3"/>
      <c r="ADL86" s="3"/>
      <c r="ADM86" s="3"/>
      <c r="ADN86" s="3"/>
      <c r="ADO86" s="3"/>
      <c r="ADP86" s="3"/>
      <c r="ADQ86" s="3"/>
      <c r="ADR86" s="3"/>
      <c r="ADS86" s="3"/>
      <c r="ADT86" s="3"/>
      <c r="ADU86" s="3"/>
      <c r="ADV86" s="3"/>
    </row>
  </sheetData>
  <mergeCells count="11">
    <mergeCell ref="B57:H57"/>
    <mergeCell ref="T8:T9"/>
    <mergeCell ref="C8:E8"/>
    <mergeCell ref="C9:E9"/>
    <mergeCell ref="C10:E10"/>
    <mergeCell ref="C7:E7"/>
    <mergeCell ref="C2:E2"/>
    <mergeCell ref="C3:E3"/>
    <mergeCell ref="C4:E4"/>
    <mergeCell ref="C5:E5"/>
    <mergeCell ref="C6: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FFB7B-AB68-4590-BBC4-E609474873EB}">
  <dimension ref="A2:ADV98"/>
  <sheetViews>
    <sheetView tabSelected="1" zoomScale="80" zoomScaleNormal="80" workbookViewId="0">
      <selection activeCell="E57" sqref="E57"/>
    </sheetView>
  </sheetViews>
  <sheetFormatPr baseColWidth="10" defaultColWidth="11.42578125" defaultRowHeight="15" x14ac:dyDescent="0.2"/>
  <cols>
    <col min="1" max="1" width="3.140625" style="3" customWidth="1"/>
    <col min="2" max="2" width="46.85546875" style="1" customWidth="1"/>
    <col min="3" max="3" width="37.28515625" style="1" customWidth="1"/>
    <col min="4" max="4" width="28.85546875" style="2" customWidth="1"/>
    <col min="5" max="5" width="15.42578125" style="2" customWidth="1"/>
    <col min="6" max="6" width="39.5703125" style="1" bestFit="1" customWidth="1"/>
    <col min="7" max="7" width="16.5703125" style="2" customWidth="1"/>
    <col min="8" max="8" width="29.5703125" style="3" customWidth="1"/>
    <col min="9" max="9" width="29.28515625" style="3" bestFit="1" customWidth="1"/>
    <col min="10" max="10" width="31" style="3" customWidth="1"/>
    <col min="11" max="11" width="23.42578125" style="3" customWidth="1"/>
    <col min="12" max="12" width="23.42578125" style="5" customWidth="1"/>
    <col min="13" max="13" width="31.42578125" style="3" customWidth="1"/>
    <col min="14" max="15" width="18.5703125" style="6" customWidth="1"/>
    <col min="16" max="16" width="18.85546875" style="6" customWidth="1"/>
    <col min="17" max="17" width="14.28515625" style="7" customWidth="1"/>
    <col min="18" max="18" width="18.42578125" style="7" customWidth="1"/>
    <col min="19" max="19" width="19" style="7" customWidth="1"/>
    <col min="20" max="20" width="17.85546875" style="7" customWidth="1"/>
    <col min="21" max="21" width="17.140625" style="7" customWidth="1"/>
    <col min="22" max="22" width="20.28515625" style="7" customWidth="1"/>
    <col min="23" max="23" width="34.140625" style="3" bestFit="1" customWidth="1"/>
    <col min="24" max="24" width="21" style="3" customWidth="1"/>
    <col min="25" max="25" width="16.85546875" style="3" customWidth="1"/>
    <col min="26" max="26" width="15.5703125" style="3" bestFit="1" customWidth="1"/>
    <col min="27" max="27" width="14.28515625" style="3" bestFit="1" customWidth="1"/>
    <col min="28" max="28" width="13.85546875" style="3" customWidth="1"/>
    <col min="29" max="29" width="14.28515625" style="3" bestFit="1" customWidth="1"/>
    <col min="30" max="16384" width="11.42578125" style="3"/>
  </cols>
  <sheetData>
    <row r="2" spans="2:24" x14ac:dyDescent="0.2">
      <c r="B2" s="62" t="s">
        <v>0</v>
      </c>
      <c r="C2" s="80">
        <v>46190</v>
      </c>
      <c r="D2" s="81"/>
      <c r="E2" s="82"/>
      <c r="J2" s="4"/>
    </row>
    <row r="3" spans="2:24" ht="15.75" x14ac:dyDescent="0.25">
      <c r="B3" s="62" t="s">
        <v>2</v>
      </c>
      <c r="C3" s="83" t="str">
        <f>+CONTRATO!D11</f>
        <v xml:space="preserve">AUNAP </v>
      </c>
      <c r="D3" s="84"/>
      <c r="E3" s="85"/>
      <c r="J3" s="4"/>
    </row>
    <row r="4" spans="2:24" ht="15.75" x14ac:dyDescent="0.25">
      <c r="B4" s="62" t="s">
        <v>4</v>
      </c>
      <c r="C4" s="83" t="s">
        <v>403</v>
      </c>
      <c r="D4" s="84"/>
      <c r="E4" s="85"/>
      <c r="J4" s="4"/>
    </row>
    <row r="5" spans="2:24" ht="15.75" x14ac:dyDescent="0.25">
      <c r="B5" s="63" t="s">
        <v>1</v>
      </c>
      <c r="C5" s="86">
        <v>2</v>
      </c>
      <c r="D5" s="87"/>
      <c r="E5" s="88"/>
      <c r="H5" s="43"/>
      <c r="I5" s="43"/>
      <c r="J5" s="4"/>
    </row>
    <row r="6" spans="2:24" x14ac:dyDescent="0.2">
      <c r="B6" s="63" t="s">
        <v>3</v>
      </c>
      <c r="C6" s="77" t="s">
        <v>51</v>
      </c>
      <c r="D6" s="78"/>
      <c r="E6" s="79"/>
      <c r="F6" s="49"/>
      <c r="G6" s="4"/>
      <c r="H6" s="8"/>
      <c r="I6" s="5"/>
      <c r="K6" s="6"/>
      <c r="L6" s="6"/>
      <c r="M6" s="6"/>
      <c r="N6" s="7"/>
      <c r="O6" s="7"/>
      <c r="P6" s="7"/>
      <c r="T6" s="3"/>
      <c r="U6" s="3"/>
      <c r="V6" s="3"/>
    </row>
    <row r="7" spans="2:24" x14ac:dyDescent="0.2">
      <c r="B7" s="63" t="s">
        <v>5</v>
      </c>
      <c r="C7" s="77" t="s">
        <v>52</v>
      </c>
      <c r="D7" s="78"/>
      <c r="E7" s="79"/>
      <c r="F7" s="50"/>
      <c r="G7" s="4"/>
      <c r="I7" s="5"/>
      <c r="K7" s="6"/>
      <c r="L7" s="6"/>
      <c r="M7" s="6"/>
      <c r="N7" s="7"/>
      <c r="O7" s="7"/>
      <c r="P7" s="7"/>
      <c r="T7" s="3"/>
      <c r="U7" s="3"/>
      <c r="V7" s="3"/>
    </row>
    <row r="8" spans="2:24" ht="15.75" x14ac:dyDescent="0.2">
      <c r="B8" s="61" t="s">
        <v>56</v>
      </c>
      <c r="C8" s="89">
        <f>+CONTRATO!D15</f>
        <v>565000000</v>
      </c>
      <c r="D8" s="90"/>
      <c r="E8" s="91"/>
      <c r="F8" s="44"/>
      <c r="G8" s="3"/>
      <c r="I8" s="5"/>
      <c r="K8" s="6"/>
      <c r="L8" s="6"/>
      <c r="M8" s="40"/>
      <c r="N8" s="41"/>
      <c r="O8" s="41"/>
      <c r="P8" s="41"/>
      <c r="Q8" s="41"/>
      <c r="R8" s="39"/>
      <c r="S8" s="41"/>
      <c r="T8" s="92"/>
      <c r="U8" s="42"/>
      <c r="V8" s="3"/>
    </row>
    <row r="9" spans="2:24" ht="15.75" x14ac:dyDescent="0.25">
      <c r="B9" s="60" t="s">
        <v>53</v>
      </c>
      <c r="C9" s="93">
        <f>+CONTRATO!D16</f>
        <v>46140</v>
      </c>
      <c r="D9" s="94"/>
      <c r="E9" s="95"/>
      <c r="F9" s="43"/>
      <c r="G9" s="3"/>
      <c r="I9" s="5"/>
      <c r="K9" s="6"/>
      <c r="L9" s="6"/>
      <c r="M9" s="40"/>
      <c r="N9" s="41"/>
      <c r="O9" s="41"/>
      <c r="P9" s="41"/>
      <c r="Q9" s="41"/>
      <c r="R9" s="39"/>
      <c r="S9" s="41"/>
      <c r="T9" s="92"/>
      <c r="U9" s="42"/>
      <c r="V9" s="3"/>
    </row>
    <row r="10" spans="2:24" ht="15.75" x14ac:dyDescent="0.25">
      <c r="B10" s="61" t="s">
        <v>54</v>
      </c>
      <c r="C10" s="96">
        <v>46387</v>
      </c>
      <c r="D10" s="96"/>
      <c r="E10" s="96"/>
      <c r="H10" s="43"/>
      <c r="I10" s="43"/>
    </row>
    <row r="11" spans="2:24" x14ac:dyDescent="0.2">
      <c r="H11" s="43"/>
      <c r="I11" s="43"/>
    </row>
    <row r="12" spans="2:24" ht="16.5" customHeight="1" x14ac:dyDescent="0.2"/>
    <row r="13" spans="2:24" s="1" customFormat="1" ht="27.75" customHeight="1" x14ac:dyDescent="0.2">
      <c r="B13" s="70" t="s">
        <v>57</v>
      </c>
      <c r="C13" s="70" t="s">
        <v>6</v>
      </c>
      <c r="D13" s="70" t="s">
        <v>7</v>
      </c>
      <c r="E13" s="70" t="s">
        <v>8</v>
      </c>
      <c r="F13" s="70" t="s">
        <v>9</v>
      </c>
      <c r="G13" s="70" t="s">
        <v>10</v>
      </c>
      <c r="H13" s="70" t="s">
        <v>11</v>
      </c>
      <c r="I13" s="71" t="s">
        <v>12</v>
      </c>
      <c r="J13" s="70" t="s">
        <v>13</v>
      </c>
      <c r="K13" s="71" t="s">
        <v>14</v>
      </c>
      <c r="L13" s="71" t="s">
        <v>15</v>
      </c>
      <c r="M13" s="71" t="s">
        <v>16</v>
      </c>
      <c r="N13" s="71" t="s">
        <v>43</v>
      </c>
      <c r="O13" s="71" t="s">
        <v>17</v>
      </c>
      <c r="P13" s="71" t="s">
        <v>18</v>
      </c>
      <c r="Q13" s="71" t="s">
        <v>19</v>
      </c>
      <c r="R13" s="70" t="s">
        <v>20</v>
      </c>
      <c r="S13" s="70" t="s">
        <v>21</v>
      </c>
      <c r="T13" s="70" t="s">
        <v>121</v>
      </c>
      <c r="U13" s="70" t="s">
        <v>22</v>
      </c>
      <c r="V13" s="72" t="s">
        <v>23</v>
      </c>
      <c r="W13" s="70" t="s">
        <v>58</v>
      </c>
    </row>
    <row r="14" spans="2:24" s="11" customFormat="1" ht="17.25" customHeight="1" x14ac:dyDescent="0.25">
      <c r="B14" s="52" t="s">
        <v>224</v>
      </c>
      <c r="C14" s="54" t="s">
        <v>404</v>
      </c>
      <c r="D14" s="54">
        <v>46162</v>
      </c>
      <c r="E14" s="34" t="s">
        <v>76</v>
      </c>
      <c r="F14" s="54" t="s">
        <v>90</v>
      </c>
      <c r="G14" s="54" t="s">
        <v>94</v>
      </c>
      <c r="H14" s="54" t="s">
        <v>228</v>
      </c>
      <c r="I14" s="54" t="s">
        <v>232</v>
      </c>
      <c r="J14" s="54" t="s">
        <v>120</v>
      </c>
      <c r="K14" s="54">
        <v>46163.420138888898</v>
      </c>
      <c r="L14" s="73">
        <v>46163.420138888898</v>
      </c>
      <c r="M14" s="55">
        <v>548703</v>
      </c>
      <c r="N14" s="55">
        <v>42000</v>
      </c>
      <c r="O14" s="55">
        <v>0</v>
      </c>
      <c r="P14" s="55">
        <v>23700</v>
      </c>
      <c r="Q14" s="55">
        <v>0</v>
      </c>
      <c r="R14" s="55">
        <v>46100</v>
      </c>
      <c r="S14" s="55">
        <v>8759</v>
      </c>
      <c r="T14" s="56">
        <v>-43896</v>
      </c>
      <c r="U14" s="55">
        <f>SUM(M14:T14)</f>
        <v>625366</v>
      </c>
      <c r="V14" s="68"/>
      <c r="W14" s="69"/>
      <c r="X14" s="10"/>
    </row>
    <row r="15" spans="2:24" s="11" customFormat="1" ht="17.25" customHeight="1" x14ac:dyDescent="0.25">
      <c r="B15" s="52" t="s">
        <v>225</v>
      </c>
      <c r="C15" s="54" t="s">
        <v>404</v>
      </c>
      <c r="D15" s="54">
        <v>46162</v>
      </c>
      <c r="E15" s="34" t="s">
        <v>77</v>
      </c>
      <c r="F15" s="54" t="s">
        <v>88</v>
      </c>
      <c r="G15" s="54" t="s">
        <v>94</v>
      </c>
      <c r="H15" s="54" t="s">
        <v>229</v>
      </c>
      <c r="I15" s="54" t="s">
        <v>232</v>
      </c>
      <c r="J15" s="54" t="s">
        <v>120</v>
      </c>
      <c r="K15" s="54">
        <v>46163.420138888898</v>
      </c>
      <c r="L15" s="73">
        <v>46163.420138888898</v>
      </c>
      <c r="M15" s="55">
        <v>548703</v>
      </c>
      <c r="N15" s="55">
        <v>42000</v>
      </c>
      <c r="O15" s="55">
        <v>0</v>
      </c>
      <c r="P15" s="55">
        <v>23700</v>
      </c>
      <c r="Q15" s="55">
        <v>0</v>
      </c>
      <c r="R15" s="55">
        <v>46100</v>
      </c>
      <c r="S15" s="55">
        <v>8759</v>
      </c>
      <c r="T15" s="56">
        <v>-43896</v>
      </c>
      <c r="U15" s="55">
        <f t="shared" ref="U15:U68" si="0">SUM(M15:T15)</f>
        <v>625366</v>
      </c>
      <c r="V15" s="68"/>
      <c r="W15" s="69"/>
      <c r="X15" s="10"/>
    </row>
    <row r="16" spans="2:24" s="11" customFormat="1" ht="17.25" customHeight="1" x14ac:dyDescent="0.25">
      <c r="B16" s="52" t="s">
        <v>226</v>
      </c>
      <c r="C16" s="54" t="s">
        <v>404</v>
      </c>
      <c r="D16" s="54">
        <v>46162</v>
      </c>
      <c r="E16" s="34" t="s">
        <v>76</v>
      </c>
      <c r="F16" s="54" t="s">
        <v>90</v>
      </c>
      <c r="G16" s="54" t="s">
        <v>95</v>
      </c>
      <c r="H16" s="54" t="s">
        <v>230</v>
      </c>
      <c r="I16" s="54" t="s">
        <v>233</v>
      </c>
      <c r="J16" s="54" t="s">
        <v>120</v>
      </c>
      <c r="K16" s="54">
        <v>46164.836805555598</v>
      </c>
      <c r="L16" s="73">
        <v>46164.836805555598</v>
      </c>
      <c r="M16" s="55">
        <v>649603</v>
      </c>
      <c r="N16" s="55">
        <v>32700</v>
      </c>
      <c r="O16" s="55">
        <v>0</v>
      </c>
      <c r="P16" s="55">
        <v>24700</v>
      </c>
      <c r="Q16" s="55">
        <v>5300</v>
      </c>
      <c r="R16" s="55">
        <v>46100</v>
      </c>
      <c r="S16" s="55">
        <v>8759</v>
      </c>
      <c r="T16" s="56">
        <v>-51968</v>
      </c>
      <c r="U16" s="55">
        <f t="shared" si="0"/>
        <v>715194</v>
      </c>
      <c r="V16" s="68"/>
      <c r="W16" s="69"/>
      <c r="X16" s="10"/>
    </row>
    <row r="17" spans="2:24" s="11" customFormat="1" ht="17.25" customHeight="1" x14ac:dyDescent="0.25">
      <c r="B17" s="52" t="s">
        <v>227</v>
      </c>
      <c r="C17" s="54" t="s">
        <v>404</v>
      </c>
      <c r="D17" s="54">
        <v>46162</v>
      </c>
      <c r="E17" s="34" t="s">
        <v>77</v>
      </c>
      <c r="F17" s="54" t="s">
        <v>88</v>
      </c>
      <c r="G17" s="54" t="s">
        <v>95</v>
      </c>
      <c r="H17" s="52" t="s">
        <v>231</v>
      </c>
      <c r="I17" s="54" t="s">
        <v>233</v>
      </c>
      <c r="J17" s="54" t="s">
        <v>120</v>
      </c>
      <c r="K17" s="54">
        <v>46164.836805555598</v>
      </c>
      <c r="L17" s="73">
        <v>46164.836805555598</v>
      </c>
      <c r="M17" s="55">
        <v>649603</v>
      </c>
      <c r="N17" s="55">
        <v>32700</v>
      </c>
      <c r="O17" s="55">
        <v>0</v>
      </c>
      <c r="P17" s="55">
        <v>24700</v>
      </c>
      <c r="Q17" s="55">
        <v>5300</v>
      </c>
      <c r="R17" s="55">
        <v>46100</v>
      </c>
      <c r="S17" s="55">
        <v>8759</v>
      </c>
      <c r="T17" s="56">
        <v>-51968</v>
      </c>
      <c r="U17" s="55">
        <f t="shared" si="0"/>
        <v>715194</v>
      </c>
      <c r="V17" s="68"/>
      <c r="W17" s="69"/>
      <c r="X17" s="10"/>
    </row>
    <row r="18" spans="2:24" s="11" customFormat="1" ht="17.25" customHeight="1" x14ac:dyDescent="0.25">
      <c r="B18" s="52" t="s">
        <v>234</v>
      </c>
      <c r="C18" s="54" t="s">
        <v>404</v>
      </c>
      <c r="D18" s="54">
        <v>46167</v>
      </c>
      <c r="E18" s="34" t="s">
        <v>247</v>
      </c>
      <c r="F18" s="54" t="s">
        <v>256</v>
      </c>
      <c r="G18" s="54" t="s">
        <v>94</v>
      </c>
      <c r="H18" s="52" t="s">
        <v>266</v>
      </c>
      <c r="I18" s="54" t="s">
        <v>279</v>
      </c>
      <c r="J18" s="54" t="s">
        <v>120</v>
      </c>
      <c r="K18" s="54">
        <v>46169.5625</v>
      </c>
      <c r="L18" s="73">
        <v>46171.5</v>
      </c>
      <c r="M18" s="55">
        <v>570700</v>
      </c>
      <c r="N18" s="55">
        <v>81200</v>
      </c>
      <c r="O18" s="55">
        <v>123861</v>
      </c>
      <c r="P18" s="55">
        <v>48500</v>
      </c>
      <c r="Q18" s="55">
        <v>0</v>
      </c>
      <c r="R18" s="55">
        <v>83700</v>
      </c>
      <c r="S18" s="55">
        <v>15903</v>
      </c>
      <c r="T18" s="56">
        <v>-45656</v>
      </c>
      <c r="U18" s="55">
        <f t="shared" si="0"/>
        <v>878208</v>
      </c>
      <c r="V18" s="68"/>
      <c r="W18" s="69"/>
      <c r="X18" s="10"/>
    </row>
    <row r="19" spans="2:24" s="11" customFormat="1" ht="17.25" customHeight="1" x14ac:dyDescent="0.25">
      <c r="B19" s="52" t="s">
        <v>235</v>
      </c>
      <c r="C19" s="54" t="s">
        <v>404</v>
      </c>
      <c r="D19" s="54">
        <v>46167</v>
      </c>
      <c r="E19" s="34" t="s">
        <v>248</v>
      </c>
      <c r="F19" s="54" t="s">
        <v>257</v>
      </c>
      <c r="G19" s="54" t="s">
        <v>95</v>
      </c>
      <c r="H19" s="52" t="s">
        <v>267</v>
      </c>
      <c r="I19" s="54" t="s">
        <v>119</v>
      </c>
      <c r="J19" s="54" t="s">
        <v>120</v>
      </c>
      <c r="K19" s="54">
        <v>46168.229166666701</v>
      </c>
      <c r="L19" s="73">
        <v>46170.666666666701</v>
      </c>
      <c r="M19" s="55">
        <v>1121700</v>
      </c>
      <c r="N19" s="55">
        <v>65400</v>
      </c>
      <c r="O19" s="55">
        <v>225553</v>
      </c>
      <c r="P19" s="55">
        <v>48400</v>
      </c>
      <c r="Q19" s="55">
        <v>0</v>
      </c>
      <c r="R19" s="55">
        <v>83700</v>
      </c>
      <c r="S19" s="55">
        <v>15903</v>
      </c>
      <c r="T19" s="56">
        <v>-89736</v>
      </c>
      <c r="U19" s="55">
        <f t="shared" si="0"/>
        <v>1470920</v>
      </c>
      <c r="V19" s="68"/>
      <c r="W19" s="69"/>
      <c r="X19" s="10"/>
    </row>
    <row r="20" spans="2:24" s="11" customFormat="1" ht="17.25" customHeight="1" x14ac:dyDescent="0.25">
      <c r="B20" s="52" t="s">
        <v>236</v>
      </c>
      <c r="C20" s="54" t="s">
        <v>404</v>
      </c>
      <c r="D20" s="54">
        <v>46167</v>
      </c>
      <c r="E20" s="34" t="s">
        <v>249</v>
      </c>
      <c r="F20" s="54" t="s">
        <v>258</v>
      </c>
      <c r="G20" s="54" t="s">
        <v>95</v>
      </c>
      <c r="H20" s="52" t="s">
        <v>268</v>
      </c>
      <c r="I20" s="54" t="s">
        <v>280</v>
      </c>
      <c r="J20" s="54" t="s">
        <v>120</v>
      </c>
      <c r="K20" s="54">
        <v>46169.336805555598</v>
      </c>
      <c r="L20" s="73">
        <v>46171.836805555598</v>
      </c>
      <c r="M20" s="55">
        <v>786700</v>
      </c>
      <c r="N20" s="55">
        <v>65400</v>
      </c>
      <c r="O20" s="55">
        <v>161903</v>
      </c>
      <c r="P20" s="55">
        <v>48500</v>
      </c>
      <c r="Q20" s="55">
        <v>0</v>
      </c>
      <c r="R20" s="55">
        <v>83700</v>
      </c>
      <c r="S20" s="55">
        <v>15903</v>
      </c>
      <c r="T20" s="56">
        <v>-62936</v>
      </c>
      <c r="U20" s="55">
        <f t="shared" si="0"/>
        <v>1099170</v>
      </c>
      <c r="V20" s="68"/>
      <c r="W20" s="69"/>
      <c r="X20" s="10"/>
    </row>
    <row r="21" spans="2:24" s="11" customFormat="1" ht="17.25" customHeight="1" x14ac:dyDescent="0.25">
      <c r="B21" s="52" t="s">
        <v>237</v>
      </c>
      <c r="C21" s="54" t="s">
        <v>404</v>
      </c>
      <c r="D21" s="54">
        <v>46167</v>
      </c>
      <c r="E21" s="34" t="s">
        <v>250</v>
      </c>
      <c r="F21" s="54" t="s">
        <v>259</v>
      </c>
      <c r="G21" s="54" t="s">
        <v>95</v>
      </c>
      <c r="H21" s="52" t="s">
        <v>269</v>
      </c>
      <c r="I21" s="54" t="s">
        <v>280</v>
      </c>
      <c r="J21" s="54" t="s">
        <v>120</v>
      </c>
      <c r="K21" s="54">
        <v>46169.336805555598</v>
      </c>
      <c r="L21" s="73">
        <v>46171.836805555598</v>
      </c>
      <c r="M21" s="55">
        <v>786700</v>
      </c>
      <c r="N21" s="55">
        <v>65400</v>
      </c>
      <c r="O21" s="55">
        <v>161903</v>
      </c>
      <c r="P21" s="55">
        <v>48500</v>
      </c>
      <c r="Q21" s="55">
        <v>0</v>
      </c>
      <c r="R21" s="55">
        <v>83700</v>
      </c>
      <c r="S21" s="55">
        <v>15903</v>
      </c>
      <c r="T21" s="56">
        <v>-62936</v>
      </c>
      <c r="U21" s="55">
        <f t="shared" si="0"/>
        <v>1099170</v>
      </c>
      <c r="V21" s="68"/>
      <c r="W21" s="69"/>
      <c r="X21" s="10"/>
    </row>
    <row r="22" spans="2:24" s="11" customFormat="1" ht="17.25" customHeight="1" x14ac:dyDescent="0.25">
      <c r="B22" s="52" t="s">
        <v>238</v>
      </c>
      <c r="C22" s="54" t="s">
        <v>404</v>
      </c>
      <c r="D22" s="54">
        <v>46167</v>
      </c>
      <c r="E22" s="34" t="s">
        <v>251</v>
      </c>
      <c r="F22" s="54" t="s">
        <v>260</v>
      </c>
      <c r="G22" s="54" t="s">
        <v>94</v>
      </c>
      <c r="H22" s="52" t="s">
        <v>270</v>
      </c>
      <c r="I22" s="54" t="s">
        <v>117</v>
      </c>
      <c r="J22" s="54" t="s">
        <v>120</v>
      </c>
      <c r="K22" s="54">
        <v>46168.208333333299</v>
      </c>
      <c r="L22" s="73">
        <v>46168.208333333299</v>
      </c>
      <c r="M22" s="55">
        <v>382700</v>
      </c>
      <c r="N22" s="55">
        <v>40600</v>
      </c>
      <c r="O22" s="55">
        <v>80427</v>
      </c>
      <c r="P22" s="55">
        <v>23700</v>
      </c>
      <c r="Q22" s="55">
        <v>0</v>
      </c>
      <c r="R22" s="55">
        <v>46100</v>
      </c>
      <c r="S22" s="55">
        <v>8759</v>
      </c>
      <c r="T22" s="56">
        <v>-30616</v>
      </c>
      <c r="U22" s="55">
        <f t="shared" si="0"/>
        <v>551670</v>
      </c>
      <c r="V22" s="68"/>
      <c r="W22" s="69"/>
      <c r="X22" s="10"/>
    </row>
    <row r="23" spans="2:24" s="11" customFormat="1" ht="17.25" customHeight="1" x14ac:dyDescent="0.25">
      <c r="B23" s="52" t="s">
        <v>239</v>
      </c>
      <c r="C23" s="54" t="s">
        <v>404</v>
      </c>
      <c r="D23" s="54">
        <v>46167</v>
      </c>
      <c r="E23" s="34" t="s">
        <v>251</v>
      </c>
      <c r="F23" s="54" t="s">
        <v>260</v>
      </c>
      <c r="G23" s="54" t="s">
        <v>94</v>
      </c>
      <c r="H23" s="52" t="s">
        <v>271</v>
      </c>
      <c r="I23" s="54" t="s">
        <v>219</v>
      </c>
      <c r="J23" s="54" t="s">
        <v>120</v>
      </c>
      <c r="K23" s="54">
        <v>46169.576388888898</v>
      </c>
      <c r="L23" s="73">
        <v>46169.576388888898</v>
      </c>
      <c r="M23" s="55">
        <v>356700</v>
      </c>
      <c r="N23" s="55">
        <v>40600</v>
      </c>
      <c r="O23" s="55">
        <v>75487</v>
      </c>
      <c r="P23" s="55">
        <v>24700</v>
      </c>
      <c r="Q23" s="55">
        <v>0</v>
      </c>
      <c r="R23" s="55">
        <v>46100</v>
      </c>
      <c r="S23" s="55">
        <v>8759</v>
      </c>
      <c r="T23" s="56">
        <v>-28536</v>
      </c>
      <c r="U23" s="55">
        <f t="shared" si="0"/>
        <v>523810</v>
      </c>
      <c r="V23" s="68"/>
      <c r="W23" s="69"/>
      <c r="X23" s="10"/>
    </row>
    <row r="24" spans="2:24" s="11" customFormat="1" ht="17.25" customHeight="1" x14ac:dyDescent="0.25">
      <c r="B24" s="52" t="s">
        <v>240</v>
      </c>
      <c r="C24" s="54" t="s">
        <v>404</v>
      </c>
      <c r="D24" s="54">
        <v>46168</v>
      </c>
      <c r="E24" s="34" t="s">
        <v>82</v>
      </c>
      <c r="F24" s="54" t="s">
        <v>93</v>
      </c>
      <c r="G24" s="54" t="s">
        <v>94</v>
      </c>
      <c r="H24" s="52" t="s">
        <v>272</v>
      </c>
      <c r="I24" s="54" t="s">
        <v>280</v>
      </c>
      <c r="J24" s="54" t="s">
        <v>120</v>
      </c>
      <c r="K24" s="54">
        <v>46169.315972222197</v>
      </c>
      <c r="L24" s="73">
        <v>46172.461805555598</v>
      </c>
      <c r="M24" s="55">
        <v>778700</v>
      </c>
      <c r="N24" s="55">
        <v>81200</v>
      </c>
      <c r="O24" s="55">
        <v>163381</v>
      </c>
      <c r="P24" s="55">
        <v>48500</v>
      </c>
      <c r="Q24" s="55">
        <v>0</v>
      </c>
      <c r="R24" s="55">
        <v>83700</v>
      </c>
      <c r="S24" s="55">
        <v>15903</v>
      </c>
      <c r="T24" s="56">
        <v>-62296</v>
      </c>
      <c r="U24" s="55">
        <f t="shared" si="0"/>
        <v>1109088</v>
      </c>
      <c r="V24" s="68"/>
      <c r="W24" s="69"/>
      <c r="X24" s="10"/>
    </row>
    <row r="25" spans="2:24" s="11" customFormat="1" ht="17.25" customHeight="1" x14ac:dyDescent="0.25">
      <c r="B25" s="52" t="s">
        <v>241</v>
      </c>
      <c r="C25" s="54" t="s">
        <v>404</v>
      </c>
      <c r="D25" s="54">
        <v>46168</v>
      </c>
      <c r="E25" s="34" t="s">
        <v>153</v>
      </c>
      <c r="F25" s="54" t="s">
        <v>169</v>
      </c>
      <c r="G25" s="54" t="s">
        <v>95</v>
      </c>
      <c r="H25" s="52" t="s">
        <v>273</v>
      </c>
      <c r="I25" s="54" t="s">
        <v>279</v>
      </c>
      <c r="J25" s="54" t="s">
        <v>120</v>
      </c>
      <c r="K25" s="54">
        <v>46176.520833333299</v>
      </c>
      <c r="L25" s="73">
        <v>46178.444444444402</v>
      </c>
      <c r="M25" s="55">
        <v>582700</v>
      </c>
      <c r="N25" s="55">
        <v>65400</v>
      </c>
      <c r="O25" s="55">
        <v>123143</v>
      </c>
      <c r="P25" s="55">
        <v>48500</v>
      </c>
      <c r="Q25" s="55">
        <v>0</v>
      </c>
      <c r="R25" s="55">
        <v>83700</v>
      </c>
      <c r="S25" s="55">
        <v>15903</v>
      </c>
      <c r="T25" s="56">
        <v>-46616</v>
      </c>
      <c r="U25" s="55">
        <f t="shared" si="0"/>
        <v>872730</v>
      </c>
      <c r="V25" s="68"/>
      <c r="W25" s="69"/>
      <c r="X25" s="10"/>
    </row>
    <row r="26" spans="2:24" s="11" customFormat="1" ht="17.25" customHeight="1" x14ac:dyDescent="0.25">
      <c r="B26" s="52" t="s">
        <v>283</v>
      </c>
      <c r="C26" s="54" t="s">
        <v>404</v>
      </c>
      <c r="D26" s="54">
        <v>46169</v>
      </c>
      <c r="E26" s="34" t="s">
        <v>284</v>
      </c>
      <c r="F26" s="54" t="s">
        <v>285</v>
      </c>
      <c r="G26" s="54" t="s">
        <v>94</v>
      </c>
      <c r="H26" s="52" t="s">
        <v>286</v>
      </c>
      <c r="I26" s="54" t="s">
        <v>279</v>
      </c>
      <c r="J26" s="54" t="s">
        <v>120</v>
      </c>
      <c r="K26" s="54">
        <v>46176.517361111102</v>
      </c>
      <c r="L26" s="73">
        <v>46178.628472222197</v>
      </c>
      <c r="M26" s="55">
        <v>692700</v>
      </c>
      <c r="N26" s="55">
        <v>80600</v>
      </c>
      <c r="O26" s="55">
        <v>146927</v>
      </c>
      <c r="P26" s="55">
        <v>48500</v>
      </c>
      <c r="Q26" s="55">
        <v>0</v>
      </c>
      <c r="R26" s="55">
        <v>83700</v>
      </c>
      <c r="S26" s="55">
        <v>15903</v>
      </c>
      <c r="T26" s="56">
        <v>-55416</v>
      </c>
      <c r="U26" s="55">
        <f t="shared" si="0"/>
        <v>1012914</v>
      </c>
      <c r="V26" s="68"/>
      <c r="W26" s="69"/>
      <c r="X26" s="10"/>
    </row>
    <row r="27" spans="2:24" s="11" customFormat="1" ht="17.25" customHeight="1" x14ac:dyDescent="0.25">
      <c r="B27" s="52" t="s">
        <v>242</v>
      </c>
      <c r="C27" s="54" t="s">
        <v>404</v>
      </c>
      <c r="D27" s="54">
        <v>46169</v>
      </c>
      <c r="E27" s="34" t="s">
        <v>252</v>
      </c>
      <c r="F27" s="54" t="s">
        <v>261</v>
      </c>
      <c r="G27" s="54" t="s">
        <v>95</v>
      </c>
      <c r="H27" s="52" t="s">
        <v>274</v>
      </c>
      <c r="I27" s="54" t="s">
        <v>209</v>
      </c>
      <c r="J27" s="54" t="s">
        <v>120</v>
      </c>
      <c r="K27" s="54">
        <v>46176.361111111102</v>
      </c>
      <c r="L27" s="73">
        <v>46178.805555555598</v>
      </c>
      <c r="M27" s="55">
        <v>780700</v>
      </c>
      <c r="N27" s="55">
        <v>65400</v>
      </c>
      <c r="O27" s="55">
        <v>160763</v>
      </c>
      <c r="P27" s="55">
        <v>48900</v>
      </c>
      <c r="Q27" s="55">
        <v>0</v>
      </c>
      <c r="R27" s="55">
        <v>83700</v>
      </c>
      <c r="S27" s="55">
        <v>15903</v>
      </c>
      <c r="T27" s="56">
        <v>-62456</v>
      </c>
      <c r="U27" s="55">
        <f t="shared" si="0"/>
        <v>1092910</v>
      </c>
      <c r="V27" s="68"/>
      <c r="W27" s="69"/>
      <c r="X27" s="10"/>
    </row>
    <row r="28" spans="2:24" s="11" customFormat="1" ht="17.25" customHeight="1" x14ac:dyDescent="0.25">
      <c r="B28" s="52" t="s">
        <v>243</v>
      </c>
      <c r="C28" s="54" t="s">
        <v>404</v>
      </c>
      <c r="D28" s="54">
        <v>46169</v>
      </c>
      <c r="E28" s="34" t="s">
        <v>253</v>
      </c>
      <c r="F28" s="54" t="s">
        <v>262</v>
      </c>
      <c r="G28" s="54" t="s">
        <v>95</v>
      </c>
      <c r="H28" s="52" t="s">
        <v>275</v>
      </c>
      <c r="I28" s="54" t="s">
        <v>209</v>
      </c>
      <c r="J28" s="54" t="s">
        <v>120</v>
      </c>
      <c r="K28" s="54">
        <v>46176.361111111102</v>
      </c>
      <c r="L28" s="73">
        <v>46178.59375</v>
      </c>
      <c r="M28" s="55">
        <v>814700</v>
      </c>
      <c r="N28" s="55">
        <v>65400</v>
      </c>
      <c r="O28" s="55">
        <v>167223</v>
      </c>
      <c r="P28" s="55">
        <v>48900</v>
      </c>
      <c r="Q28" s="55">
        <v>0</v>
      </c>
      <c r="R28" s="55">
        <v>83700</v>
      </c>
      <c r="S28" s="55">
        <v>15903</v>
      </c>
      <c r="T28" s="56">
        <v>-65176</v>
      </c>
      <c r="U28" s="55">
        <f t="shared" si="0"/>
        <v>1130650</v>
      </c>
      <c r="V28" s="68"/>
      <c r="W28" s="69"/>
      <c r="X28" s="10"/>
    </row>
    <row r="29" spans="2:24" s="11" customFormat="1" ht="17.25" customHeight="1" x14ac:dyDescent="0.25">
      <c r="B29" s="52" t="s">
        <v>244</v>
      </c>
      <c r="C29" s="54" t="s">
        <v>404</v>
      </c>
      <c r="D29" s="54">
        <v>46170</v>
      </c>
      <c r="E29" s="34" t="s">
        <v>254</v>
      </c>
      <c r="F29" s="54" t="s">
        <v>263</v>
      </c>
      <c r="G29" s="54" t="s">
        <v>95</v>
      </c>
      <c r="H29" s="52" t="s">
        <v>276</v>
      </c>
      <c r="I29" s="54" t="s">
        <v>281</v>
      </c>
      <c r="J29" s="54" t="s">
        <v>120</v>
      </c>
      <c r="K29" s="54">
        <v>46174.677083333299</v>
      </c>
      <c r="L29" s="73">
        <v>46176.715277777803</v>
      </c>
      <c r="M29" s="55">
        <v>487700</v>
      </c>
      <c r="N29" s="55">
        <v>65400</v>
      </c>
      <c r="O29" s="55">
        <v>105093</v>
      </c>
      <c r="P29" s="55">
        <v>48400</v>
      </c>
      <c r="Q29" s="55">
        <v>0</v>
      </c>
      <c r="R29" s="55">
        <v>83700</v>
      </c>
      <c r="S29" s="55">
        <v>15903</v>
      </c>
      <c r="T29" s="56">
        <v>-39016</v>
      </c>
      <c r="U29" s="55">
        <f t="shared" si="0"/>
        <v>767180</v>
      </c>
      <c r="V29" s="68"/>
      <c r="W29" s="69"/>
      <c r="X29" s="10"/>
    </row>
    <row r="30" spans="2:24" s="11" customFormat="1" ht="17.25" customHeight="1" x14ac:dyDescent="0.25">
      <c r="B30" s="52" t="s">
        <v>245</v>
      </c>
      <c r="C30" s="54" t="s">
        <v>404</v>
      </c>
      <c r="D30" s="54">
        <v>46171</v>
      </c>
      <c r="E30" s="34" t="s">
        <v>255</v>
      </c>
      <c r="F30" s="54" t="s">
        <v>264</v>
      </c>
      <c r="G30" s="54" t="s">
        <v>95</v>
      </c>
      <c r="H30" s="52" t="s">
        <v>277</v>
      </c>
      <c r="I30" s="54" t="s">
        <v>209</v>
      </c>
      <c r="J30" s="54" t="s">
        <v>120</v>
      </c>
      <c r="K30" s="54">
        <v>46174.5625</v>
      </c>
      <c r="L30" s="73">
        <v>46176.815972222197</v>
      </c>
      <c r="M30" s="55">
        <v>617700</v>
      </c>
      <c r="N30" s="55">
        <v>65400</v>
      </c>
      <c r="O30" s="55">
        <v>129793</v>
      </c>
      <c r="P30" s="55">
        <v>48900</v>
      </c>
      <c r="Q30" s="55">
        <v>0</v>
      </c>
      <c r="R30" s="55">
        <v>83700</v>
      </c>
      <c r="S30" s="55">
        <v>15903</v>
      </c>
      <c r="T30" s="56">
        <v>-49416</v>
      </c>
      <c r="U30" s="55">
        <f t="shared" si="0"/>
        <v>911980</v>
      </c>
      <c r="V30" s="68"/>
      <c r="W30" s="69"/>
      <c r="X30" s="10"/>
    </row>
    <row r="31" spans="2:24" s="11" customFormat="1" ht="17.25" customHeight="1" x14ac:dyDescent="0.25">
      <c r="B31" s="52" t="s">
        <v>246</v>
      </c>
      <c r="C31" s="54" t="s">
        <v>404</v>
      </c>
      <c r="D31" s="54">
        <v>46171</v>
      </c>
      <c r="E31" s="34" t="s">
        <v>160</v>
      </c>
      <c r="F31" s="54" t="s">
        <v>265</v>
      </c>
      <c r="G31" s="54" t="s">
        <v>95</v>
      </c>
      <c r="H31" s="52" t="s">
        <v>278</v>
      </c>
      <c r="I31" s="54" t="s">
        <v>282</v>
      </c>
      <c r="J31" s="54" t="s">
        <v>120</v>
      </c>
      <c r="K31" s="54">
        <v>46175.309027777803</v>
      </c>
      <c r="L31" s="73">
        <v>46177.409722222197</v>
      </c>
      <c r="M31" s="55">
        <v>1060039</v>
      </c>
      <c r="N31" s="55">
        <v>65400</v>
      </c>
      <c r="O31" s="55">
        <v>213830</v>
      </c>
      <c r="P31" s="55">
        <v>47700</v>
      </c>
      <c r="Q31" s="55">
        <v>0</v>
      </c>
      <c r="R31" s="55">
        <v>83700</v>
      </c>
      <c r="S31" s="55">
        <v>15903</v>
      </c>
      <c r="T31" s="56">
        <v>-84803</v>
      </c>
      <c r="U31" s="55">
        <f t="shared" si="0"/>
        <v>1401769</v>
      </c>
      <c r="V31" s="68"/>
      <c r="W31" s="69"/>
      <c r="X31" s="10"/>
    </row>
    <row r="32" spans="2:24" s="11" customFormat="1" ht="17.25" customHeight="1" x14ac:dyDescent="0.25">
      <c r="B32" s="52" t="s">
        <v>287</v>
      </c>
      <c r="C32" s="54" t="s">
        <v>404</v>
      </c>
      <c r="D32" s="54">
        <v>46174</v>
      </c>
      <c r="E32" s="34" t="s">
        <v>303</v>
      </c>
      <c r="F32" s="54" t="s">
        <v>311</v>
      </c>
      <c r="G32" s="54" t="s">
        <v>95</v>
      </c>
      <c r="H32" s="52" t="s">
        <v>321</v>
      </c>
      <c r="I32" s="54" t="s">
        <v>337</v>
      </c>
      <c r="J32" s="54" t="s">
        <v>120</v>
      </c>
      <c r="K32" s="54">
        <v>46175.34375</v>
      </c>
      <c r="L32" s="73">
        <v>46177.5</v>
      </c>
      <c r="M32" s="55">
        <v>801700</v>
      </c>
      <c r="N32" s="55">
        <v>65400</v>
      </c>
      <c r="O32" s="55">
        <v>164753</v>
      </c>
      <c r="P32" s="55">
        <v>48900</v>
      </c>
      <c r="Q32" s="55">
        <v>0</v>
      </c>
      <c r="R32" s="55">
        <v>83700</v>
      </c>
      <c r="S32" s="55">
        <v>15903</v>
      </c>
      <c r="T32" s="56">
        <v>-64136</v>
      </c>
      <c r="U32" s="55">
        <f t="shared" si="0"/>
        <v>1116220</v>
      </c>
      <c r="V32" s="68"/>
      <c r="W32" s="69"/>
      <c r="X32" s="10"/>
    </row>
    <row r="33" spans="2:24" s="11" customFormat="1" ht="17.25" customHeight="1" x14ac:dyDescent="0.25">
      <c r="B33" s="52" t="s">
        <v>288</v>
      </c>
      <c r="C33" s="54" t="s">
        <v>404</v>
      </c>
      <c r="D33" s="54">
        <v>46174</v>
      </c>
      <c r="E33" s="34" t="s">
        <v>304</v>
      </c>
      <c r="F33" s="54" t="s">
        <v>312</v>
      </c>
      <c r="G33" s="54" t="s">
        <v>320</v>
      </c>
      <c r="H33" s="52" t="s">
        <v>322</v>
      </c>
      <c r="I33" s="54" t="s">
        <v>338</v>
      </c>
      <c r="J33" s="54" t="s">
        <v>120</v>
      </c>
      <c r="K33" s="54">
        <v>46183.368055555598</v>
      </c>
      <c r="L33" s="73">
        <v>46185.413194444402</v>
      </c>
      <c r="M33" s="55">
        <v>840000</v>
      </c>
      <c r="N33" s="55">
        <v>0</v>
      </c>
      <c r="O33" s="55">
        <v>0</v>
      </c>
      <c r="P33" s="55">
        <v>38200</v>
      </c>
      <c r="Q33" s="55">
        <v>0</v>
      </c>
      <c r="R33" s="55">
        <v>83700</v>
      </c>
      <c r="S33" s="55">
        <v>15903</v>
      </c>
      <c r="T33" s="56">
        <v>-67200</v>
      </c>
      <c r="U33" s="55">
        <f t="shared" si="0"/>
        <v>910603</v>
      </c>
      <c r="V33" s="68"/>
      <c r="W33" s="69"/>
      <c r="X33" s="10"/>
    </row>
    <row r="34" spans="2:24" s="11" customFormat="1" ht="17.25" customHeight="1" x14ac:dyDescent="0.25">
      <c r="B34" s="52" t="s">
        <v>289</v>
      </c>
      <c r="C34" s="54" t="s">
        <v>404</v>
      </c>
      <c r="D34" s="54">
        <v>46175</v>
      </c>
      <c r="E34" s="34" t="s">
        <v>157</v>
      </c>
      <c r="F34" s="54" t="s">
        <v>173</v>
      </c>
      <c r="G34" s="54" t="s">
        <v>94</v>
      </c>
      <c r="H34" s="52" t="s">
        <v>323</v>
      </c>
      <c r="I34" s="54" t="s">
        <v>217</v>
      </c>
      <c r="J34" s="54" t="s">
        <v>120</v>
      </c>
      <c r="K34" s="54">
        <v>46176.333333333299</v>
      </c>
      <c r="L34" s="73">
        <v>46177.833333333299</v>
      </c>
      <c r="M34" s="55">
        <v>745700</v>
      </c>
      <c r="N34" s="55">
        <v>78800</v>
      </c>
      <c r="O34" s="55">
        <v>156655</v>
      </c>
      <c r="P34" s="55">
        <v>48400</v>
      </c>
      <c r="Q34" s="55">
        <v>0</v>
      </c>
      <c r="R34" s="55">
        <v>83700</v>
      </c>
      <c r="S34" s="55">
        <v>15903</v>
      </c>
      <c r="T34" s="56">
        <v>-59656</v>
      </c>
      <c r="U34" s="55">
        <f t="shared" si="0"/>
        <v>1069502</v>
      </c>
      <c r="V34" s="68"/>
      <c r="W34" s="69"/>
      <c r="X34" s="10"/>
    </row>
    <row r="35" spans="2:24" s="11" customFormat="1" ht="17.25" customHeight="1" x14ac:dyDescent="0.25">
      <c r="B35" s="52" t="s">
        <v>290</v>
      </c>
      <c r="C35" s="54" t="s">
        <v>404</v>
      </c>
      <c r="D35" s="54">
        <v>46175</v>
      </c>
      <c r="E35" s="34" t="s">
        <v>158</v>
      </c>
      <c r="F35" s="54" t="s">
        <v>174</v>
      </c>
      <c r="G35" s="54" t="s">
        <v>94</v>
      </c>
      <c r="H35" s="52" t="s">
        <v>324</v>
      </c>
      <c r="I35" s="54" t="s">
        <v>217</v>
      </c>
      <c r="J35" s="54" t="s">
        <v>120</v>
      </c>
      <c r="K35" s="54">
        <v>46176.333333333299</v>
      </c>
      <c r="L35" s="73">
        <v>46177.833333333299</v>
      </c>
      <c r="M35" s="55">
        <v>745700</v>
      </c>
      <c r="N35" s="55">
        <v>78800</v>
      </c>
      <c r="O35" s="55">
        <v>156655</v>
      </c>
      <c r="P35" s="55">
        <v>48400</v>
      </c>
      <c r="Q35" s="55">
        <v>0</v>
      </c>
      <c r="R35" s="55">
        <v>83700</v>
      </c>
      <c r="S35" s="55">
        <v>15903</v>
      </c>
      <c r="T35" s="56">
        <v>-59656</v>
      </c>
      <c r="U35" s="55">
        <f t="shared" si="0"/>
        <v>1069502</v>
      </c>
      <c r="V35" s="68"/>
      <c r="W35" s="69"/>
      <c r="X35" s="10"/>
    </row>
    <row r="36" spans="2:24" s="11" customFormat="1" ht="17.25" customHeight="1" x14ac:dyDescent="0.25">
      <c r="B36" s="52" t="s">
        <v>291</v>
      </c>
      <c r="C36" s="54" t="s">
        <v>404</v>
      </c>
      <c r="D36" s="54">
        <v>46175</v>
      </c>
      <c r="E36" s="34" t="s">
        <v>151</v>
      </c>
      <c r="F36" s="54" t="s">
        <v>167</v>
      </c>
      <c r="G36" s="54" t="s">
        <v>94</v>
      </c>
      <c r="H36" s="52" t="s">
        <v>325</v>
      </c>
      <c r="I36" s="54" t="s">
        <v>217</v>
      </c>
      <c r="J36" s="54" t="s">
        <v>120</v>
      </c>
      <c r="K36" s="54">
        <v>46176.333333333299</v>
      </c>
      <c r="L36" s="73">
        <v>46177.833333333299</v>
      </c>
      <c r="M36" s="55">
        <v>863700</v>
      </c>
      <c r="N36" s="55">
        <v>78800</v>
      </c>
      <c r="O36" s="55">
        <v>179075</v>
      </c>
      <c r="P36" s="55">
        <v>48400</v>
      </c>
      <c r="Q36" s="55">
        <v>0</v>
      </c>
      <c r="R36" s="55">
        <v>83700</v>
      </c>
      <c r="S36" s="55">
        <v>15903</v>
      </c>
      <c r="T36" s="56">
        <v>-69096</v>
      </c>
      <c r="U36" s="55">
        <f t="shared" si="0"/>
        <v>1200482</v>
      </c>
      <c r="V36" s="68"/>
      <c r="W36" s="69"/>
      <c r="X36" s="10"/>
    </row>
    <row r="37" spans="2:24" s="11" customFormat="1" ht="17.25" customHeight="1" x14ac:dyDescent="0.25">
      <c r="B37" s="52" t="s">
        <v>292</v>
      </c>
      <c r="C37" s="54" t="s">
        <v>404</v>
      </c>
      <c r="D37" s="54">
        <v>46175</v>
      </c>
      <c r="E37" s="34" t="s">
        <v>305</v>
      </c>
      <c r="F37" s="54" t="s">
        <v>313</v>
      </c>
      <c r="G37" s="54" t="s">
        <v>94</v>
      </c>
      <c r="H37" s="52" t="s">
        <v>326</v>
      </c>
      <c r="I37" s="54" t="s">
        <v>279</v>
      </c>
      <c r="J37" s="54" t="s">
        <v>120</v>
      </c>
      <c r="K37" s="54">
        <v>46183.347222222197</v>
      </c>
      <c r="L37" s="73">
        <v>46185.829861111102</v>
      </c>
      <c r="M37" s="55">
        <v>572100</v>
      </c>
      <c r="N37" s="55">
        <v>78800</v>
      </c>
      <c r="O37" s="55">
        <v>123675</v>
      </c>
      <c r="P37" s="55">
        <v>48500</v>
      </c>
      <c r="Q37" s="55">
        <v>0</v>
      </c>
      <c r="R37" s="55">
        <v>83700</v>
      </c>
      <c r="S37" s="55">
        <v>15903</v>
      </c>
      <c r="T37" s="56">
        <v>-45768</v>
      </c>
      <c r="U37" s="55">
        <f t="shared" si="0"/>
        <v>876910</v>
      </c>
      <c r="V37" s="68"/>
      <c r="W37" s="69"/>
      <c r="X37" s="10"/>
    </row>
    <row r="38" spans="2:24" s="11" customFormat="1" ht="17.25" customHeight="1" x14ac:dyDescent="0.25">
      <c r="B38" s="52" t="s">
        <v>293</v>
      </c>
      <c r="C38" s="54" t="s">
        <v>404</v>
      </c>
      <c r="D38" s="54">
        <v>46175</v>
      </c>
      <c r="E38" s="34" t="s">
        <v>306</v>
      </c>
      <c r="F38" s="54" t="s">
        <v>314</v>
      </c>
      <c r="G38" s="54" t="s">
        <v>94</v>
      </c>
      <c r="H38" s="52" t="s">
        <v>327</v>
      </c>
      <c r="I38" s="54" t="s">
        <v>279</v>
      </c>
      <c r="J38" s="54" t="s">
        <v>120</v>
      </c>
      <c r="K38" s="54">
        <v>46183.347222222197</v>
      </c>
      <c r="L38" s="73">
        <v>46185.829861111102</v>
      </c>
      <c r="M38" s="55">
        <v>572100</v>
      </c>
      <c r="N38" s="55">
        <v>78800</v>
      </c>
      <c r="O38" s="55">
        <v>123675</v>
      </c>
      <c r="P38" s="55">
        <v>48500</v>
      </c>
      <c r="Q38" s="55">
        <v>0</v>
      </c>
      <c r="R38" s="55">
        <v>83700</v>
      </c>
      <c r="S38" s="55">
        <v>15903</v>
      </c>
      <c r="T38" s="56">
        <v>-45768</v>
      </c>
      <c r="U38" s="55">
        <f t="shared" si="0"/>
        <v>876910</v>
      </c>
      <c r="V38" s="68"/>
      <c r="W38" s="69"/>
      <c r="X38" s="10"/>
    </row>
    <row r="39" spans="2:24" s="11" customFormat="1" ht="17.25" customHeight="1" x14ac:dyDescent="0.25">
      <c r="B39" s="52" t="s">
        <v>294</v>
      </c>
      <c r="C39" s="54" t="s">
        <v>404</v>
      </c>
      <c r="D39" s="54">
        <v>46175</v>
      </c>
      <c r="E39" s="34" t="s">
        <v>307</v>
      </c>
      <c r="F39" s="54" t="s">
        <v>315</v>
      </c>
      <c r="G39" s="54" t="s">
        <v>94</v>
      </c>
      <c r="H39" s="52" t="s">
        <v>328</v>
      </c>
      <c r="I39" s="54" t="s">
        <v>279</v>
      </c>
      <c r="J39" s="54" t="s">
        <v>120</v>
      </c>
      <c r="K39" s="54">
        <v>46183.347222222197</v>
      </c>
      <c r="L39" s="73">
        <v>46185.829861111102</v>
      </c>
      <c r="M39" s="55">
        <v>625000</v>
      </c>
      <c r="N39" s="55">
        <v>78800</v>
      </c>
      <c r="O39" s="55">
        <v>133725</v>
      </c>
      <c r="P39" s="55">
        <v>48500</v>
      </c>
      <c r="Q39" s="55">
        <v>0</v>
      </c>
      <c r="R39" s="55">
        <v>83700</v>
      </c>
      <c r="S39" s="55">
        <v>15903</v>
      </c>
      <c r="T39" s="56">
        <v>-50000</v>
      </c>
      <c r="U39" s="55">
        <f t="shared" si="0"/>
        <v>935628</v>
      </c>
      <c r="V39" s="68"/>
      <c r="W39" s="69"/>
      <c r="X39" s="10"/>
    </row>
    <row r="40" spans="2:24" s="11" customFormat="1" ht="17.25" customHeight="1" x14ac:dyDescent="0.25">
      <c r="B40" s="52" t="s">
        <v>295</v>
      </c>
      <c r="C40" s="54" t="s">
        <v>404</v>
      </c>
      <c r="D40" s="54">
        <v>46175</v>
      </c>
      <c r="E40" s="34" t="s">
        <v>308</v>
      </c>
      <c r="F40" s="54" t="s">
        <v>316</v>
      </c>
      <c r="G40" s="54" t="s">
        <v>181</v>
      </c>
      <c r="H40" s="52" t="s">
        <v>329</v>
      </c>
      <c r="I40" s="54" t="s">
        <v>339</v>
      </c>
      <c r="J40" s="54" t="s">
        <v>120</v>
      </c>
      <c r="K40" s="54">
        <v>46185.840277777803</v>
      </c>
      <c r="L40" s="73">
        <v>46185.840277777803</v>
      </c>
      <c r="M40" s="55">
        <v>508069</v>
      </c>
      <c r="N40" s="55">
        <v>0</v>
      </c>
      <c r="O40" s="55">
        <v>96538</v>
      </c>
      <c r="P40" s="55">
        <v>12400</v>
      </c>
      <c r="Q40" s="55">
        <v>0</v>
      </c>
      <c r="R40" s="55">
        <v>83700</v>
      </c>
      <c r="S40" s="55">
        <v>15903</v>
      </c>
      <c r="T40" s="56">
        <v>-40646</v>
      </c>
      <c r="U40" s="55">
        <f t="shared" si="0"/>
        <v>675964</v>
      </c>
      <c r="V40" s="68"/>
      <c r="W40" s="69"/>
      <c r="X40" s="10"/>
    </row>
    <row r="41" spans="2:24" s="11" customFormat="1" ht="17.25" customHeight="1" x14ac:dyDescent="0.25">
      <c r="B41" s="52" t="s">
        <v>296</v>
      </c>
      <c r="C41" s="54" t="s">
        <v>404</v>
      </c>
      <c r="D41" s="54">
        <v>46175</v>
      </c>
      <c r="E41" s="34" t="s">
        <v>309</v>
      </c>
      <c r="F41" s="54" t="s">
        <v>317</v>
      </c>
      <c r="G41" s="54" t="s">
        <v>181</v>
      </c>
      <c r="H41" s="52" t="s">
        <v>330</v>
      </c>
      <c r="I41" s="54" t="s">
        <v>339</v>
      </c>
      <c r="J41" s="54" t="s">
        <v>120</v>
      </c>
      <c r="K41" s="54">
        <v>46185.840277777803</v>
      </c>
      <c r="L41" s="73">
        <v>46185.840277777803</v>
      </c>
      <c r="M41" s="55">
        <v>508069</v>
      </c>
      <c r="N41" s="55">
        <v>0</v>
      </c>
      <c r="O41" s="55">
        <v>96538</v>
      </c>
      <c r="P41" s="55">
        <v>12400</v>
      </c>
      <c r="Q41" s="55">
        <v>0</v>
      </c>
      <c r="R41" s="55">
        <v>83700</v>
      </c>
      <c r="S41" s="55">
        <v>15903</v>
      </c>
      <c r="T41" s="56">
        <v>-40646</v>
      </c>
      <c r="U41" s="55">
        <f t="shared" si="0"/>
        <v>675964</v>
      </c>
      <c r="V41" s="68"/>
      <c r="W41" s="69"/>
      <c r="X41" s="10"/>
    </row>
    <row r="42" spans="2:24" s="11" customFormat="1" ht="17.25" customHeight="1" x14ac:dyDescent="0.25">
      <c r="B42" s="52" t="s">
        <v>297</v>
      </c>
      <c r="C42" s="54" t="s">
        <v>404</v>
      </c>
      <c r="D42" s="54">
        <v>46175</v>
      </c>
      <c r="E42" s="34" t="s">
        <v>308</v>
      </c>
      <c r="F42" s="54" t="s">
        <v>316</v>
      </c>
      <c r="G42" s="54" t="s">
        <v>320</v>
      </c>
      <c r="H42" s="52" t="s">
        <v>331</v>
      </c>
      <c r="I42" s="54" t="s">
        <v>340</v>
      </c>
      <c r="J42" s="54" t="s">
        <v>120</v>
      </c>
      <c r="K42" s="54">
        <v>46183.222222222197</v>
      </c>
      <c r="L42" s="73">
        <v>46183.368055555598</v>
      </c>
      <c r="M42" s="55">
        <v>503169</v>
      </c>
      <c r="N42" s="55">
        <v>0</v>
      </c>
      <c r="O42" s="55">
        <v>95602</v>
      </c>
      <c r="P42" s="55">
        <v>23700</v>
      </c>
      <c r="Q42" s="55">
        <v>0</v>
      </c>
      <c r="R42" s="55">
        <v>46100</v>
      </c>
      <c r="S42" s="55">
        <v>8759</v>
      </c>
      <c r="T42" s="56">
        <v>-40254</v>
      </c>
      <c r="U42" s="55">
        <f t="shared" si="0"/>
        <v>637076</v>
      </c>
      <c r="V42" s="68"/>
      <c r="W42" s="69"/>
      <c r="X42" s="10"/>
    </row>
    <row r="43" spans="2:24" s="11" customFormat="1" ht="17.25" customHeight="1" x14ac:dyDescent="0.25">
      <c r="B43" s="52" t="s">
        <v>298</v>
      </c>
      <c r="C43" s="54" t="s">
        <v>404</v>
      </c>
      <c r="D43" s="54">
        <v>46175</v>
      </c>
      <c r="E43" s="34" t="s">
        <v>309</v>
      </c>
      <c r="F43" s="54" t="s">
        <v>317</v>
      </c>
      <c r="G43" s="54" t="s">
        <v>320</v>
      </c>
      <c r="H43" s="52" t="s">
        <v>332</v>
      </c>
      <c r="I43" s="54" t="s">
        <v>340</v>
      </c>
      <c r="J43" s="54" t="s">
        <v>120</v>
      </c>
      <c r="K43" s="54">
        <v>46183.222222222197</v>
      </c>
      <c r="L43" s="73">
        <v>46183.368055555598</v>
      </c>
      <c r="M43" s="55">
        <v>503169</v>
      </c>
      <c r="N43" s="55">
        <v>0</v>
      </c>
      <c r="O43" s="55">
        <v>95602</v>
      </c>
      <c r="P43" s="55">
        <v>23700</v>
      </c>
      <c r="Q43" s="55">
        <v>0</v>
      </c>
      <c r="R43" s="55">
        <v>46100</v>
      </c>
      <c r="S43" s="55">
        <v>8759</v>
      </c>
      <c r="T43" s="56">
        <v>-40254</v>
      </c>
      <c r="U43" s="55">
        <f t="shared" si="0"/>
        <v>637076</v>
      </c>
      <c r="V43" s="68"/>
      <c r="W43" s="69"/>
      <c r="X43" s="10"/>
    </row>
    <row r="44" spans="2:24" s="11" customFormat="1" ht="17.25" customHeight="1" x14ac:dyDescent="0.25">
      <c r="B44" s="52" t="s">
        <v>299</v>
      </c>
      <c r="C44" s="54" t="s">
        <v>404</v>
      </c>
      <c r="D44" s="54">
        <v>46176</v>
      </c>
      <c r="E44" s="34" t="s">
        <v>74</v>
      </c>
      <c r="F44" s="54" t="s">
        <v>83</v>
      </c>
      <c r="G44" s="54" t="s">
        <v>95</v>
      </c>
      <c r="H44" s="52" t="s">
        <v>333</v>
      </c>
      <c r="I44" s="54" t="s">
        <v>119</v>
      </c>
      <c r="J44" s="54" t="s">
        <v>120</v>
      </c>
      <c r="K44" s="54">
        <v>46177.229166666701</v>
      </c>
      <c r="L44" s="73">
        <v>46177.892361111102</v>
      </c>
      <c r="M44" s="55">
        <v>774700</v>
      </c>
      <c r="N44" s="55">
        <v>65400</v>
      </c>
      <c r="O44" s="55">
        <v>159623</v>
      </c>
      <c r="P44" s="55">
        <v>48400</v>
      </c>
      <c r="Q44" s="55">
        <v>0</v>
      </c>
      <c r="R44" s="55">
        <v>83700</v>
      </c>
      <c r="S44" s="55">
        <v>15903</v>
      </c>
      <c r="T44" s="56">
        <v>-61976</v>
      </c>
      <c r="U44" s="55">
        <f t="shared" si="0"/>
        <v>1085750</v>
      </c>
      <c r="V44" s="68"/>
      <c r="W44" s="69"/>
      <c r="X44" s="10"/>
    </row>
    <row r="45" spans="2:24" s="11" customFormat="1" ht="17.25" customHeight="1" x14ac:dyDescent="0.25">
      <c r="B45" s="52" t="s">
        <v>300</v>
      </c>
      <c r="C45" s="54" t="s">
        <v>404</v>
      </c>
      <c r="D45" s="54">
        <v>46177</v>
      </c>
      <c r="E45" s="34" t="s">
        <v>82</v>
      </c>
      <c r="F45" s="54" t="s">
        <v>93</v>
      </c>
      <c r="G45" s="54" t="s">
        <v>95</v>
      </c>
      <c r="H45" s="52" t="s">
        <v>334</v>
      </c>
      <c r="I45" s="54" t="s">
        <v>217</v>
      </c>
      <c r="J45" s="54" t="s">
        <v>120</v>
      </c>
      <c r="K45" s="54">
        <v>46182.25</v>
      </c>
      <c r="L45" s="73">
        <v>46183.354166666701</v>
      </c>
      <c r="M45" s="55">
        <v>1027700</v>
      </c>
      <c r="N45" s="55">
        <v>65400</v>
      </c>
      <c r="O45" s="55">
        <v>207693</v>
      </c>
      <c r="P45" s="55">
        <v>48400</v>
      </c>
      <c r="Q45" s="55">
        <v>0</v>
      </c>
      <c r="R45" s="55">
        <v>83700</v>
      </c>
      <c r="S45" s="55">
        <v>15903</v>
      </c>
      <c r="T45" s="56">
        <v>-82216</v>
      </c>
      <c r="U45" s="55">
        <f t="shared" si="0"/>
        <v>1366580</v>
      </c>
      <c r="V45" s="68"/>
      <c r="W45" s="69"/>
      <c r="X45" s="10"/>
    </row>
    <row r="46" spans="2:24" s="11" customFormat="1" ht="17.25" customHeight="1" x14ac:dyDescent="0.25">
      <c r="B46" s="52" t="s">
        <v>301</v>
      </c>
      <c r="C46" s="54" t="s">
        <v>404</v>
      </c>
      <c r="D46" s="54">
        <v>46178</v>
      </c>
      <c r="E46" s="34" t="s">
        <v>310</v>
      </c>
      <c r="F46" s="54" t="s">
        <v>318</v>
      </c>
      <c r="G46" s="54" t="s">
        <v>95</v>
      </c>
      <c r="H46" s="52" t="s">
        <v>335</v>
      </c>
      <c r="I46" s="54" t="s">
        <v>115</v>
      </c>
      <c r="J46" s="54" t="s">
        <v>120</v>
      </c>
      <c r="K46" s="54">
        <v>46182.458333333299</v>
      </c>
      <c r="L46" s="73">
        <v>46182.458333333299</v>
      </c>
      <c r="M46" s="55">
        <v>450337</v>
      </c>
      <c r="N46" s="55">
        <v>32700</v>
      </c>
      <c r="O46" s="55">
        <v>91774</v>
      </c>
      <c r="P46" s="55">
        <v>23700</v>
      </c>
      <c r="Q46" s="55">
        <v>0</v>
      </c>
      <c r="R46" s="55">
        <v>46100</v>
      </c>
      <c r="S46" s="55">
        <v>8759</v>
      </c>
      <c r="T46" s="56">
        <v>-36027</v>
      </c>
      <c r="U46" s="55">
        <f t="shared" si="0"/>
        <v>617343</v>
      </c>
      <c r="V46" s="68"/>
      <c r="W46" s="69"/>
      <c r="X46" s="10"/>
    </row>
    <row r="47" spans="2:24" s="11" customFormat="1" ht="17.25" customHeight="1" x14ac:dyDescent="0.25">
      <c r="B47" s="52" t="s">
        <v>302</v>
      </c>
      <c r="C47" s="54" t="s">
        <v>404</v>
      </c>
      <c r="D47" s="54">
        <v>46178</v>
      </c>
      <c r="E47" s="34" t="s">
        <v>310</v>
      </c>
      <c r="F47" s="54" t="s">
        <v>319</v>
      </c>
      <c r="G47" s="54" t="s">
        <v>181</v>
      </c>
      <c r="H47" s="52" t="s">
        <v>336</v>
      </c>
      <c r="I47" s="54" t="s">
        <v>341</v>
      </c>
      <c r="J47" s="54" t="s">
        <v>120</v>
      </c>
      <c r="K47" s="54">
        <v>46182.638888888898</v>
      </c>
      <c r="L47" s="73">
        <v>46185.352083333302</v>
      </c>
      <c r="M47" s="55">
        <v>946050</v>
      </c>
      <c r="N47" s="55">
        <v>0</v>
      </c>
      <c r="O47" s="55">
        <v>179750</v>
      </c>
      <c r="P47" s="55">
        <v>38200</v>
      </c>
      <c r="Q47" s="55">
        <v>0</v>
      </c>
      <c r="R47" s="55">
        <v>83700</v>
      </c>
      <c r="S47" s="55">
        <v>15903</v>
      </c>
      <c r="T47" s="56">
        <v>-75684</v>
      </c>
      <c r="U47" s="55">
        <f t="shared" si="0"/>
        <v>1187919</v>
      </c>
      <c r="V47" s="68"/>
      <c r="W47" s="69"/>
      <c r="X47" s="10"/>
    </row>
    <row r="48" spans="2:24" s="11" customFormat="1" ht="17.25" customHeight="1" x14ac:dyDescent="0.25">
      <c r="B48" s="52" t="s">
        <v>342</v>
      </c>
      <c r="C48" s="54" t="s">
        <v>404</v>
      </c>
      <c r="D48" s="54">
        <v>46182</v>
      </c>
      <c r="E48" s="34" t="s">
        <v>359</v>
      </c>
      <c r="F48" s="54" t="s">
        <v>365</v>
      </c>
      <c r="G48" s="54" t="s">
        <v>94</v>
      </c>
      <c r="H48" s="52" t="s">
        <v>375</v>
      </c>
      <c r="I48" s="54" t="s">
        <v>280</v>
      </c>
      <c r="J48" s="54" t="s">
        <v>120</v>
      </c>
      <c r="K48" s="54">
        <v>46190.378472222197</v>
      </c>
      <c r="L48" s="73">
        <v>46192.680555555598</v>
      </c>
      <c r="M48" s="55">
        <v>490700</v>
      </c>
      <c r="N48" s="55">
        <v>79400</v>
      </c>
      <c r="O48" s="55">
        <v>108319</v>
      </c>
      <c r="P48" s="55">
        <v>48500</v>
      </c>
      <c r="Q48" s="55">
        <v>0</v>
      </c>
      <c r="R48" s="55">
        <v>83700</v>
      </c>
      <c r="S48" s="55">
        <v>15903</v>
      </c>
      <c r="T48" s="56">
        <v>-39256</v>
      </c>
      <c r="U48" s="55">
        <f t="shared" si="0"/>
        <v>787266</v>
      </c>
      <c r="V48" s="68"/>
      <c r="W48" s="69"/>
      <c r="X48" s="10"/>
    </row>
    <row r="49" spans="2:24" s="11" customFormat="1" ht="17.25" customHeight="1" x14ac:dyDescent="0.25">
      <c r="B49" s="52" t="s">
        <v>343</v>
      </c>
      <c r="C49" s="54" t="s">
        <v>404</v>
      </c>
      <c r="D49" s="54">
        <v>46182</v>
      </c>
      <c r="E49" s="34" t="s">
        <v>360</v>
      </c>
      <c r="F49" s="54" t="s">
        <v>366</v>
      </c>
      <c r="G49" s="54" t="s">
        <v>95</v>
      </c>
      <c r="H49" s="52" t="s">
        <v>376</v>
      </c>
      <c r="I49" s="54" t="s">
        <v>112</v>
      </c>
      <c r="J49" s="54" t="s">
        <v>120</v>
      </c>
      <c r="K49" s="54">
        <v>46184.59375</v>
      </c>
      <c r="L49" s="73">
        <v>46184.59375</v>
      </c>
      <c r="M49" s="55">
        <v>457700</v>
      </c>
      <c r="N49" s="55">
        <v>32700</v>
      </c>
      <c r="O49" s="55">
        <v>93173</v>
      </c>
      <c r="P49" s="55">
        <v>25200</v>
      </c>
      <c r="Q49" s="55">
        <v>0</v>
      </c>
      <c r="R49" s="55">
        <v>46100</v>
      </c>
      <c r="S49" s="55">
        <v>8759</v>
      </c>
      <c r="T49" s="56">
        <v>-36616</v>
      </c>
      <c r="U49" s="55">
        <f t="shared" si="0"/>
        <v>627016</v>
      </c>
      <c r="V49" s="68"/>
      <c r="W49" s="69"/>
      <c r="X49" s="10"/>
    </row>
    <row r="50" spans="2:24" s="11" customFormat="1" ht="17.25" customHeight="1" x14ac:dyDescent="0.25">
      <c r="B50" s="52" t="s">
        <v>344</v>
      </c>
      <c r="C50" s="54" t="s">
        <v>404</v>
      </c>
      <c r="D50" s="54">
        <v>46182</v>
      </c>
      <c r="E50" s="34" t="s">
        <v>361</v>
      </c>
      <c r="F50" s="54" t="s">
        <v>367</v>
      </c>
      <c r="G50" s="54" t="s">
        <v>94</v>
      </c>
      <c r="H50" s="52" t="s">
        <v>377</v>
      </c>
      <c r="I50" s="54" t="s">
        <v>395</v>
      </c>
      <c r="J50" s="54" t="s">
        <v>120</v>
      </c>
      <c r="K50" s="54">
        <v>46183.232638888898</v>
      </c>
      <c r="L50" s="73">
        <v>46183.232638888898</v>
      </c>
      <c r="M50" s="55">
        <v>413700</v>
      </c>
      <c r="N50" s="55">
        <v>39700</v>
      </c>
      <c r="O50" s="55">
        <v>86146</v>
      </c>
      <c r="P50" s="55">
        <v>23700</v>
      </c>
      <c r="Q50" s="55">
        <v>0</v>
      </c>
      <c r="R50" s="55">
        <v>46100</v>
      </c>
      <c r="S50" s="55">
        <v>8759</v>
      </c>
      <c r="T50" s="56">
        <v>-33096</v>
      </c>
      <c r="U50" s="55">
        <f t="shared" si="0"/>
        <v>585009</v>
      </c>
      <c r="V50" s="68"/>
      <c r="W50" s="69"/>
      <c r="X50" s="10"/>
    </row>
    <row r="51" spans="2:24" s="11" customFormat="1" ht="17.25" customHeight="1" x14ac:dyDescent="0.25">
      <c r="B51" s="52" t="s">
        <v>345</v>
      </c>
      <c r="C51" s="54" t="s">
        <v>404</v>
      </c>
      <c r="D51" s="54">
        <v>46182</v>
      </c>
      <c r="E51" s="34" t="s">
        <v>80</v>
      </c>
      <c r="F51" s="54" t="s">
        <v>368</v>
      </c>
      <c r="G51" s="54" t="s">
        <v>94</v>
      </c>
      <c r="H51" s="52" t="s">
        <v>378</v>
      </c>
      <c r="I51" s="54" t="s">
        <v>395</v>
      </c>
      <c r="J51" s="54" t="s">
        <v>120</v>
      </c>
      <c r="K51" s="54">
        <v>46183.232638888898</v>
      </c>
      <c r="L51" s="73">
        <v>46183.232638888898</v>
      </c>
      <c r="M51" s="55">
        <v>413700</v>
      </c>
      <c r="N51" s="55">
        <v>39700</v>
      </c>
      <c r="O51" s="55">
        <v>86146</v>
      </c>
      <c r="P51" s="55">
        <v>23700</v>
      </c>
      <c r="Q51" s="55">
        <v>0</v>
      </c>
      <c r="R51" s="55">
        <v>46100</v>
      </c>
      <c r="S51" s="55">
        <v>8759</v>
      </c>
      <c r="T51" s="56">
        <v>-33096</v>
      </c>
      <c r="U51" s="55">
        <f t="shared" si="0"/>
        <v>585009</v>
      </c>
      <c r="V51" s="68"/>
      <c r="W51" s="69"/>
      <c r="X51" s="10"/>
    </row>
    <row r="52" spans="2:24" s="11" customFormat="1" ht="17.25" customHeight="1" x14ac:dyDescent="0.25">
      <c r="B52" s="52" t="s">
        <v>346</v>
      </c>
      <c r="C52" s="54" t="s">
        <v>404</v>
      </c>
      <c r="D52" s="54">
        <v>46182</v>
      </c>
      <c r="E52" s="34" t="s">
        <v>80</v>
      </c>
      <c r="F52" s="54" t="s">
        <v>92</v>
      </c>
      <c r="G52" s="54" t="s">
        <v>94</v>
      </c>
      <c r="H52" s="52" t="s">
        <v>379</v>
      </c>
      <c r="I52" s="54" t="s">
        <v>112</v>
      </c>
      <c r="J52" s="54" t="s">
        <v>120</v>
      </c>
      <c r="K52" s="54">
        <v>46185.722222222197</v>
      </c>
      <c r="L52" s="73">
        <v>46185.722222222197</v>
      </c>
      <c r="M52" s="55">
        <v>353500</v>
      </c>
      <c r="N52" s="55">
        <v>39700</v>
      </c>
      <c r="O52" s="55">
        <v>74706</v>
      </c>
      <c r="P52" s="55">
        <v>25200</v>
      </c>
      <c r="Q52" s="55">
        <v>0</v>
      </c>
      <c r="R52" s="55">
        <v>46100</v>
      </c>
      <c r="S52" s="55">
        <v>8759</v>
      </c>
      <c r="T52" s="56">
        <v>-28280</v>
      </c>
      <c r="U52" s="55">
        <f t="shared" si="0"/>
        <v>519685</v>
      </c>
      <c r="V52" s="68"/>
      <c r="W52" s="69"/>
      <c r="X52" s="10"/>
    </row>
    <row r="53" spans="2:24" s="11" customFormat="1" ht="17.25" customHeight="1" x14ac:dyDescent="0.25">
      <c r="B53" s="52" t="s">
        <v>347</v>
      </c>
      <c r="C53" s="54" t="s">
        <v>404</v>
      </c>
      <c r="D53" s="54">
        <v>46182</v>
      </c>
      <c r="E53" s="34" t="s">
        <v>361</v>
      </c>
      <c r="F53" s="54" t="s">
        <v>367</v>
      </c>
      <c r="G53" s="54" t="s">
        <v>94</v>
      </c>
      <c r="H53" s="52" t="s">
        <v>380</v>
      </c>
      <c r="I53" s="54" t="s">
        <v>112</v>
      </c>
      <c r="J53" s="54" t="s">
        <v>120</v>
      </c>
      <c r="K53" s="54">
        <v>46185.722222222197</v>
      </c>
      <c r="L53" s="73">
        <v>46185.722222222197</v>
      </c>
      <c r="M53" s="55">
        <v>353500</v>
      </c>
      <c r="N53" s="55">
        <v>39700</v>
      </c>
      <c r="O53" s="55">
        <v>74706</v>
      </c>
      <c r="P53" s="55">
        <v>25200</v>
      </c>
      <c r="Q53" s="55">
        <v>0</v>
      </c>
      <c r="R53" s="55">
        <v>46100</v>
      </c>
      <c r="S53" s="55">
        <v>8759</v>
      </c>
      <c r="T53" s="56">
        <v>-28280</v>
      </c>
      <c r="U53" s="55">
        <f t="shared" si="0"/>
        <v>519685</v>
      </c>
      <c r="V53" s="68"/>
      <c r="W53" s="69"/>
      <c r="X53" s="10"/>
    </row>
    <row r="54" spans="2:24" s="11" customFormat="1" ht="17.25" customHeight="1" x14ac:dyDescent="0.25">
      <c r="B54" s="52" t="s">
        <v>348</v>
      </c>
      <c r="C54" s="54" t="s">
        <v>404</v>
      </c>
      <c r="D54" s="54">
        <v>46182</v>
      </c>
      <c r="E54" s="34" t="s">
        <v>251</v>
      </c>
      <c r="F54" s="54" t="s">
        <v>369</v>
      </c>
      <c r="G54" s="54" t="s">
        <v>95</v>
      </c>
      <c r="H54" s="52" t="s">
        <v>381</v>
      </c>
      <c r="I54" s="54" t="s">
        <v>395</v>
      </c>
      <c r="J54" s="54" t="s">
        <v>120</v>
      </c>
      <c r="K54" s="54">
        <v>46183.864583333299</v>
      </c>
      <c r="L54" s="73">
        <v>46183.864583333299</v>
      </c>
      <c r="M54" s="55">
        <v>361761</v>
      </c>
      <c r="N54" s="55">
        <v>32700</v>
      </c>
      <c r="O54" s="55">
        <v>74945</v>
      </c>
      <c r="P54" s="55">
        <v>23700</v>
      </c>
      <c r="Q54" s="55">
        <v>0</v>
      </c>
      <c r="R54" s="55">
        <v>46100</v>
      </c>
      <c r="S54" s="55">
        <v>8759</v>
      </c>
      <c r="T54" s="56">
        <v>-28941</v>
      </c>
      <c r="U54" s="55">
        <f t="shared" si="0"/>
        <v>519024</v>
      </c>
      <c r="V54" s="68"/>
      <c r="W54" s="69"/>
      <c r="X54" s="10"/>
    </row>
    <row r="55" spans="2:24" s="11" customFormat="1" ht="17.25" customHeight="1" x14ac:dyDescent="0.25">
      <c r="B55" s="52" t="s">
        <v>348</v>
      </c>
      <c r="C55" s="54" t="s">
        <v>404</v>
      </c>
      <c r="D55" s="54">
        <v>46182</v>
      </c>
      <c r="E55" s="34" t="s">
        <v>251</v>
      </c>
      <c r="F55" s="54" t="s">
        <v>369</v>
      </c>
      <c r="G55" s="54" t="s">
        <v>95</v>
      </c>
      <c r="H55" s="52" t="s">
        <v>382</v>
      </c>
      <c r="I55" s="54" t="s">
        <v>112</v>
      </c>
      <c r="J55" s="54" t="s">
        <v>120</v>
      </c>
      <c r="K55" s="54">
        <v>46185.5625</v>
      </c>
      <c r="L55" s="73">
        <v>46185.5625</v>
      </c>
      <c r="M55" s="55">
        <v>363700</v>
      </c>
      <c r="N55" s="55">
        <v>32700</v>
      </c>
      <c r="O55" s="55">
        <v>75313</v>
      </c>
      <c r="P55" s="55">
        <v>25200</v>
      </c>
      <c r="Q55" s="55">
        <v>0</v>
      </c>
      <c r="R55" s="55">
        <v>46100</v>
      </c>
      <c r="S55" s="55">
        <v>8759</v>
      </c>
      <c r="T55" s="56">
        <v>-29096</v>
      </c>
      <c r="U55" s="55">
        <f t="shared" si="0"/>
        <v>522676</v>
      </c>
      <c r="V55" s="68"/>
      <c r="W55" s="69"/>
      <c r="X55" s="10"/>
    </row>
    <row r="56" spans="2:24" s="11" customFormat="1" ht="17.25" customHeight="1" x14ac:dyDescent="0.25">
      <c r="B56" s="52" t="s">
        <v>349</v>
      </c>
      <c r="C56" s="54" t="s">
        <v>404</v>
      </c>
      <c r="D56" s="54">
        <v>46182</v>
      </c>
      <c r="E56" s="34" t="s">
        <v>75</v>
      </c>
      <c r="F56" s="54" t="s">
        <v>91</v>
      </c>
      <c r="G56" s="54" t="s">
        <v>95</v>
      </c>
      <c r="H56" s="52" t="s">
        <v>383</v>
      </c>
      <c r="I56" s="54" t="s">
        <v>395</v>
      </c>
      <c r="J56" s="54" t="s">
        <v>120</v>
      </c>
      <c r="K56" s="54">
        <v>46183.774305555598</v>
      </c>
      <c r="L56" s="73">
        <v>46183.774305555598</v>
      </c>
      <c r="M56" s="55">
        <v>536700</v>
      </c>
      <c r="N56" s="55">
        <v>32700</v>
      </c>
      <c r="O56" s="55">
        <v>108183</v>
      </c>
      <c r="P56" s="55">
        <v>23700</v>
      </c>
      <c r="Q56" s="55">
        <v>0</v>
      </c>
      <c r="R56" s="55">
        <v>46100</v>
      </c>
      <c r="S56" s="55">
        <v>8759</v>
      </c>
      <c r="T56" s="56">
        <v>-43204</v>
      </c>
      <c r="U56" s="55">
        <f t="shared" si="0"/>
        <v>712938</v>
      </c>
      <c r="V56" s="68"/>
      <c r="W56" s="69"/>
      <c r="X56" s="10"/>
    </row>
    <row r="57" spans="2:24" s="11" customFormat="1" ht="17.25" customHeight="1" x14ac:dyDescent="0.25">
      <c r="B57" s="52" t="s">
        <v>349</v>
      </c>
      <c r="C57" s="54" t="s">
        <v>404</v>
      </c>
      <c r="D57" s="54">
        <v>46182</v>
      </c>
      <c r="E57" s="34" t="s">
        <v>75</v>
      </c>
      <c r="F57" s="54" t="s">
        <v>91</v>
      </c>
      <c r="G57" s="54" t="s">
        <v>95</v>
      </c>
      <c r="H57" s="52" t="s">
        <v>384</v>
      </c>
      <c r="I57" s="54" t="s">
        <v>112</v>
      </c>
      <c r="J57" s="54" t="s">
        <v>120</v>
      </c>
      <c r="K57" s="54">
        <v>46185.5625</v>
      </c>
      <c r="L57" s="73">
        <v>46185.5625</v>
      </c>
      <c r="M57" s="55">
        <v>545700</v>
      </c>
      <c r="N57" s="55">
        <v>32700</v>
      </c>
      <c r="O57" s="55">
        <v>109893</v>
      </c>
      <c r="P57" s="55">
        <v>25200</v>
      </c>
      <c r="Q57" s="55">
        <v>0</v>
      </c>
      <c r="R57" s="55">
        <v>46100</v>
      </c>
      <c r="S57" s="55">
        <v>8759</v>
      </c>
      <c r="T57" s="56">
        <v>-43929</v>
      </c>
      <c r="U57" s="55">
        <f t="shared" si="0"/>
        <v>724423</v>
      </c>
      <c r="V57" s="68"/>
      <c r="W57" s="69"/>
      <c r="X57" s="10"/>
    </row>
    <row r="58" spans="2:24" s="11" customFormat="1" ht="17.25" customHeight="1" x14ac:dyDescent="0.25">
      <c r="B58" s="52" t="s">
        <v>350</v>
      </c>
      <c r="C58" s="54" t="s">
        <v>404</v>
      </c>
      <c r="D58" s="54">
        <v>46182</v>
      </c>
      <c r="E58" s="34" t="s">
        <v>79</v>
      </c>
      <c r="F58" s="54" t="s">
        <v>370</v>
      </c>
      <c r="G58" s="54" t="s">
        <v>181</v>
      </c>
      <c r="H58" s="52" t="s">
        <v>385</v>
      </c>
      <c r="I58" s="54" t="s">
        <v>396</v>
      </c>
      <c r="J58" s="54" t="s">
        <v>120</v>
      </c>
      <c r="K58" s="54">
        <v>46183.784722222197</v>
      </c>
      <c r="L58" s="73">
        <v>46185.875694444403</v>
      </c>
      <c r="M58" s="55">
        <v>876050</v>
      </c>
      <c r="N58" s="55">
        <v>0</v>
      </c>
      <c r="O58" s="55">
        <v>166450</v>
      </c>
      <c r="P58" s="55">
        <v>36100</v>
      </c>
      <c r="Q58" s="55">
        <v>0</v>
      </c>
      <c r="R58" s="55">
        <v>83700</v>
      </c>
      <c r="S58" s="55">
        <v>15903</v>
      </c>
      <c r="T58" s="56">
        <v>-70084</v>
      </c>
      <c r="U58" s="55">
        <f t="shared" si="0"/>
        <v>1108119</v>
      </c>
      <c r="V58" s="68"/>
      <c r="W58" s="69"/>
      <c r="X58" s="10"/>
    </row>
    <row r="59" spans="2:24" s="11" customFormat="1" ht="17.25" customHeight="1" x14ac:dyDescent="0.25">
      <c r="B59" s="52" t="s">
        <v>351</v>
      </c>
      <c r="C59" s="54" t="s">
        <v>404</v>
      </c>
      <c r="D59" s="54">
        <v>46182</v>
      </c>
      <c r="E59" s="34" t="s">
        <v>362</v>
      </c>
      <c r="F59" s="54" t="s">
        <v>371</v>
      </c>
      <c r="G59" s="54" t="s">
        <v>181</v>
      </c>
      <c r="H59" s="52" t="s">
        <v>386</v>
      </c>
      <c r="I59" s="54" t="s">
        <v>396</v>
      </c>
      <c r="J59" s="54" t="s">
        <v>120</v>
      </c>
      <c r="K59" s="54">
        <v>46183.784722222197</v>
      </c>
      <c r="L59" s="73">
        <v>46185.875694444403</v>
      </c>
      <c r="M59" s="55">
        <v>876050</v>
      </c>
      <c r="N59" s="55">
        <v>0</v>
      </c>
      <c r="O59" s="55">
        <v>166450</v>
      </c>
      <c r="P59" s="55">
        <v>36100</v>
      </c>
      <c r="Q59" s="55">
        <v>0</v>
      </c>
      <c r="R59" s="55">
        <v>83700</v>
      </c>
      <c r="S59" s="55">
        <v>15903</v>
      </c>
      <c r="T59" s="56">
        <v>-70084</v>
      </c>
      <c r="U59" s="55">
        <f t="shared" si="0"/>
        <v>1108119</v>
      </c>
      <c r="V59" s="68"/>
      <c r="W59" s="69"/>
      <c r="X59" s="10"/>
    </row>
    <row r="60" spans="2:24" s="11" customFormat="1" ht="17.25" customHeight="1" x14ac:dyDescent="0.25">
      <c r="B60" s="52" t="s">
        <v>352</v>
      </c>
      <c r="C60" s="54" t="s">
        <v>404</v>
      </c>
      <c r="D60" s="54">
        <v>46183</v>
      </c>
      <c r="E60" s="34"/>
      <c r="F60" s="54" t="s">
        <v>372</v>
      </c>
      <c r="G60" s="54" t="s">
        <v>95</v>
      </c>
      <c r="H60" s="52" t="s">
        <v>387</v>
      </c>
      <c r="I60" s="54" t="s">
        <v>397</v>
      </c>
      <c r="J60" s="54" t="s">
        <v>120</v>
      </c>
      <c r="K60" s="54">
        <v>46190.347222222197</v>
      </c>
      <c r="L60" s="73">
        <v>46192.8125</v>
      </c>
      <c r="M60" s="55">
        <v>944600</v>
      </c>
      <c r="N60" s="55">
        <v>65400</v>
      </c>
      <c r="O60" s="55">
        <v>191903</v>
      </c>
      <c r="P60" s="55">
        <v>48900</v>
      </c>
      <c r="Q60" s="55">
        <v>0</v>
      </c>
      <c r="R60" s="55">
        <v>83700</v>
      </c>
      <c r="S60" s="55">
        <v>15903</v>
      </c>
      <c r="T60" s="56">
        <v>-75568</v>
      </c>
      <c r="U60" s="55">
        <f t="shared" si="0"/>
        <v>1274838</v>
      </c>
      <c r="V60" s="68"/>
      <c r="W60" s="69"/>
      <c r="X60" s="10"/>
    </row>
    <row r="61" spans="2:24" s="11" customFormat="1" ht="17.25" customHeight="1" x14ac:dyDescent="0.25">
      <c r="B61" s="52" t="s">
        <v>353</v>
      </c>
      <c r="C61" s="54" t="s">
        <v>404</v>
      </c>
      <c r="D61" s="54">
        <v>46183</v>
      </c>
      <c r="E61" s="34" t="s">
        <v>363</v>
      </c>
      <c r="F61" s="54" t="s">
        <v>373</v>
      </c>
      <c r="G61" s="54" t="s">
        <v>95</v>
      </c>
      <c r="H61" s="52" t="s">
        <v>388</v>
      </c>
      <c r="I61" s="54" t="s">
        <v>398</v>
      </c>
      <c r="J61" s="54" t="s">
        <v>120</v>
      </c>
      <c r="K61" s="54">
        <v>46184.496527777803</v>
      </c>
      <c r="L61" s="73">
        <v>46184.496527777803</v>
      </c>
      <c r="M61" s="55">
        <v>308700</v>
      </c>
      <c r="N61" s="55">
        <v>32700</v>
      </c>
      <c r="O61" s="55">
        <v>64863</v>
      </c>
      <c r="P61" s="55">
        <v>24800</v>
      </c>
      <c r="Q61" s="55">
        <v>0</v>
      </c>
      <c r="R61" s="55">
        <v>46100</v>
      </c>
      <c r="S61" s="55">
        <v>8759</v>
      </c>
      <c r="T61" s="56">
        <v>-24696</v>
      </c>
      <c r="U61" s="55">
        <f t="shared" si="0"/>
        <v>461226</v>
      </c>
      <c r="V61" s="68"/>
      <c r="W61" s="69"/>
      <c r="X61" s="10"/>
    </row>
    <row r="62" spans="2:24" s="11" customFormat="1" ht="17.25" customHeight="1" x14ac:dyDescent="0.25">
      <c r="B62" s="52" t="s">
        <v>354</v>
      </c>
      <c r="C62" s="54" t="s">
        <v>404</v>
      </c>
      <c r="D62" s="54">
        <v>46183</v>
      </c>
      <c r="E62" s="34" t="s">
        <v>364</v>
      </c>
      <c r="F62" s="54" t="s">
        <v>374</v>
      </c>
      <c r="G62" s="54" t="s">
        <v>181</v>
      </c>
      <c r="H62" s="52" t="s">
        <v>389</v>
      </c>
      <c r="I62" s="54" t="s">
        <v>399</v>
      </c>
      <c r="J62" s="54" t="s">
        <v>120</v>
      </c>
      <c r="K62" s="54">
        <v>46184.493055555598</v>
      </c>
      <c r="L62" s="73">
        <v>46184.661805555603</v>
      </c>
      <c r="M62" s="55">
        <v>831169</v>
      </c>
      <c r="N62" s="55">
        <v>0</v>
      </c>
      <c r="O62" s="55">
        <v>73372</v>
      </c>
      <c r="P62" s="55">
        <v>13000</v>
      </c>
      <c r="Q62" s="55">
        <v>0</v>
      </c>
      <c r="R62" s="55">
        <v>46100</v>
      </c>
      <c r="S62" s="55">
        <v>8759</v>
      </c>
      <c r="T62" s="56">
        <v>-66494</v>
      </c>
      <c r="U62" s="55">
        <f t="shared" si="0"/>
        <v>905906</v>
      </c>
      <c r="V62" s="68"/>
      <c r="W62" s="69"/>
      <c r="X62" s="10"/>
    </row>
    <row r="63" spans="2:24" s="11" customFormat="1" ht="17.25" customHeight="1" x14ac:dyDescent="0.25">
      <c r="B63" s="52" t="s">
        <v>355</v>
      </c>
      <c r="C63" s="54" t="s">
        <v>404</v>
      </c>
      <c r="D63" s="54">
        <v>46184</v>
      </c>
      <c r="E63" s="34" t="s">
        <v>153</v>
      </c>
      <c r="F63" s="54" t="s">
        <v>169</v>
      </c>
      <c r="G63" s="54" t="s">
        <v>94</v>
      </c>
      <c r="H63" s="52" t="s">
        <v>390</v>
      </c>
      <c r="I63" s="54" t="s">
        <v>119</v>
      </c>
      <c r="J63" s="54" t="s">
        <v>120</v>
      </c>
      <c r="K63" s="54">
        <v>46189.375</v>
      </c>
      <c r="L63" s="73">
        <v>46191.704861111102</v>
      </c>
      <c r="M63" s="55">
        <v>1176700</v>
      </c>
      <c r="N63" s="55">
        <v>79000</v>
      </c>
      <c r="O63" s="55">
        <v>238583</v>
      </c>
      <c r="P63" s="55">
        <v>48400</v>
      </c>
      <c r="Q63" s="55">
        <v>0</v>
      </c>
      <c r="R63" s="55">
        <v>83700</v>
      </c>
      <c r="S63" s="55">
        <v>15903</v>
      </c>
      <c r="T63" s="56">
        <v>-94136</v>
      </c>
      <c r="U63" s="55">
        <f t="shared" si="0"/>
        <v>1548150</v>
      </c>
      <c r="V63" s="68"/>
      <c r="W63" s="69"/>
      <c r="X63" s="10"/>
    </row>
    <row r="64" spans="2:24" s="11" customFormat="1" ht="17.25" customHeight="1" x14ac:dyDescent="0.25">
      <c r="B64" s="52" t="s">
        <v>356</v>
      </c>
      <c r="C64" s="54" t="s">
        <v>404</v>
      </c>
      <c r="D64" s="54">
        <v>46184</v>
      </c>
      <c r="E64" s="34" t="s">
        <v>153</v>
      </c>
      <c r="F64" s="54" t="s">
        <v>315</v>
      </c>
      <c r="G64" s="54" t="s">
        <v>95</v>
      </c>
      <c r="H64" s="52" t="s">
        <v>391</v>
      </c>
      <c r="I64" s="54" t="s">
        <v>400</v>
      </c>
      <c r="J64" s="54" t="s">
        <v>120</v>
      </c>
      <c r="K64" s="54">
        <v>46190.277777777803</v>
      </c>
      <c r="L64" s="73">
        <v>46192.725694444402</v>
      </c>
      <c r="M64" s="55">
        <v>692700</v>
      </c>
      <c r="N64" s="55">
        <v>65400</v>
      </c>
      <c r="O64" s="55">
        <v>144043</v>
      </c>
      <c r="P64" s="55">
        <v>48400</v>
      </c>
      <c r="Q64" s="55">
        <v>0</v>
      </c>
      <c r="R64" s="55">
        <v>83700</v>
      </c>
      <c r="S64" s="55">
        <v>15903</v>
      </c>
      <c r="T64" s="56">
        <v>-55416</v>
      </c>
      <c r="U64" s="55">
        <f t="shared" si="0"/>
        <v>994730</v>
      </c>
      <c r="V64" s="68"/>
      <c r="W64" s="69"/>
      <c r="X64" s="10"/>
    </row>
    <row r="65" spans="1:802" s="11" customFormat="1" ht="17.25" customHeight="1" x14ac:dyDescent="0.25">
      <c r="B65" s="52" t="s">
        <v>357</v>
      </c>
      <c r="C65" s="54" t="s">
        <v>404</v>
      </c>
      <c r="D65" s="54">
        <v>46185</v>
      </c>
      <c r="E65" s="34" t="s">
        <v>82</v>
      </c>
      <c r="F65" s="54" t="s">
        <v>93</v>
      </c>
      <c r="G65" s="54" t="s">
        <v>95</v>
      </c>
      <c r="H65" s="52" t="s">
        <v>392</v>
      </c>
      <c r="I65" s="54" t="s">
        <v>401</v>
      </c>
      <c r="J65" s="54" t="s">
        <v>120</v>
      </c>
      <c r="K65" s="54">
        <v>46189.753472222197</v>
      </c>
      <c r="L65" s="73">
        <v>46189.753472222197</v>
      </c>
      <c r="M65" s="55">
        <v>441700</v>
      </c>
      <c r="N65" s="55">
        <v>32700</v>
      </c>
      <c r="O65" s="55">
        <v>90133</v>
      </c>
      <c r="P65" s="55">
        <v>23700</v>
      </c>
      <c r="Q65" s="55">
        <v>0</v>
      </c>
      <c r="R65" s="55">
        <v>46100</v>
      </c>
      <c r="S65" s="55">
        <v>8759</v>
      </c>
      <c r="T65" s="56">
        <v>-35336</v>
      </c>
      <c r="U65" s="55">
        <f t="shared" si="0"/>
        <v>607756</v>
      </c>
      <c r="V65" s="68"/>
      <c r="W65" s="69"/>
      <c r="X65" s="10"/>
    </row>
    <row r="66" spans="1:802" s="11" customFormat="1" ht="17.25" customHeight="1" x14ac:dyDescent="0.25">
      <c r="B66" s="52" t="s">
        <v>357</v>
      </c>
      <c r="C66" s="54" t="s">
        <v>404</v>
      </c>
      <c r="D66" s="54">
        <v>46185</v>
      </c>
      <c r="E66" s="34" t="s">
        <v>82</v>
      </c>
      <c r="F66" s="54" t="s">
        <v>93</v>
      </c>
      <c r="G66" s="54" t="s">
        <v>94</v>
      </c>
      <c r="H66" s="52" t="s">
        <v>393</v>
      </c>
      <c r="I66" s="54" t="s">
        <v>118</v>
      </c>
      <c r="J66" s="54" t="s">
        <v>120</v>
      </c>
      <c r="K66" s="54">
        <v>46192.680555555598</v>
      </c>
      <c r="L66" s="73">
        <v>46192.680555555598</v>
      </c>
      <c r="M66" s="55">
        <v>283700</v>
      </c>
      <c r="N66" s="55">
        <v>38900</v>
      </c>
      <c r="O66" s="55">
        <v>61294</v>
      </c>
      <c r="P66" s="55">
        <v>24800</v>
      </c>
      <c r="Q66" s="55">
        <v>0</v>
      </c>
      <c r="R66" s="55">
        <v>46100</v>
      </c>
      <c r="S66" s="55">
        <v>8759</v>
      </c>
      <c r="T66" s="56">
        <v>-22696</v>
      </c>
      <c r="U66" s="55">
        <f t="shared" si="0"/>
        <v>440857</v>
      </c>
      <c r="V66" s="68"/>
      <c r="W66" s="69"/>
      <c r="X66" s="10"/>
    </row>
    <row r="67" spans="1:802" s="11" customFormat="1" ht="17.25" customHeight="1" x14ac:dyDescent="0.25">
      <c r="B67" s="52" t="s">
        <v>358</v>
      </c>
      <c r="C67" s="54" t="s">
        <v>404</v>
      </c>
      <c r="D67" s="54">
        <v>46185</v>
      </c>
      <c r="E67" s="34" t="s">
        <v>305</v>
      </c>
      <c r="F67" s="54" t="s">
        <v>313</v>
      </c>
      <c r="G67" s="54" t="s">
        <v>95</v>
      </c>
      <c r="H67" s="52" t="s">
        <v>394</v>
      </c>
      <c r="I67" s="54" t="s">
        <v>400</v>
      </c>
      <c r="J67" s="54" t="s">
        <v>120</v>
      </c>
      <c r="K67" s="54">
        <v>46190.277777777803</v>
      </c>
      <c r="L67" s="73">
        <v>46192.725694444402</v>
      </c>
      <c r="M67" s="55">
        <v>842700</v>
      </c>
      <c r="N67" s="55">
        <v>65400</v>
      </c>
      <c r="O67" s="55">
        <v>172543</v>
      </c>
      <c r="P67" s="55">
        <v>48400</v>
      </c>
      <c r="Q67" s="55">
        <v>0</v>
      </c>
      <c r="R67" s="55">
        <v>83700</v>
      </c>
      <c r="S67" s="55">
        <v>15903</v>
      </c>
      <c r="T67" s="56">
        <v>-67416</v>
      </c>
      <c r="U67" s="55">
        <f t="shared" si="0"/>
        <v>1161230</v>
      </c>
      <c r="V67" s="68"/>
      <c r="W67" s="69"/>
      <c r="X67" s="10"/>
    </row>
    <row r="68" spans="1:802" s="11" customFormat="1" ht="17.25" customHeight="1" x14ac:dyDescent="0.25">
      <c r="B68" s="52"/>
      <c r="C68" s="54"/>
      <c r="D68" s="54"/>
      <c r="E68" s="34"/>
      <c r="F68" s="54"/>
      <c r="G68" s="54"/>
      <c r="H68" s="52"/>
      <c r="I68" s="54"/>
      <c r="J68" s="54"/>
      <c r="K68" s="54"/>
      <c r="L68" s="73"/>
      <c r="M68" s="55"/>
      <c r="N68" s="55"/>
      <c r="O68" s="55"/>
      <c r="P68" s="55"/>
      <c r="Q68" s="55"/>
      <c r="R68" s="55"/>
      <c r="S68" s="55"/>
      <c r="T68" s="56"/>
      <c r="U68" s="55">
        <f t="shared" si="0"/>
        <v>0</v>
      </c>
      <c r="V68" s="68"/>
      <c r="W68" s="69"/>
      <c r="X68" s="10"/>
    </row>
    <row r="69" spans="1:802" ht="15.75" x14ac:dyDescent="0.25">
      <c r="A69" s="57"/>
      <c r="B69" s="97" t="s">
        <v>24</v>
      </c>
      <c r="C69" s="97"/>
      <c r="D69" s="97"/>
      <c r="E69" s="97"/>
      <c r="F69" s="97"/>
      <c r="G69" s="97"/>
      <c r="H69" s="97"/>
      <c r="I69" s="64"/>
      <c r="J69" s="65"/>
      <c r="K69" s="65"/>
      <c r="L69" s="66"/>
      <c r="M69" s="65">
        <f t="shared" ref="M69:U69" si="1">SUM(M14:M68)</f>
        <v>34768744</v>
      </c>
      <c r="N69" s="65">
        <f t="shared" si="1"/>
        <v>2545100</v>
      </c>
      <c r="O69" s="65">
        <f t="shared" si="1"/>
        <v>6361784</v>
      </c>
      <c r="P69" s="65">
        <f t="shared" si="1"/>
        <v>1958000</v>
      </c>
      <c r="Q69" s="65">
        <f t="shared" si="1"/>
        <v>10600</v>
      </c>
      <c r="R69" s="65">
        <f t="shared" si="1"/>
        <v>3692600</v>
      </c>
      <c r="S69" s="65">
        <f t="shared" si="1"/>
        <v>701594</v>
      </c>
      <c r="T69" s="65">
        <f t="shared" si="1"/>
        <v>-2782042</v>
      </c>
      <c r="U69" s="65">
        <f t="shared" si="1"/>
        <v>47256380</v>
      </c>
      <c r="V69" s="67"/>
      <c r="W69" s="67"/>
      <c r="X69" s="51"/>
      <c r="AG69" s="6"/>
    </row>
    <row r="71" spans="1:802" ht="17.25" customHeight="1" x14ac:dyDescent="0.2">
      <c r="A71" s="7"/>
      <c r="C71" s="75">
        <v>1</v>
      </c>
      <c r="J71" s="1"/>
      <c r="V71" s="3"/>
    </row>
    <row r="72" spans="1:802" ht="15.75" x14ac:dyDescent="0.25">
      <c r="B72" s="12" t="s">
        <v>50</v>
      </c>
      <c r="C72" s="13">
        <f>+CONTRATO!D15</f>
        <v>565000000</v>
      </c>
      <c r="I72" s="2"/>
      <c r="J72" s="1"/>
    </row>
    <row r="73" spans="1:802" ht="15.75" x14ac:dyDescent="0.25">
      <c r="B73" s="12" t="s">
        <v>402</v>
      </c>
      <c r="C73" s="13">
        <f>+U69</f>
        <v>47256380</v>
      </c>
      <c r="H73" s="58"/>
      <c r="I73" s="2"/>
      <c r="J73" s="1"/>
    </row>
    <row r="74" spans="1:802" ht="15.75" x14ac:dyDescent="0.25">
      <c r="B74" s="12" t="s">
        <v>42</v>
      </c>
      <c r="C74" s="13">
        <f>+'01-23 MAYO '!C61+'24 MAY-15 JUN'!C73</f>
        <v>84943420</v>
      </c>
      <c r="I74" s="2"/>
      <c r="J74" s="1"/>
    </row>
    <row r="75" spans="1:802" ht="15.75" x14ac:dyDescent="0.25">
      <c r="B75" s="14" t="s">
        <v>26</v>
      </c>
      <c r="C75" s="15">
        <f>+'01-23 MAYO '!C61+'24 MAY-15 JUN'!C73</f>
        <v>84943420</v>
      </c>
      <c r="D75" s="16"/>
      <c r="I75" s="1"/>
      <c r="J75" s="1"/>
      <c r="Y75" s="21"/>
    </row>
    <row r="76" spans="1:802" s="18" customFormat="1" ht="19.5" customHeight="1" x14ac:dyDescent="0.25">
      <c r="A76" s="3"/>
      <c r="B76" s="31" t="s">
        <v>27</v>
      </c>
      <c r="C76" s="30">
        <f>C72-C74</f>
        <v>480056580</v>
      </c>
      <c r="D76" s="16"/>
      <c r="E76" s="2"/>
      <c r="F76" s="1"/>
      <c r="G76" s="2"/>
      <c r="H76" s="3"/>
      <c r="I76" s="2"/>
      <c r="J76" s="1"/>
      <c r="K76" s="3"/>
      <c r="L76" s="5"/>
      <c r="M76" s="3"/>
      <c r="N76" s="6"/>
      <c r="O76" s="6"/>
      <c r="P76" s="6"/>
      <c r="Q76" s="7"/>
      <c r="R76" s="7"/>
      <c r="S76" s="7"/>
      <c r="T76" s="7"/>
      <c r="U76" s="7"/>
      <c r="V76" s="7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  <c r="IV76" s="17"/>
      <c r="IW76" s="17"/>
      <c r="IX76" s="17"/>
      <c r="IY76" s="17"/>
      <c r="IZ76" s="17"/>
      <c r="JA76" s="17"/>
      <c r="JB76" s="17"/>
      <c r="JC76" s="17"/>
      <c r="JD76" s="17"/>
      <c r="JE76" s="17"/>
      <c r="JF76" s="17"/>
      <c r="JG76" s="17"/>
      <c r="JH76" s="17"/>
      <c r="JI76" s="17"/>
      <c r="JJ76" s="17"/>
      <c r="JK76" s="17"/>
      <c r="JL76" s="17"/>
      <c r="JM76" s="17"/>
      <c r="JN76" s="17"/>
      <c r="JO76" s="17"/>
      <c r="JP76" s="17"/>
      <c r="JQ76" s="17"/>
      <c r="JR76" s="17"/>
      <c r="JS76" s="17"/>
      <c r="JT76" s="17"/>
      <c r="JU76" s="17"/>
      <c r="JV76" s="17"/>
      <c r="JW76" s="17"/>
      <c r="JX76" s="17"/>
      <c r="JY76" s="17"/>
      <c r="JZ76" s="17"/>
      <c r="KA76" s="17"/>
      <c r="KB76" s="17"/>
      <c r="KC76" s="17"/>
      <c r="KD76" s="17"/>
      <c r="KE76" s="17"/>
      <c r="KF76" s="17"/>
      <c r="KG76" s="17"/>
      <c r="KH76" s="17"/>
      <c r="KI76" s="17"/>
      <c r="KJ76" s="17"/>
      <c r="KK76" s="17"/>
      <c r="KL76" s="17"/>
      <c r="KM76" s="17"/>
      <c r="KN76" s="17"/>
      <c r="KO76" s="17"/>
      <c r="KP76" s="17"/>
      <c r="KQ76" s="17"/>
      <c r="KR76" s="17"/>
      <c r="KS76" s="17"/>
      <c r="KT76" s="17"/>
      <c r="KU76" s="17"/>
      <c r="KV76" s="17"/>
      <c r="KW76" s="17"/>
      <c r="KX76" s="17"/>
      <c r="KY76" s="17"/>
      <c r="KZ76" s="17"/>
      <c r="LA76" s="17"/>
      <c r="LB76" s="17"/>
      <c r="LC76" s="17"/>
      <c r="LD76" s="17"/>
      <c r="LE76" s="17"/>
      <c r="LF76" s="17"/>
      <c r="LG76" s="17"/>
      <c r="LH76" s="17"/>
      <c r="LI76" s="17"/>
      <c r="LJ76" s="17"/>
      <c r="LK76" s="17"/>
      <c r="LL76" s="17"/>
      <c r="LM76" s="17"/>
      <c r="LN76" s="17"/>
      <c r="LO76" s="17"/>
      <c r="LP76" s="17"/>
      <c r="LQ76" s="17"/>
      <c r="LR76" s="17"/>
      <c r="LS76" s="17"/>
      <c r="LT76" s="17"/>
      <c r="LU76" s="17"/>
      <c r="LV76" s="17"/>
      <c r="LW76" s="17"/>
      <c r="LX76" s="17"/>
      <c r="LY76" s="17"/>
      <c r="LZ76" s="17"/>
      <c r="MA76" s="17"/>
      <c r="MB76" s="17"/>
      <c r="MC76" s="17"/>
      <c r="MD76" s="17"/>
      <c r="ME76" s="17"/>
      <c r="MF76" s="17"/>
      <c r="MG76" s="17"/>
      <c r="MH76" s="17"/>
      <c r="MI76" s="17"/>
      <c r="MJ76" s="17"/>
      <c r="MK76" s="17"/>
      <c r="ML76" s="17"/>
      <c r="MM76" s="17"/>
      <c r="MN76" s="17"/>
      <c r="MO76" s="17"/>
      <c r="MP76" s="17"/>
      <c r="MQ76" s="17"/>
      <c r="MR76" s="17"/>
      <c r="MS76" s="17"/>
      <c r="MT76" s="17"/>
      <c r="MU76" s="17"/>
      <c r="MV76" s="17"/>
      <c r="MW76" s="17"/>
      <c r="MX76" s="17"/>
      <c r="MY76" s="17"/>
      <c r="MZ76" s="17"/>
      <c r="NA76" s="17"/>
      <c r="NB76" s="17"/>
      <c r="NC76" s="17"/>
      <c r="ND76" s="17"/>
      <c r="NE76" s="17"/>
      <c r="NF76" s="17"/>
      <c r="NG76" s="17"/>
      <c r="NH76" s="17"/>
      <c r="NI76" s="17"/>
      <c r="NJ76" s="17"/>
      <c r="NK76" s="17"/>
      <c r="NL76" s="17"/>
      <c r="NM76" s="17"/>
      <c r="NN76" s="17"/>
      <c r="NO76" s="17"/>
      <c r="NP76" s="17"/>
      <c r="NQ76" s="17"/>
      <c r="NR76" s="17"/>
      <c r="NS76" s="17"/>
      <c r="NT76" s="17"/>
      <c r="NU76" s="17"/>
      <c r="NV76" s="17"/>
      <c r="NW76" s="17"/>
      <c r="NX76" s="17"/>
      <c r="NY76" s="17"/>
      <c r="NZ76" s="17"/>
      <c r="OA76" s="17"/>
      <c r="OB76" s="17"/>
      <c r="OC76" s="17"/>
      <c r="OD76" s="17"/>
      <c r="OE76" s="17"/>
      <c r="OF76" s="17"/>
      <c r="OG76" s="17"/>
      <c r="OH76" s="17"/>
      <c r="OI76" s="17"/>
      <c r="OJ76" s="17"/>
      <c r="OK76" s="17"/>
      <c r="OL76" s="17"/>
      <c r="OM76" s="17"/>
      <c r="ON76" s="17"/>
      <c r="OO76" s="17"/>
      <c r="OP76" s="17"/>
      <c r="OQ76" s="17"/>
      <c r="OR76" s="17"/>
      <c r="OS76" s="17"/>
      <c r="OT76" s="17"/>
      <c r="OU76" s="17"/>
      <c r="OV76" s="17"/>
      <c r="OW76" s="17"/>
      <c r="OX76" s="17"/>
      <c r="OY76" s="17"/>
      <c r="OZ76" s="17"/>
      <c r="PA76" s="17"/>
      <c r="PB76" s="17"/>
      <c r="PC76" s="17"/>
      <c r="PD76" s="17"/>
      <c r="PE76" s="17"/>
      <c r="PF76" s="17"/>
      <c r="PG76" s="17"/>
      <c r="PH76" s="17"/>
      <c r="PI76" s="17"/>
      <c r="PJ76" s="17"/>
      <c r="PK76" s="17"/>
      <c r="PL76" s="17"/>
      <c r="PM76" s="17"/>
      <c r="PN76" s="17"/>
      <c r="PO76" s="17"/>
      <c r="PP76" s="17"/>
      <c r="PQ76" s="17"/>
      <c r="PR76" s="17"/>
      <c r="PS76" s="17"/>
      <c r="PT76" s="17"/>
      <c r="PU76" s="17"/>
      <c r="PV76" s="17"/>
      <c r="PW76" s="17"/>
      <c r="PX76" s="17"/>
      <c r="PY76" s="17"/>
      <c r="PZ76" s="17"/>
      <c r="QA76" s="17"/>
      <c r="QB76" s="17"/>
      <c r="QC76" s="17"/>
      <c r="QD76" s="17"/>
      <c r="QE76" s="17"/>
      <c r="QF76" s="17"/>
      <c r="QG76" s="17"/>
      <c r="QH76" s="17"/>
      <c r="QI76" s="17"/>
      <c r="QJ76" s="17"/>
      <c r="QK76" s="17"/>
      <c r="QL76" s="17"/>
      <c r="QM76" s="17"/>
      <c r="QN76" s="17"/>
      <c r="QO76" s="17"/>
      <c r="QP76" s="17"/>
      <c r="QQ76" s="17"/>
      <c r="QR76" s="17"/>
      <c r="QS76" s="17"/>
      <c r="QT76" s="17"/>
      <c r="QU76" s="17"/>
      <c r="QV76" s="17"/>
      <c r="QW76" s="17"/>
      <c r="QX76" s="17"/>
      <c r="QY76" s="17"/>
      <c r="QZ76" s="17"/>
      <c r="RA76" s="17"/>
      <c r="RB76" s="17"/>
      <c r="RC76" s="17"/>
      <c r="RD76" s="17"/>
      <c r="RE76" s="17"/>
      <c r="RF76" s="17"/>
      <c r="RG76" s="17"/>
      <c r="RH76" s="17"/>
      <c r="RI76" s="17"/>
      <c r="RJ76" s="17"/>
      <c r="RK76" s="17"/>
      <c r="RL76" s="17"/>
      <c r="RM76" s="17"/>
      <c r="RN76" s="17"/>
      <c r="RO76" s="17"/>
      <c r="RP76" s="17"/>
      <c r="RQ76" s="17"/>
      <c r="RR76" s="17"/>
      <c r="RS76" s="17"/>
      <c r="RT76" s="17"/>
      <c r="RU76" s="17"/>
      <c r="RV76" s="17"/>
      <c r="RW76" s="17"/>
      <c r="RX76" s="17"/>
      <c r="RY76" s="17"/>
      <c r="RZ76" s="17"/>
      <c r="SA76" s="17"/>
      <c r="SB76" s="17"/>
      <c r="SC76" s="17"/>
      <c r="SD76" s="17"/>
      <c r="SE76" s="17"/>
      <c r="SF76" s="17"/>
      <c r="SG76" s="17"/>
      <c r="SH76" s="17"/>
      <c r="SI76" s="17"/>
      <c r="SJ76" s="17"/>
      <c r="SK76" s="17"/>
      <c r="SL76" s="17"/>
      <c r="SM76" s="17"/>
      <c r="SN76" s="17"/>
      <c r="SO76" s="17"/>
      <c r="SP76" s="17"/>
      <c r="SQ76" s="17"/>
      <c r="SR76" s="17"/>
      <c r="SS76" s="17"/>
      <c r="ST76" s="17"/>
      <c r="SU76" s="17"/>
      <c r="SV76" s="17"/>
      <c r="SW76" s="17"/>
      <c r="SX76" s="17"/>
      <c r="SY76" s="17"/>
      <c r="SZ76" s="17"/>
      <c r="TA76" s="17"/>
      <c r="TB76" s="17"/>
      <c r="TC76" s="17"/>
      <c r="TD76" s="17"/>
      <c r="TE76" s="17"/>
      <c r="TF76" s="17"/>
      <c r="TG76" s="17"/>
      <c r="TH76" s="17"/>
      <c r="TI76" s="17"/>
      <c r="TJ76" s="17"/>
      <c r="TK76" s="17"/>
      <c r="TL76" s="17"/>
      <c r="TM76" s="17"/>
      <c r="TN76" s="17"/>
      <c r="TO76" s="17"/>
      <c r="TP76" s="17"/>
      <c r="TQ76" s="17"/>
      <c r="TR76" s="17"/>
      <c r="TS76" s="17"/>
      <c r="TT76" s="17"/>
      <c r="TU76" s="17"/>
      <c r="TV76" s="17"/>
      <c r="TW76" s="17"/>
      <c r="TX76" s="17"/>
      <c r="TY76" s="17"/>
      <c r="TZ76" s="17"/>
      <c r="UA76" s="17"/>
      <c r="UB76" s="17"/>
      <c r="UC76" s="17"/>
      <c r="UD76" s="17"/>
      <c r="UE76" s="17"/>
      <c r="UF76" s="17"/>
      <c r="UG76" s="17"/>
      <c r="UH76" s="17"/>
      <c r="UI76" s="17"/>
      <c r="UJ76" s="17"/>
      <c r="UK76" s="17"/>
      <c r="UL76" s="17"/>
      <c r="UM76" s="17"/>
      <c r="UN76" s="17"/>
      <c r="UO76" s="17"/>
      <c r="UP76" s="17"/>
      <c r="UQ76" s="17"/>
      <c r="UR76" s="17"/>
      <c r="US76" s="17"/>
      <c r="UT76" s="17"/>
      <c r="UU76" s="17"/>
      <c r="UV76" s="17"/>
      <c r="UW76" s="17"/>
      <c r="UX76" s="17"/>
      <c r="UY76" s="17"/>
      <c r="UZ76" s="17"/>
      <c r="VA76" s="17"/>
      <c r="VB76" s="17"/>
      <c r="VC76" s="17"/>
      <c r="VD76" s="17"/>
      <c r="VE76" s="17"/>
      <c r="VF76" s="17"/>
      <c r="VG76" s="17"/>
      <c r="VH76" s="17"/>
      <c r="VI76" s="17"/>
      <c r="VJ76" s="17"/>
      <c r="VK76" s="17"/>
      <c r="VL76" s="17"/>
      <c r="VM76" s="17"/>
      <c r="VN76" s="17"/>
      <c r="VO76" s="17"/>
      <c r="VP76" s="17"/>
      <c r="VQ76" s="17"/>
      <c r="VR76" s="17"/>
      <c r="VS76" s="17"/>
      <c r="VT76" s="17"/>
      <c r="VU76" s="17"/>
      <c r="VV76" s="17"/>
      <c r="VW76" s="17"/>
      <c r="VX76" s="17"/>
      <c r="VY76" s="17"/>
      <c r="VZ76" s="17"/>
      <c r="WA76" s="17"/>
      <c r="WB76" s="17"/>
      <c r="WC76" s="17"/>
      <c r="WD76" s="17"/>
      <c r="WE76" s="17"/>
      <c r="WF76" s="17"/>
      <c r="WG76" s="17"/>
      <c r="WH76" s="17"/>
      <c r="WI76" s="17"/>
      <c r="WJ76" s="17"/>
      <c r="WK76" s="17"/>
      <c r="WL76" s="17"/>
      <c r="WM76" s="17"/>
      <c r="WN76" s="17"/>
      <c r="WO76" s="17"/>
      <c r="WP76" s="17"/>
      <c r="WQ76" s="17"/>
      <c r="WR76" s="17"/>
      <c r="WS76" s="17"/>
      <c r="WT76" s="17"/>
      <c r="WU76" s="17"/>
      <c r="WV76" s="17"/>
      <c r="WW76" s="17"/>
      <c r="WX76" s="17"/>
      <c r="WY76" s="17"/>
      <c r="WZ76" s="17"/>
      <c r="XA76" s="17"/>
      <c r="XB76" s="17"/>
      <c r="XC76" s="17"/>
      <c r="XD76" s="17"/>
      <c r="XE76" s="17"/>
      <c r="XF76" s="17"/>
      <c r="XG76" s="17"/>
      <c r="XH76" s="17"/>
      <c r="XI76" s="17"/>
      <c r="XJ76" s="17"/>
      <c r="XK76" s="17"/>
      <c r="XL76" s="17"/>
      <c r="XM76" s="17"/>
      <c r="XN76" s="17"/>
      <c r="XO76" s="17"/>
      <c r="XP76" s="17"/>
      <c r="XQ76" s="17"/>
      <c r="XR76" s="17"/>
      <c r="XS76" s="17"/>
      <c r="XT76" s="17"/>
      <c r="XU76" s="17"/>
      <c r="XV76" s="17"/>
      <c r="XW76" s="17"/>
      <c r="XX76" s="17"/>
      <c r="XY76" s="17"/>
      <c r="XZ76" s="17"/>
      <c r="YA76" s="17"/>
      <c r="YB76" s="17"/>
      <c r="YC76" s="17"/>
      <c r="YD76" s="17"/>
      <c r="YE76" s="17"/>
      <c r="YF76" s="17"/>
      <c r="YG76" s="17"/>
      <c r="YH76" s="17"/>
      <c r="YI76" s="17"/>
      <c r="YJ76" s="17"/>
      <c r="YK76" s="17"/>
      <c r="YL76" s="17"/>
      <c r="YM76" s="17"/>
      <c r="YN76" s="17"/>
      <c r="YO76" s="17"/>
      <c r="YP76" s="17"/>
      <c r="YQ76" s="17"/>
      <c r="YR76" s="17"/>
      <c r="YS76" s="17"/>
      <c r="YT76" s="17"/>
      <c r="YU76" s="17"/>
      <c r="YV76" s="17"/>
      <c r="YW76" s="17"/>
      <c r="YX76" s="17"/>
      <c r="YY76" s="17"/>
      <c r="YZ76" s="17"/>
      <c r="ZA76" s="17"/>
      <c r="ZB76" s="17"/>
      <c r="ZC76" s="17"/>
      <c r="ZD76" s="17"/>
      <c r="ZE76" s="17"/>
      <c r="ZF76" s="17"/>
      <c r="ZG76" s="17"/>
      <c r="ZH76" s="17"/>
      <c r="ZI76" s="17"/>
      <c r="ZJ76" s="17"/>
      <c r="ZK76" s="17"/>
      <c r="ZL76" s="17"/>
      <c r="ZM76" s="17"/>
      <c r="ZN76" s="17"/>
      <c r="ZO76" s="17"/>
      <c r="ZP76" s="17"/>
      <c r="ZQ76" s="17"/>
      <c r="ZR76" s="17"/>
      <c r="ZS76" s="17"/>
      <c r="ZT76" s="17"/>
      <c r="ZU76" s="17"/>
      <c r="ZV76" s="17"/>
      <c r="ZW76" s="17"/>
      <c r="ZX76" s="17"/>
      <c r="ZY76" s="17"/>
      <c r="ZZ76" s="17"/>
      <c r="AAA76" s="17"/>
      <c r="AAB76" s="17"/>
      <c r="AAC76" s="17"/>
      <c r="AAD76" s="17"/>
      <c r="AAE76" s="17"/>
      <c r="AAF76" s="17"/>
      <c r="AAG76" s="17"/>
      <c r="AAH76" s="17"/>
      <c r="AAI76" s="17"/>
      <c r="AAJ76" s="17"/>
      <c r="AAK76" s="17"/>
      <c r="AAL76" s="17"/>
      <c r="AAM76" s="17"/>
      <c r="AAN76" s="17"/>
      <c r="AAO76" s="17"/>
      <c r="AAP76" s="17"/>
      <c r="AAQ76" s="17"/>
      <c r="AAR76" s="17"/>
      <c r="AAS76" s="17"/>
      <c r="AAT76" s="17"/>
      <c r="AAU76" s="17"/>
      <c r="AAV76" s="17"/>
      <c r="AAW76" s="17"/>
      <c r="AAX76" s="17"/>
      <c r="AAY76" s="17"/>
      <c r="AAZ76" s="17"/>
      <c r="ABA76" s="17"/>
      <c r="ABB76" s="17"/>
      <c r="ABC76" s="17"/>
      <c r="ABD76" s="17"/>
      <c r="ABE76" s="17"/>
      <c r="ABF76" s="17"/>
      <c r="ABG76" s="17"/>
      <c r="ABH76" s="17"/>
      <c r="ABI76" s="17"/>
      <c r="ABJ76" s="17"/>
      <c r="ABK76" s="17"/>
      <c r="ABL76" s="17"/>
      <c r="ABM76" s="17"/>
      <c r="ABN76" s="17"/>
      <c r="ABO76" s="17"/>
      <c r="ABP76" s="17"/>
      <c r="ABQ76" s="17"/>
      <c r="ABR76" s="17"/>
      <c r="ABS76" s="17"/>
      <c r="ABT76" s="17"/>
      <c r="ABU76" s="17"/>
      <c r="ABV76" s="17"/>
      <c r="ABW76" s="17"/>
      <c r="ABX76" s="17"/>
      <c r="ABY76" s="17"/>
      <c r="ABZ76" s="17"/>
      <c r="ACA76" s="17"/>
      <c r="ACB76" s="17"/>
      <c r="ACC76" s="17"/>
      <c r="ACD76" s="17"/>
      <c r="ACE76" s="17"/>
      <c r="ACF76" s="17"/>
      <c r="ACG76" s="17"/>
      <c r="ACH76" s="17"/>
      <c r="ACI76" s="17"/>
      <c r="ACJ76" s="17"/>
      <c r="ACK76" s="17"/>
      <c r="ACL76" s="17"/>
      <c r="ACM76" s="17"/>
      <c r="ACN76" s="17"/>
      <c r="ACO76" s="17"/>
      <c r="ACP76" s="17"/>
      <c r="ACQ76" s="17"/>
      <c r="ACR76" s="17"/>
      <c r="ACS76" s="17"/>
      <c r="ACT76" s="17"/>
      <c r="ACU76" s="17"/>
      <c r="ACV76" s="17"/>
      <c r="ACW76" s="17"/>
      <c r="ACX76" s="17"/>
      <c r="ACY76" s="17"/>
      <c r="ACZ76" s="17"/>
      <c r="ADA76" s="17"/>
      <c r="ADB76" s="17"/>
      <c r="ADC76" s="17"/>
      <c r="ADD76" s="17"/>
      <c r="ADE76" s="17"/>
      <c r="ADF76" s="17"/>
      <c r="ADG76" s="17"/>
      <c r="ADH76" s="17"/>
      <c r="ADI76" s="17"/>
      <c r="ADJ76" s="17"/>
      <c r="ADK76" s="17"/>
      <c r="ADL76" s="17"/>
      <c r="ADM76" s="17"/>
      <c r="ADN76" s="17"/>
      <c r="ADO76" s="17"/>
      <c r="ADP76" s="17"/>
      <c r="ADQ76" s="17"/>
      <c r="ADR76" s="17"/>
      <c r="ADS76" s="17"/>
      <c r="ADT76" s="17"/>
      <c r="ADU76" s="17"/>
      <c r="ADV76" s="17"/>
    </row>
    <row r="77" spans="1:802" s="18" customFormat="1" x14ac:dyDescent="0.2">
      <c r="A77" s="3"/>
      <c r="B77" s="1"/>
      <c r="C77" s="74"/>
      <c r="D77" s="2"/>
      <c r="E77" s="16"/>
      <c r="F77" s="1"/>
      <c r="G77" s="2"/>
      <c r="H77" s="3"/>
      <c r="I77" s="2"/>
      <c r="J77" s="1"/>
      <c r="K77" s="3"/>
      <c r="L77" s="5"/>
      <c r="M77" s="3"/>
      <c r="N77" s="6"/>
      <c r="O77" s="6"/>
      <c r="P77" s="6"/>
      <c r="Q77" s="7"/>
      <c r="R77" s="7"/>
      <c r="S77" s="7"/>
      <c r="T77" s="7"/>
      <c r="U77" s="7"/>
      <c r="V77" s="7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  <c r="HT77" s="17"/>
      <c r="HU77" s="17"/>
      <c r="HV77" s="17"/>
      <c r="HW77" s="17"/>
      <c r="HX77" s="17"/>
      <c r="HY77" s="17"/>
      <c r="HZ77" s="17"/>
      <c r="IA77" s="17"/>
      <c r="IB77" s="17"/>
      <c r="IC77" s="17"/>
      <c r="ID77" s="17"/>
      <c r="IE77" s="17"/>
      <c r="IF77" s="17"/>
      <c r="IG77" s="17"/>
      <c r="IH77" s="17"/>
      <c r="II77" s="17"/>
      <c r="IJ77" s="17"/>
      <c r="IK77" s="17"/>
      <c r="IL77" s="17"/>
      <c r="IM77" s="17"/>
      <c r="IN77" s="17"/>
      <c r="IO77" s="17"/>
      <c r="IP77" s="17"/>
      <c r="IQ77" s="17"/>
      <c r="IR77" s="17"/>
      <c r="IS77" s="17"/>
      <c r="IT77" s="17"/>
      <c r="IU77" s="17"/>
      <c r="IV77" s="17"/>
      <c r="IW77" s="17"/>
      <c r="IX77" s="17"/>
      <c r="IY77" s="17"/>
      <c r="IZ77" s="17"/>
      <c r="JA77" s="17"/>
      <c r="JB77" s="17"/>
      <c r="JC77" s="17"/>
      <c r="JD77" s="17"/>
      <c r="JE77" s="17"/>
      <c r="JF77" s="17"/>
      <c r="JG77" s="17"/>
      <c r="JH77" s="17"/>
      <c r="JI77" s="17"/>
      <c r="JJ77" s="17"/>
      <c r="JK77" s="17"/>
      <c r="JL77" s="17"/>
      <c r="JM77" s="17"/>
      <c r="JN77" s="17"/>
      <c r="JO77" s="17"/>
      <c r="JP77" s="17"/>
      <c r="JQ77" s="17"/>
      <c r="JR77" s="17"/>
      <c r="JS77" s="17"/>
      <c r="JT77" s="17"/>
      <c r="JU77" s="17"/>
      <c r="JV77" s="17"/>
      <c r="JW77" s="17"/>
      <c r="JX77" s="17"/>
      <c r="JY77" s="17"/>
      <c r="JZ77" s="17"/>
      <c r="KA77" s="17"/>
      <c r="KB77" s="17"/>
      <c r="KC77" s="17"/>
      <c r="KD77" s="17"/>
      <c r="KE77" s="17"/>
      <c r="KF77" s="17"/>
      <c r="KG77" s="17"/>
      <c r="KH77" s="17"/>
      <c r="KI77" s="17"/>
      <c r="KJ77" s="17"/>
      <c r="KK77" s="17"/>
      <c r="KL77" s="17"/>
      <c r="KM77" s="17"/>
      <c r="KN77" s="17"/>
      <c r="KO77" s="17"/>
      <c r="KP77" s="17"/>
      <c r="KQ77" s="17"/>
      <c r="KR77" s="17"/>
      <c r="KS77" s="17"/>
      <c r="KT77" s="17"/>
      <c r="KU77" s="17"/>
      <c r="KV77" s="17"/>
      <c r="KW77" s="17"/>
      <c r="KX77" s="17"/>
      <c r="KY77" s="17"/>
      <c r="KZ77" s="17"/>
      <c r="LA77" s="17"/>
      <c r="LB77" s="17"/>
      <c r="LC77" s="17"/>
      <c r="LD77" s="17"/>
      <c r="LE77" s="17"/>
      <c r="LF77" s="17"/>
      <c r="LG77" s="17"/>
      <c r="LH77" s="17"/>
      <c r="LI77" s="17"/>
      <c r="LJ77" s="17"/>
      <c r="LK77" s="17"/>
      <c r="LL77" s="17"/>
      <c r="LM77" s="17"/>
      <c r="LN77" s="17"/>
      <c r="LO77" s="17"/>
      <c r="LP77" s="17"/>
      <c r="LQ77" s="17"/>
      <c r="LR77" s="17"/>
      <c r="LS77" s="17"/>
      <c r="LT77" s="17"/>
      <c r="LU77" s="17"/>
      <c r="LV77" s="17"/>
      <c r="LW77" s="17"/>
      <c r="LX77" s="17"/>
      <c r="LY77" s="17"/>
      <c r="LZ77" s="17"/>
      <c r="MA77" s="17"/>
      <c r="MB77" s="17"/>
      <c r="MC77" s="17"/>
      <c r="MD77" s="17"/>
      <c r="ME77" s="17"/>
      <c r="MF77" s="17"/>
      <c r="MG77" s="17"/>
      <c r="MH77" s="17"/>
      <c r="MI77" s="17"/>
      <c r="MJ77" s="17"/>
      <c r="MK77" s="17"/>
      <c r="ML77" s="17"/>
      <c r="MM77" s="17"/>
      <c r="MN77" s="17"/>
      <c r="MO77" s="17"/>
      <c r="MP77" s="17"/>
      <c r="MQ77" s="17"/>
      <c r="MR77" s="17"/>
      <c r="MS77" s="17"/>
      <c r="MT77" s="17"/>
      <c r="MU77" s="17"/>
      <c r="MV77" s="17"/>
      <c r="MW77" s="17"/>
      <c r="MX77" s="17"/>
      <c r="MY77" s="17"/>
      <c r="MZ77" s="17"/>
      <c r="NA77" s="17"/>
      <c r="NB77" s="17"/>
      <c r="NC77" s="17"/>
      <c r="ND77" s="17"/>
      <c r="NE77" s="17"/>
      <c r="NF77" s="17"/>
      <c r="NG77" s="17"/>
      <c r="NH77" s="17"/>
      <c r="NI77" s="17"/>
      <c r="NJ77" s="17"/>
      <c r="NK77" s="17"/>
      <c r="NL77" s="17"/>
      <c r="NM77" s="17"/>
      <c r="NN77" s="17"/>
      <c r="NO77" s="17"/>
      <c r="NP77" s="17"/>
      <c r="NQ77" s="17"/>
      <c r="NR77" s="17"/>
      <c r="NS77" s="17"/>
      <c r="NT77" s="17"/>
      <c r="NU77" s="17"/>
      <c r="NV77" s="17"/>
      <c r="NW77" s="17"/>
      <c r="NX77" s="17"/>
      <c r="NY77" s="17"/>
      <c r="NZ77" s="17"/>
      <c r="OA77" s="17"/>
      <c r="OB77" s="17"/>
      <c r="OC77" s="17"/>
      <c r="OD77" s="17"/>
      <c r="OE77" s="17"/>
      <c r="OF77" s="17"/>
      <c r="OG77" s="17"/>
      <c r="OH77" s="17"/>
      <c r="OI77" s="17"/>
      <c r="OJ77" s="17"/>
      <c r="OK77" s="17"/>
      <c r="OL77" s="17"/>
      <c r="OM77" s="17"/>
      <c r="ON77" s="17"/>
      <c r="OO77" s="17"/>
      <c r="OP77" s="17"/>
      <c r="OQ77" s="17"/>
      <c r="OR77" s="17"/>
      <c r="OS77" s="17"/>
      <c r="OT77" s="17"/>
      <c r="OU77" s="17"/>
      <c r="OV77" s="17"/>
      <c r="OW77" s="17"/>
      <c r="OX77" s="17"/>
      <c r="OY77" s="17"/>
      <c r="OZ77" s="17"/>
      <c r="PA77" s="17"/>
      <c r="PB77" s="17"/>
      <c r="PC77" s="17"/>
      <c r="PD77" s="17"/>
      <c r="PE77" s="17"/>
      <c r="PF77" s="17"/>
      <c r="PG77" s="17"/>
      <c r="PH77" s="17"/>
      <c r="PI77" s="17"/>
      <c r="PJ77" s="17"/>
      <c r="PK77" s="17"/>
      <c r="PL77" s="17"/>
      <c r="PM77" s="17"/>
      <c r="PN77" s="17"/>
      <c r="PO77" s="17"/>
      <c r="PP77" s="17"/>
      <c r="PQ77" s="17"/>
      <c r="PR77" s="17"/>
      <c r="PS77" s="17"/>
      <c r="PT77" s="17"/>
      <c r="PU77" s="17"/>
      <c r="PV77" s="17"/>
      <c r="PW77" s="17"/>
      <c r="PX77" s="17"/>
      <c r="PY77" s="17"/>
      <c r="PZ77" s="17"/>
      <c r="QA77" s="17"/>
      <c r="QB77" s="17"/>
      <c r="QC77" s="17"/>
      <c r="QD77" s="17"/>
      <c r="QE77" s="17"/>
      <c r="QF77" s="17"/>
      <c r="QG77" s="17"/>
      <c r="QH77" s="17"/>
      <c r="QI77" s="17"/>
      <c r="QJ77" s="17"/>
      <c r="QK77" s="17"/>
      <c r="QL77" s="17"/>
      <c r="QM77" s="17"/>
      <c r="QN77" s="17"/>
      <c r="QO77" s="17"/>
      <c r="QP77" s="17"/>
      <c r="QQ77" s="17"/>
      <c r="QR77" s="17"/>
      <c r="QS77" s="17"/>
      <c r="QT77" s="17"/>
      <c r="QU77" s="17"/>
      <c r="QV77" s="17"/>
      <c r="QW77" s="17"/>
      <c r="QX77" s="17"/>
      <c r="QY77" s="17"/>
      <c r="QZ77" s="17"/>
      <c r="RA77" s="17"/>
      <c r="RB77" s="17"/>
      <c r="RC77" s="17"/>
      <c r="RD77" s="17"/>
      <c r="RE77" s="17"/>
      <c r="RF77" s="17"/>
      <c r="RG77" s="17"/>
      <c r="RH77" s="17"/>
      <c r="RI77" s="17"/>
      <c r="RJ77" s="17"/>
      <c r="RK77" s="17"/>
      <c r="RL77" s="17"/>
      <c r="RM77" s="17"/>
      <c r="RN77" s="17"/>
      <c r="RO77" s="17"/>
      <c r="RP77" s="17"/>
      <c r="RQ77" s="17"/>
      <c r="RR77" s="17"/>
      <c r="RS77" s="17"/>
      <c r="RT77" s="17"/>
      <c r="RU77" s="17"/>
      <c r="RV77" s="17"/>
      <c r="RW77" s="17"/>
      <c r="RX77" s="17"/>
      <c r="RY77" s="17"/>
      <c r="RZ77" s="17"/>
      <c r="SA77" s="17"/>
      <c r="SB77" s="17"/>
      <c r="SC77" s="17"/>
      <c r="SD77" s="17"/>
      <c r="SE77" s="17"/>
      <c r="SF77" s="17"/>
      <c r="SG77" s="17"/>
      <c r="SH77" s="17"/>
      <c r="SI77" s="17"/>
      <c r="SJ77" s="17"/>
      <c r="SK77" s="17"/>
      <c r="SL77" s="17"/>
      <c r="SM77" s="17"/>
      <c r="SN77" s="17"/>
      <c r="SO77" s="17"/>
      <c r="SP77" s="17"/>
      <c r="SQ77" s="17"/>
      <c r="SR77" s="17"/>
      <c r="SS77" s="17"/>
      <c r="ST77" s="17"/>
      <c r="SU77" s="17"/>
      <c r="SV77" s="17"/>
      <c r="SW77" s="17"/>
      <c r="SX77" s="17"/>
      <c r="SY77" s="17"/>
      <c r="SZ77" s="17"/>
      <c r="TA77" s="17"/>
      <c r="TB77" s="17"/>
      <c r="TC77" s="17"/>
      <c r="TD77" s="17"/>
      <c r="TE77" s="17"/>
      <c r="TF77" s="17"/>
      <c r="TG77" s="17"/>
      <c r="TH77" s="17"/>
      <c r="TI77" s="17"/>
      <c r="TJ77" s="17"/>
      <c r="TK77" s="17"/>
      <c r="TL77" s="17"/>
      <c r="TM77" s="17"/>
      <c r="TN77" s="17"/>
      <c r="TO77" s="17"/>
      <c r="TP77" s="17"/>
      <c r="TQ77" s="17"/>
      <c r="TR77" s="17"/>
      <c r="TS77" s="17"/>
      <c r="TT77" s="17"/>
      <c r="TU77" s="17"/>
      <c r="TV77" s="17"/>
      <c r="TW77" s="17"/>
      <c r="TX77" s="17"/>
      <c r="TY77" s="17"/>
      <c r="TZ77" s="17"/>
      <c r="UA77" s="17"/>
      <c r="UB77" s="17"/>
      <c r="UC77" s="17"/>
      <c r="UD77" s="17"/>
      <c r="UE77" s="17"/>
      <c r="UF77" s="17"/>
      <c r="UG77" s="17"/>
      <c r="UH77" s="17"/>
      <c r="UI77" s="17"/>
      <c r="UJ77" s="17"/>
      <c r="UK77" s="17"/>
      <c r="UL77" s="17"/>
      <c r="UM77" s="17"/>
      <c r="UN77" s="17"/>
      <c r="UO77" s="17"/>
      <c r="UP77" s="17"/>
      <c r="UQ77" s="17"/>
      <c r="UR77" s="17"/>
      <c r="US77" s="17"/>
      <c r="UT77" s="17"/>
      <c r="UU77" s="17"/>
      <c r="UV77" s="17"/>
      <c r="UW77" s="17"/>
      <c r="UX77" s="17"/>
      <c r="UY77" s="17"/>
      <c r="UZ77" s="17"/>
      <c r="VA77" s="17"/>
      <c r="VB77" s="17"/>
      <c r="VC77" s="17"/>
      <c r="VD77" s="17"/>
      <c r="VE77" s="17"/>
      <c r="VF77" s="17"/>
      <c r="VG77" s="17"/>
      <c r="VH77" s="17"/>
      <c r="VI77" s="17"/>
      <c r="VJ77" s="17"/>
      <c r="VK77" s="17"/>
      <c r="VL77" s="17"/>
      <c r="VM77" s="17"/>
      <c r="VN77" s="17"/>
      <c r="VO77" s="17"/>
      <c r="VP77" s="17"/>
      <c r="VQ77" s="17"/>
      <c r="VR77" s="17"/>
      <c r="VS77" s="17"/>
      <c r="VT77" s="17"/>
      <c r="VU77" s="17"/>
      <c r="VV77" s="17"/>
      <c r="VW77" s="17"/>
      <c r="VX77" s="17"/>
      <c r="VY77" s="17"/>
      <c r="VZ77" s="17"/>
      <c r="WA77" s="17"/>
      <c r="WB77" s="17"/>
      <c r="WC77" s="17"/>
      <c r="WD77" s="17"/>
      <c r="WE77" s="17"/>
      <c r="WF77" s="17"/>
      <c r="WG77" s="17"/>
      <c r="WH77" s="17"/>
      <c r="WI77" s="17"/>
      <c r="WJ77" s="17"/>
      <c r="WK77" s="17"/>
      <c r="WL77" s="17"/>
      <c r="WM77" s="17"/>
      <c r="WN77" s="17"/>
      <c r="WO77" s="17"/>
      <c r="WP77" s="17"/>
      <c r="WQ77" s="17"/>
      <c r="WR77" s="17"/>
      <c r="WS77" s="17"/>
      <c r="WT77" s="17"/>
      <c r="WU77" s="17"/>
      <c r="WV77" s="17"/>
      <c r="WW77" s="17"/>
      <c r="WX77" s="17"/>
      <c r="WY77" s="17"/>
      <c r="WZ77" s="17"/>
      <c r="XA77" s="17"/>
      <c r="XB77" s="17"/>
      <c r="XC77" s="17"/>
      <c r="XD77" s="17"/>
      <c r="XE77" s="17"/>
      <c r="XF77" s="17"/>
      <c r="XG77" s="17"/>
      <c r="XH77" s="17"/>
      <c r="XI77" s="17"/>
      <c r="XJ77" s="17"/>
      <c r="XK77" s="17"/>
      <c r="XL77" s="17"/>
      <c r="XM77" s="17"/>
      <c r="XN77" s="17"/>
      <c r="XO77" s="17"/>
      <c r="XP77" s="17"/>
      <c r="XQ77" s="17"/>
      <c r="XR77" s="17"/>
      <c r="XS77" s="17"/>
      <c r="XT77" s="17"/>
      <c r="XU77" s="17"/>
      <c r="XV77" s="17"/>
      <c r="XW77" s="17"/>
      <c r="XX77" s="17"/>
      <c r="XY77" s="17"/>
      <c r="XZ77" s="17"/>
      <c r="YA77" s="17"/>
      <c r="YB77" s="17"/>
      <c r="YC77" s="17"/>
      <c r="YD77" s="17"/>
      <c r="YE77" s="17"/>
      <c r="YF77" s="17"/>
      <c r="YG77" s="17"/>
      <c r="YH77" s="17"/>
      <c r="YI77" s="17"/>
      <c r="YJ77" s="17"/>
      <c r="YK77" s="17"/>
      <c r="YL77" s="17"/>
      <c r="YM77" s="17"/>
      <c r="YN77" s="17"/>
      <c r="YO77" s="17"/>
      <c r="YP77" s="17"/>
      <c r="YQ77" s="17"/>
      <c r="YR77" s="17"/>
      <c r="YS77" s="17"/>
      <c r="YT77" s="17"/>
      <c r="YU77" s="17"/>
      <c r="YV77" s="17"/>
      <c r="YW77" s="17"/>
      <c r="YX77" s="17"/>
      <c r="YY77" s="17"/>
      <c r="YZ77" s="17"/>
      <c r="ZA77" s="17"/>
      <c r="ZB77" s="17"/>
      <c r="ZC77" s="17"/>
      <c r="ZD77" s="17"/>
      <c r="ZE77" s="17"/>
      <c r="ZF77" s="17"/>
      <c r="ZG77" s="17"/>
      <c r="ZH77" s="17"/>
      <c r="ZI77" s="17"/>
      <c r="ZJ77" s="17"/>
      <c r="ZK77" s="17"/>
      <c r="ZL77" s="17"/>
      <c r="ZM77" s="17"/>
      <c r="ZN77" s="17"/>
      <c r="ZO77" s="17"/>
      <c r="ZP77" s="17"/>
      <c r="ZQ77" s="17"/>
      <c r="ZR77" s="17"/>
      <c r="ZS77" s="17"/>
      <c r="ZT77" s="17"/>
      <c r="ZU77" s="17"/>
      <c r="ZV77" s="17"/>
      <c r="ZW77" s="17"/>
      <c r="ZX77" s="17"/>
      <c r="ZY77" s="17"/>
      <c r="ZZ77" s="17"/>
      <c r="AAA77" s="17"/>
      <c r="AAB77" s="17"/>
      <c r="AAC77" s="17"/>
      <c r="AAD77" s="17"/>
      <c r="AAE77" s="17"/>
      <c r="AAF77" s="17"/>
      <c r="AAG77" s="17"/>
      <c r="AAH77" s="17"/>
      <c r="AAI77" s="17"/>
      <c r="AAJ77" s="17"/>
      <c r="AAK77" s="17"/>
      <c r="AAL77" s="17"/>
      <c r="AAM77" s="17"/>
      <c r="AAN77" s="17"/>
      <c r="AAO77" s="17"/>
      <c r="AAP77" s="17"/>
      <c r="AAQ77" s="17"/>
      <c r="AAR77" s="17"/>
      <c r="AAS77" s="17"/>
      <c r="AAT77" s="17"/>
      <c r="AAU77" s="17"/>
      <c r="AAV77" s="17"/>
      <c r="AAW77" s="17"/>
      <c r="AAX77" s="17"/>
      <c r="AAY77" s="17"/>
      <c r="AAZ77" s="17"/>
      <c r="ABA77" s="17"/>
      <c r="ABB77" s="17"/>
      <c r="ABC77" s="17"/>
      <c r="ABD77" s="17"/>
      <c r="ABE77" s="17"/>
      <c r="ABF77" s="17"/>
      <c r="ABG77" s="17"/>
      <c r="ABH77" s="17"/>
      <c r="ABI77" s="17"/>
      <c r="ABJ77" s="17"/>
      <c r="ABK77" s="17"/>
      <c r="ABL77" s="17"/>
      <c r="ABM77" s="17"/>
      <c r="ABN77" s="17"/>
      <c r="ABO77" s="17"/>
      <c r="ABP77" s="17"/>
      <c r="ABQ77" s="17"/>
      <c r="ABR77" s="17"/>
      <c r="ABS77" s="17"/>
      <c r="ABT77" s="17"/>
      <c r="ABU77" s="17"/>
      <c r="ABV77" s="17"/>
      <c r="ABW77" s="17"/>
      <c r="ABX77" s="17"/>
      <c r="ABY77" s="17"/>
      <c r="ABZ77" s="17"/>
      <c r="ACA77" s="17"/>
      <c r="ACB77" s="17"/>
      <c r="ACC77" s="17"/>
      <c r="ACD77" s="17"/>
      <c r="ACE77" s="17"/>
      <c r="ACF77" s="17"/>
      <c r="ACG77" s="17"/>
      <c r="ACH77" s="17"/>
      <c r="ACI77" s="17"/>
      <c r="ACJ77" s="17"/>
      <c r="ACK77" s="17"/>
      <c r="ACL77" s="17"/>
      <c r="ACM77" s="17"/>
      <c r="ACN77" s="17"/>
      <c r="ACO77" s="17"/>
      <c r="ACP77" s="17"/>
      <c r="ACQ77" s="17"/>
      <c r="ACR77" s="17"/>
      <c r="ACS77" s="17"/>
      <c r="ACT77" s="17"/>
      <c r="ACU77" s="17"/>
      <c r="ACV77" s="17"/>
      <c r="ACW77" s="17"/>
      <c r="ACX77" s="17"/>
      <c r="ACY77" s="17"/>
      <c r="ACZ77" s="17"/>
      <c r="ADA77" s="17"/>
      <c r="ADB77" s="17"/>
      <c r="ADC77" s="17"/>
      <c r="ADD77" s="17"/>
      <c r="ADE77" s="17"/>
      <c r="ADF77" s="17"/>
      <c r="ADG77" s="17"/>
      <c r="ADH77" s="17"/>
      <c r="ADI77" s="17"/>
      <c r="ADJ77" s="17"/>
      <c r="ADK77" s="17"/>
      <c r="ADL77" s="17"/>
      <c r="ADM77" s="17"/>
      <c r="ADN77" s="17"/>
      <c r="ADO77" s="17"/>
      <c r="ADP77" s="17"/>
      <c r="ADQ77" s="17"/>
      <c r="ADR77" s="17"/>
      <c r="ADS77" s="17"/>
      <c r="ADT77" s="17"/>
      <c r="ADU77" s="17"/>
      <c r="ADV77" s="17"/>
    </row>
    <row r="78" spans="1:802" s="18" customFormat="1" ht="15.75" customHeight="1" x14ac:dyDescent="0.25">
      <c r="A78" s="3"/>
      <c r="B78" s="1"/>
      <c r="C78" s="76">
        <f>(C74*C71)/C72</f>
        <v>0.15034233628318583</v>
      </c>
      <c r="D78" s="21"/>
      <c r="E78" s="16"/>
      <c r="F78" s="20"/>
      <c r="G78" s="22"/>
      <c r="H78" s="23"/>
      <c r="I78" s="2"/>
      <c r="J78" s="1"/>
      <c r="K78" s="9"/>
      <c r="L78" s="24"/>
      <c r="M78" s="25"/>
      <c r="N78" s="26"/>
      <c r="O78" s="26"/>
      <c r="P78" s="6"/>
      <c r="Q78" s="7"/>
      <c r="R78" s="7"/>
      <c r="S78" s="7"/>
      <c r="T78" s="7"/>
      <c r="U78" s="7"/>
      <c r="V78" s="7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  <c r="HT78" s="17"/>
      <c r="HU78" s="17"/>
      <c r="HV78" s="17"/>
      <c r="HW78" s="17"/>
      <c r="HX78" s="17"/>
      <c r="HY78" s="17"/>
      <c r="HZ78" s="17"/>
      <c r="IA78" s="17"/>
      <c r="IB78" s="17"/>
      <c r="IC78" s="17"/>
      <c r="ID78" s="17"/>
      <c r="IE78" s="17"/>
      <c r="IF78" s="17"/>
      <c r="IG78" s="17"/>
      <c r="IH78" s="17"/>
      <c r="II78" s="17"/>
      <c r="IJ78" s="17"/>
      <c r="IK78" s="17"/>
      <c r="IL78" s="17"/>
      <c r="IM78" s="17"/>
      <c r="IN78" s="17"/>
      <c r="IO78" s="17"/>
      <c r="IP78" s="17"/>
      <c r="IQ78" s="17"/>
      <c r="IR78" s="17"/>
      <c r="IS78" s="17"/>
      <c r="IT78" s="17"/>
      <c r="IU78" s="17"/>
      <c r="IV78" s="17"/>
      <c r="IW78" s="17"/>
      <c r="IX78" s="17"/>
      <c r="IY78" s="17"/>
      <c r="IZ78" s="17"/>
      <c r="JA78" s="17"/>
      <c r="JB78" s="17"/>
      <c r="JC78" s="17"/>
      <c r="JD78" s="17"/>
      <c r="JE78" s="17"/>
      <c r="JF78" s="17"/>
      <c r="JG78" s="17"/>
      <c r="JH78" s="17"/>
      <c r="JI78" s="17"/>
      <c r="JJ78" s="17"/>
      <c r="JK78" s="17"/>
      <c r="JL78" s="17"/>
      <c r="JM78" s="17"/>
      <c r="JN78" s="17"/>
      <c r="JO78" s="17"/>
      <c r="JP78" s="17"/>
      <c r="JQ78" s="17"/>
      <c r="JR78" s="17"/>
      <c r="JS78" s="17"/>
      <c r="JT78" s="17"/>
      <c r="JU78" s="17"/>
      <c r="JV78" s="17"/>
      <c r="JW78" s="17"/>
      <c r="JX78" s="17"/>
      <c r="JY78" s="17"/>
      <c r="JZ78" s="17"/>
      <c r="KA78" s="17"/>
      <c r="KB78" s="17"/>
      <c r="KC78" s="17"/>
      <c r="KD78" s="17"/>
      <c r="KE78" s="17"/>
      <c r="KF78" s="17"/>
      <c r="KG78" s="17"/>
      <c r="KH78" s="17"/>
      <c r="KI78" s="17"/>
      <c r="KJ78" s="17"/>
      <c r="KK78" s="17"/>
      <c r="KL78" s="17"/>
      <c r="KM78" s="17"/>
      <c r="KN78" s="17"/>
      <c r="KO78" s="17"/>
      <c r="KP78" s="17"/>
      <c r="KQ78" s="17"/>
      <c r="KR78" s="17"/>
      <c r="KS78" s="17"/>
      <c r="KT78" s="17"/>
      <c r="KU78" s="17"/>
      <c r="KV78" s="17"/>
      <c r="KW78" s="17"/>
      <c r="KX78" s="17"/>
      <c r="KY78" s="17"/>
      <c r="KZ78" s="17"/>
      <c r="LA78" s="17"/>
      <c r="LB78" s="17"/>
      <c r="LC78" s="17"/>
      <c r="LD78" s="17"/>
      <c r="LE78" s="17"/>
      <c r="LF78" s="17"/>
      <c r="LG78" s="17"/>
      <c r="LH78" s="17"/>
      <c r="LI78" s="17"/>
      <c r="LJ78" s="17"/>
      <c r="LK78" s="17"/>
      <c r="LL78" s="17"/>
      <c r="LM78" s="17"/>
      <c r="LN78" s="17"/>
      <c r="LO78" s="17"/>
      <c r="LP78" s="17"/>
      <c r="LQ78" s="17"/>
      <c r="LR78" s="17"/>
      <c r="LS78" s="17"/>
      <c r="LT78" s="17"/>
      <c r="LU78" s="17"/>
      <c r="LV78" s="17"/>
      <c r="LW78" s="17"/>
      <c r="LX78" s="17"/>
      <c r="LY78" s="17"/>
      <c r="LZ78" s="17"/>
      <c r="MA78" s="17"/>
      <c r="MB78" s="17"/>
      <c r="MC78" s="17"/>
      <c r="MD78" s="17"/>
      <c r="ME78" s="17"/>
      <c r="MF78" s="17"/>
      <c r="MG78" s="17"/>
      <c r="MH78" s="17"/>
      <c r="MI78" s="17"/>
      <c r="MJ78" s="17"/>
      <c r="MK78" s="17"/>
      <c r="ML78" s="17"/>
      <c r="MM78" s="17"/>
      <c r="MN78" s="17"/>
      <c r="MO78" s="17"/>
      <c r="MP78" s="17"/>
      <c r="MQ78" s="17"/>
      <c r="MR78" s="17"/>
      <c r="MS78" s="17"/>
      <c r="MT78" s="17"/>
      <c r="MU78" s="17"/>
      <c r="MV78" s="17"/>
      <c r="MW78" s="17"/>
      <c r="MX78" s="17"/>
      <c r="MY78" s="17"/>
      <c r="MZ78" s="17"/>
      <c r="NA78" s="17"/>
      <c r="NB78" s="17"/>
      <c r="NC78" s="17"/>
      <c r="ND78" s="17"/>
      <c r="NE78" s="17"/>
      <c r="NF78" s="17"/>
      <c r="NG78" s="17"/>
      <c r="NH78" s="17"/>
      <c r="NI78" s="17"/>
      <c r="NJ78" s="17"/>
      <c r="NK78" s="17"/>
      <c r="NL78" s="17"/>
      <c r="NM78" s="17"/>
      <c r="NN78" s="17"/>
      <c r="NO78" s="17"/>
      <c r="NP78" s="17"/>
      <c r="NQ78" s="17"/>
      <c r="NR78" s="17"/>
      <c r="NS78" s="17"/>
      <c r="NT78" s="17"/>
      <c r="NU78" s="17"/>
      <c r="NV78" s="17"/>
      <c r="NW78" s="17"/>
      <c r="NX78" s="17"/>
      <c r="NY78" s="17"/>
      <c r="NZ78" s="17"/>
      <c r="OA78" s="17"/>
      <c r="OB78" s="17"/>
      <c r="OC78" s="17"/>
      <c r="OD78" s="17"/>
      <c r="OE78" s="17"/>
      <c r="OF78" s="17"/>
      <c r="OG78" s="17"/>
      <c r="OH78" s="17"/>
      <c r="OI78" s="17"/>
      <c r="OJ78" s="17"/>
      <c r="OK78" s="17"/>
      <c r="OL78" s="17"/>
      <c r="OM78" s="17"/>
      <c r="ON78" s="17"/>
      <c r="OO78" s="17"/>
      <c r="OP78" s="17"/>
      <c r="OQ78" s="17"/>
      <c r="OR78" s="17"/>
      <c r="OS78" s="17"/>
      <c r="OT78" s="17"/>
      <c r="OU78" s="17"/>
      <c r="OV78" s="17"/>
      <c r="OW78" s="17"/>
      <c r="OX78" s="17"/>
      <c r="OY78" s="17"/>
      <c r="OZ78" s="17"/>
      <c r="PA78" s="17"/>
      <c r="PB78" s="17"/>
      <c r="PC78" s="17"/>
      <c r="PD78" s="17"/>
      <c r="PE78" s="17"/>
      <c r="PF78" s="17"/>
      <c r="PG78" s="17"/>
      <c r="PH78" s="17"/>
      <c r="PI78" s="17"/>
      <c r="PJ78" s="17"/>
      <c r="PK78" s="17"/>
      <c r="PL78" s="17"/>
      <c r="PM78" s="17"/>
      <c r="PN78" s="17"/>
      <c r="PO78" s="17"/>
      <c r="PP78" s="17"/>
      <c r="PQ78" s="17"/>
      <c r="PR78" s="17"/>
      <c r="PS78" s="17"/>
      <c r="PT78" s="17"/>
      <c r="PU78" s="17"/>
      <c r="PV78" s="17"/>
      <c r="PW78" s="17"/>
      <c r="PX78" s="17"/>
      <c r="PY78" s="17"/>
      <c r="PZ78" s="17"/>
      <c r="QA78" s="17"/>
      <c r="QB78" s="17"/>
      <c r="QC78" s="17"/>
      <c r="QD78" s="17"/>
      <c r="QE78" s="17"/>
      <c r="QF78" s="17"/>
      <c r="QG78" s="17"/>
      <c r="QH78" s="17"/>
      <c r="QI78" s="17"/>
      <c r="QJ78" s="17"/>
      <c r="QK78" s="17"/>
      <c r="QL78" s="17"/>
      <c r="QM78" s="17"/>
      <c r="QN78" s="17"/>
      <c r="QO78" s="17"/>
      <c r="QP78" s="17"/>
      <c r="QQ78" s="17"/>
      <c r="QR78" s="17"/>
      <c r="QS78" s="17"/>
      <c r="QT78" s="17"/>
      <c r="QU78" s="17"/>
      <c r="QV78" s="17"/>
      <c r="QW78" s="17"/>
      <c r="QX78" s="17"/>
      <c r="QY78" s="17"/>
      <c r="QZ78" s="17"/>
      <c r="RA78" s="17"/>
      <c r="RB78" s="17"/>
      <c r="RC78" s="17"/>
      <c r="RD78" s="17"/>
      <c r="RE78" s="17"/>
      <c r="RF78" s="17"/>
      <c r="RG78" s="17"/>
      <c r="RH78" s="17"/>
      <c r="RI78" s="17"/>
      <c r="RJ78" s="17"/>
      <c r="RK78" s="17"/>
      <c r="RL78" s="17"/>
      <c r="RM78" s="17"/>
      <c r="RN78" s="17"/>
      <c r="RO78" s="17"/>
      <c r="RP78" s="17"/>
      <c r="RQ78" s="17"/>
      <c r="RR78" s="17"/>
      <c r="RS78" s="17"/>
      <c r="RT78" s="17"/>
      <c r="RU78" s="17"/>
      <c r="RV78" s="17"/>
      <c r="RW78" s="17"/>
      <c r="RX78" s="17"/>
      <c r="RY78" s="17"/>
      <c r="RZ78" s="17"/>
      <c r="SA78" s="17"/>
      <c r="SB78" s="17"/>
      <c r="SC78" s="17"/>
      <c r="SD78" s="17"/>
      <c r="SE78" s="17"/>
      <c r="SF78" s="17"/>
      <c r="SG78" s="17"/>
      <c r="SH78" s="17"/>
      <c r="SI78" s="17"/>
      <c r="SJ78" s="17"/>
      <c r="SK78" s="17"/>
      <c r="SL78" s="17"/>
      <c r="SM78" s="17"/>
      <c r="SN78" s="17"/>
      <c r="SO78" s="17"/>
      <c r="SP78" s="17"/>
      <c r="SQ78" s="17"/>
      <c r="SR78" s="17"/>
      <c r="SS78" s="17"/>
      <c r="ST78" s="17"/>
      <c r="SU78" s="17"/>
      <c r="SV78" s="17"/>
      <c r="SW78" s="17"/>
      <c r="SX78" s="17"/>
      <c r="SY78" s="17"/>
      <c r="SZ78" s="17"/>
      <c r="TA78" s="17"/>
      <c r="TB78" s="17"/>
      <c r="TC78" s="17"/>
      <c r="TD78" s="17"/>
      <c r="TE78" s="17"/>
      <c r="TF78" s="17"/>
      <c r="TG78" s="17"/>
      <c r="TH78" s="17"/>
      <c r="TI78" s="17"/>
      <c r="TJ78" s="17"/>
      <c r="TK78" s="17"/>
      <c r="TL78" s="17"/>
      <c r="TM78" s="17"/>
      <c r="TN78" s="17"/>
      <c r="TO78" s="17"/>
      <c r="TP78" s="17"/>
      <c r="TQ78" s="17"/>
      <c r="TR78" s="17"/>
      <c r="TS78" s="17"/>
      <c r="TT78" s="17"/>
      <c r="TU78" s="17"/>
      <c r="TV78" s="17"/>
      <c r="TW78" s="17"/>
      <c r="TX78" s="17"/>
      <c r="TY78" s="17"/>
      <c r="TZ78" s="17"/>
      <c r="UA78" s="17"/>
      <c r="UB78" s="17"/>
      <c r="UC78" s="17"/>
      <c r="UD78" s="17"/>
      <c r="UE78" s="17"/>
      <c r="UF78" s="17"/>
      <c r="UG78" s="17"/>
      <c r="UH78" s="17"/>
      <c r="UI78" s="17"/>
      <c r="UJ78" s="17"/>
      <c r="UK78" s="17"/>
      <c r="UL78" s="17"/>
      <c r="UM78" s="17"/>
      <c r="UN78" s="17"/>
      <c r="UO78" s="17"/>
      <c r="UP78" s="17"/>
      <c r="UQ78" s="17"/>
      <c r="UR78" s="17"/>
      <c r="US78" s="17"/>
      <c r="UT78" s="17"/>
      <c r="UU78" s="17"/>
      <c r="UV78" s="17"/>
      <c r="UW78" s="17"/>
      <c r="UX78" s="17"/>
      <c r="UY78" s="17"/>
      <c r="UZ78" s="17"/>
      <c r="VA78" s="17"/>
      <c r="VB78" s="17"/>
      <c r="VC78" s="17"/>
      <c r="VD78" s="17"/>
      <c r="VE78" s="17"/>
      <c r="VF78" s="17"/>
      <c r="VG78" s="17"/>
      <c r="VH78" s="17"/>
      <c r="VI78" s="17"/>
      <c r="VJ78" s="17"/>
      <c r="VK78" s="17"/>
      <c r="VL78" s="17"/>
      <c r="VM78" s="17"/>
      <c r="VN78" s="17"/>
      <c r="VO78" s="17"/>
      <c r="VP78" s="17"/>
      <c r="VQ78" s="17"/>
      <c r="VR78" s="17"/>
      <c r="VS78" s="17"/>
      <c r="VT78" s="17"/>
      <c r="VU78" s="17"/>
      <c r="VV78" s="17"/>
      <c r="VW78" s="17"/>
      <c r="VX78" s="17"/>
      <c r="VY78" s="17"/>
      <c r="VZ78" s="17"/>
      <c r="WA78" s="17"/>
      <c r="WB78" s="17"/>
      <c r="WC78" s="17"/>
      <c r="WD78" s="17"/>
      <c r="WE78" s="17"/>
      <c r="WF78" s="17"/>
      <c r="WG78" s="17"/>
      <c r="WH78" s="17"/>
      <c r="WI78" s="17"/>
      <c r="WJ78" s="17"/>
      <c r="WK78" s="17"/>
      <c r="WL78" s="17"/>
      <c r="WM78" s="17"/>
      <c r="WN78" s="17"/>
      <c r="WO78" s="17"/>
      <c r="WP78" s="17"/>
      <c r="WQ78" s="17"/>
      <c r="WR78" s="17"/>
      <c r="WS78" s="17"/>
      <c r="WT78" s="17"/>
      <c r="WU78" s="17"/>
      <c r="WV78" s="17"/>
      <c r="WW78" s="17"/>
      <c r="WX78" s="17"/>
      <c r="WY78" s="17"/>
      <c r="WZ78" s="17"/>
      <c r="XA78" s="17"/>
      <c r="XB78" s="17"/>
      <c r="XC78" s="17"/>
      <c r="XD78" s="17"/>
      <c r="XE78" s="17"/>
      <c r="XF78" s="17"/>
      <c r="XG78" s="17"/>
      <c r="XH78" s="17"/>
      <c r="XI78" s="17"/>
      <c r="XJ78" s="17"/>
      <c r="XK78" s="17"/>
      <c r="XL78" s="17"/>
      <c r="XM78" s="17"/>
      <c r="XN78" s="17"/>
      <c r="XO78" s="17"/>
      <c r="XP78" s="17"/>
      <c r="XQ78" s="17"/>
      <c r="XR78" s="17"/>
      <c r="XS78" s="17"/>
      <c r="XT78" s="17"/>
      <c r="XU78" s="17"/>
      <c r="XV78" s="17"/>
      <c r="XW78" s="17"/>
      <c r="XX78" s="17"/>
      <c r="XY78" s="17"/>
      <c r="XZ78" s="17"/>
      <c r="YA78" s="17"/>
      <c r="YB78" s="17"/>
      <c r="YC78" s="17"/>
      <c r="YD78" s="17"/>
      <c r="YE78" s="17"/>
      <c r="YF78" s="17"/>
      <c r="YG78" s="17"/>
      <c r="YH78" s="17"/>
      <c r="YI78" s="17"/>
      <c r="YJ78" s="17"/>
      <c r="YK78" s="17"/>
      <c r="YL78" s="17"/>
      <c r="YM78" s="17"/>
      <c r="YN78" s="17"/>
      <c r="YO78" s="17"/>
      <c r="YP78" s="17"/>
      <c r="YQ78" s="17"/>
      <c r="YR78" s="17"/>
      <c r="YS78" s="17"/>
      <c r="YT78" s="17"/>
      <c r="YU78" s="17"/>
      <c r="YV78" s="17"/>
      <c r="YW78" s="17"/>
      <c r="YX78" s="17"/>
      <c r="YY78" s="17"/>
      <c r="YZ78" s="17"/>
      <c r="ZA78" s="17"/>
      <c r="ZB78" s="17"/>
      <c r="ZC78" s="17"/>
      <c r="ZD78" s="17"/>
      <c r="ZE78" s="17"/>
      <c r="ZF78" s="17"/>
      <c r="ZG78" s="17"/>
      <c r="ZH78" s="17"/>
      <c r="ZI78" s="17"/>
      <c r="ZJ78" s="17"/>
      <c r="ZK78" s="17"/>
      <c r="ZL78" s="17"/>
      <c r="ZM78" s="17"/>
      <c r="ZN78" s="17"/>
      <c r="ZO78" s="17"/>
      <c r="ZP78" s="17"/>
      <c r="ZQ78" s="17"/>
      <c r="ZR78" s="17"/>
      <c r="ZS78" s="17"/>
      <c r="ZT78" s="17"/>
      <c r="ZU78" s="17"/>
      <c r="ZV78" s="17"/>
      <c r="ZW78" s="17"/>
      <c r="ZX78" s="17"/>
      <c r="ZY78" s="17"/>
      <c r="ZZ78" s="17"/>
      <c r="AAA78" s="17"/>
      <c r="AAB78" s="17"/>
      <c r="AAC78" s="17"/>
      <c r="AAD78" s="17"/>
      <c r="AAE78" s="17"/>
      <c r="AAF78" s="17"/>
      <c r="AAG78" s="17"/>
      <c r="AAH78" s="17"/>
      <c r="AAI78" s="17"/>
      <c r="AAJ78" s="17"/>
      <c r="AAK78" s="17"/>
      <c r="AAL78" s="17"/>
      <c r="AAM78" s="17"/>
      <c r="AAN78" s="17"/>
      <c r="AAO78" s="17"/>
      <c r="AAP78" s="17"/>
      <c r="AAQ78" s="17"/>
      <c r="AAR78" s="17"/>
      <c r="AAS78" s="17"/>
      <c r="AAT78" s="17"/>
      <c r="AAU78" s="17"/>
      <c r="AAV78" s="17"/>
      <c r="AAW78" s="17"/>
      <c r="AAX78" s="17"/>
      <c r="AAY78" s="17"/>
      <c r="AAZ78" s="17"/>
      <c r="ABA78" s="17"/>
      <c r="ABB78" s="17"/>
      <c r="ABC78" s="17"/>
      <c r="ABD78" s="17"/>
      <c r="ABE78" s="17"/>
      <c r="ABF78" s="17"/>
      <c r="ABG78" s="17"/>
      <c r="ABH78" s="17"/>
      <c r="ABI78" s="17"/>
      <c r="ABJ78" s="17"/>
      <c r="ABK78" s="17"/>
      <c r="ABL78" s="17"/>
      <c r="ABM78" s="17"/>
      <c r="ABN78" s="17"/>
      <c r="ABO78" s="17"/>
      <c r="ABP78" s="17"/>
      <c r="ABQ78" s="17"/>
      <c r="ABR78" s="17"/>
      <c r="ABS78" s="17"/>
      <c r="ABT78" s="17"/>
      <c r="ABU78" s="17"/>
      <c r="ABV78" s="17"/>
      <c r="ABW78" s="17"/>
      <c r="ABX78" s="17"/>
      <c r="ABY78" s="17"/>
      <c r="ABZ78" s="17"/>
      <c r="ACA78" s="17"/>
      <c r="ACB78" s="17"/>
      <c r="ACC78" s="17"/>
      <c r="ACD78" s="17"/>
      <c r="ACE78" s="17"/>
      <c r="ACF78" s="17"/>
      <c r="ACG78" s="17"/>
      <c r="ACH78" s="17"/>
      <c r="ACI78" s="17"/>
      <c r="ACJ78" s="17"/>
      <c r="ACK78" s="17"/>
      <c r="ACL78" s="17"/>
      <c r="ACM78" s="17"/>
      <c r="ACN78" s="17"/>
      <c r="ACO78" s="17"/>
      <c r="ACP78" s="17"/>
      <c r="ACQ78" s="17"/>
      <c r="ACR78" s="17"/>
      <c r="ACS78" s="17"/>
      <c r="ACT78" s="17"/>
      <c r="ACU78" s="17"/>
      <c r="ACV78" s="17"/>
      <c r="ACW78" s="17"/>
      <c r="ACX78" s="17"/>
      <c r="ACY78" s="17"/>
      <c r="ACZ78" s="17"/>
      <c r="ADA78" s="17"/>
      <c r="ADB78" s="17"/>
      <c r="ADC78" s="17"/>
      <c r="ADD78" s="17"/>
      <c r="ADE78" s="17"/>
      <c r="ADF78" s="17"/>
      <c r="ADG78" s="17"/>
      <c r="ADH78" s="17"/>
      <c r="ADI78" s="17"/>
      <c r="ADJ78" s="17"/>
      <c r="ADK78" s="17"/>
      <c r="ADL78" s="17"/>
      <c r="ADM78" s="17"/>
      <c r="ADN78" s="17"/>
      <c r="ADO78" s="17"/>
      <c r="ADP78" s="17"/>
      <c r="ADQ78" s="17"/>
      <c r="ADR78" s="17"/>
      <c r="ADS78" s="17"/>
      <c r="ADT78" s="17"/>
      <c r="ADU78" s="17"/>
      <c r="ADV78" s="17"/>
    </row>
    <row r="79" spans="1:802" x14ac:dyDescent="0.2">
      <c r="D79" s="27"/>
      <c r="E79" s="21"/>
      <c r="F79" s="20"/>
      <c r="G79" s="22"/>
      <c r="H79" s="23"/>
      <c r="I79" s="2"/>
      <c r="J79" s="2"/>
    </row>
    <row r="80" spans="1:802" x14ac:dyDescent="0.2">
      <c r="E80" s="21"/>
      <c r="F80" s="20"/>
      <c r="G80" s="21"/>
      <c r="H80" s="28"/>
      <c r="I80" s="20"/>
      <c r="J80" s="20"/>
      <c r="L80" s="29"/>
      <c r="X80" s="28"/>
    </row>
    <row r="81" spans="1:24" x14ac:dyDescent="0.2">
      <c r="A81" s="43"/>
      <c r="B81" s="44"/>
      <c r="C81" s="44"/>
      <c r="E81" s="16"/>
      <c r="F81" s="20"/>
      <c r="G81" s="21"/>
      <c r="H81" s="28"/>
      <c r="I81" s="20"/>
      <c r="J81" s="20"/>
      <c r="L81" s="29"/>
      <c r="X81" s="28"/>
    </row>
    <row r="82" spans="1:24" x14ac:dyDescent="0.2">
      <c r="A82" s="43"/>
      <c r="B82" s="45"/>
      <c r="C82" s="44"/>
      <c r="F82" s="20"/>
      <c r="G82" s="21"/>
      <c r="H82" s="28"/>
      <c r="I82" s="20"/>
      <c r="J82" s="20"/>
      <c r="L82" s="29"/>
      <c r="X82" s="28"/>
    </row>
    <row r="83" spans="1:24" x14ac:dyDescent="0.2">
      <c r="A83" s="43"/>
      <c r="B83" s="45"/>
      <c r="C83" s="44">
        <v>6840</v>
      </c>
      <c r="E83" s="21"/>
      <c r="F83" s="20"/>
      <c r="G83" s="21"/>
      <c r="H83" s="28"/>
      <c r="I83" s="20"/>
      <c r="J83" s="20"/>
      <c r="L83" s="29"/>
      <c r="X83" s="28"/>
    </row>
    <row r="84" spans="1:24" x14ac:dyDescent="0.2">
      <c r="A84" s="43"/>
      <c r="B84" s="45"/>
      <c r="C84" s="44"/>
      <c r="E84" s="21"/>
      <c r="F84" s="20"/>
      <c r="G84" s="21"/>
      <c r="H84" s="28"/>
      <c r="I84" s="20"/>
      <c r="J84" s="20"/>
      <c r="L84" s="29"/>
      <c r="X84" s="28"/>
    </row>
    <row r="85" spans="1:24" ht="15.75" x14ac:dyDescent="0.2">
      <c r="A85" s="43"/>
      <c r="B85" s="46"/>
      <c r="C85" s="44"/>
      <c r="E85" s="21"/>
      <c r="F85" s="20"/>
      <c r="G85" s="21"/>
      <c r="H85" s="28"/>
      <c r="I85" s="20"/>
      <c r="J85" s="20"/>
      <c r="L85" s="29"/>
      <c r="X85" s="28"/>
    </row>
    <row r="86" spans="1:24" x14ac:dyDescent="0.2">
      <c r="A86" s="43"/>
      <c r="B86" s="44"/>
      <c r="C86" s="44"/>
      <c r="E86" s="21"/>
      <c r="F86" s="20"/>
      <c r="G86" s="21"/>
      <c r="H86" s="28"/>
      <c r="I86" s="20"/>
      <c r="J86" s="20"/>
      <c r="L86" s="29"/>
      <c r="X86" s="28"/>
    </row>
    <row r="87" spans="1:24" x14ac:dyDescent="0.2">
      <c r="A87" s="43"/>
      <c r="B87" s="44"/>
      <c r="C87" s="44"/>
      <c r="E87" s="21"/>
      <c r="F87" s="20"/>
      <c r="G87" s="21"/>
      <c r="H87" s="28"/>
      <c r="I87" s="20"/>
      <c r="J87" s="20"/>
      <c r="L87" s="29"/>
      <c r="X87" s="28"/>
    </row>
    <row r="88" spans="1:24" x14ac:dyDescent="0.2">
      <c r="A88" s="43"/>
      <c r="B88" s="44"/>
      <c r="C88" s="44"/>
      <c r="E88" s="21"/>
      <c r="F88" s="20"/>
      <c r="G88" s="21"/>
      <c r="H88" s="28"/>
      <c r="I88" s="20"/>
      <c r="J88" s="20"/>
      <c r="L88" s="29"/>
      <c r="X88" s="28"/>
    </row>
    <row r="89" spans="1:24" x14ac:dyDescent="0.2">
      <c r="E89" s="21"/>
      <c r="F89" s="20"/>
      <c r="G89" s="21"/>
      <c r="H89" s="28"/>
      <c r="I89" s="20"/>
      <c r="J89" s="20"/>
      <c r="L89" s="29"/>
      <c r="X89" s="28"/>
    </row>
    <row r="90" spans="1:24" x14ac:dyDescent="0.2">
      <c r="E90" s="21"/>
      <c r="F90" s="20"/>
      <c r="G90" s="21"/>
      <c r="H90" s="28"/>
      <c r="I90" s="20"/>
      <c r="J90" s="20"/>
      <c r="L90" s="29"/>
      <c r="X90" s="28"/>
    </row>
    <row r="91" spans="1:24" x14ac:dyDescent="0.2">
      <c r="E91" s="21"/>
      <c r="F91" s="20"/>
      <c r="G91" s="21"/>
      <c r="H91" s="28"/>
      <c r="I91" s="20"/>
      <c r="J91" s="20"/>
      <c r="L91" s="29"/>
      <c r="X91" s="28"/>
    </row>
    <row r="92" spans="1:24" x14ac:dyDescent="0.2">
      <c r="G92" s="21"/>
      <c r="H92" s="28"/>
      <c r="I92" s="5"/>
      <c r="J92" s="20"/>
      <c r="L92" s="29"/>
      <c r="X92" s="28"/>
    </row>
    <row r="93" spans="1:24" x14ac:dyDescent="0.2">
      <c r="G93" s="21"/>
      <c r="H93" s="28"/>
      <c r="I93" s="5"/>
      <c r="J93" s="28"/>
      <c r="L93" s="29"/>
      <c r="X93" s="28"/>
    </row>
    <row r="94" spans="1:24" x14ac:dyDescent="0.2">
      <c r="G94" s="21"/>
      <c r="H94" s="28"/>
      <c r="I94" s="5"/>
      <c r="J94" s="28"/>
      <c r="L94" s="29"/>
      <c r="X94" s="28"/>
    </row>
    <row r="95" spans="1:24" x14ac:dyDescent="0.2">
      <c r="B95" s="3"/>
      <c r="C95" s="3"/>
      <c r="F95" s="3"/>
      <c r="G95" s="21"/>
      <c r="H95" s="28"/>
      <c r="I95" s="28"/>
      <c r="X95" s="28"/>
    </row>
    <row r="96" spans="1:24" x14ac:dyDescent="0.2">
      <c r="B96" s="3"/>
      <c r="C96" s="3"/>
      <c r="F96" s="3"/>
      <c r="G96" s="21"/>
      <c r="H96" s="28"/>
      <c r="I96" s="28"/>
    </row>
    <row r="97" spans="1:802" x14ac:dyDescent="0.2">
      <c r="B97" s="3"/>
      <c r="C97" s="3"/>
      <c r="F97" s="3"/>
    </row>
    <row r="98" spans="1:802" s="2" customFormat="1" x14ac:dyDescent="0.2">
      <c r="A98" s="3"/>
      <c r="B98" s="3"/>
      <c r="C98" s="3"/>
      <c r="F98" s="3"/>
      <c r="H98" s="3"/>
      <c r="I98" s="3"/>
      <c r="J98" s="3"/>
      <c r="K98" s="3"/>
      <c r="L98" s="5"/>
      <c r="M98" s="3"/>
      <c r="N98" s="6"/>
      <c r="O98" s="6"/>
      <c r="P98" s="6"/>
      <c r="Q98" s="7"/>
      <c r="R98" s="7"/>
      <c r="S98" s="7"/>
      <c r="T98" s="7"/>
      <c r="U98" s="7"/>
      <c r="V98" s="7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S98" s="3"/>
      <c r="KT98" s="3"/>
      <c r="KU98" s="3"/>
      <c r="KV98" s="3"/>
      <c r="KW98" s="3"/>
      <c r="KX98" s="3"/>
      <c r="KY98" s="3"/>
      <c r="KZ98" s="3"/>
      <c r="LA98" s="3"/>
      <c r="LB98" s="3"/>
      <c r="LC98" s="3"/>
      <c r="LD98" s="3"/>
      <c r="LE98" s="3"/>
      <c r="LF98" s="3"/>
      <c r="LG98" s="3"/>
      <c r="LH98" s="3"/>
      <c r="LI98" s="3"/>
      <c r="LJ98" s="3"/>
      <c r="LK98" s="3"/>
      <c r="LL98" s="3"/>
      <c r="LM98" s="3"/>
      <c r="LN98" s="3"/>
      <c r="LO98" s="3"/>
      <c r="LP98" s="3"/>
      <c r="LQ98" s="3"/>
      <c r="LR98" s="3"/>
      <c r="LS98" s="3"/>
      <c r="LT98" s="3"/>
      <c r="LU98" s="3"/>
      <c r="LV98" s="3"/>
      <c r="LW98" s="3"/>
      <c r="LX98" s="3"/>
      <c r="LY98" s="3"/>
      <c r="LZ98" s="3"/>
      <c r="MA98" s="3"/>
      <c r="MB98" s="3"/>
      <c r="MC98" s="3"/>
      <c r="MD98" s="3"/>
      <c r="ME98" s="3"/>
      <c r="MF98" s="3"/>
      <c r="MG98" s="3"/>
      <c r="MH98" s="3"/>
      <c r="MI98" s="3"/>
      <c r="MJ98" s="3"/>
      <c r="MK98" s="3"/>
      <c r="ML98" s="3"/>
      <c r="MM98" s="3"/>
      <c r="MN98" s="3"/>
      <c r="MO98" s="3"/>
      <c r="MP98" s="3"/>
      <c r="MQ98" s="3"/>
      <c r="MR98" s="3"/>
      <c r="MS98" s="3"/>
      <c r="MT98" s="3"/>
      <c r="MU98" s="3"/>
      <c r="MV98" s="3"/>
      <c r="MW98" s="3"/>
      <c r="MX98" s="3"/>
      <c r="MY98" s="3"/>
      <c r="MZ98" s="3"/>
      <c r="NA98" s="3"/>
      <c r="NB98" s="3"/>
      <c r="NC98" s="3"/>
      <c r="ND98" s="3"/>
      <c r="NE98" s="3"/>
      <c r="NF98" s="3"/>
      <c r="NG98" s="3"/>
      <c r="NH98" s="3"/>
      <c r="NI98" s="3"/>
      <c r="NJ98" s="3"/>
      <c r="NK98" s="3"/>
      <c r="NL98" s="3"/>
      <c r="NM98" s="3"/>
      <c r="NN98" s="3"/>
      <c r="NO98" s="3"/>
      <c r="NP98" s="3"/>
      <c r="NQ98" s="3"/>
      <c r="NR98" s="3"/>
      <c r="NS98" s="3"/>
      <c r="NT98" s="3"/>
      <c r="NU98" s="3"/>
      <c r="NV98" s="3"/>
      <c r="NW98" s="3"/>
      <c r="NX98" s="3"/>
      <c r="NY98" s="3"/>
      <c r="NZ98" s="3"/>
      <c r="OA98" s="3"/>
      <c r="OB98" s="3"/>
      <c r="OC98" s="3"/>
      <c r="OD98" s="3"/>
      <c r="OE98" s="3"/>
      <c r="OF98" s="3"/>
      <c r="OG98" s="3"/>
      <c r="OH98" s="3"/>
      <c r="OI98" s="3"/>
      <c r="OJ98" s="3"/>
      <c r="OK98" s="3"/>
      <c r="OL98" s="3"/>
      <c r="OM98" s="3"/>
      <c r="ON98" s="3"/>
      <c r="OO98" s="3"/>
      <c r="OP98" s="3"/>
      <c r="OQ98" s="3"/>
      <c r="OR98" s="3"/>
      <c r="OS98" s="3"/>
      <c r="OT98" s="3"/>
      <c r="OU98" s="3"/>
      <c r="OV98" s="3"/>
      <c r="OW98" s="3"/>
      <c r="OX98" s="3"/>
      <c r="OY98" s="3"/>
      <c r="OZ98" s="3"/>
      <c r="PA98" s="3"/>
      <c r="PB98" s="3"/>
      <c r="PC98" s="3"/>
      <c r="PD98" s="3"/>
      <c r="PE98" s="3"/>
      <c r="PF98" s="3"/>
      <c r="PG98" s="3"/>
      <c r="PH98" s="3"/>
      <c r="PI98" s="3"/>
      <c r="PJ98" s="3"/>
      <c r="PK98" s="3"/>
      <c r="PL98" s="3"/>
      <c r="PM98" s="3"/>
      <c r="PN98" s="3"/>
      <c r="PO98" s="3"/>
      <c r="PP98" s="3"/>
      <c r="PQ98" s="3"/>
      <c r="PR98" s="3"/>
      <c r="PS98" s="3"/>
      <c r="PT98" s="3"/>
      <c r="PU98" s="3"/>
      <c r="PV98" s="3"/>
      <c r="PW98" s="3"/>
      <c r="PX98" s="3"/>
      <c r="PY98" s="3"/>
      <c r="PZ98" s="3"/>
      <c r="QA98" s="3"/>
      <c r="QB98" s="3"/>
      <c r="QC98" s="3"/>
      <c r="QD98" s="3"/>
      <c r="QE98" s="3"/>
      <c r="QF98" s="3"/>
      <c r="QG98" s="3"/>
      <c r="QH98" s="3"/>
      <c r="QI98" s="3"/>
      <c r="QJ98" s="3"/>
      <c r="QK98" s="3"/>
      <c r="QL98" s="3"/>
      <c r="QM98" s="3"/>
      <c r="QN98" s="3"/>
      <c r="QO98" s="3"/>
      <c r="QP98" s="3"/>
      <c r="QQ98" s="3"/>
      <c r="QR98" s="3"/>
      <c r="QS98" s="3"/>
      <c r="QT98" s="3"/>
      <c r="QU98" s="3"/>
      <c r="QV98" s="3"/>
      <c r="QW98" s="3"/>
      <c r="QX98" s="3"/>
      <c r="QY98" s="3"/>
      <c r="QZ98" s="3"/>
      <c r="RA98" s="3"/>
      <c r="RB98" s="3"/>
      <c r="RC98" s="3"/>
      <c r="RD98" s="3"/>
      <c r="RE98" s="3"/>
      <c r="RF98" s="3"/>
      <c r="RG98" s="3"/>
      <c r="RH98" s="3"/>
      <c r="RI98" s="3"/>
      <c r="RJ98" s="3"/>
      <c r="RK98" s="3"/>
      <c r="RL98" s="3"/>
      <c r="RM98" s="3"/>
      <c r="RN98" s="3"/>
      <c r="RO98" s="3"/>
      <c r="RP98" s="3"/>
      <c r="RQ98" s="3"/>
      <c r="RR98" s="3"/>
      <c r="RS98" s="3"/>
      <c r="RT98" s="3"/>
      <c r="RU98" s="3"/>
      <c r="RV98" s="3"/>
      <c r="RW98" s="3"/>
      <c r="RX98" s="3"/>
      <c r="RY98" s="3"/>
      <c r="RZ98" s="3"/>
      <c r="SA98" s="3"/>
      <c r="SB98" s="3"/>
      <c r="SC98" s="3"/>
      <c r="SD98" s="3"/>
      <c r="SE98" s="3"/>
      <c r="SF98" s="3"/>
      <c r="SG98" s="3"/>
      <c r="SH98" s="3"/>
      <c r="SI98" s="3"/>
      <c r="SJ98" s="3"/>
      <c r="SK98" s="3"/>
      <c r="SL98" s="3"/>
      <c r="SM98" s="3"/>
      <c r="SN98" s="3"/>
      <c r="SO98" s="3"/>
      <c r="SP98" s="3"/>
      <c r="SQ98" s="3"/>
      <c r="SR98" s="3"/>
      <c r="SS98" s="3"/>
      <c r="ST98" s="3"/>
      <c r="SU98" s="3"/>
      <c r="SV98" s="3"/>
      <c r="SW98" s="3"/>
      <c r="SX98" s="3"/>
      <c r="SY98" s="3"/>
      <c r="SZ98" s="3"/>
      <c r="TA98" s="3"/>
      <c r="TB98" s="3"/>
      <c r="TC98" s="3"/>
      <c r="TD98" s="3"/>
      <c r="TE98" s="3"/>
      <c r="TF98" s="3"/>
      <c r="TG98" s="3"/>
      <c r="TH98" s="3"/>
      <c r="TI98" s="3"/>
      <c r="TJ98" s="3"/>
      <c r="TK98" s="3"/>
      <c r="TL98" s="3"/>
      <c r="TM98" s="3"/>
      <c r="TN98" s="3"/>
      <c r="TO98" s="3"/>
      <c r="TP98" s="3"/>
      <c r="TQ98" s="3"/>
      <c r="TR98" s="3"/>
      <c r="TS98" s="3"/>
      <c r="TT98" s="3"/>
      <c r="TU98" s="3"/>
      <c r="TV98" s="3"/>
      <c r="TW98" s="3"/>
      <c r="TX98" s="3"/>
      <c r="TY98" s="3"/>
      <c r="TZ98" s="3"/>
      <c r="UA98" s="3"/>
      <c r="UB98" s="3"/>
      <c r="UC98" s="3"/>
      <c r="UD98" s="3"/>
      <c r="UE98" s="3"/>
      <c r="UF98" s="3"/>
      <c r="UG98" s="3"/>
      <c r="UH98" s="3"/>
      <c r="UI98" s="3"/>
      <c r="UJ98" s="3"/>
      <c r="UK98" s="3"/>
      <c r="UL98" s="3"/>
      <c r="UM98" s="3"/>
      <c r="UN98" s="3"/>
      <c r="UO98" s="3"/>
      <c r="UP98" s="3"/>
      <c r="UQ98" s="3"/>
      <c r="UR98" s="3"/>
      <c r="US98" s="3"/>
      <c r="UT98" s="3"/>
      <c r="UU98" s="3"/>
      <c r="UV98" s="3"/>
      <c r="UW98" s="3"/>
      <c r="UX98" s="3"/>
      <c r="UY98" s="3"/>
      <c r="UZ98" s="3"/>
      <c r="VA98" s="3"/>
      <c r="VB98" s="3"/>
      <c r="VC98" s="3"/>
      <c r="VD98" s="3"/>
      <c r="VE98" s="3"/>
      <c r="VF98" s="3"/>
      <c r="VG98" s="3"/>
      <c r="VH98" s="3"/>
      <c r="VI98" s="3"/>
      <c r="VJ98" s="3"/>
      <c r="VK98" s="3"/>
      <c r="VL98" s="3"/>
      <c r="VM98" s="3"/>
      <c r="VN98" s="3"/>
      <c r="VO98" s="3"/>
      <c r="VP98" s="3"/>
      <c r="VQ98" s="3"/>
      <c r="VR98" s="3"/>
      <c r="VS98" s="3"/>
      <c r="VT98" s="3"/>
      <c r="VU98" s="3"/>
      <c r="VV98" s="3"/>
      <c r="VW98" s="3"/>
      <c r="VX98" s="3"/>
      <c r="VY98" s="3"/>
      <c r="VZ98" s="3"/>
      <c r="WA98" s="3"/>
      <c r="WB98" s="3"/>
      <c r="WC98" s="3"/>
      <c r="WD98" s="3"/>
      <c r="WE98" s="3"/>
      <c r="WF98" s="3"/>
      <c r="WG98" s="3"/>
      <c r="WH98" s="3"/>
      <c r="WI98" s="3"/>
      <c r="WJ98" s="3"/>
      <c r="WK98" s="3"/>
      <c r="WL98" s="3"/>
      <c r="WM98" s="3"/>
      <c r="WN98" s="3"/>
      <c r="WO98" s="3"/>
      <c r="WP98" s="3"/>
      <c r="WQ98" s="3"/>
      <c r="WR98" s="3"/>
      <c r="WS98" s="3"/>
      <c r="WT98" s="3"/>
      <c r="WU98" s="3"/>
      <c r="WV98" s="3"/>
      <c r="WW98" s="3"/>
      <c r="WX98" s="3"/>
      <c r="WY98" s="3"/>
      <c r="WZ98" s="3"/>
      <c r="XA98" s="3"/>
      <c r="XB98" s="3"/>
      <c r="XC98" s="3"/>
      <c r="XD98" s="3"/>
      <c r="XE98" s="3"/>
      <c r="XF98" s="3"/>
      <c r="XG98" s="3"/>
      <c r="XH98" s="3"/>
      <c r="XI98" s="3"/>
      <c r="XJ98" s="3"/>
      <c r="XK98" s="3"/>
      <c r="XL98" s="3"/>
      <c r="XM98" s="3"/>
      <c r="XN98" s="3"/>
      <c r="XO98" s="3"/>
      <c r="XP98" s="3"/>
      <c r="XQ98" s="3"/>
      <c r="XR98" s="3"/>
      <c r="XS98" s="3"/>
      <c r="XT98" s="3"/>
      <c r="XU98" s="3"/>
      <c r="XV98" s="3"/>
      <c r="XW98" s="3"/>
      <c r="XX98" s="3"/>
      <c r="XY98" s="3"/>
      <c r="XZ98" s="3"/>
      <c r="YA98" s="3"/>
      <c r="YB98" s="3"/>
      <c r="YC98" s="3"/>
      <c r="YD98" s="3"/>
      <c r="YE98" s="3"/>
      <c r="YF98" s="3"/>
      <c r="YG98" s="3"/>
      <c r="YH98" s="3"/>
      <c r="YI98" s="3"/>
      <c r="YJ98" s="3"/>
      <c r="YK98" s="3"/>
      <c r="YL98" s="3"/>
      <c r="YM98" s="3"/>
      <c r="YN98" s="3"/>
      <c r="YO98" s="3"/>
      <c r="YP98" s="3"/>
      <c r="YQ98" s="3"/>
      <c r="YR98" s="3"/>
      <c r="YS98" s="3"/>
      <c r="YT98" s="3"/>
      <c r="YU98" s="3"/>
      <c r="YV98" s="3"/>
      <c r="YW98" s="3"/>
      <c r="YX98" s="3"/>
      <c r="YY98" s="3"/>
      <c r="YZ98" s="3"/>
      <c r="ZA98" s="3"/>
      <c r="ZB98" s="3"/>
      <c r="ZC98" s="3"/>
      <c r="ZD98" s="3"/>
      <c r="ZE98" s="3"/>
      <c r="ZF98" s="3"/>
      <c r="ZG98" s="3"/>
      <c r="ZH98" s="3"/>
      <c r="ZI98" s="3"/>
      <c r="ZJ98" s="3"/>
      <c r="ZK98" s="3"/>
      <c r="ZL98" s="3"/>
      <c r="ZM98" s="3"/>
      <c r="ZN98" s="3"/>
      <c r="ZO98" s="3"/>
      <c r="ZP98" s="3"/>
      <c r="ZQ98" s="3"/>
      <c r="ZR98" s="3"/>
      <c r="ZS98" s="3"/>
      <c r="ZT98" s="3"/>
      <c r="ZU98" s="3"/>
      <c r="ZV98" s="3"/>
      <c r="ZW98" s="3"/>
      <c r="ZX98" s="3"/>
      <c r="ZY98" s="3"/>
      <c r="ZZ98" s="3"/>
      <c r="AAA98" s="3"/>
      <c r="AAB98" s="3"/>
      <c r="AAC98" s="3"/>
      <c r="AAD98" s="3"/>
      <c r="AAE98" s="3"/>
      <c r="AAF98" s="3"/>
      <c r="AAG98" s="3"/>
      <c r="AAH98" s="3"/>
      <c r="AAI98" s="3"/>
      <c r="AAJ98" s="3"/>
      <c r="AAK98" s="3"/>
      <c r="AAL98" s="3"/>
      <c r="AAM98" s="3"/>
      <c r="AAN98" s="3"/>
      <c r="AAO98" s="3"/>
      <c r="AAP98" s="3"/>
      <c r="AAQ98" s="3"/>
      <c r="AAR98" s="3"/>
      <c r="AAS98" s="3"/>
      <c r="AAT98" s="3"/>
      <c r="AAU98" s="3"/>
      <c r="AAV98" s="3"/>
      <c r="AAW98" s="3"/>
      <c r="AAX98" s="3"/>
      <c r="AAY98" s="3"/>
      <c r="AAZ98" s="3"/>
      <c r="ABA98" s="3"/>
      <c r="ABB98" s="3"/>
      <c r="ABC98" s="3"/>
      <c r="ABD98" s="3"/>
      <c r="ABE98" s="3"/>
      <c r="ABF98" s="3"/>
      <c r="ABG98" s="3"/>
      <c r="ABH98" s="3"/>
      <c r="ABI98" s="3"/>
      <c r="ABJ98" s="3"/>
      <c r="ABK98" s="3"/>
      <c r="ABL98" s="3"/>
      <c r="ABM98" s="3"/>
      <c r="ABN98" s="3"/>
      <c r="ABO98" s="3"/>
      <c r="ABP98" s="3"/>
      <c r="ABQ98" s="3"/>
      <c r="ABR98" s="3"/>
      <c r="ABS98" s="3"/>
      <c r="ABT98" s="3"/>
      <c r="ABU98" s="3"/>
      <c r="ABV98" s="3"/>
      <c r="ABW98" s="3"/>
      <c r="ABX98" s="3"/>
      <c r="ABY98" s="3"/>
      <c r="ABZ98" s="3"/>
      <c r="ACA98" s="3"/>
      <c r="ACB98" s="3"/>
      <c r="ACC98" s="3"/>
      <c r="ACD98" s="3"/>
      <c r="ACE98" s="3"/>
      <c r="ACF98" s="3"/>
      <c r="ACG98" s="3"/>
      <c r="ACH98" s="3"/>
      <c r="ACI98" s="3"/>
      <c r="ACJ98" s="3"/>
      <c r="ACK98" s="3"/>
      <c r="ACL98" s="3"/>
      <c r="ACM98" s="3"/>
      <c r="ACN98" s="3"/>
      <c r="ACO98" s="3"/>
      <c r="ACP98" s="3"/>
      <c r="ACQ98" s="3"/>
      <c r="ACR98" s="3"/>
      <c r="ACS98" s="3"/>
      <c r="ACT98" s="3"/>
      <c r="ACU98" s="3"/>
      <c r="ACV98" s="3"/>
      <c r="ACW98" s="3"/>
      <c r="ACX98" s="3"/>
      <c r="ACY98" s="3"/>
      <c r="ACZ98" s="3"/>
      <c r="ADA98" s="3"/>
      <c r="ADB98" s="3"/>
      <c r="ADC98" s="3"/>
      <c r="ADD98" s="3"/>
      <c r="ADE98" s="3"/>
      <c r="ADF98" s="3"/>
      <c r="ADG98" s="3"/>
      <c r="ADH98" s="3"/>
      <c r="ADI98" s="3"/>
      <c r="ADJ98" s="3"/>
      <c r="ADK98" s="3"/>
      <c r="ADL98" s="3"/>
      <c r="ADM98" s="3"/>
      <c r="ADN98" s="3"/>
      <c r="ADO98" s="3"/>
      <c r="ADP98" s="3"/>
      <c r="ADQ98" s="3"/>
      <c r="ADR98" s="3"/>
      <c r="ADS98" s="3"/>
      <c r="ADT98" s="3"/>
      <c r="ADU98" s="3"/>
      <c r="ADV98" s="3"/>
    </row>
  </sheetData>
  <mergeCells count="11">
    <mergeCell ref="C8:E8"/>
    <mergeCell ref="T8:T9"/>
    <mergeCell ref="C9:E9"/>
    <mergeCell ref="C10:E10"/>
    <mergeCell ref="B69:H69"/>
    <mergeCell ref="C7:E7"/>
    <mergeCell ref="C2:E2"/>
    <mergeCell ref="C3:E3"/>
    <mergeCell ref="C4:E4"/>
    <mergeCell ref="C5:E5"/>
    <mergeCell ref="C6:E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CONTRATO</vt:lpstr>
      <vt:lpstr>01-23 MAYO </vt:lpstr>
      <vt:lpstr>24 MAY-15 JUN</vt:lpstr>
      <vt:lpstr>CONTRATO!tblMainTable_trRowMiddle_tdCell1_tblForm_trGridRow_tdCell1_grdResultList_tdContractBuyerNameCol_lnkEntityLink_4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 3</dc:creator>
  <cp:lastModifiedBy>Festival Tours</cp:lastModifiedBy>
  <dcterms:created xsi:type="dcterms:W3CDTF">2024-01-23T17:59:51Z</dcterms:created>
  <dcterms:modified xsi:type="dcterms:W3CDTF">2026-06-17T16:22:44Z</dcterms:modified>
</cp:coreProperties>
</file>