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cefitnet-my.sharepoint.com/personal/john_monsalve_cefit_edu_co/Documents/SISTEMAS/00 CONTRATACION Y SUPERVISION/2026/CAMARAS/JURIDICA/"/>
    </mc:Choice>
  </mc:AlternateContent>
  <xr:revisionPtr revIDLastSave="30" documentId="11_3518390FCCA09D2093F36319E6E518084F34D31A" xr6:coauthVersionLast="47" xr6:coauthVersionMax="47" xr10:uidLastSave="{722CDC4A-6926-4431-84EC-80CA48C4E204}"/>
  <bookViews>
    <workbookView xWindow="20370" yWindow="-120" windowWidth="29040" windowHeight="15720" xr2:uid="{00000000-000D-0000-FFFF-FFFF00000000}"/>
  </bookViews>
  <sheets>
    <sheet name="MATRIZ DE RIESGO" sheetId="9" r:id="rId1"/>
    <sheet name="MATRIZ G.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9" i="9" l="1"/>
  <c r="U9" i="9" s="1"/>
  <c r="O9" i="9"/>
  <c r="N9" i="9"/>
  <c r="L9" i="9"/>
  <c r="T8" i="9"/>
  <c r="U8" i="9" s="1"/>
  <c r="N8" i="9"/>
  <c r="L8" i="9"/>
  <c r="O8" i="9"/>
  <c r="T7" i="9"/>
  <c r="U7" i="9" s="1"/>
  <c r="N7" i="9"/>
  <c r="L7" i="9"/>
  <c r="J7" i="9"/>
  <c r="O7" i="9" s="1"/>
  <c r="T6" i="9"/>
  <c r="U6" i="9" s="1"/>
  <c r="N6" i="9"/>
  <c r="L6" i="9"/>
  <c r="O6" i="9"/>
  <c r="T5" i="9"/>
  <c r="U5" i="9" s="1"/>
  <c r="N5" i="9"/>
  <c r="L5" i="9"/>
  <c r="J5" i="9"/>
  <c r="O5" i="9" s="1"/>
  <c r="J4" i="1" l="1"/>
  <c r="O4" i="1" s="1"/>
  <c r="L4" i="1"/>
  <c r="N4" i="1"/>
  <c r="T4" i="1"/>
  <c r="U4" i="1" s="1"/>
  <c r="J5" i="1"/>
  <c r="O5" i="1" s="1"/>
  <c r="L5" i="1"/>
  <c r="N5" i="1"/>
  <c r="T5" i="1"/>
  <c r="U5" i="1" s="1"/>
  <c r="J6" i="1"/>
  <c r="O6" i="1" s="1"/>
  <c r="L6" i="1"/>
  <c r="N6" i="1"/>
  <c r="T6" i="1"/>
  <c r="U6" i="1" s="1"/>
  <c r="J7" i="1"/>
  <c r="O7" i="1" s="1"/>
  <c r="L7" i="1"/>
  <c r="N7" i="1"/>
  <c r="T7" i="1"/>
  <c r="U7" i="1" s="1"/>
  <c r="J8" i="1"/>
  <c r="O8" i="1" s="1"/>
  <c r="L8" i="1"/>
  <c r="N8" i="1"/>
  <c r="T8" i="1"/>
  <c r="U8" i="1" s="1"/>
  <c r="J9" i="1"/>
  <c r="O9" i="1" s="1"/>
  <c r="L9" i="1"/>
  <c r="N9" i="1"/>
  <c r="T9" i="1"/>
  <c r="U9" i="1" s="1"/>
  <c r="J10" i="1"/>
  <c r="O10" i="1" s="1"/>
  <c r="L10" i="1"/>
  <c r="N10" i="1"/>
  <c r="T10" i="1"/>
  <c r="U10" i="1" s="1"/>
  <c r="J11" i="1"/>
  <c r="O11" i="1" s="1"/>
  <c r="L11" i="1"/>
  <c r="N11" i="1"/>
  <c r="T11" i="1"/>
  <c r="U11" i="1" s="1"/>
  <c r="J12" i="1"/>
  <c r="O12" i="1" s="1"/>
  <c r="L12" i="1"/>
  <c r="N12" i="1"/>
  <c r="T12" i="1"/>
  <c r="U12" i="1" s="1"/>
  <c r="J13" i="1"/>
  <c r="O13" i="1" s="1"/>
  <c r="L13" i="1"/>
  <c r="N13" i="1"/>
  <c r="T13" i="1"/>
  <c r="U13" i="1" s="1"/>
  <c r="J14" i="1"/>
  <c r="O14" i="1" s="1"/>
  <c r="L14" i="1"/>
  <c r="N14" i="1"/>
  <c r="T14" i="1"/>
  <c r="U14" i="1" s="1"/>
  <c r="J15" i="1"/>
  <c r="O15" i="1" s="1"/>
  <c r="L15" i="1"/>
  <c r="N15" i="1"/>
  <c r="T15" i="1"/>
  <c r="U15" i="1" s="1"/>
  <c r="J16" i="1"/>
  <c r="O16" i="1" s="1"/>
  <c r="L16" i="1"/>
  <c r="N16" i="1"/>
  <c r="T16" i="1"/>
  <c r="U16" i="1" s="1"/>
  <c r="T3" i="1"/>
  <c r="U3" i="1" s="1"/>
  <c r="N3" i="1"/>
  <c r="L3" i="1"/>
  <c r="J3" i="1"/>
  <c r="O3" i="1" s="1"/>
</calcChain>
</file>

<file path=xl/sharedStrings.xml><?xml version="1.0" encoding="utf-8"?>
<sst xmlns="http://schemas.openxmlformats.org/spreadsheetml/2006/main" count="117" uniqueCount="54">
  <si>
    <t>N°</t>
  </si>
  <si>
    <t>CLASE</t>
  </si>
  <si>
    <t>FUENTE</t>
  </si>
  <si>
    <t>ETAPA</t>
  </si>
  <si>
    <t>TIPO</t>
  </si>
  <si>
    <t xml:space="preserve">DESCRIPCION </t>
  </si>
  <si>
    <t xml:space="preserve">CONCECUENCIA </t>
  </si>
  <si>
    <t>PROBABILDIAD</t>
  </si>
  <si>
    <t xml:space="preserve">IMPACTO </t>
  </si>
  <si>
    <t xml:space="preserve">VALORACION </t>
  </si>
  <si>
    <t xml:space="preserve">CATEGORIA </t>
  </si>
  <si>
    <t xml:space="preserve">CONTROLES </t>
  </si>
  <si>
    <t xml:space="preserve">IMPACTO DESPUES DEL TRATAMIENTO </t>
  </si>
  <si>
    <t>PROBABILIDAD</t>
  </si>
  <si>
    <t>IMPACTO</t>
  </si>
  <si>
    <t>AFECTA LA EJECUCION DEL CONTRATO</t>
  </si>
  <si>
    <t xml:space="preserve">A QUIEN SE LE ASIGNA </t>
  </si>
  <si>
    <t>RESPONSABLE</t>
  </si>
  <si>
    <t xml:space="preserve">FECHA  DE TRATAMIENTO </t>
  </si>
  <si>
    <t>INICIO</t>
  </si>
  <si>
    <t xml:space="preserve">TERMINA </t>
  </si>
  <si>
    <t xml:space="preserve">MONITOREO </t>
  </si>
  <si>
    <t xml:space="preserve">ACTIVIDADES </t>
  </si>
  <si>
    <t>PERIODICIDAD</t>
  </si>
  <si>
    <t xml:space="preserve">VALORACION CUANTITATIVA </t>
  </si>
  <si>
    <t>General</t>
  </si>
  <si>
    <t>Especifico</t>
  </si>
  <si>
    <t>Externa</t>
  </si>
  <si>
    <t>Selección</t>
  </si>
  <si>
    <t xml:space="preserve">Ejecucion </t>
  </si>
  <si>
    <t>Operacionales</t>
  </si>
  <si>
    <t>Financieros</t>
  </si>
  <si>
    <t>Regulatorios</t>
  </si>
  <si>
    <t>VALOR CONTRATO</t>
  </si>
  <si>
    <t>PORCENTAJE INPACTO DE LISTA</t>
  </si>
  <si>
    <t>PORCENTAJE INPACTO ASIGNADO</t>
  </si>
  <si>
    <t>Contratista</t>
  </si>
  <si>
    <t xml:space="preserve">Cambios regulatorios,
administrativos y legales
</t>
  </si>
  <si>
    <t>Afectación significativa en las
condiciones del contrato</t>
  </si>
  <si>
    <t>Financiacion y liquidez del contratista</t>
  </si>
  <si>
    <t>Desde el perfeccionamiento del contrato</t>
  </si>
  <si>
    <t>SI</t>
  </si>
  <si>
    <t xml:space="preserve"> Incumplimiento de las obligaciones adquiridas con  la entidad</t>
  </si>
  <si>
    <t>Desde el perfeccionamiento del 
contrato/         Acreditar experiencia en contratos de similar naturaleza de igual o mayor valor al presupuestos asignado</t>
  </si>
  <si>
    <t>Objeto:</t>
  </si>
  <si>
    <t xml:space="preserve">Se presenta cuando el contratista incumple obligaciones contractuales prestando deficientemente el servicio, de forma indebida o por debajo de los estandades minimos señalados en el estudio previo 
</t>
  </si>
  <si>
    <t>Demora de la adecuacion de los procesos administrativos para dar cumplimiento a la norma</t>
  </si>
  <si>
    <t xml:space="preserve">Supervisión del trabajo realizado/
requerimientos al contratista </t>
  </si>
  <si>
    <t xml:space="preserve">Se presenta cuando el contratista incumple con cualquiera de las estipulaciones del contrato
</t>
  </si>
  <si>
    <t>Restrazos en la implementacion  de un plan de trabajo para la actualizacion de los inventarios, Sanciones legales y economicas</t>
  </si>
  <si>
    <t>junio</t>
  </si>
  <si>
    <t xml:space="preserve">Se presenta por la indisponibilidad de las plataformas del etado a la hora de reportar la documentacion contractual y de supervision
</t>
  </si>
  <si>
    <t>Restrazos en el reporte de la informacion a los entes de control en las plataformas dispuestas por ellos</t>
  </si>
  <si>
    <t>ADQUISICIÓN, SUMINISTRO, INSTALACIÓN Y CONFIGURACIÓN DE SISTEMAS DE VIDEOVIGILANCIA, INCLUYENDO CÁMARAS DE SEGURIDAD, EQUIPOS COMPLEMENTARIOS Y MANO DE OBRA, DESTINADOS A FORTALECER LAS CONDICIONES DE SEGURIDAD, CONTROL Y MONITOREO DE LAS INSTALACIONES Y DE LA INFRAESTRUCTURA TECNOLÓGICA DEL CEFIT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</si>
</sst>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_);[Red]\(&quot;$&quot;\ #,##0\)"/>
    <numFmt numFmtId="165" formatCode="_(&quot;$&quot;\ * #,##0.00_);_(&quot;$&quot;\ * \(#,##0.00\);_(&quot;$&quot;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165" fontId="0" fillId="0" borderId="1" xfId="1" applyFont="1" applyBorder="1" applyAlignment="1">
      <alignment horizontal="center"/>
    </xf>
    <xf numFmtId="165" fontId="0" fillId="0" borderId="0" xfId="1" applyFont="1" applyAlignment="1">
      <alignment horizontal="center"/>
    </xf>
    <xf numFmtId="9" fontId="0" fillId="0" borderId="1" xfId="2" applyFont="1" applyBorder="1" applyAlignment="1">
      <alignment horizontal="center"/>
    </xf>
    <xf numFmtId="9" fontId="0" fillId="0" borderId="0" xfId="2" applyFont="1" applyAlignment="1">
      <alignment horizontal="center"/>
    </xf>
    <xf numFmtId="9" fontId="0" fillId="0" borderId="1" xfId="2" applyFont="1" applyBorder="1" applyAlignment="1" applyProtection="1">
      <alignment horizontal="center"/>
      <protection hidden="1"/>
    </xf>
    <xf numFmtId="9" fontId="0" fillId="0" borderId="0" xfId="2" applyFont="1" applyAlignment="1" applyProtection="1">
      <alignment horizontal="center"/>
      <protection hidden="1"/>
    </xf>
    <xf numFmtId="165" fontId="0" fillId="0" borderId="1" xfId="0" applyNumberFormat="1" applyBorder="1" applyProtection="1">
      <protection hidden="1"/>
    </xf>
    <xf numFmtId="0" fontId="0" fillId="0" borderId="0" xfId="0" applyProtection="1">
      <protection hidden="1"/>
    </xf>
    <xf numFmtId="0" fontId="2" fillId="2" borderId="1" xfId="0" applyFont="1" applyFill="1" applyBorder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9" fontId="4" fillId="0" borderId="1" xfId="2" applyFont="1" applyBorder="1" applyAlignment="1">
      <alignment horizontal="center" vertical="center"/>
    </xf>
    <xf numFmtId="165" fontId="4" fillId="0" borderId="1" xfId="0" applyNumberFormat="1" applyFont="1" applyBorder="1" applyAlignment="1" applyProtection="1">
      <alignment vertical="center"/>
      <protection hidden="1"/>
    </xf>
    <xf numFmtId="0" fontId="4" fillId="6" borderId="1" xfId="0" applyFont="1" applyFill="1" applyBorder="1" applyAlignment="1">
      <alignment vertical="center"/>
    </xf>
    <xf numFmtId="0" fontId="4" fillId="0" borderId="1" xfId="0" applyFont="1" applyBorder="1" applyAlignment="1" applyProtection="1">
      <alignment vertical="center"/>
      <protection hidden="1"/>
    </xf>
    <xf numFmtId="0" fontId="4" fillId="0" borderId="0" xfId="0" applyFont="1" applyAlignment="1">
      <alignment vertical="center"/>
    </xf>
    <xf numFmtId="0" fontId="4" fillId="0" borderId="1" xfId="0" quotePrefix="1" applyFont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9" fontId="4" fillId="0" borderId="1" xfId="2" applyFont="1" applyBorder="1" applyAlignment="1" applyProtection="1">
      <alignment horizontal="center" vertical="center" wrapText="1"/>
      <protection hidden="1"/>
    </xf>
    <xf numFmtId="0" fontId="4" fillId="0" borderId="0" xfId="0" applyFont="1"/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 applyProtection="1">
      <alignment horizontal="center"/>
      <protection hidden="1"/>
    </xf>
    <xf numFmtId="0" fontId="7" fillId="0" borderId="0" xfId="0" applyFont="1"/>
    <xf numFmtId="14" fontId="7" fillId="0" borderId="0" xfId="0" applyNumberFormat="1" applyFont="1"/>
    <xf numFmtId="0" fontId="8" fillId="0" borderId="7" xfId="0" applyFont="1" applyBorder="1" applyAlignment="1">
      <alignment horizontal="center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/>
    </xf>
    <xf numFmtId="9" fontId="6" fillId="3" borderId="5" xfId="2" applyFont="1" applyFill="1" applyBorder="1" applyAlignment="1" applyProtection="1">
      <alignment horizontal="center" vertical="center" wrapText="1"/>
      <protection hidden="1"/>
    </xf>
    <xf numFmtId="9" fontId="6" fillId="3" borderId="6" xfId="2" applyFont="1" applyFill="1" applyBorder="1" applyAlignment="1" applyProtection="1">
      <alignment horizontal="center" vertical="center" wrapText="1"/>
      <protection hidden="1"/>
    </xf>
    <xf numFmtId="165" fontId="6" fillId="3" borderId="5" xfId="1" applyFont="1" applyFill="1" applyBorder="1" applyAlignment="1">
      <alignment horizontal="center" vertical="center" wrapText="1"/>
    </xf>
    <xf numFmtId="165" fontId="6" fillId="3" borderId="6" xfId="1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9" fontId="6" fillId="3" borderId="5" xfId="2" applyFont="1" applyFill="1" applyBorder="1" applyAlignment="1">
      <alignment horizontal="center" vertical="center" wrapText="1"/>
    </xf>
    <xf numFmtId="9" fontId="6" fillId="3" borderId="6" xfId="2" applyFont="1" applyFill="1" applyBorder="1" applyAlignment="1">
      <alignment horizontal="center" vertical="center" wrapText="1"/>
    </xf>
    <xf numFmtId="0" fontId="6" fillId="3" borderId="5" xfId="0" applyFont="1" applyFill="1" applyBorder="1" applyAlignment="1" applyProtection="1">
      <alignment horizontal="center" vertical="center" wrapText="1"/>
      <protection hidden="1"/>
    </xf>
    <xf numFmtId="0" fontId="6" fillId="3" borderId="6" xfId="0" applyFont="1" applyFill="1" applyBorder="1" applyAlignment="1" applyProtection="1">
      <alignment horizontal="center" vertical="center" wrapText="1"/>
      <protection hidden="1"/>
    </xf>
    <xf numFmtId="0" fontId="6" fillId="5" borderId="2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3" borderId="5" xfId="0" applyFont="1" applyFill="1" applyBorder="1" applyAlignment="1" applyProtection="1">
      <alignment horizontal="center" vertical="center"/>
      <protection hidden="1"/>
    </xf>
    <xf numFmtId="0" fontId="2" fillId="3" borderId="6" xfId="0" applyFont="1" applyFill="1" applyBorder="1" applyAlignment="1" applyProtection="1">
      <alignment horizontal="center" vertical="center"/>
      <protection hidden="1"/>
    </xf>
    <xf numFmtId="165" fontId="2" fillId="3" borderId="5" xfId="1" applyFont="1" applyFill="1" applyBorder="1" applyAlignment="1">
      <alignment horizontal="center" vertical="center" wrapText="1"/>
    </xf>
    <xf numFmtId="165" fontId="2" fillId="3" borderId="6" xfId="1" applyFont="1" applyFill="1" applyBorder="1" applyAlignment="1">
      <alignment horizontal="center" vertical="center" wrapText="1"/>
    </xf>
    <xf numFmtId="9" fontId="2" fillId="3" borderId="5" xfId="2" applyFont="1" applyFill="1" applyBorder="1" applyAlignment="1" applyProtection="1">
      <alignment horizontal="center" vertical="center" wrapText="1"/>
      <protection hidden="1"/>
    </xf>
    <xf numFmtId="9" fontId="2" fillId="3" borderId="6" xfId="2" applyFont="1" applyFill="1" applyBorder="1" applyAlignment="1" applyProtection="1">
      <alignment horizontal="center" vertical="center" wrapText="1"/>
      <protection hidden="1"/>
    </xf>
    <xf numFmtId="9" fontId="2" fillId="3" borderId="5" xfId="2" applyFont="1" applyFill="1" applyBorder="1" applyAlignment="1">
      <alignment horizontal="center" vertical="center" wrapText="1"/>
    </xf>
    <xf numFmtId="9" fontId="2" fillId="3" borderId="6" xfId="2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352425</xdr:colOff>
      <xdr:row>0</xdr:row>
      <xdr:rowOff>123825</xdr:rowOff>
    </xdr:from>
    <xdr:to>
      <xdr:col>4</xdr:col>
      <xdr:colOff>606425</xdr:colOff>
      <xdr:row>1</xdr:row>
      <xdr:rowOff>320675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54AFD6C3-515E-11D0-DB5B-3AA02F0AEC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8725" y="123825"/>
          <a:ext cx="1435100" cy="787400"/>
        </a:xfrm>
        <a:prstGeom prst="rect">
          <a:avLst/>
        </a:prstGeom>
      </xdr:spPr>
    </xdr:pic>
    <xdr:clientData/>
  </xdr:twoCellAnchor>
  <xdr:twoCellAnchor editAs="oneCell">
    <xdr:from>
      <xdr:col>24</xdr:col>
      <xdr:colOff>419100</xdr:colOff>
      <xdr:row>0</xdr:row>
      <xdr:rowOff>209550</xdr:rowOff>
    </xdr:from>
    <xdr:to>
      <xdr:col>26</xdr:col>
      <xdr:colOff>292100</xdr:colOff>
      <xdr:row>1</xdr:row>
      <xdr:rowOff>191770</xdr:rowOff>
    </xdr:to>
    <xdr:pic>
      <xdr:nvPicPr>
        <xdr:cNvPr id="3" name="Imagen 2" descr="Logotipo&#10;&#10;Descripción generada automáticamente">
          <a:extLst>
            <a:ext uri="{FF2B5EF4-FFF2-40B4-BE49-F238E27FC236}">
              <a16:creationId xmlns:a16="http://schemas.microsoft.com/office/drawing/2014/main" id="{4EF853F3-BCED-51CD-78F5-8F97A91DFD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26225" y="209550"/>
          <a:ext cx="1435100" cy="5727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"/>
  <sheetViews>
    <sheetView tabSelected="1" workbookViewId="0">
      <selection activeCell="C2" sqref="C2:E2"/>
    </sheetView>
  </sheetViews>
  <sheetFormatPr baseColWidth="10" defaultRowHeight="15" x14ac:dyDescent="0.25"/>
  <cols>
    <col min="1" max="1" width="3.28515625" customWidth="1"/>
    <col min="2" max="2" width="9.85546875" bestFit="1" customWidth="1"/>
    <col min="3" max="3" width="7.85546875" bestFit="1" customWidth="1"/>
    <col min="4" max="4" width="9.85546875" bestFit="1" customWidth="1"/>
    <col min="5" max="5" width="12" customWidth="1"/>
    <col min="6" max="6" width="25.140625" style="6" customWidth="1"/>
    <col min="7" max="7" width="20.42578125" style="6" customWidth="1"/>
    <col min="8" max="8" width="10.28515625" style="1" customWidth="1"/>
    <col min="9" max="10" width="8.42578125" style="1" customWidth="1"/>
    <col min="11" max="11" width="11.7109375" style="8" customWidth="1"/>
    <col min="12" max="12" width="12.42578125" style="12" customWidth="1"/>
    <col min="13" max="13" width="11.7109375" style="10" customWidth="1"/>
    <col min="14" max="14" width="12.5703125" style="14" customWidth="1"/>
    <col min="15" max="16" width="11.7109375" customWidth="1"/>
    <col min="17" max="17" width="14.140625" customWidth="1"/>
    <col min="18" max="19" width="11.7109375" customWidth="1"/>
    <col min="20" max="21" width="11.7109375" style="14" customWidth="1"/>
    <col min="22" max="27" width="11.7109375" customWidth="1"/>
  </cols>
  <sheetData>
    <row r="1" spans="1:27" s="32" customFormat="1" ht="46.5" customHeight="1" x14ac:dyDescent="0.2">
      <c r="V1" s="33"/>
      <c r="W1" s="33"/>
    </row>
    <row r="2" spans="1:27" s="32" customFormat="1" ht="42" customHeight="1" x14ac:dyDescent="0.2">
      <c r="C2" s="34" t="s">
        <v>44</v>
      </c>
      <c r="D2" s="34"/>
      <c r="E2" s="34"/>
      <c r="F2" s="44" t="s">
        <v>53</v>
      </c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</row>
    <row r="3" spans="1:27" s="29" customFormat="1" ht="11.25" x14ac:dyDescent="0.2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5" t="s">
        <v>5</v>
      </c>
      <c r="G3" s="35" t="s">
        <v>6</v>
      </c>
      <c r="H3" s="35" t="s">
        <v>7</v>
      </c>
      <c r="I3" s="35" t="s">
        <v>8</v>
      </c>
      <c r="J3" s="35" t="s">
        <v>9</v>
      </c>
      <c r="K3" s="42" t="s">
        <v>33</v>
      </c>
      <c r="L3" s="40" t="s">
        <v>34</v>
      </c>
      <c r="M3" s="46" t="s">
        <v>35</v>
      </c>
      <c r="N3" s="48" t="s">
        <v>24</v>
      </c>
      <c r="O3" s="37" t="s">
        <v>10</v>
      </c>
      <c r="P3" s="35" t="s">
        <v>16</v>
      </c>
      <c r="Q3" s="37" t="s">
        <v>11</v>
      </c>
      <c r="R3" s="50" t="s">
        <v>12</v>
      </c>
      <c r="S3" s="51"/>
      <c r="T3" s="51"/>
      <c r="U3" s="52"/>
      <c r="V3" s="35" t="s">
        <v>15</v>
      </c>
      <c r="W3" s="37" t="s">
        <v>17</v>
      </c>
      <c r="X3" s="39" t="s">
        <v>18</v>
      </c>
      <c r="Y3" s="39"/>
      <c r="Z3" s="39" t="s">
        <v>21</v>
      </c>
      <c r="AA3" s="39"/>
    </row>
    <row r="4" spans="1:27" s="29" customFormat="1" ht="25.5" customHeight="1" x14ac:dyDescent="0.2">
      <c r="A4" s="38"/>
      <c r="B4" s="38"/>
      <c r="C4" s="38"/>
      <c r="D4" s="38"/>
      <c r="E4" s="38"/>
      <c r="F4" s="36"/>
      <c r="G4" s="36"/>
      <c r="H4" s="36"/>
      <c r="I4" s="36"/>
      <c r="J4" s="36"/>
      <c r="K4" s="43"/>
      <c r="L4" s="41"/>
      <c r="M4" s="47"/>
      <c r="N4" s="49"/>
      <c r="O4" s="38"/>
      <c r="P4" s="36"/>
      <c r="Q4" s="38"/>
      <c r="R4" s="30" t="s">
        <v>13</v>
      </c>
      <c r="S4" s="30" t="s">
        <v>14</v>
      </c>
      <c r="T4" s="31" t="s">
        <v>9</v>
      </c>
      <c r="U4" s="31" t="s">
        <v>10</v>
      </c>
      <c r="V4" s="36"/>
      <c r="W4" s="38"/>
      <c r="X4" s="30" t="s">
        <v>19</v>
      </c>
      <c r="Y4" s="30" t="s">
        <v>20</v>
      </c>
      <c r="Z4" s="30" t="s">
        <v>22</v>
      </c>
      <c r="AA4" s="30" t="s">
        <v>23</v>
      </c>
    </row>
    <row r="5" spans="1:27" s="25" customFormat="1" ht="107.25" customHeight="1" x14ac:dyDescent="0.25">
      <c r="A5" s="17">
        <v>1</v>
      </c>
      <c r="B5" s="17" t="s">
        <v>26</v>
      </c>
      <c r="C5" s="17" t="s">
        <v>27</v>
      </c>
      <c r="D5" s="17" t="s">
        <v>29</v>
      </c>
      <c r="E5" s="17" t="s">
        <v>30</v>
      </c>
      <c r="F5" s="18" t="s">
        <v>45</v>
      </c>
      <c r="G5" s="18" t="s">
        <v>46</v>
      </c>
      <c r="H5" s="19">
        <v>1</v>
      </c>
      <c r="I5" s="19">
        <v>3</v>
      </c>
      <c r="J5" s="19">
        <f>SUM(H5+I5)</f>
        <v>4</v>
      </c>
      <c r="K5" s="20">
        <v>14968636</v>
      </c>
      <c r="L5" s="28" t="str">
        <f>IFERROR(VLOOKUP(I5,#REF!,2,FALSE),"INGRESAR EL IMPACTO")</f>
        <v>INGRESAR EL IMPACTO</v>
      </c>
      <c r="M5" s="21">
        <v>0.35</v>
      </c>
      <c r="N5" s="22">
        <f>K5*M5</f>
        <v>5239022.5999999996</v>
      </c>
      <c r="O5" s="23" t="str">
        <f>IF(AND(J5&gt;=2,J5&lt;=4),"Riesgo Bajo",IF(J5=5,"Riesgo Medio",IF(OR(J5=6,J5=7),"Riesgo Alto",IF(AND(J5&gt;=8,J5&lt;=10),"Riesto Extremo"," "))))</f>
        <v>Riesgo Bajo</v>
      </c>
      <c r="P5" s="17" t="s">
        <v>36</v>
      </c>
      <c r="Q5" s="18" t="s">
        <v>47</v>
      </c>
      <c r="R5" s="17">
        <v>1</v>
      </c>
      <c r="S5" s="17">
        <v>2</v>
      </c>
      <c r="T5" s="24">
        <f>SUM(R5+S5)</f>
        <v>3</v>
      </c>
      <c r="U5" s="24" t="str">
        <f>IF(AND(T5&gt;=2,T5&lt;=4),"Riesgo Bajo",IF(T5=5,"Riesgo Medio",IF(OR(T5=6,T5=7),"Riesgo Alto",IF(AND(T5&gt;=8,T5&lt;=10),"Riesto Extremo",""))))</f>
        <v>Riesgo Bajo</v>
      </c>
      <c r="V5" s="17" t="s">
        <v>41</v>
      </c>
      <c r="W5" s="17"/>
      <c r="X5" s="17" t="s">
        <v>50</v>
      </c>
      <c r="Y5" s="17" t="s">
        <v>50</v>
      </c>
      <c r="Z5" s="17"/>
      <c r="AA5" s="17"/>
    </row>
    <row r="6" spans="1:27" s="25" customFormat="1" ht="46.5" customHeight="1" x14ac:dyDescent="0.25">
      <c r="A6" s="17">
        <v>2</v>
      </c>
      <c r="B6" s="17" t="s">
        <v>25</v>
      </c>
      <c r="C6" s="17" t="s">
        <v>27</v>
      </c>
      <c r="D6" s="17" t="s">
        <v>29</v>
      </c>
      <c r="E6" s="17" t="s">
        <v>31</v>
      </c>
      <c r="F6" s="18" t="s">
        <v>39</v>
      </c>
      <c r="G6" s="18" t="s">
        <v>42</v>
      </c>
      <c r="H6" s="19">
        <v>1</v>
      </c>
      <c r="I6" s="19">
        <v>4</v>
      </c>
      <c r="J6" s="19">
        <v>3</v>
      </c>
      <c r="K6" s="20">
        <v>14968636</v>
      </c>
      <c r="L6" s="28" t="str">
        <f>IFERROR(VLOOKUP(I6,#REF!,2,FALSE),"INGRESAR EL IMPACTO")</f>
        <v>INGRESAR EL IMPACTO</v>
      </c>
      <c r="M6" s="21">
        <v>0.2</v>
      </c>
      <c r="N6" s="22">
        <f t="shared" ref="N6:N8" si="0">K6*M6</f>
        <v>2993727.2</v>
      </c>
      <c r="O6" s="23" t="str">
        <f t="shared" ref="O6:O8" si="1">IF(AND(J6&gt;=2,J6&lt;=4),"Riesgo Bajo",IF(J6=5,"Riesgo Medio",IF(OR(J6=6,J6=7),"Riesgo Alto",IF(AND(J6&gt;=8,J6&lt;=10),"Riesto Extremo"," "))))</f>
        <v>Riesgo Bajo</v>
      </c>
      <c r="P6" s="17" t="s">
        <v>36</v>
      </c>
      <c r="Q6" s="18" t="s">
        <v>43</v>
      </c>
      <c r="R6" s="17">
        <v>1</v>
      </c>
      <c r="S6" s="17">
        <v>1</v>
      </c>
      <c r="T6" s="24">
        <f t="shared" ref="T6:T8" si="2">SUM(R6+S6)</f>
        <v>2</v>
      </c>
      <c r="U6" s="24" t="str">
        <f t="shared" ref="U6:U8" si="3">IF(AND(T6&gt;=2,T6&lt;=4),"Riesgo Bajo",IF(T6=5,"Riesgo Medio",IF(OR(T6=6,T6=7),"Riesgo Alto",IF(AND(T6&gt;=8,T6&lt;=10),"Riesto Extremo",""))))</f>
        <v>Riesgo Bajo</v>
      </c>
      <c r="V6" s="17" t="s">
        <v>41</v>
      </c>
      <c r="W6" s="17"/>
      <c r="X6" s="17" t="s">
        <v>50</v>
      </c>
      <c r="Y6" s="17" t="s">
        <v>50</v>
      </c>
      <c r="Z6" s="17"/>
      <c r="AA6" s="17"/>
    </row>
    <row r="7" spans="1:27" s="25" customFormat="1" ht="33.75" x14ac:dyDescent="0.25">
      <c r="A7" s="26">
        <v>3</v>
      </c>
      <c r="B7" s="17" t="s">
        <v>25</v>
      </c>
      <c r="C7" s="17" t="s">
        <v>27</v>
      </c>
      <c r="D7" s="17" t="s">
        <v>28</v>
      </c>
      <c r="E7" s="17" t="s">
        <v>32</v>
      </c>
      <c r="F7" s="18" t="s">
        <v>37</v>
      </c>
      <c r="G7" s="18" t="s">
        <v>38</v>
      </c>
      <c r="H7" s="19">
        <v>2</v>
      </c>
      <c r="I7" s="19">
        <v>3</v>
      </c>
      <c r="J7" s="19">
        <f t="shared" ref="J7" si="4">SUM(H7+I7)</f>
        <v>5</v>
      </c>
      <c r="K7" s="20">
        <v>14968636</v>
      </c>
      <c r="L7" s="28" t="str">
        <f>IFERROR(VLOOKUP(I7,#REF!,2,FALSE),"INGRESAR EL IMPACTO")</f>
        <v>INGRESAR EL IMPACTO</v>
      </c>
      <c r="M7" s="21">
        <v>0.08</v>
      </c>
      <c r="N7" s="22">
        <f t="shared" si="0"/>
        <v>1197490.8800000001</v>
      </c>
      <c r="O7" s="27" t="str">
        <f t="shared" si="1"/>
        <v>Riesgo Medio</v>
      </c>
      <c r="P7" s="17" t="s">
        <v>36</v>
      </c>
      <c r="Q7" s="18" t="s">
        <v>40</v>
      </c>
      <c r="R7" s="17">
        <v>1</v>
      </c>
      <c r="S7" s="17">
        <v>1</v>
      </c>
      <c r="T7" s="24">
        <f t="shared" si="2"/>
        <v>2</v>
      </c>
      <c r="U7" s="24" t="str">
        <f t="shared" si="3"/>
        <v>Riesgo Bajo</v>
      </c>
      <c r="V7" s="17" t="s">
        <v>41</v>
      </c>
      <c r="W7" s="17"/>
      <c r="X7" s="17" t="s">
        <v>50</v>
      </c>
      <c r="Y7" s="17" t="s">
        <v>50</v>
      </c>
      <c r="Z7" s="17"/>
      <c r="AA7" s="17"/>
    </row>
    <row r="8" spans="1:27" s="25" customFormat="1" ht="68.25" customHeight="1" x14ac:dyDescent="0.25">
      <c r="A8" s="26">
        <v>6</v>
      </c>
      <c r="B8" s="17" t="s">
        <v>26</v>
      </c>
      <c r="C8" s="17" t="s">
        <v>27</v>
      </c>
      <c r="D8" s="17" t="s">
        <v>29</v>
      </c>
      <c r="E8" s="17" t="s">
        <v>30</v>
      </c>
      <c r="F8" s="18" t="s">
        <v>48</v>
      </c>
      <c r="G8" s="18" t="s">
        <v>49</v>
      </c>
      <c r="H8" s="19">
        <v>2</v>
      </c>
      <c r="I8" s="19">
        <v>5</v>
      </c>
      <c r="J8" s="19">
        <v>5</v>
      </c>
      <c r="K8" s="20">
        <v>14968636</v>
      </c>
      <c r="L8" s="28" t="str">
        <f>IFERROR(VLOOKUP(I8,#REF!,2,FALSE),"INGRESAR EL IMPACTO")</f>
        <v>INGRESAR EL IMPACTO</v>
      </c>
      <c r="M8" s="21">
        <v>0.15</v>
      </c>
      <c r="N8" s="22">
        <f t="shared" si="0"/>
        <v>2245295.4</v>
      </c>
      <c r="O8" s="27" t="str">
        <f t="shared" si="1"/>
        <v>Riesgo Medio</v>
      </c>
      <c r="P8" s="17" t="s">
        <v>36</v>
      </c>
      <c r="Q8" s="18" t="s">
        <v>47</v>
      </c>
      <c r="R8" s="17">
        <v>1</v>
      </c>
      <c r="S8" s="17">
        <v>1</v>
      </c>
      <c r="T8" s="24">
        <f t="shared" si="2"/>
        <v>2</v>
      </c>
      <c r="U8" s="24" t="str">
        <f t="shared" si="3"/>
        <v>Riesgo Bajo</v>
      </c>
      <c r="V8" s="17" t="s">
        <v>41</v>
      </c>
      <c r="W8" s="17"/>
      <c r="X8" s="17" t="s">
        <v>50</v>
      </c>
      <c r="Y8" s="17" t="s">
        <v>50</v>
      </c>
      <c r="Z8" s="17"/>
      <c r="AA8" s="17"/>
    </row>
    <row r="9" spans="1:27" ht="56.25" x14ac:dyDescent="0.25">
      <c r="A9" s="26">
        <v>6</v>
      </c>
      <c r="B9" s="17" t="s">
        <v>26</v>
      </c>
      <c r="C9" s="17" t="s">
        <v>27</v>
      </c>
      <c r="D9" s="17" t="s">
        <v>29</v>
      </c>
      <c r="E9" s="17" t="s">
        <v>30</v>
      </c>
      <c r="F9" s="18" t="s">
        <v>51</v>
      </c>
      <c r="G9" s="18" t="s">
        <v>52</v>
      </c>
      <c r="H9" s="19">
        <v>4</v>
      </c>
      <c r="I9" s="19">
        <v>5</v>
      </c>
      <c r="J9" s="19">
        <v>5</v>
      </c>
      <c r="K9" s="20">
        <v>14968636</v>
      </c>
      <c r="L9" s="28" t="str">
        <f>IFERROR(VLOOKUP(I9,#REF!,2,FALSE),"INGRESAR EL IMPACTO")</f>
        <v>INGRESAR EL IMPACTO</v>
      </c>
      <c r="M9" s="21">
        <v>0.15</v>
      </c>
      <c r="N9" s="22">
        <f t="shared" ref="N9" si="5">K9*M9</f>
        <v>2245295.4</v>
      </c>
      <c r="O9" s="27" t="str">
        <f t="shared" ref="O9" si="6">IF(AND(J9&gt;=2,J9&lt;=4),"Riesgo Bajo",IF(J9=5,"Riesgo Medio",IF(OR(J9=6,J9=7),"Riesgo Alto",IF(AND(J9&gt;=8,J9&lt;=10),"Riesto Extremo"," "))))</f>
        <v>Riesgo Medio</v>
      </c>
      <c r="P9" s="17" t="s">
        <v>36</v>
      </c>
      <c r="Q9" s="18" t="s">
        <v>47</v>
      </c>
      <c r="R9" s="17">
        <v>1</v>
      </c>
      <c r="S9" s="17">
        <v>1</v>
      </c>
      <c r="T9" s="24">
        <f t="shared" ref="T9" si="7">SUM(R9+S9)</f>
        <v>2</v>
      </c>
      <c r="U9" s="24" t="str">
        <f t="shared" ref="U9" si="8">IF(AND(T9&gt;=2,T9&lt;=4),"Riesgo Bajo",IF(T9=5,"Riesgo Medio",IF(OR(T9=6,T9=7),"Riesgo Alto",IF(AND(T9&gt;=8,T9&lt;=10),"Riesto Extremo",""))))</f>
        <v>Riesgo Bajo</v>
      </c>
      <c r="V9" s="17" t="s">
        <v>41</v>
      </c>
      <c r="W9" s="17"/>
      <c r="X9" s="17" t="s">
        <v>50</v>
      </c>
      <c r="Y9" s="17" t="s">
        <v>50</v>
      </c>
      <c r="Z9" s="17"/>
      <c r="AA9" s="17"/>
    </row>
    <row r="10" spans="1:27" x14ac:dyDescent="0.25">
      <c r="G10" s="18"/>
    </row>
  </sheetData>
  <sheetProtection formatCells="0" formatColumns="0" selectLockedCells="1" autoFilter="0"/>
  <mergeCells count="24">
    <mergeCell ref="A3:A4"/>
    <mergeCell ref="B3:B4"/>
    <mergeCell ref="C3:C4"/>
    <mergeCell ref="D3:D4"/>
    <mergeCell ref="E3:E4"/>
    <mergeCell ref="Z3:AA3"/>
    <mergeCell ref="M3:M4"/>
    <mergeCell ref="N3:N4"/>
    <mergeCell ref="O3:O4"/>
    <mergeCell ref="P3:P4"/>
    <mergeCell ref="Q3:Q4"/>
    <mergeCell ref="R3:U3"/>
    <mergeCell ref="C2:E2"/>
    <mergeCell ref="V3:V4"/>
    <mergeCell ref="W3:W4"/>
    <mergeCell ref="X3:Y3"/>
    <mergeCell ref="L3:L4"/>
    <mergeCell ref="F3:F4"/>
    <mergeCell ref="G3:G4"/>
    <mergeCell ref="H3:H4"/>
    <mergeCell ref="I3:I4"/>
    <mergeCell ref="J3:J4"/>
    <mergeCell ref="K3:K4"/>
    <mergeCell ref="F2:Y2"/>
  </mergeCells>
  <phoneticPr fontId="3" type="noConversion"/>
  <dataValidations count="3">
    <dataValidation type="list" allowBlank="1" showInputMessage="1" showErrorMessage="1" sqref="V5:V9" xr:uid="{00000000-0002-0000-0000-000000000000}">
      <formula1>"SI,NO"</formula1>
    </dataValidation>
    <dataValidation type="whole" allowBlank="1" showInputMessage="1" showErrorMessage="1" error="No se permiten valores menores a 1 o mayores a 5" prompt="Ingrese valores entre 1 y 5" sqref="R5:S9 H5:I9" xr:uid="{00000000-0002-0000-0000-000001000000}">
      <formula1>1</formula1>
      <formula2>5</formula2>
    </dataValidation>
    <dataValidation type="list" allowBlank="1" showInputMessage="1" showErrorMessage="1" sqref="W5:W9 B5:E9 P5:P9" xr:uid="{00000000-0002-0000-0000-000002000000}">
      <formula1>#REF!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6"/>
  <sheetViews>
    <sheetView workbookViewId="0">
      <selection activeCell="B3" sqref="B3"/>
    </sheetView>
  </sheetViews>
  <sheetFormatPr baseColWidth="10" defaultRowHeight="15" x14ac:dyDescent="0.25"/>
  <cols>
    <col min="1" max="1" width="3.28515625" customWidth="1"/>
    <col min="2" max="2" width="7.42578125" customWidth="1"/>
    <col min="3" max="3" width="9.140625" customWidth="1"/>
    <col min="4" max="4" width="7.7109375" customWidth="1"/>
    <col min="5" max="5" width="6.42578125" customWidth="1"/>
    <col min="6" max="6" width="36.5703125" style="6" customWidth="1"/>
    <col min="7" max="7" width="37.28515625" style="6" customWidth="1"/>
    <col min="8" max="8" width="14.140625" bestFit="1" customWidth="1"/>
    <col min="9" max="9" width="9.7109375" style="1" bestFit="1" customWidth="1"/>
    <col min="10" max="10" width="13.28515625" style="1" bestFit="1" customWidth="1"/>
    <col min="11" max="11" width="20.140625" style="8" customWidth="1"/>
    <col min="12" max="12" width="25.5703125" style="12" customWidth="1"/>
    <col min="13" max="13" width="16.7109375" style="10" customWidth="1"/>
    <col min="14" max="14" width="27.85546875" style="14" customWidth="1"/>
    <col min="15" max="15" width="16.5703125" customWidth="1"/>
    <col min="16" max="16" width="11.42578125" customWidth="1"/>
    <col min="17" max="17" width="14.140625" bestFit="1" customWidth="1"/>
    <col min="18" max="18" width="14" customWidth="1"/>
    <col min="19" max="19" width="13.28515625" bestFit="1" customWidth="1"/>
    <col min="20" max="20" width="15" style="14" customWidth="1"/>
    <col min="21" max="21" width="15.7109375" style="14" customWidth="1"/>
    <col min="22" max="22" width="21.42578125" customWidth="1"/>
    <col min="23" max="23" width="22" customWidth="1"/>
    <col min="24" max="24" width="19" customWidth="1"/>
    <col min="25" max="26" width="14.5703125" customWidth="1"/>
    <col min="27" max="27" width="15.42578125" customWidth="1"/>
  </cols>
  <sheetData>
    <row r="1" spans="1:27" x14ac:dyDescent="0.25">
      <c r="A1" s="67" t="s">
        <v>0</v>
      </c>
      <c r="B1" s="67" t="s">
        <v>1</v>
      </c>
      <c r="C1" s="67" t="s">
        <v>2</v>
      </c>
      <c r="D1" s="67" t="s">
        <v>3</v>
      </c>
      <c r="E1" s="67" t="s">
        <v>4</v>
      </c>
      <c r="F1" s="64" t="s">
        <v>5</v>
      </c>
      <c r="G1" s="64" t="s">
        <v>6</v>
      </c>
      <c r="H1" s="67" t="s">
        <v>7</v>
      </c>
      <c r="I1" s="67" t="s">
        <v>8</v>
      </c>
      <c r="J1" s="67" t="s">
        <v>9</v>
      </c>
      <c r="K1" s="58" t="s">
        <v>33</v>
      </c>
      <c r="L1" s="60" t="s">
        <v>34</v>
      </c>
      <c r="M1" s="62" t="s">
        <v>35</v>
      </c>
      <c r="N1" s="56" t="s">
        <v>24</v>
      </c>
      <c r="O1" s="67" t="s">
        <v>10</v>
      </c>
      <c r="P1" s="64" t="s">
        <v>16</v>
      </c>
      <c r="Q1" s="67" t="s">
        <v>11</v>
      </c>
      <c r="R1" s="53" t="s">
        <v>12</v>
      </c>
      <c r="S1" s="54"/>
      <c r="T1" s="54"/>
      <c r="U1" s="55"/>
      <c r="V1" s="64" t="s">
        <v>15</v>
      </c>
      <c r="W1" s="67" t="s">
        <v>17</v>
      </c>
      <c r="X1" s="66" t="s">
        <v>18</v>
      </c>
      <c r="Y1" s="66"/>
      <c r="Z1" s="66" t="s">
        <v>21</v>
      </c>
      <c r="AA1" s="66"/>
    </row>
    <row r="2" spans="1:27" ht="25.5" customHeight="1" x14ac:dyDescent="0.25">
      <c r="A2" s="68"/>
      <c r="B2" s="68"/>
      <c r="C2" s="68"/>
      <c r="D2" s="68"/>
      <c r="E2" s="68"/>
      <c r="F2" s="65"/>
      <c r="G2" s="65"/>
      <c r="H2" s="68"/>
      <c r="I2" s="68"/>
      <c r="J2" s="68"/>
      <c r="K2" s="59"/>
      <c r="L2" s="61"/>
      <c r="M2" s="63"/>
      <c r="N2" s="57"/>
      <c r="O2" s="68"/>
      <c r="P2" s="65"/>
      <c r="Q2" s="68"/>
      <c r="R2" s="4" t="s">
        <v>13</v>
      </c>
      <c r="S2" s="4" t="s">
        <v>14</v>
      </c>
      <c r="T2" s="15" t="s">
        <v>9</v>
      </c>
      <c r="U2" s="15" t="s">
        <v>10</v>
      </c>
      <c r="V2" s="65"/>
      <c r="W2" s="68"/>
      <c r="X2" s="4" t="s">
        <v>19</v>
      </c>
      <c r="Y2" s="4" t="s">
        <v>20</v>
      </c>
      <c r="Z2" s="4" t="s">
        <v>22</v>
      </c>
      <c r="AA2" s="4" t="s">
        <v>23</v>
      </c>
    </row>
    <row r="3" spans="1:27" x14ac:dyDescent="0.25">
      <c r="A3" s="2">
        <v>1</v>
      </c>
      <c r="B3" s="2"/>
      <c r="C3" s="2"/>
      <c r="D3" s="2"/>
      <c r="E3" s="2"/>
      <c r="F3" s="5"/>
      <c r="G3" s="5"/>
      <c r="H3" s="2"/>
      <c r="I3" s="3"/>
      <c r="J3" s="3">
        <f>SUM(H3+I3)</f>
        <v>0</v>
      </c>
      <c r="K3" s="7"/>
      <c r="L3" s="11" t="str">
        <f>IFERROR(VLOOKUP(I3,#REF!,2,FALSE),"INGRESAR EL IMPACTO")</f>
        <v>INGRESAR EL IMPACTO</v>
      </c>
      <c r="M3" s="9"/>
      <c r="N3" s="13">
        <f>K3*M3</f>
        <v>0</v>
      </c>
      <c r="O3" s="2" t="str">
        <f>IF(AND(J3&gt;=2,J3&lt;=4),"Riesgo Bajo",IF(J3=5,"Riesgo Medio",IF(OR(J3=6,J3=7),"Riesgo Alto",IF(AND(J3&gt;=8,J3&lt;=10),"Riesto Extremo"," "))))</f>
        <v xml:space="preserve"> </v>
      </c>
      <c r="P3" s="2"/>
      <c r="Q3" s="2"/>
      <c r="R3" s="2"/>
      <c r="S3" s="2"/>
      <c r="T3" s="16">
        <f>SUM(R3+S3)</f>
        <v>0</v>
      </c>
      <c r="U3" s="16" t="str">
        <f>IF(AND(T3&gt;=2,T3&lt;=4),"Riesgo Bajo",IF(T3=5,"Riesgo Medio",IF(OR(T3=6,T3=7),"Riesgo Alto",IF(AND(T3&gt;=8,T3&lt;=10),"Riesto Extremo",""))))</f>
        <v/>
      </c>
      <c r="V3" s="2"/>
      <c r="W3" s="2"/>
      <c r="X3" s="2"/>
      <c r="Y3" s="2"/>
      <c r="Z3" s="2"/>
      <c r="AA3" s="2"/>
    </row>
    <row r="4" spans="1:27" x14ac:dyDescent="0.25">
      <c r="A4" s="2">
        <v>2</v>
      </c>
      <c r="B4" s="2"/>
      <c r="C4" s="2"/>
      <c r="D4" s="2"/>
      <c r="E4" s="2"/>
      <c r="F4" s="5"/>
      <c r="G4" s="5"/>
      <c r="H4" s="2"/>
      <c r="I4" s="3"/>
      <c r="J4" s="3">
        <f t="shared" ref="J4:J16" si="0">SUM(H4+I4)</f>
        <v>0</v>
      </c>
      <c r="K4" s="7"/>
      <c r="L4" s="11" t="str">
        <f>IFERROR(VLOOKUP(I4,#REF!,2,FALSE),"INGRESAR EL IMPACTO")</f>
        <v>INGRESAR EL IMPACTO</v>
      </c>
      <c r="M4" s="9"/>
      <c r="N4" s="13">
        <f t="shared" ref="N4:N16" si="1">K4*M4</f>
        <v>0</v>
      </c>
      <c r="O4" s="2" t="str">
        <f t="shared" ref="O4:O16" si="2">IF(AND(J4&gt;=2,J4&lt;=4),"Riesgo Bajo",IF(J4=5,"Riesgo Medio",IF(OR(J4=6,J4=7),"Riesgo Alto",IF(AND(J4&gt;=8,J4&lt;=10),"Riesto Extremo"," "))))</f>
        <v xml:space="preserve"> </v>
      </c>
      <c r="P4" s="2"/>
      <c r="Q4" s="2"/>
      <c r="R4" s="2"/>
      <c r="S4" s="2"/>
      <c r="T4" s="16">
        <f t="shared" ref="T4:T16" si="3">SUM(R4+S4)</f>
        <v>0</v>
      </c>
      <c r="U4" s="16" t="str">
        <f t="shared" ref="U4:U16" si="4">IF(AND(T4&gt;=2,T4&lt;=4),"Riesgo Bajo",IF(T4=5,"Riesgo Medio",IF(OR(T4=6,T4=7),"Riesgo Alto",IF(AND(T4&gt;=8,T4&lt;=10),"Riesto Extremo",""))))</f>
        <v/>
      </c>
      <c r="V4" s="2"/>
      <c r="W4" s="2"/>
      <c r="X4" s="2"/>
      <c r="Y4" s="2"/>
      <c r="Z4" s="2"/>
      <c r="AA4" s="2"/>
    </row>
    <row r="5" spans="1:27" x14ac:dyDescent="0.25">
      <c r="A5" s="2">
        <v>3</v>
      </c>
      <c r="B5" s="2"/>
      <c r="C5" s="2"/>
      <c r="D5" s="2"/>
      <c r="E5" s="2"/>
      <c r="F5" s="5"/>
      <c r="G5" s="5"/>
      <c r="H5" s="2"/>
      <c r="I5" s="3"/>
      <c r="J5" s="3">
        <f t="shared" si="0"/>
        <v>0</v>
      </c>
      <c r="K5" s="7"/>
      <c r="L5" s="11" t="str">
        <f>IFERROR(VLOOKUP(I5,#REF!,2,FALSE),"INGRESAR EL IMPACTO")</f>
        <v>INGRESAR EL IMPACTO</v>
      </c>
      <c r="M5" s="9"/>
      <c r="N5" s="13">
        <f t="shared" si="1"/>
        <v>0</v>
      </c>
      <c r="O5" s="2" t="str">
        <f t="shared" si="2"/>
        <v xml:space="preserve"> </v>
      </c>
      <c r="P5" s="2"/>
      <c r="Q5" s="2"/>
      <c r="R5" s="2"/>
      <c r="S5" s="2"/>
      <c r="T5" s="16">
        <f t="shared" si="3"/>
        <v>0</v>
      </c>
      <c r="U5" s="16" t="str">
        <f t="shared" si="4"/>
        <v/>
      </c>
      <c r="V5" s="2"/>
      <c r="W5" s="2"/>
      <c r="X5" s="2"/>
      <c r="Y5" s="2"/>
      <c r="Z5" s="2"/>
      <c r="AA5" s="2"/>
    </row>
    <row r="6" spans="1:27" x14ac:dyDescent="0.25">
      <c r="A6" s="2">
        <v>4</v>
      </c>
      <c r="B6" s="2"/>
      <c r="C6" s="2"/>
      <c r="D6" s="2"/>
      <c r="E6" s="2"/>
      <c r="F6" s="5"/>
      <c r="G6" s="5"/>
      <c r="H6" s="2"/>
      <c r="I6" s="3"/>
      <c r="J6" s="3">
        <f t="shared" si="0"/>
        <v>0</v>
      </c>
      <c r="K6" s="7"/>
      <c r="L6" s="11" t="str">
        <f>IFERROR(VLOOKUP(I6,#REF!,2,FALSE),"INGRESAR EL IMPACTO")</f>
        <v>INGRESAR EL IMPACTO</v>
      </c>
      <c r="M6" s="9"/>
      <c r="N6" s="13">
        <f t="shared" si="1"/>
        <v>0</v>
      </c>
      <c r="O6" s="2" t="str">
        <f t="shared" si="2"/>
        <v xml:space="preserve"> </v>
      </c>
      <c r="P6" s="2"/>
      <c r="Q6" s="2"/>
      <c r="R6" s="2"/>
      <c r="S6" s="2"/>
      <c r="T6" s="16">
        <f t="shared" si="3"/>
        <v>0</v>
      </c>
      <c r="U6" s="16" t="str">
        <f t="shared" si="4"/>
        <v/>
      </c>
      <c r="V6" s="2"/>
      <c r="W6" s="2"/>
      <c r="X6" s="2"/>
      <c r="Y6" s="2"/>
      <c r="Z6" s="2"/>
      <c r="AA6" s="2"/>
    </row>
    <row r="7" spans="1:27" x14ac:dyDescent="0.25">
      <c r="A7" s="2">
        <v>5</v>
      </c>
      <c r="B7" s="2"/>
      <c r="C7" s="2"/>
      <c r="D7" s="2"/>
      <c r="E7" s="2"/>
      <c r="F7" s="5"/>
      <c r="G7" s="5"/>
      <c r="H7" s="2"/>
      <c r="I7" s="3"/>
      <c r="J7" s="3">
        <f t="shared" si="0"/>
        <v>0</v>
      </c>
      <c r="K7" s="7"/>
      <c r="L7" s="11" t="str">
        <f>IFERROR(VLOOKUP(I7,#REF!,2,FALSE),"INGRESAR EL IMPACTO")</f>
        <v>INGRESAR EL IMPACTO</v>
      </c>
      <c r="M7" s="9"/>
      <c r="N7" s="13">
        <f t="shared" si="1"/>
        <v>0</v>
      </c>
      <c r="O7" s="2" t="str">
        <f t="shared" si="2"/>
        <v xml:space="preserve"> </v>
      </c>
      <c r="P7" s="2"/>
      <c r="Q7" s="2"/>
      <c r="R7" s="2"/>
      <c r="S7" s="2"/>
      <c r="T7" s="16">
        <f t="shared" si="3"/>
        <v>0</v>
      </c>
      <c r="U7" s="16" t="str">
        <f t="shared" si="4"/>
        <v/>
      </c>
      <c r="V7" s="2"/>
      <c r="W7" s="2"/>
      <c r="X7" s="2"/>
      <c r="Y7" s="2"/>
      <c r="Z7" s="2"/>
      <c r="AA7" s="2"/>
    </row>
    <row r="8" spans="1:27" x14ac:dyDescent="0.25">
      <c r="A8" s="2">
        <v>6</v>
      </c>
      <c r="B8" s="2"/>
      <c r="C8" s="2"/>
      <c r="D8" s="2"/>
      <c r="E8" s="2"/>
      <c r="F8" s="5"/>
      <c r="G8" s="5"/>
      <c r="H8" s="2"/>
      <c r="I8" s="3"/>
      <c r="J8" s="3">
        <f t="shared" si="0"/>
        <v>0</v>
      </c>
      <c r="K8" s="7"/>
      <c r="L8" s="11" t="str">
        <f>IFERROR(VLOOKUP(I8,#REF!,2,FALSE),"INGRESAR EL IMPACTO")</f>
        <v>INGRESAR EL IMPACTO</v>
      </c>
      <c r="M8" s="9"/>
      <c r="N8" s="13">
        <f t="shared" si="1"/>
        <v>0</v>
      </c>
      <c r="O8" s="2" t="str">
        <f t="shared" si="2"/>
        <v xml:space="preserve"> </v>
      </c>
      <c r="P8" s="2"/>
      <c r="Q8" s="2"/>
      <c r="R8" s="2"/>
      <c r="S8" s="2"/>
      <c r="T8" s="16">
        <f t="shared" si="3"/>
        <v>0</v>
      </c>
      <c r="U8" s="16" t="str">
        <f t="shared" si="4"/>
        <v/>
      </c>
      <c r="V8" s="2"/>
      <c r="W8" s="2"/>
      <c r="X8" s="2"/>
      <c r="Y8" s="2"/>
      <c r="Z8" s="2"/>
      <c r="AA8" s="2"/>
    </row>
    <row r="9" spans="1:27" x14ac:dyDescent="0.25">
      <c r="A9" s="2">
        <v>7</v>
      </c>
      <c r="B9" s="2"/>
      <c r="C9" s="2"/>
      <c r="D9" s="2"/>
      <c r="E9" s="2"/>
      <c r="F9" s="5"/>
      <c r="G9" s="5"/>
      <c r="H9" s="2"/>
      <c r="I9" s="3"/>
      <c r="J9" s="3">
        <f t="shared" si="0"/>
        <v>0</v>
      </c>
      <c r="K9" s="7"/>
      <c r="L9" s="11" t="str">
        <f>IFERROR(VLOOKUP(I9,#REF!,2,FALSE),"INGRESAR EL IMPACTO")</f>
        <v>INGRESAR EL IMPACTO</v>
      </c>
      <c r="M9" s="9"/>
      <c r="N9" s="13">
        <f t="shared" si="1"/>
        <v>0</v>
      </c>
      <c r="O9" s="2" t="str">
        <f t="shared" si="2"/>
        <v xml:space="preserve"> </v>
      </c>
      <c r="P9" s="2"/>
      <c r="Q9" s="2"/>
      <c r="R9" s="2"/>
      <c r="S9" s="2"/>
      <c r="T9" s="16">
        <f t="shared" si="3"/>
        <v>0</v>
      </c>
      <c r="U9" s="16" t="str">
        <f t="shared" si="4"/>
        <v/>
      </c>
      <c r="V9" s="2"/>
      <c r="W9" s="2"/>
      <c r="X9" s="2"/>
      <c r="Y9" s="2"/>
      <c r="Z9" s="2"/>
      <c r="AA9" s="2"/>
    </row>
    <row r="10" spans="1:27" x14ac:dyDescent="0.25">
      <c r="A10" s="2">
        <v>8</v>
      </c>
      <c r="B10" s="2"/>
      <c r="C10" s="2"/>
      <c r="D10" s="2"/>
      <c r="E10" s="2"/>
      <c r="F10" s="5"/>
      <c r="G10" s="5"/>
      <c r="H10" s="2"/>
      <c r="I10" s="3"/>
      <c r="J10" s="3">
        <f t="shared" si="0"/>
        <v>0</v>
      </c>
      <c r="K10" s="7"/>
      <c r="L10" s="11" t="str">
        <f>IFERROR(VLOOKUP(I10,#REF!,2,FALSE),"INGRESAR EL IMPACTO")</f>
        <v>INGRESAR EL IMPACTO</v>
      </c>
      <c r="M10" s="9"/>
      <c r="N10" s="13">
        <f t="shared" si="1"/>
        <v>0</v>
      </c>
      <c r="O10" s="2" t="str">
        <f t="shared" si="2"/>
        <v xml:space="preserve"> </v>
      </c>
      <c r="P10" s="2"/>
      <c r="Q10" s="2"/>
      <c r="R10" s="2"/>
      <c r="S10" s="2"/>
      <c r="T10" s="16">
        <f t="shared" si="3"/>
        <v>0</v>
      </c>
      <c r="U10" s="16" t="str">
        <f t="shared" si="4"/>
        <v/>
      </c>
      <c r="V10" s="2"/>
      <c r="W10" s="2"/>
      <c r="X10" s="2"/>
      <c r="Y10" s="2"/>
      <c r="Z10" s="2"/>
      <c r="AA10" s="2"/>
    </row>
    <row r="11" spans="1:27" x14ac:dyDescent="0.25">
      <c r="A11" s="2">
        <v>9</v>
      </c>
      <c r="B11" s="2"/>
      <c r="C11" s="2"/>
      <c r="D11" s="2"/>
      <c r="E11" s="2"/>
      <c r="F11" s="5"/>
      <c r="G11" s="5"/>
      <c r="H11" s="2"/>
      <c r="I11" s="3"/>
      <c r="J11" s="3">
        <f t="shared" si="0"/>
        <v>0</v>
      </c>
      <c r="K11" s="7"/>
      <c r="L11" s="11" t="str">
        <f>IFERROR(VLOOKUP(I11,#REF!,2,FALSE),"INGRESAR EL IMPACTO")</f>
        <v>INGRESAR EL IMPACTO</v>
      </c>
      <c r="M11" s="9"/>
      <c r="N11" s="13">
        <f t="shared" si="1"/>
        <v>0</v>
      </c>
      <c r="O11" s="2" t="str">
        <f t="shared" si="2"/>
        <v xml:space="preserve"> </v>
      </c>
      <c r="P11" s="2"/>
      <c r="Q11" s="2"/>
      <c r="R11" s="2"/>
      <c r="S11" s="2"/>
      <c r="T11" s="16">
        <f t="shared" si="3"/>
        <v>0</v>
      </c>
      <c r="U11" s="16" t="str">
        <f t="shared" si="4"/>
        <v/>
      </c>
      <c r="V11" s="2"/>
      <c r="W11" s="2"/>
      <c r="X11" s="2"/>
      <c r="Y11" s="2"/>
      <c r="Z11" s="2"/>
      <c r="AA11" s="2"/>
    </row>
    <row r="12" spans="1:27" x14ac:dyDescent="0.25">
      <c r="A12" s="2">
        <v>10</v>
      </c>
      <c r="B12" s="2"/>
      <c r="C12" s="2"/>
      <c r="D12" s="2"/>
      <c r="E12" s="2"/>
      <c r="F12" s="5"/>
      <c r="G12" s="5"/>
      <c r="H12" s="2"/>
      <c r="I12" s="3"/>
      <c r="J12" s="3">
        <f t="shared" si="0"/>
        <v>0</v>
      </c>
      <c r="K12" s="7"/>
      <c r="L12" s="11" t="str">
        <f>IFERROR(VLOOKUP(I12,#REF!,2,FALSE),"INGRESAR EL IMPACTO")</f>
        <v>INGRESAR EL IMPACTO</v>
      </c>
      <c r="M12" s="9"/>
      <c r="N12" s="13">
        <f t="shared" si="1"/>
        <v>0</v>
      </c>
      <c r="O12" s="2" t="str">
        <f t="shared" si="2"/>
        <v xml:space="preserve"> </v>
      </c>
      <c r="P12" s="2"/>
      <c r="Q12" s="2"/>
      <c r="R12" s="2"/>
      <c r="S12" s="2"/>
      <c r="T12" s="16">
        <f t="shared" si="3"/>
        <v>0</v>
      </c>
      <c r="U12" s="16" t="str">
        <f t="shared" si="4"/>
        <v/>
      </c>
      <c r="V12" s="2"/>
      <c r="W12" s="2"/>
      <c r="X12" s="2"/>
      <c r="Y12" s="2"/>
      <c r="Z12" s="2"/>
      <c r="AA12" s="2"/>
    </row>
    <row r="13" spans="1:27" x14ac:dyDescent="0.25">
      <c r="A13" s="2">
        <v>11</v>
      </c>
      <c r="B13" s="2"/>
      <c r="C13" s="2"/>
      <c r="D13" s="2"/>
      <c r="E13" s="2"/>
      <c r="F13" s="5"/>
      <c r="G13" s="5"/>
      <c r="H13" s="2"/>
      <c r="I13" s="3"/>
      <c r="J13" s="3">
        <f t="shared" si="0"/>
        <v>0</v>
      </c>
      <c r="K13" s="7"/>
      <c r="L13" s="11" t="str">
        <f>IFERROR(VLOOKUP(I13,#REF!,2,FALSE),"INGRESAR EL IMPACTO")</f>
        <v>INGRESAR EL IMPACTO</v>
      </c>
      <c r="M13" s="9"/>
      <c r="N13" s="13">
        <f t="shared" si="1"/>
        <v>0</v>
      </c>
      <c r="O13" s="2" t="str">
        <f t="shared" si="2"/>
        <v xml:space="preserve"> </v>
      </c>
      <c r="P13" s="2"/>
      <c r="Q13" s="2"/>
      <c r="R13" s="2"/>
      <c r="S13" s="2"/>
      <c r="T13" s="16">
        <f t="shared" si="3"/>
        <v>0</v>
      </c>
      <c r="U13" s="16" t="str">
        <f t="shared" si="4"/>
        <v/>
      </c>
      <c r="V13" s="2"/>
      <c r="W13" s="2"/>
      <c r="X13" s="2"/>
      <c r="Y13" s="2"/>
      <c r="Z13" s="2"/>
      <c r="AA13" s="2"/>
    </row>
    <row r="14" spans="1:27" x14ac:dyDescent="0.25">
      <c r="A14" s="2">
        <v>12</v>
      </c>
      <c r="B14" s="2"/>
      <c r="C14" s="2"/>
      <c r="D14" s="2"/>
      <c r="E14" s="2"/>
      <c r="F14" s="5"/>
      <c r="G14" s="5"/>
      <c r="H14" s="2"/>
      <c r="I14" s="3"/>
      <c r="J14" s="3">
        <f t="shared" si="0"/>
        <v>0</v>
      </c>
      <c r="K14" s="7"/>
      <c r="L14" s="11" t="str">
        <f>IFERROR(VLOOKUP(I14,#REF!,2,FALSE),"INGRESAR EL IMPACTO")</f>
        <v>INGRESAR EL IMPACTO</v>
      </c>
      <c r="M14" s="9"/>
      <c r="N14" s="13">
        <f t="shared" si="1"/>
        <v>0</v>
      </c>
      <c r="O14" s="2" t="str">
        <f t="shared" si="2"/>
        <v xml:space="preserve"> </v>
      </c>
      <c r="P14" s="2"/>
      <c r="Q14" s="2"/>
      <c r="R14" s="2"/>
      <c r="S14" s="2"/>
      <c r="T14" s="16">
        <f t="shared" si="3"/>
        <v>0</v>
      </c>
      <c r="U14" s="16" t="str">
        <f t="shared" si="4"/>
        <v/>
      </c>
      <c r="V14" s="2"/>
      <c r="W14" s="2"/>
      <c r="X14" s="2"/>
      <c r="Y14" s="2"/>
      <c r="Z14" s="2"/>
      <c r="AA14" s="2"/>
    </row>
    <row r="15" spans="1:27" x14ac:dyDescent="0.25">
      <c r="A15" s="2">
        <v>13</v>
      </c>
      <c r="B15" s="2"/>
      <c r="C15" s="2"/>
      <c r="D15" s="2"/>
      <c r="E15" s="2"/>
      <c r="F15" s="5"/>
      <c r="G15" s="5"/>
      <c r="H15" s="2"/>
      <c r="I15" s="3"/>
      <c r="J15" s="3">
        <f t="shared" si="0"/>
        <v>0</v>
      </c>
      <c r="K15" s="7"/>
      <c r="L15" s="11" t="str">
        <f>IFERROR(VLOOKUP(I15,#REF!,2,FALSE),"INGRESAR EL IMPACTO")</f>
        <v>INGRESAR EL IMPACTO</v>
      </c>
      <c r="M15" s="9"/>
      <c r="N15" s="13">
        <f t="shared" si="1"/>
        <v>0</v>
      </c>
      <c r="O15" s="2" t="str">
        <f t="shared" si="2"/>
        <v xml:space="preserve"> </v>
      </c>
      <c r="P15" s="2"/>
      <c r="Q15" s="2"/>
      <c r="R15" s="2"/>
      <c r="S15" s="2"/>
      <c r="T15" s="16">
        <f t="shared" si="3"/>
        <v>0</v>
      </c>
      <c r="U15" s="16" t="str">
        <f t="shared" si="4"/>
        <v/>
      </c>
      <c r="V15" s="2"/>
      <c r="W15" s="2"/>
      <c r="X15" s="2"/>
      <c r="Y15" s="2"/>
      <c r="Z15" s="2"/>
      <c r="AA15" s="2"/>
    </row>
    <row r="16" spans="1:27" x14ac:dyDescent="0.25">
      <c r="A16" s="2">
        <v>14</v>
      </c>
      <c r="B16" s="2"/>
      <c r="C16" s="2"/>
      <c r="D16" s="2"/>
      <c r="E16" s="2"/>
      <c r="F16" s="5"/>
      <c r="G16" s="5"/>
      <c r="H16" s="2"/>
      <c r="I16" s="3"/>
      <c r="J16" s="3">
        <f t="shared" si="0"/>
        <v>0</v>
      </c>
      <c r="K16" s="7"/>
      <c r="L16" s="11" t="str">
        <f>IFERROR(VLOOKUP(I16,#REF!,2,FALSE),"INGRESAR EL IMPACTO")</f>
        <v>INGRESAR EL IMPACTO</v>
      </c>
      <c r="M16" s="9"/>
      <c r="N16" s="13">
        <f t="shared" si="1"/>
        <v>0</v>
      </c>
      <c r="O16" s="2" t="str">
        <f t="shared" si="2"/>
        <v xml:space="preserve"> </v>
      </c>
      <c r="P16" s="2"/>
      <c r="Q16" s="2"/>
      <c r="R16" s="2"/>
      <c r="S16" s="2"/>
      <c r="T16" s="16">
        <f t="shared" si="3"/>
        <v>0</v>
      </c>
      <c r="U16" s="16" t="str">
        <f t="shared" si="4"/>
        <v/>
      </c>
      <c r="V16" s="2"/>
      <c r="W16" s="2"/>
      <c r="X16" s="2"/>
      <c r="Y16" s="2"/>
      <c r="Z16" s="2"/>
      <c r="AA16" s="2"/>
    </row>
  </sheetData>
  <sheetProtection formatCells="0" formatColumns="0" selectLockedCells="1" autoFilter="0"/>
  <mergeCells count="22">
    <mergeCell ref="X1:Y1"/>
    <mergeCell ref="Z1:AA1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O1:O2"/>
    <mergeCell ref="Q1:Q2"/>
    <mergeCell ref="V1:V2"/>
    <mergeCell ref="W1:W2"/>
    <mergeCell ref="R1:U1"/>
    <mergeCell ref="N1:N2"/>
    <mergeCell ref="K1:K2"/>
    <mergeCell ref="L1:L2"/>
    <mergeCell ref="M1:M2"/>
    <mergeCell ref="P1:P2"/>
  </mergeCells>
  <dataValidations count="3">
    <dataValidation type="whole" allowBlank="1" showInputMessage="1" showErrorMessage="1" error="No se permiten valores menores a 1 o mayores a 5" prompt="Ingrese valores entre 1 y 5" sqref="H3:I16 R3:S16" xr:uid="{00000000-0002-0000-0100-000000000000}">
      <formula1>1</formula1>
      <formula2>5</formula2>
    </dataValidation>
    <dataValidation type="list" allowBlank="1" showInputMessage="1" showErrorMessage="1" sqref="V3:V16" xr:uid="{00000000-0002-0000-0100-000001000000}">
      <formula1>"SI,NO"</formula1>
    </dataValidation>
    <dataValidation type="list" allowBlank="1" showInputMessage="1" showErrorMessage="1" sqref="W3:W16 P3:P16 B3:E16" xr:uid="{00000000-0002-0000-0100-000002000000}">
      <formula1>#REF!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</vt:lpstr>
      <vt:lpstr>MATRIZ G.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KARINA MONTES</dc:creator>
  <cp:lastModifiedBy>John Fredy Monsalve Uribe</cp:lastModifiedBy>
  <cp:lastPrinted>2014-02-24T15:16:17Z</cp:lastPrinted>
  <dcterms:created xsi:type="dcterms:W3CDTF">2014-02-13T21:20:26Z</dcterms:created>
  <dcterms:modified xsi:type="dcterms:W3CDTF">2026-06-10T14:46:43Z</dcterms:modified>
</cp:coreProperties>
</file>