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H:\Mi unidad\DOCUMENTOS INSTAR\SECOP\2026\LUIS LOPEZ DE MESA\PINTURA\"/>
    </mc:Choice>
  </mc:AlternateContent>
  <xr:revisionPtr revIDLastSave="0" documentId="13_ncr:1_{5FC28897-E3B0-42F8-91C8-F536ED4ADE12}" xr6:coauthVersionLast="47" xr6:coauthVersionMax="47" xr10:uidLastSave="{00000000-0000-0000-0000-000000000000}"/>
  <bookViews>
    <workbookView xWindow="-110" yWindow="-110" windowWidth="19420" windowHeight="11620" xr2:uid="{C7C9E711-679E-4118-B95D-52C04912A0D3}"/>
  </bookViews>
  <sheets>
    <sheet name="Presupuesto" sheetId="7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8" i="72" l="1"/>
  <c r="K18" i="72"/>
  <c r="J18" i="72"/>
  <c r="I18" i="72"/>
  <c r="L16" i="72"/>
  <c r="K16" i="72"/>
  <c r="J16" i="72"/>
  <c r="I16" i="72"/>
  <c r="L15" i="72"/>
  <c r="K15" i="72"/>
  <c r="J15" i="72"/>
  <c r="I15" i="72"/>
  <c r="L14" i="72"/>
  <c r="K14" i="72"/>
  <c r="J14" i="72"/>
  <c r="I14" i="72"/>
  <c r="L12" i="72"/>
  <c r="K12" i="72"/>
  <c r="J12" i="72"/>
  <c r="I12" i="72"/>
  <c r="I10" i="72"/>
  <c r="J10" i="72"/>
  <c r="K10" i="72"/>
  <c r="L10" i="72"/>
  <c r="L9" i="72"/>
  <c r="K9" i="72"/>
  <c r="J9" i="72"/>
  <c r="I9" i="72"/>
  <c r="H9" i="72" l="1"/>
  <c r="H15" i="72"/>
  <c r="H16" i="72"/>
  <c r="H18" i="72"/>
  <c r="H10" i="72" l="1"/>
  <c r="H14" i="72"/>
  <c r="H19" i="72" l="1"/>
  <c r="H20" i="72" s="1"/>
  <c r="H21" i="72" s="1"/>
  <c r="H23" i="72" s="1"/>
  <c r="H22" i="72" l="1"/>
  <c r="H24" i="72"/>
  <c r="H25" i="72" s="1"/>
  <c r="H26" i="72" l="1"/>
</calcChain>
</file>

<file path=xl/sharedStrings.xml><?xml version="1.0" encoding="utf-8"?>
<sst xmlns="http://schemas.openxmlformats.org/spreadsheetml/2006/main" count="67" uniqueCount="51">
  <si>
    <t>ITEM</t>
  </si>
  <si>
    <t>DESCRIPCIÓN</t>
  </si>
  <si>
    <t>UNIDAD</t>
  </si>
  <si>
    <t>CANTIDAD</t>
  </si>
  <si>
    <t>VALOR TOTAL</t>
  </si>
  <si>
    <r>
      <t>M</t>
    </r>
    <r>
      <rPr>
        <vertAlign val="superscript"/>
        <sz val="11"/>
        <rFont val="Aptos Narrow"/>
        <family val="2"/>
        <scheme val="minor"/>
      </rPr>
      <t>2</t>
    </r>
  </si>
  <si>
    <t>ML</t>
  </si>
  <si>
    <t>UND</t>
  </si>
  <si>
    <t>SUBTOTAL</t>
  </si>
  <si>
    <t>ADMINISTRACIÓN</t>
  </si>
  <si>
    <t>IMPREVISTOS</t>
  </si>
  <si>
    <t>UTILIDAD</t>
  </si>
  <si>
    <t>IVA SOBRE UTILIDAD</t>
  </si>
  <si>
    <t>TOTALES</t>
  </si>
  <si>
    <t>PROVISIÓN PARA OBRAS COMPLEMENTARIAS Y/O ACTIVIDADES NO PREVISTAS</t>
  </si>
  <si>
    <t>SUBTOTAL + PROVISIÓN</t>
  </si>
  <si>
    <t>SUMINISTRO Y APLICACIÓN DE  PINTURA VINILO TIPO 1 O VINILO TIPO LAVABLE SOBRE MUROS INTERIORES PARA AULAS, OFICINAS Y ZONAS COMUNES, DEBE REALIZARSE PINTADO A DOS (2)  MANOS  INCLUYE FILOS Y DILATACIONES). "SE DEBE CONSEVAR EL COLOR ORIGINAL" UNIDAD DE MEDIDA: M2</t>
  </si>
  <si>
    <t>SUMINISTRO Y APLICACIÓN DE PINTURA TIPO KORASA O SIMILAR SOBRE FACHADA INTERIOR PISO 1, DEBE REALIZARSE PINTADO A DOS (2)  MANOS,  UNIDAD DE MEDIDA: M2</t>
  </si>
  <si>
    <t>SUMINISTRO Y APLICACIÓN DE  PINTURA VINILO TIPO 1 O VINILO TIPO LAVABLE SOBRE TECHOS INTERIORES PARA AULAS, OFICINAS Y ZONAS COMUNES, DEBE REALIZARSE PINTADO A DOS (2)  MANOS  INCLUYE FILOS Y DILATACIONES). "SE DEBE CONSEVAR EL COLOR ORIGINAL" UNIDAD DE MEDIDA: M2</t>
  </si>
  <si>
    <t>SUMINISTRO Y APLICACIÓN DE  PINTURA TIPO ESMALTE SOBRE PUERTA METALICA EN LAMINA, (INCLUYE  TRATAMIENTO ANTICORROSIÓN Y PINTURA)  "SE DEBE CONSEVAR EL COLOR ORIGINAL" UNIDAD DE MEDIDA: M2</t>
  </si>
  <si>
    <t xml:space="preserve"> SUMINISTRO Y APLICACIÓN DE PINTURA TIPO ESMALTE SOBRE CERRAMIENTO PERIMETRAL METALICO. (INCLUYE TRATAMIENTO, BASE ANTICORROSIVO Y PINTADO A DOS CARAS) SEDE A.UNIDAD DE MEDIDA: M2</t>
  </si>
  <si>
    <t>SUMINISTRO Y APLICACIÓN DE PINTURA EN ESMALTE SOBRE BARANDAS EN ESCALERAS, BALCONES, COMEDOR  (INCLUYE TRATAMIENTO, BASE ANTICORROSIVO Y PINTADO A DOS CARAS) SEDE A.UNIDAD DE MEDIDA:  ML</t>
  </si>
  <si>
    <t xml:space="preserve">VALOR UNITARIO INCLUIDO IVA </t>
  </si>
  <si>
    <t xml:space="preserve">IMAGEN DE REFERENCIA </t>
  </si>
  <si>
    <t>N/A</t>
  </si>
  <si>
    <t xml:space="preserve">MUROS INTERNOS </t>
  </si>
  <si>
    <t>TECHOS INTERNOS</t>
  </si>
  <si>
    <t>CARPINTERÍA METÁLICA EXTERNA PISO 1</t>
  </si>
  <si>
    <t xml:space="preserve">OTROS </t>
  </si>
  <si>
    <t>IED Luis López de Mesa
       Secretaría de Educación distrital 
       Bogotá Colombia 
NIT. 830.036.775</t>
  </si>
  <si>
    <t xml:space="preserve">FORMATO DE OFERTA ECONÓMICA </t>
  </si>
  <si>
    <t>OFERENTE</t>
  </si>
  <si>
    <t xml:space="preserve">RETENEDOR DE IVA </t>
  </si>
  <si>
    <t>SI</t>
  </si>
  <si>
    <t xml:space="preserve">NO </t>
  </si>
  <si>
    <t>NOTAS:</t>
  </si>
  <si>
    <t>FIRMA REPRESENTANTE LEGAL</t>
  </si>
  <si>
    <t>NOMBRE :</t>
  </si>
  <si>
    <t>C.C. :</t>
  </si>
  <si>
    <t>TELEFONO :</t>
  </si>
  <si>
    <t xml:space="preserve">PRECIOS Y PORCENTAJES MAXIMOS ESTUDIO DE MERCADO </t>
  </si>
  <si>
    <t>OBJETO:Suministro y aplicación de acabados a todo costo, incluyendo mano de obra calificada, herramientas, equipos y materiales de buena calidad, para la ejecución de trabajos de pintura y mantenimiento locativo en paredes, muros, techos, salones, baños, áreas sociales, comedor, marcos, perfiles, puertas metálicas y demás superficies requeridas en las sedes A y B de la IED Luis López de Mesa, durante la vigencia 2026, bajo la modalidad de monto agotable.</t>
  </si>
  <si>
    <t xml:space="preserve">PROCESO DE RESTAURACIÓN  DE ESCUDO INSTITUCIONAL POR DETERIORO FÍSICO EN TERMINADOS, POR MEDIO DEL SUMINSTRO Y APLICACIÓN DE PINTURA TIPO ESMALTE (NEGRO - BLANCO- VINOTINTO-GRIS) INCLUYE MONTE Y DESMONTE DE ESCUDO (ESTRUCTURA DE 2,10  MTRS  DE ALTO X 2,20  ANCHO CON REDUCCIÓN, ESTRUCTURA INSTALADA A 4 METROS DE ALTURA)  UNIDAD DE MEDIDA: UNIDAD  (INCLUYE ANDAMIOS, TRATAMIENTO, BASE ANTICORROSIVO Y PINTADO, ANDAMIOS) SEDE A.UNIDAD DE MEDIDA:  UNIDAD </t>
  </si>
  <si>
    <t xml:space="preserve">MARCA </t>
  </si>
  <si>
    <t>NOTA: EL OFERENTE DEBE DILIGENCIAR LOS PORCENTAJES % DE AIU (ADMINISTRACIÓN -IMPREVISTOS-UTILIDADES) SO PENA DE SER RECHAZADA LA OFERTA  SIN SUPERAR EL % MAXIMO DEFINIDO EN EL ESTUDIO DE MERCADO) DE SU PROPUESTA E INFORMAR SI ES RETENEDOR O NO DE IMPUESTO IVA</t>
  </si>
  <si>
    <t>1. El Valor de cada elemento a ofertar debe incluir su transporte, elementos necesarios para su instalación y todos los demás costos a que hubiere lugar. 
2. El presente formato es inmodificable so pena de incurrir en causal de rechazo. 
3. Las intervenciones realizadas serán ejecutadas con todas las medidas de seguridad como usos de cinta de seguridad para enmarcar zonas de trabajo, casco, guantes, botas, arnés y cuerdas, entre otros. 
4. El proponente debe garantizar que los materiales e insumos utilizados son de marca reconocida en el mercado y que soporten su constante uso. 
5. El futuro contratista debe contar con andamios, equipos y EPP correspondientes, para todo el personal que ejecute actividades a razón del futuro contrato. 
6. El futuro contratista deberá estar en la capacidad de suministrar a la institución educativa los bienes y/o servicios que se requieran, con el fin de satisfacer la necesidad que tuviere la IED 
7. Todos los trabajos realizados se deben hacer con acabados. 
8. Disponibilidad de personal para resolver urgencias o imprevistos durante el plazo de ejecución del contrato. 
9. El contratista deberá realizar las actividades descritas en el anexo técnico y las adicionales que correspondan al objeto 
10.Garantía de 6 meses por instalación, acabados y calidad de materiales. 
11. Llevar registro fotográfico del antes y el después de las actividades realizadas, el cual debe ser registrado en informe de ejecución del contrato y presentado al supervisor del contrato. 
12. Diligenciar Formato de control de actividades firmado por el supervisor del contrato. 
NOTA: No se aceptarán propuestas con especificaciones diferentes a las registradas en el presente formato, ofertas diligenciadas parcialmente, no se aceptarán ofertas de suministros y materiales de segunda mano (todos los materiales suministrados por el futuro contratista serán nuevos y deben contar con garantía de cambio por defectos de fabricación o inadecuada instalación de estos) so pena de ser rechazada</t>
  </si>
  <si>
    <t>TITO PAVON</t>
  </si>
  <si>
    <t>PINTUCO</t>
  </si>
  <si>
    <t>COSTOS</t>
  </si>
  <si>
    <t>GASTOS</t>
  </si>
  <si>
    <t>INSTARSOLUCIONES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</si>
</sst>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_-&quot;$&quot;\ * #,##0_-;\-&quot;$&quot;\ * #,##0_-;_-&quot;$&quot;\ * &quot;-&quot;??_-;_-@_-"/>
    <numFmt numFmtId="165" formatCode="_-&quot;$&quot;\ * #,##0.00_-;\-&quot;$&quot;\ * #,##0.00_-;_-&quot;$&quot;\ * &quot;-&quot;_-;_-@_-"/>
  </numFmts>
  <fonts count="11" x14ac:knownFonts="1">
    <font>
      <sz val="11"/>
      <color theme="1"/>
      <name val="Aptos Narrow"/>
      <family val="2"/>
      <scheme val="minor"/>
    </font>
    <font>
      <b/>
      <sz val="11"/>
      <color theme="1"/>
      <name val="Aptos Narrow"/>
      <family val="2"/>
      <scheme val="minor"/>
    </font>
    <font>
      <sz val="11"/>
      <name val="Aptos Narrow"/>
      <family val="2"/>
      <scheme val="minor"/>
    </font>
    <font>
      <b/>
      <sz val="11"/>
      <name val="Aptos Narrow"/>
      <family val="2"/>
      <scheme val="minor"/>
    </font>
    <font>
      <sz val="10"/>
      <color theme="1"/>
      <name val="Aptos Narrow"/>
      <family val="2"/>
      <scheme val="minor"/>
    </font>
    <font>
      <vertAlign val="superscript"/>
      <sz val="11"/>
      <name val="Aptos Narrow"/>
      <family val="2"/>
      <scheme val="minor"/>
    </font>
    <font>
      <sz val="11"/>
      <color theme="1"/>
      <name val="Aptos Narrow"/>
      <family val="2"/>
      <scheme val="minor"/>
    </font>
    <font>
      <sz val="9"/>
      <color theme="1"/>
      <name val="Aptos Narrow"/>
      <family val="2"/>
      <scheme val="minor"/>
    </font>
    <font>
      <b/>
      <sz val="18"/>
      <color theme="1"/>
      <name val="Aptos Narrow"/>
      <family val="2"/>
      <scheme val="minor"/>
    </font>
    <font>
      <sz val="18"/>
      <color theme="1"/>
      <name val="Aptos Narrow"/>
      <family val="2"/>
      <scheme val="minor"/>
    </font>
    <font>
      <sz val="11"/>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9"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cellStyleXfs>
  <cellXfs count="71">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xf>
    <xf numFmtId="0" fontId="1" fillId="2" borderId="1" xfId="0" applyFont="1" applyFill="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wrapText="1"/>
    </xf>
    <xf numFmtId="164" fontId="0" fillId="0" borderId="1" xfId="2" applyNumberFormat="1" applyFont="1" applyBorder="1" applyAlignment="1">
      <alignment horizontal="center" vertical="center"/>
    </xf>
    <xf numFmtId="164" fontId="0" fillId="0" borderId="1" xfId="2" applyNumberFormat="1" applyFont="1" applyBorder="1" applyAlignment="1">
      <alignment horizontal="right" vertical="center"/>
    </xf>
    <xf numFmtId="0" fontId="9" fillId="0" borderId="0" xfId="0" applyFont="1" applyAlignment="1">
      <alignment vertical="center"/>
    </xf>
    <xf numFmtId="164" fontId="8" fillId="3" borderId="1" xfId="2" applyNumberFormat="1" applyFont="1" applyFill="1" applyBorder="1" applyAlignment="1">
      <alignment horizontal="right" vertical="center"/>
    </xf>
    <xf numFmtId="164" fontId="1" fillId="2" borderId="1" xfId="2" applyNumberFormat="1" applyFont="1" applyFill="1" applyBorder="1" applyAlignment="1">
      <alignment horizontal="right"/>
    </xf>
    <xf numFmtId="164" fontId="1" fillId="2" borderId="1" xfId="2" applyNumberFormat="1" applyFont="1" applyFill="1" applyBorder="1" applyAlignment="1">
      <alignment horizontal="center" vertical="center"/>
    </xf>
    <xf numFmtId="164" fontId="1" fillId="0" borderId="1" xfId="2" applyNumberFormat="1" applyFont="1" applyFill="1" applyBorder="1" applyAlignment="1">
      <alignment horizontal="center" vertical="center"/>
    </xf>
    <xf numFmtId="0" fontId="3" fillId="2" borderId="1" xfId="0" applyFont="1" applyFill="1" applyBorder="1" applyAlignment="1">
      <alignment horizontal="center" vertical="center"/>
    </xf>
    <xf numFmtId="165" fontId="0" fillId="0" borderId="0" xfId="3" applyNumberFormat="1" applyFont="1"/>
    <xf numFmtId="3" fontId="10" fillId="0" borderId="0" xfId="0" applyNumberFormat="1" applyFont="1"/>
    <xf numFmtId="3" fontId="0" fillId="0" borderId="0" xfId="0" applyNumberFormat="1"/>
    <xf numFmtId="0" fontId="4" fillId="0" borderId="1" xfId="0" applyFont="1" applyBorder="1" applyAlignment="1">
      <alignment vertical="top" wrapText="1"/>
    </xf>
    <xf numFmtId="164" fontId="1" fillId="2" borderId="1" xfId="2" applyNumberFormat="1" applyFont="1" applyFill="1" applyBorder="1" applyAlignment="1"/>
    <xf numFmtId="0" fontId="0" fillId="4" borderId="0" xfId="0" applyFill="1"/>
    <xf numFmtId="0" fontId="1" fillId="4" borderId="1" xfId="0" applyFont="1" applyFill="1" applyBorder="1" applyAlignment="1">
      <alignment vertical="center" wrapText="1"/>
    </xf>
    <xf numFmtId="44" fontId="1" fillId="4" borderId="1" xfId="2" applyFont="1" applyFill="1" applyBorder="1" applyAlignment="1">
      <alignment horizontal="center" vertical="center" wrapText="1"/>
    </xf>
    <xf numFmtId="44" fontId="3" fillId="2" borderId="1" xfId="2" applyFont="1" applyFill="1" applyBorder="1" applyAlignment="1">
      <alignment horizontal="center" vertical="center" wrapText="1"/>
    </xf>
    <xf numFmtId="44" fontId="9" fillId="2" borderId="1" xfId="2" applyFont="1" applyFill="1" applyBorder="1" applyAlignment="1">
      <alignment horizontal="right" vertical="center"/>
    </xf>
    <xf numFmtId="44" fontId="0" fillId="0" borderId="0" xfId="2" applyFont="1" applyAlignment="1">
      <alignment horizontal="center" vertical="center"/>
    </xf>
    <xf numFmtId="0" fontId="1" fillId="4" borderId="1" xfId="0" applyFont="1" applyFill="1" applyBorder="1" applyAlignment="1">
      <alignment horizontal="center" vertical="center" wrapText="1"/>
    </xf>
    <xf numFmtId="0" fontId="9" fillId="2" borderId="1" xfId="0" applyFont="1" applyFill="1" applyBorder="1" applyAlignment="1">
      <alignment horizontal="right" vertical="center"/>
    </xf>
    <xf numFmtId="0" fontId="0" fillId="0" borderId="1" xfId="0" applyBorder="1"/>
    <xf numFmtId="44" fontId="1" fillId="2" borderId="1" xfId="2" applyFont="1" applyFill="1" applyBorder="1" applyAlignment="1"/>
    <xf numFmtId="164" fontId="1" fillId="0" borderId="1" xfId="2" applyNumberFormat="1" applyFont="1" applyFill="1" applyBorder="1" applyAlignment="1"/>
    <xf numFmtId="10" fontId="1" fillId="0" borderId="1" xfId="1" applyNumberFormat="1" applyFont="1" applyFill="1" applyBorder="1" applyAlignment="1">
      <alignment horizontal="center" vertical="center"/>
    </xf>
    <xf numFmtId="0" fontId="0" fillId="0" borderId="0" xfId="0" applyAlignment="1">
      <alignment horizontal="left" vertical="center" wrapText="1"/>
    </xf>
    <xf numFmtId="0" fontId="7" fillId="0" borderId="1" xfId="0" applyFont="1" applyBorder="1" applyAlignment="1">
      <alignment horizontal="center" vertical="center" wrapText="1"/>
    </xf>
    <xf numFmtId="0" fontId="1" fillId="4" borderId="2"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 fillId="4" borderId="1" xfId="0" applyFont="1" applyFill="1" applyBorder="1" applyAlignment="1">
      <alignment horizontal="center" vertical="center" wrapText="1"/>
    </xf>
    <xf numFmtId="0" fontId="0" fillId="0" borderId="0" xfId="0" applyAlignment="1">
      <alignment horizontal="left" vertical="center" wrapText="1"/>
    </xf>
    <xf numFmtId="0" fontId="1" fillId="2" borderId="2" xfId="0" applyFont="1" applyFill="1" applyBorder="1" applyAlignment="1">
      <alignment horizontal="left"/>
    </xf>
    <xf numFmtId="0" fontId="1" fillId="2" borderId="3" xfId="0" applyFont="1" applyFill="1" applyBorder="1" applyAlignment="1">
      <alignment horizontal="left"/>
    </xf>
    <xf numFmtId="0" fontId="1" fillId="2" borderId="4" xfId="0" applyFont="1" applyFill="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1" fillId="2" borderId="1" xfId="0" applyFont="1" applyFill="1" applyBorder="1" applyAlignment="1">
      <alignment horizontal="center"/>
    </xf>
    <xf numFmtId="0" fontId="9" fillId="2" borderId="1" xfId="0" applyFont="1" applyFill="1" applyBorder="1" applyAlignment="1">
      <alignment horizontal="right" vertical="center"/>
    </xf>
    <xf numFmtId="0" fontId="1" fillId="4" borderId="1" xfId="0" applyFont="1" applyFill="1" applyBorder="1" applyAlignment="1">
      <alignment horizontal="center"/>
    </xf>
    <xf numFmtId="164" fontId="1" fillId="2" borderId="1" xfId="2" applyNumberFormat="1" applyFont="1" applyFill="1" applyBorder="1" applyAlignment="1">
      <alignment horizontal="center"/>
    </xf>
    <xf numFmtId="0" fontId="1" fillId="4" borderId="3" xfId="0" applyFont="1" applyFill="1" applyBorder="1" applyAlignment="1">
      <alignment horizontal="center" vertical="center" wrapText="1"/>
    </xf>
    <xf numFmtId="164" fontId="1" fillId="2" borderId="5" xfId="2" applyNumberFormat="1" applyFont="1" applyFill="1" applyBorder="1" applyAlignment="1">
      <alignment horizontal="right"/>
    </xf>
    <xf numFmtId="164" fontId="1" fillId="0" borderId="6" xfId="2" applyNumberFormat="1" applyFont="1" applyFill="1" applyBorder="1" applyAlignment="1">
      <alignment horizontal="center" vertical="center"/>
    </xf>
    <xf numFmtId="164" fontId="1" fillId="2" borderId="6" xfId="2" applyNumberFormat="1" applyFont="1" applyFill="1" applyBorder="1" applyAlignment="1">
      <alignment horizontal="center" vertical="center"/>
    </xf>
    <xf numFmtId="164" fontId="0" fillId="0" borderId="6" xfId="2" applyNumberFormat="1" applyFont="1" applyBorder="1" applyAlignment="1">
      <alignment horizontal="right" vertical="center"/>
    </xf>
    <xf numFmtId="164" fontId="8" fillId="3" borderId="7" xfId="2" applyNumberFormat="1" applyFont="1" applyFill="1" applyBorder="1" applyAlignment="1">
      <alignment horizontal="right" vertical="center"/>
    </xf>
    <xf numFmtId="0" fontId="1" fillId="2" borderId="2" xfId="0" applyFont="1" applyFill="1" applyBorder="1" applyAlignment="1"/>
    <xf numFmtId="0" fontId="1" fillId="2" borderId="3" xfId="0" applyFont="1" applyFill="1" applyBorder="1" applyAlignment="1"/>
    <xf numFmtId="0" fontId="1" fillId="2" borderId="4" xfId="0" applyFont="1" applyFill="1" applyBorder="1" applyAlignment="1"/>
    <xf numFmtId="9" fontId="1" fillId="2" borderId="3" xfId="0" applyNumberFormat="1" applyFont="1" applyFill="1" applyBorder="1" applyAlignment="1">
      <alignment horizontal="center"/>
    </xf>
  </cellXfs>
  <cellStyles count="4">
    <cellStyle name="Moneda" xfId="2" builtinId="4"/>
    <cellStyle name="Moneda [0]" xfId="3" builtinId="7"/>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91110</xdr:colOff>
      <xdr:row>17</xdr:row>
      <xdr:rowOff>132521</xdr:rowOff>
    </xdr:from>
    <xdr:to>
      <xdr:col>4</xdr:col>
      <xdr:colOff>2100610</xdr:colOff>
      <xdr:row>17</xdr:row>
      <xdr:rowOff>1954695</xdr:rowOff>
    </xdr:to>
    <xdr:pic>
      <xdr:nvPicPr>
        <xdr:cNvPr id="3" name="Imagen 2">
          <a:extLst>
            <a:ext uri="{FF2B5EF4-FFF2-40B4-BE49-F238E27FC236}">
              <a16:creationId xmlns:a16="http://schemas.microsoft.com/office/drawing/2014/main" id="{238FB698-AB5F-4187-B6A9-E8DD7E887DC8}"/>
            </a:ext>
          </a:extLst>
        </xdr:cNvPr>
        <xdr:cNvPicPr>
          <a:picLocks noChangeAspect="1"/>
        </xdr:cNvPicPr>
      </xdr:nvPicPr>
      <xdr:blipFill>
        <a:blip xmlns:r="http://schemas.openxmlformats.org/officeDocument/2006/relationships" r:embed="rId1"/>
        <a:stretch>
          <a:fillRect/>
        </a:stretch>
      </xdr:blipFill>
      <xdr:spPr>
        <a:xfrm>
          <a:off x="9831458" y="6071151"/>
          <a:ext cx="2009500" cy="1822174"/>
        </a:xfrm>
        <a:prstGeom prst="rect">
          <a:avLst/>
        </a:prstGeom>
      </xdr:spPr>
    </xdr:pic>
    <xdr:clientData/>
  </xdr:twoCellAnchor>
  <xdr:twoCellAnchor editAs="oneCell">
    <xdr:from>
      <xdr:col>1</xdr:col>
      <xdr:colOff>805295</xdr:colOff>
      <xdr:row>0</xdr:row>
      <xdr:rowOff>69273</xdr:rowOff>
    </xdr:from>
    <xdr:to>
      <xdr:col>1</xdr:col>
      <xdr:colOff>2062829</xdr:colOff>
      <xdr:row>1</xdr:row>
      <xdr:rowOff>545523</xdr:rowOff>
    </xdr:to>
    <xdr:pic>
      <xdr:nvPicPr>
        <xdr:cNvPr id="4" name="Imagen 3">
          <a:extLst>
            <a:ext uri="{FF2B5EF4-FFF2-40B4-BE49-F238E27FC236}">
              <a16:creationId xmlns:a16="http://schemas.microsoft.com/office/drawing/2014/main" id="{EDE6E442-ACB7-97A2-2FEE-9F85298F4CD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33500" y="69273"/>
          <a:ext cx="1257534" cy="952500"/>
        </a:xfrm>
        <a:prstGeom prst="rect">
          <a:avLst/>
        </a:prstGeom>
        <a:noFill/>
        <a:ln>
          <a:noFill/>
        </a:ln>
      </xdr:spPr>
    </xdr:pic>
    <xdr:clientData/>
  </xdr:twoCellAnchor>
  <xdr:twoCellAnchor editAs="oneCell">
    <xdr:from>
      <xdr:col>6</xdr:col>
      <xdr:colOff>969818</xdr:colOff>
      <xdr:row>0</xdr:row>
      <xdr:rowOff>86589</xdr:rowOff>
    </xdr:from>
    <xdr:to>
      <xdr:col>7</xdr:col>
      <xdr:colOff>302247</xdr:colOff>
      <xdr:row>1</xdr:row>
      <xdr:rowOff>519546</xdr:rowOff>
    </xdr:to>
    <xdr:pic>
      <xdr:nvPicPr>
        <xdr:cNvPr id="5" name="Imagen 4" descr="Captura de pantalla 2014-10-21 a la(s) 17">
          <a:extLst>
            <a:ext uri="{FF2B5EF4-FFF2-40B4-BE49-F238E27FC236}">
              <a16:creationId xmlns:a16="http://schemas.microsoft.com/office/drawing/2014/main" id="{5BEFB989-B1F1-C2BE-E507-97448ABAABF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088091" y="86589"/>
          <a:ext cx="1324020" cy="90920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1F4C5-2190-42F0-89B6-AD9BF767C18C}">
  <sheetPr>
    <pageSetUpPr fitToPage="1"/>
  </sheetPr>
  <dimension ref="A1:N39"/>
  <sheetViews>
    <sheetView showGridLines="0" tabSelected="1" zoomScale="95" zoomScaleNormal="95" workbookViewId="0">
      <selection activeCell="C4" sqref="C4:D4"/>
    </sheetView>
  </sheetViews>
  <sheetFormatPr baseColWidth="10" defaultColWidth="11.453125" defaultRowHeight="14.5" x14ac:dyDescent="0.35"/>
  <cols>
    <col min="1" max="1" width="12.08984375" style="1" customWidth="1"/>
    <col min="2" max="2" width="90.36328125" customWidth="1"/>
    <col min="3" max="3" width="11.453125" style="1"/>
    <col min="4" max="4" width="11" style="1" customWidth="1"/>
    <col min="5" max="5" width="31.90625" style="1" customWidth="1"/>
    <col min="6" max="6" width="31.90625" style="25" customWidth="1"/>
    <col min="7" max="7" width="29.90625" style="1" bestFit="1" customWidth="1"/>
    <col min="8" max="8" width="24.36328125" style="1" bestFit="1" customWidth="1"/>
    <col min="9" max="9" width="19.7265625" style="1" customWidth="1"/>
    <col min="10" max="10" width="19" style="1" customWidth="1"/>
    <col min="11" max="11" width="21.7265625" style="1" customWidth="1"/>
    <col min="12" max="12" width="19.1796875" style="1" customWidth="1"/>
    <col min="13" max="13" width="17.36328125" customWidth="1"/>
    <col min="14" max="14" width="28.54296875" bestFit="1" customWidth="1"/>
  </cols>
  <sheetData>
    <row r="1" spans="1:13" ht="37.5" customHeight="1" x14ac:dyDescent="0.35">
      <c r="A1" s="36" t="s">
        <v>29</v>
      </c>
      <c r="B1" s="36"/>
      <c r="C1" s="36"/>
      <c r="D1" s="36"/>
      <c r="E1" s="36"/>
      <c r="F1" s="36"/>
      <c r="G1" s="36"/>
      <c r="H1" s="36"/>
      <c r="I1" s="36"/>
      <c r="J1" s="36"/>
      <c r="K1" s="36"/>
      <c r="L1" s="36"/>
      <c r="M1" s="36"/>
    </row>
    <row r="2" spans="1:13" ht="45" customHeight="1" x14ac:dyDescent="0.35">
      <c r="A2" s="36"/>
      <c r="B2" s="36"/>
      <c r="C2" s="36"/>
      <c r="D2" s="36"/>
      <c r="E2" s="36"/>
      <c r="F2" s="36"/>
      <c r="G2" s="36"/>
      <c r="H2" s="36"/>
      <c r="I2" s="36"/>
      <c r="J2" s="36"/>
      <c r="K2" s="36"/>
      <c r="L2" s="36"/>
      <c r="M2" s="36"/>
    </row>
    <row r="3" spans="1:13" ht="27.75" customHeight="1" x14ac:dyDescent="0.35">
      <c r="A3" s="37" t="s">
        <v>30</v>
      </c>
      <c r="B3" s="38"/>
      <c r="C3" s="38"/>
      <c r="D3" s="38"/>
      <c r="E3" s="38"/>
      <c r="F3" s="38"/>
      <c r="G3" s="38"/>
      <c r="H3" s="38"/>
      <c r="I3" s="38"/>
      <c r="J3" s="38"/>
      <c r="K3" s="38"/>
      <c r="L3" s="38"/>
      <c r="M3" s="39"/>
    </row>
    <row r="4" spans="1:13" s="20" customFormat="1" ht="27.75" customHeight="1" x14ac:dyDescent="0.35">
      <c r="A4" s="21" t="s">
        <v>31</v>
      </c>
      <c r="B4" s="21" t="s">
        <v>50</v>
      </c>
      <c r="C4" s="46" t="s">
        <v>32</v>
      </c>
      <c r="D4" s="46"/>
      <c r="E4" s="26" t="s">
        <v>33</v>
      </c>
      <c r="F4" s="22"/>
      <c r="G4" s="26" t="s">
        <v>34</v>
      </c>
      <c r="H4" s="34"/>
      <c r="I4" s="61"/>
      <c r="J4" s="61"/>
      <c r="K4" s="61"/>
      <c r="L4" s="61"/>
      <c r="M4" s="35"/>
    </row>
    <row r="5" spans="1:13" ht="35.25" customHeight="1" x14ac:dyDescent="0.35">
      <c r="A5" s="40" t="s">
        <v>41</v>
      </c>
      <c r="B5" s="41"/>
      <c r="C5" s="41"/>
      <c r="D5" s="41"/>
      <c r="E5" s="41"/>
      <c r="F5" s="41"/>
      <c r="G5" s="41"/>
      <c r="H5" s="41"/>
      <c r="I5" s="41"/>
      <c r="J5" s="41"/>
      <c r="K5" s="41"/>
      <c r="L5" s="41"/>
      <c r="M5" s="42"/>
    </row>
    <row r="6" spans="1:13" x14ac:dyDescent="0.35">
      <c r="A6" s="43"/>
      <c r="B6" s="44"/>
      <c r="C6" s="44"/>
      <c r="D6" s="44"/>
      <c r="E6" s="44"/>
      <c r="F6" s="44"/>
      <c r="G6" s="44"/>
      <c r="H6" s="44"/>
      <c r="I6" s="44"/>
      <c r="J6" s="44"/>
      <c r="K6" s="44"/>
      <c r="L6" s="44"/>
      <c r="M6" s="45"/>
    </row>
    <row r="7" spans="1:13" ht="29" x14ac:dyDescent="0.35">
      <c r="A7" s="14" t="s">
        <v>0</v>
      </c>
      <c r="B7" s="14" t="s">
        <v>1</v>
      </c>
      <c r="C7" s="14" t="s">
        <v>2</v>
      </c>
      <c r="D7" s="14" t="s">
        <v>3</v>
      </c>
      <c r="E7" s="14" t="s">
        <v>23</v>
      </c>
      <c r="F7" s="23" t="s">
        <v>40</v>
      </c>
      <c r="G7" s="14" t="s">
        <v>22</v>
      </c>
      <c r="H7" s="14" t="s">
        <v>4</v>
      </c>
      <c r="I7" s="14" t="s">
        <v>48</v>
      </c>
      <c r="J7" s="14" t="s">
        <v>49</v>
      </c>
      <c r="K7" s="14" t="s">
        <v>10</v>
      </c>
      <c r="L7" s="14" t="s">
        <v>11</v>
      </c>
      <c r="M7" s="14" t="s">
        <v>43</v>
      </c>
    </row>
    <row r="8" spans="1:13" x14ac:dyDescent="0.35">
      <c r="A8" s="4">
        <v>1</v>
      </c>
      <c r="B8" s="67" t="s">
        <v>25</v>
      </c>
      <c r="C8" s="68"/>
      <c r="D8" s="68"/>
      <c r="E8" s="68"/>
      <c r="F8" s="68"/>
      <c r="G8" s="68"/>
      <c r="H8" s="68"/>
      <c r="I8" s="70">
        <v>0.7</v>
      </c>
      <c r="J8" s="70">
        <v>0.1</v>
      </c>
      <c r="K8" s="70">
        <v>0.03</v>
      </c>
      <c r="L8" s="70">
        <v>0.17</v>
      </c>
      <c r="M8" s="69"/>
    </row>
    <row r="9" spans="1:13" ht="32.25" customHeight="1" x14ac:dyDescent="0.35">
      <c r="A9" s="2">
        <v>1.1000000000000001</v>
      </c>
      <c r="B9" s="6" t="s">
        <v>17</v>
      </c>
      <c r="C9" s="3" t="s">
        <v>5</v>
      </c>
      <c r="D9" s="2">
        <v>1</v>
      </c>
      <c r="E9" s="2" t="s">
        <v>24</v>
      </c>
      <c r="F9" s="7">
        <v>110000</v>
      </c>
      <c r="G9" s="7">
        <v>45000</v>
      </c>
      <c r="H9" s="7">
        <f>+G9*D9</f>
        <v>45000</v>
      </c>
      <c r="I9" s="7">
        <f>H9*70%</f>
        <v>31499.999999999996</v>
      </c>
      <c r="J9" s="7">
        <f>H9*10%</f>
        <v>4500</v>
      </c>
      <c r="K9" s="7">
        <f>H9*3%</f>
        <v>1350</v>
      </c>
      <c r="L9" s="7">
        <f>H9*17%</f>
        <v>7650.0000000000009</v>
      </c>
      <c r="M9" s="28" t="s">
        <v>46</v>
      </c>
    </row>
    <row r="10" spans="1:13" ht="45" customHeight="1" x14ac:dyDescent="0.35">
      <c r="A10" s="2">
        <v>1.2</v>
      </c>
      <c r="B10" s="18" t="s">
        <v>16</v>
      </c>
      <c r="C10" s="3" t="s">
        <v>5</v>
      </c>
      <c r="D10" s="2">
        <v>1</v>
      </c>
      <c r="E10" s="2" t="s">
        <v>24</v>
      </c>
      <c r="F10" s="7">
        <v>81000</v>
      </c>
      <c r="G10" s="7">
        <v>40000</v>
      </c>
      <c r="H10" s="7">
        <f>+G10*D10</f>
        <v>40000</v>
      </c>
      <c r="I10" s="7">
        <f>H10*70%</f>
        <v>28000</v>
      </c>
      <c r="J10" s="7">
        <f>H10*10%</f>
        <v>4000</v>
      </c>
      <c r="K10" s="7">
        <f>H10*3%</f>
        <v>1200</v>
      </c>
      <c r="L10" s="7">
        <f>H10*17%</f>
        <v>6800.0000000000009</v>
      </c>
      <c r="M10" s="28" t="s">
        <v>46</v>
      </c>
    </row>
    <row r="11" spans="1:13" x14ac:dyDescent="0.35">
      <c r="A11" s="4">
        <v>2</v>
      </c>
      <c r="B11" s="48" t="s">
        <v>26</v>
      </c>
      <c r="C11" s="49"/>
      <c r="D11" s="49"/>
      <c r="E11" s="49"/>
      <c r="F11" s="49"/>
      <c r="G11" s="49"/>
      <c r="H11" s="49"/>
      <c r="I11" s="49"/>
      <c r="J11" s="49"/>
      <c r="K11" s="49"/>
      <c r="L11" s="49"/>
      <c r="M11" s="50"/>
    </row>
    <row r="12" spans="1:13" ht="39" x14ac:dyDescent="0.35">
      <c r="A12" s="2">
        <v>2.1</v>
      </c>
      <c r="B12" s="18" t="s">
        <v>18</v>
      </c>
      <c r="C12" s="3" t="s">
        <v>5</v>
      </c>
      <c r="D12" s="2">
        <v>1</v>
      </c>
      <c r="E12" s="2" t="s">
        <v>24</v>
      </c>
      <c r="F12" s="7">
        <v>69333</v>
      </c>
      <c r="G12" s="7">
        <v>35000</v>
      </c>
      <c r="H12" s="7">
        <v>35000</v>
      </c>
      <c r="I12" s="7">
        <f>H12*70%</f>
        <v>24500</v>
      </c>
      <c r="J12" s="7">
        <f>H12*10%</f>
        <v>3500</v>
      </c>
      <c r="K12" s="7">
        <f>H12*3%</f>
        <v>1050</v>
      </c>
      <c r="L12" s="7">
        <f>H12*17%</f>
        <v>5950</v>
      </c>
      <c r="M12" s="28" t="s">
        <v>46</v>
      </c>
    </row>
    <row r="13" spans="1:13" x14ac:dyDescent="0.35">
      <c r="A13" s="4">
        <v>3</v>
      </c>
      <c r="B13" s="48" t="s">
        <v>27</v>
      </c>
      <c r="C13" s="49"/>
      <c r="D13" s="49"/>
      <c r="E13" s="49"/>
      <c r="F13" s="49"/>
      <c r="G13" s="49"/>
      <c r="H13" s="49"/>
      <c r="I13" s="49"/>
      <c r="J13" s="49"/>
      <c r="K13" s="49"/>
      <c r="L13" s="49"/>
      <c r="M13" s="50"/>
    </row>
    <row r="14" spans="1:13" ht="26" x14ac:dyDescent="0.35">
      <c r="A14" s="2">
        <v>3.1</v>
      </c>
      <c r="B14" s="18" t="s">
        <v>19</v>
      </c>
      <c r="C14" s="3" t="s">
        <v>5</v>
      </c>
      <c r="D14" s="2">
        <v>1</v>
      </c>
      <c r="E14" s="2" t="s">
        <v>24</v>
      </c>
      <c r="F14" s="7">
        <v>66333</v>
      </c>
      <c r="G14" s="7">
        <v>30000</v>
      </c>
      <c r="H14" s="7">
        <f>+G14*D14</f>
        <v>30000</v>
      </c>
      <c r="I14" s="7">
        <f t="shared" ref="I14:I16" si="0">H14*70%</f>
        <v>21000</v>
      </c>
      <c r="J14" s="7">
        <f t="shared" ref="J14:J16" si="1">H14*10%</f>
        <v>3000</v>
      </c>
      <c r="K14" s="7">
        <f t="shared" ref="K14:K16" si="2">H14*3%</f>
        <v>900</v>
      </c>
      <c r="L14" s="7">
        <f t="shared" ref="L14:L16" si="3">H14*17%</f>
        <v>5100</v>
      </c>
      <c r="M14" s="28" t="s">
        <v>47</v>
      </c>
    </row>
    <row r="15" spans="1:13" ht="26" x14ac:dyDescent="0.35">
      <c r="A15" s="2">
        <v>3.2</v>
      </c>
      <c r="B15" s="5" t="s">
        <v>20</v>
      </c>
      <c r="C15" s="3" t="s">
        <v>5</v>
      </c>
      <c r="D15" s="2">
        <v>1</v>
      </c>
      <c r="E15" s="2" t="s">
        <v>24</v>
      </c>
      <c r="F15" s="7">
        <v>76667</v>
      </c>
      <c r="G15" s="7">
        <v>35000</v>
      </c>
      <c r="H15" s="7">
        <f t="shared" ref="H15:H16" si="4">+G15*D15</f>
        <v>35000</v>
      </c>
      <c r="I15" s="7">
        <f t="shared" si="0"/>
        <v>24500</v>
      </c>
      <c r="J15" s="7">
        <f t="shared" si="1"/>
        <v>3500</v>
      </c>
      <c r="K15" s="7">
        <f t="shared" si="2"/>
        <v>1050</v>
      </c>
      <c r="L15" s="7">
        <f t="shared" si="3"/>
        <v>5950</v>
      </c>
      <c r="M15" s="28" t="s">
        <v>47</v>
      </c>
    </row>
    <row r="16" spans="1:13" ht="26" x14ac:dyDescent="0.35">
      <c r="A16" s="2">
        <v>3.3</v>
      </c>
      <c r="B16" s="5" t="s">
        <v>21</v>
      </c>
      <c r="C16" s="3" t="s">
        <v>6</v>
      </c>
      <c r="D16" s="2">
        <v>1</v>
      </c>
      <c r="E16" s="2" t="s">
        <v>24</v>
      </c>
      <c r="F16" s="7">
        <v>105000</v>
      </c>
      <c r="G16" s="7">
        <v>51000</v>
      </c>
      <c r="H16" s="7">
        <f t="shared" si="4"/>
        <v>51000</v>
      </c>
      <c r="I16" s="7">
        <f t="shared" si="0"/>
        <v>35700</v>
      </c>
      <c r="J16" s="7">
        <f t="shared" si="1"/>
        <v>5100</v>
      </c>
      <c r="K16" s="7">
        <f t="shared" si="2"/>
        <v>1530</v>
      </c>
      <c r="L16" s="7">
        <f t="shared" si="3"/>
        <v>8670</v>
      </c>
      <c r="M16" s="28" t="s">
        <v>47</v>
      </c>
    </row>
    <row r="17" spans="1:14" x14ac:dyDescent="0.35">
      <c r="A17" s="4">
        <v>4</v>
      </c>
      <c r="B17" s="48" t="s">
        <v>28</v>
      </c>
      <c r="C17" s="49"/>
      <c r="D17" s="49"/>
      <c r="E17" s="49"/>
      <c r="F17" s="49"/>
      <c r="G17" s="49"/>
      <c r="H17" s="49"/>
      <c r="I17" s="49"/>
      <c r="J17" s="49"/>
      <c r="K17" s="49"/>
      <c r="L17" s="49"/>
      <c r="M17" s="50"/>
    </row>
    <row r="18" spans="1:14" ht="163.5" customHeight="1" x14ac:dyDescent="0.35">
      <c r="A18" s="2">
        <v>4.0999999999999996</v>
      </c>
      <c r="B18" s="5" t="s">
        <v>42</v>
      </c>
      <c r="C18" s="3" t="s">
        <v>7</v>
      </c>
      <c r="D18" s="2">
        <v>1</v>
      </c>
      <c r="E18" s="2"/>
      <c r="F18" s="7">
        <v>1660000</v>
      </c>
      <c r="G18" s="7">
        <v>950000</v>
      </c>
      <c r="H18" s="7">
        <f>+G18*D18</f>
        <v>950000</v>
      </c>
      <c r="I18" s="7">
        <f>H18*70%</f>
        <v>665000</v>
      </c>
      <c r="J18" s="7">
        <f>H18*10%</f>
        <v>95000</v>
      </c>
      <c r="K18" s="7">
        <f>H18*3%</f>
        <v>28500</v>
      </c>
      <c r="L18" s="7">
        <f>H18*17%</f>
        <v>161500</v>
      </c>
      <c r="M18" s="28" t="s">
        <v>47</v>
      </c>
    </row>
    <row r="19" spans="1:14" x14ac:dyDescent="0.35">
      <c r="A19" s="57" t="s">
        <v>8</v>
      </c>
      <c r="B19" s="57"/>
      <c r="C19" s="19"/>
      <c r="D19" s="19"/>
      <c r="E19" s="19"/>
      <c r="F19" s="29"/>
      <c r="G19" s="11"/>
      <c r="H19" s="11">
        <f>SUM(H8:H18)</f>
        <v>1186000</v>
      </c>
      <c r="I19" s="62"/>
      <c r="J19" s="62"/>
      <c r="K19" s="62"/>
      <c r="L19" s="62"/>
      <c r="M19" s="54"/>
    </row>
    <row r="20" spans="1:14" ht="15" customHeight="1" x14ac:dyDescent="0.35">
      <c r="A20" s="59" t="s">
        <v>14</v>
      </c>
      <c r="B20" s="59"/>
      <c r="C20" s="30"/>
      <c r="D20" s="30"/>
      <c r="E20" s="30"/>
      <c r="F20" s="31">
        <v>0.15</v>
      </c>
      <c r="G20" s="31">
        <v>0.15</v>
      </c>
      <c r="H20" s="13">
        <f>+H19*G20</f>
        <v>177900</v>
      </c>
      <c r="I20" s="63"/>
      <c r="J20" s="63"/>
      <c r="K20" s="63"/>
      <c r="L20" s="63"/>
      <c r="M20" s="55"/>
    </row>
    <row r="21" spans="1:14" ht="18.75" customHeight="1" x14ac:dyDescent="0.35">
      <c r="A21" s="57" t="s">
        <v>15</v>
      </c>
      <c r="B21" s="57"/>
      <c r="C21" s="60"/>
      <c r="D21" s="60"/>
      <c r="E21" s="19"/>
      <c r="F21" s="29"/>
      <c r="G21" s="29"/>
      <c r="H21" s="12">
        <f>+H20+H19</f>
        <v>1363900</v>
      </c>
      <c r="I21" s="64"/>
      <c r="J21" s="64"/>
      <c r="K21" s="64"/>
      <c r="L21" s="64"/>
      <c r="M21" s="55"/>
      <c r="N21" s="15"/>
    </row>
    <row r="22" spans="1:14" ht="15" customHeight="1" x14ac:dyDescent="0.35">
      <c r="A22" s="36"/>
      <c r="B22" s="36"/>
      <c r="C22" s="33" t="s">
        <v>9</v>
      </c>
      <c r="D22" s="33"/>
      <c r="E22" s="33"/>
      <c r="F22" s="31">
        <v>8.6699999999999999E-2</v>
      </c>
      <c r="G22" s="31">
        <v>8.6699999999999999E-2</v>
      </c>
      <c r="H22" s="8">
        <f>$H$21*G22</f>
        <v>118250.13</v>
      </c>
      <c r="I22" s="65"/>
      <c r="J22" s="65"/>
      <c r="K22" s="65"/>
      <c r="L22" s="65"/>
      <c r="M22" s="55"/>
      <c r="N22" s="15"/>
    </row>
    <row r="23" spans="1:14" x14ac:dyDescent="0.35">
      <c r="A23" s="36"/>
      <c r="B23" s="36"/>
      <c r="C23" s="33" t="s">
        <v>10</v>
      </c>
      <c r="D23" s="33"/>
      <c r="E23" s="33"/>
      <c r="F23" s="31">
        <v>0.04</v>
      </c>
      <c r="G23" s="31">
        <v>0.04</v>
      </c>
      <c r="H23" s="8">
        <f>$H$21*G23</f>
        <v>54556</v>
      </c>
      <c r="I23" s="65"/>
      <c r="J23" s="65"/>
      <c r="K23" s="65"/>
      <c r="L23" s="65"/>
      <c r="M23" s="55"/>
      <c r="N23" s="15"/>
    </row>
    <row r="24" spans="1:14" x14ac:dyDescent="0.35">
      <c r="A24" s="36"/>
      <c r="B24" s="36"/>
      <c r="C24" s="33" t="s">
        <v>11</v>
      </c>
      <c r="D24" s="33"/>
      <c r="E24" s="33"/>
      <c r="F24" s="31">
        <v>9.3299999999999994E-2</v>
      </c>
      <c r="G24" s="31">
        <v>9.3299999999999994E-2</v>
      </c>
      <c r="H24" s="8">
        <f>$H$21*G24</f>
        <v>127251.87</v>
      </c>
      <c r="I24" s="65"/>
      <c r="J24" s="65"/>
      <c r="K24" s="65"/>
      <c r="L24" s="65"/>
      <c r="M24" s="55"/>
      <c r="N24" s="15"/>
    </row>
    <row r="25" spans="1:14" ht="15" customHeight="1" x14ac:dyDescent="0.35">
      <c r="A25" s="36"/>
      <c r="B25" s="36"/>
      <c r="C25" s="33" t="s">
        <v>12</v>
      </c>
      <c r="D25" s="33"/>
      <c r="E25" s="33"/>
      <c r="F25" s="31">
        <v>0.19</v>
      </c>
      <c r="G25" s="31">
        <v>0.19</v>
      </c>
      <c r="H25" s="8">
        <f>H24*G25</f>
        <v>24177.855299999999</v>
      </c>
      <c r="I25" s="65"/>
      <c r="J25" s="65"/>
      <c r="K25" s="65"/>
      <c r="L25" s="65"/>
      <c r="M25" s="55"/>
      <c r="N25" s="15"/>
    </row>
    <row r="26" spans="1:14" s="9" customFormat="1" ht="49.5" customHeight="1" x14ac:dyDescent="0.3">
      <c r="A26" s="36"/>
      <c r="B26" s="36"/>
      <c r="C26" s="58" t="s">
        <v>13</v>
      </c>
      <c r="D26" s="58"/>
      <c r="E26" s="27"/>
      <c r="F26" s="24"/>
      <c r="G26" s="27"/>
      <c r="H26" s="10">
        <f>SUM(H21:H25)</f>
        <v>1688135.8552999999</v>
      </c>
      <c r="I26" s="66"/>
      <c r="J26" s="66"/>
      <c r="K26" s="66"/>
      <c r="L26" s="66"/>
      <c r="M26" s="56"/>
      <c r="N26" s="16"/>
    </row>
    <row r="27" spans="1:14" ht="29.25" customHeight="1" x14ac:dyDescent="0.35">
      <c r="A27" s="51" t="s">
        <v>44</v>
      </c>
      <c r="B27" s="52"/>
      <c r="C27" s="52"/>
      <c r="D27" s="52"/>
      <c r="E27" s="52"/>
      <c r="F27" s="52"/>
      <c r="G27" s="52"/>
      <c r="H27" s="52"/>
      <c r="I27" s="52"/>
      <c r="J27" s="52"/>
      <c r="K27" s="52"/>
      <c r="L27" s="52"/>
      <c r="M27" s="53"/>
    </row>
    <row r="28" spans="1:14" x14ac:dyDescent="0.35">
      <c r="N28" s="17"/>
    </row>
    <row r="29" spans="1:14" x14ac:dyDescent="0.35">
      <c r="A29" s="1" t="s">
        <v>35</v>
      </c>
    </row>
    <row r="30" spans="1:14" s="1" customFormat="1" ht="226.5" customHeight="1" x14ac:dyDescent="0.35">
      <c r="A30" s="47" t="s">
        <v>45</v>
      </c>
      <c r="B30" s="47"/>
      <c r="C30" s="47"/>
      <c r="D30" s="47"/>
      <c r="E30" s="47"/>
      <c r="F30" s="47"/>
      <c r="G30" s="47"/>
      <c r="H30" s="47"/>
      <c r="I30" s="32"/>
      <c r="J30" s="32"/>
      <c r="K30" s="32"/>
      <c r="L30" s="32"/>
    </row>
    <row r="31" spans="1:14" s="1" customFormat="1" x14ac:dyDescent="0.35">
      <c r="B31"/>
      <c r="F31" s="25"/>
    </row>
    <row r="32" spans="1:14" s="1" customFormat="1" x14ac:dyDescent="0.35">
      <c r="B32"/>
      <c r="F32" s="25"/>
    </row>
    <row r="33" spans="1:6" s="1" customFormat="1" x14ac:dyDescent="0.35">
      <c r="B33"/>
      <c r="F33" s="25"/>
    </row>
    <row r="35" spans="1:6" s="1" customFormat="1" x14ac:dyDescent="0.35">
      <c r="B35"/>
      <c r="F35" s="25"/>
    </row>
    <row r="36" spans="1:6" x14ac:dyDescent="0.35">
      <c r="A36" t="s">
        <v>36</v>
      </c>
    </row>
    <row r="37" spans="1:6" x14ac:dyDescent="0.35">
      <c r="A37" t="s">
        <v>37</v>
      </c>
    </row>
    <row r="38" spans="1:6" x14ac:dyDescent="0.35">
      <c r="A38" t="s">
        <v>38</v>
      </c>
    </row>
    <row r="39" spans="1:6" x14ac:dyDescent="0.35">
      <c r="A39" t="s">
        <v>39</v>
      </c>
    </row>
  </sheetData>
  <sheetProtection selectLockedCells="1" selectUnlockedCells="1"/>
  <mergeCells count="22">
    <mergeCell ref="A30:H30"/>
    <mergeCell ref="B11:M11"/>
    <mergeCell ref="B13:M13"/>
    <mergeCell ref="B17:M17"/>
    <mergeCell ref="A27:M27"/>
    <mergeCell ref="M19:M26"/>
    <mergeCell ref="A19:B19"/>
    <mergeCell ref="A22:B26"/>
    <mergeCell ref="C26:D26"/>
    <mergeCell ref="A20:B20"/>
    <mergeCell ref="A21:B21"/>
    <mergeCell ref="C21:D21"/>
    <mergeCell ref="C22:E22"/>
    <mergeCell ref="C23:E23"/>
    <mergeCell ref="C24:E24"/>
    <mergeCell ref="C25:E25"/>
    <mergeCell ref="H4:M4"/>
    <mergeCell ref="A1:M2"/>
    <mergeCell ref="A3:M3"/>
    <mergeCell ref="A5:M5"/>
    <mergeCell ref="A6:M6"/>
    <mergeCell ref="C4:D4"/>
  </mergeCells>
  <pageMargins left="0.7" right="0.7" top="0.75" bottom="0.75" header="0.3" footer="0.3"/>
  <pageSetup paperSize="120" scale="3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Manager/>
  <Company>Rama Judicial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Almacén Desaj - Quindío - Armenia</dc:creator>
  <cp:keywords/>
  <dc:description/>
  <cp:lastModifiedBy>ADMIN</cp:lastModifiedBy>
  <cp:revision/>
  <cp:lastPrinted>2026-06-11T12:35:06Z</cp:lastPrinted>
  <dcterms:created xsi:type="dcterms:W3CDTF">2025-03-25T22:12:57Z</dcterms:created>
  <dcterms:modified xsi:type="dcterms:W3CDTF">2026-06-17T20:12:35Z</dcterms:modified>
  <cp:category/>
  <cp:contentStatus/>
</cp:coreProperties>
</file>